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ThisWorkbook" defaultThemeVersion="124226"/>
  <bookViews>
    <workbookView xWindow="0" yWindow="15" windowWidth="12165" windowHeight="8175" activeTab="3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  <sheet name="Bilješke" sheetId="16" state="hidden" r:id="rId6"/>
  </sheets>
  <definedNames>
    <definedName name="_xlnm.Print_Area" localSheetId="5">Bilješke!$A$1:$J$53</definedName>
    <definedName name="_xlnm.Print_Area" localSheetId="0">'OPĆI PODACI'!$A$1:$I$63</definedName>
    <definedName name="_xlnm.Print_Area" localSheetId="4">PK!$A$1:$K$25</definedName>
  </definedNames>
  <calcPr calcId="125725"/>
</workbook>
</file>

<file path=xl/calcChain.xml><?xml version="1.0" encoding="utf-8"?>
<calcChain xmlns="http://schemas.openxmlformats.org/spreadsheetml/2006/main">
  <c r="M33" i="18"/>
  <c r="M27"/>
  <c r="M42" s="1"/>
  <c r="M22"/>
  <c r="M16"/>
  <c r="M12"/>
  <c r="M10"/>
  <c r="M43" s="1"/>
  <c r="M46" s="1"/>
  <c r="M7"/>
  <c r="J33"/>
  <c r="J27"/>
  <c r="J22"/>
  <c r="J16"/>
  <c r="J12"/>
  <c r="J10" s="1"/>
  <c r="J43" s="1"/>
  <c r="J46" s="1"/>
  <c r="J7"/>
  <c r="J42" s="1"/>
  <c r="L27"/>
  <c r="K27"/>
  <c r="K41" i="19"/>
  <c r="J100"/>
  <c r="J90"/>
  <c r="J86"/>
  <c r="J82"/>
  <c r="J79"/>
  <c r="J69" s="1"/>
  <c r="J114" s="1"/>
  <c r="J72"/>
  <c r="J56"/>
  <c r="J49"/>
  <c r="J40" s="1"/>
  <c r="J41"/>
  <c r="J35"/>
  <c r="J26"/>
  <c r="J16"/>
  <c r="J9"/>
  <c r="J8" s="1"/>
  <c r="J7"/>
  <c r="J38" i="20"/>
  <c r="K38"/>
  <c r="J44"/>
  <c r="K44"/>
  <c r="M44" i="18" l="1"/>
  <c r="M48" s="1"/>
  <c r="M45"/>
  <c r="J44"/>
  <c r="J48" s="1"/>
  <c r="J45"/>
  <c r="J66" i="19"/>
  <c r="J46" i="20"/>
  <c r="K45"/>
  <c r="J45"/>
  <c r="K46"/>
  <c r="K86" i="19"/>
  <c r="M49" i="18" l="1"/>
  <c r="M50"/>
  <c r="J49"/>
  <c r="J50"/>
  <c r="K27" i="20"/>
  <c r="J27"/>
  <c r="K31"/>
  <c r="J31"/>
  <c r="K13"/>
  <c r="J13"/>
  <c r="K18"/>
  <c r="J18"/>
  <c r="K79" i="19"/>
  <c r="K72"/>
  <c r="J57" i="18"/>
  <c r="L57"/>
  <c r="K57"/>
  <c r="K66"/>
  <c r="J66"/>
  <c r="K14" i="17"/>
  <c r="J14"/>
  <c r="K9" i="19"/>
  <c r="K21" i="17"/>
  <c r="J21"/>
  <c r="K26" i="19"/>
  <c r="M57" i="18"/>
  <c r="M66" s="1"/>
  <c r="K7"/>
  <c r="K12"/>
  <c r="K16"/>
  <c r="K22"/>
  <c r="K33"/>
  <c r="L7"/>
  <c r="L12"/>
  <c r="L16"/>
  <c r="L22"/>
  <c r="L33"/>
  <c r="K82" i="19"/>
  <c r="K90"/>
  <c r="K100"/>
  <c r="K16"/>
  <c r="K35"/>
  <c r="K49"/>
  <c r="K56"/>
  <c r="L66" i="18"/>
  <c r="K69" i="19" l="1"/>
  <c r="K114" s="1"/>
  <c r="L42" i="18"/>
  <c r="J20" i="20"/>
  <c r="K32"/>
  <c r="K33"/>
  <c r="J33"/>
  <c r="J32"/>
  <c r="K19"/>
  <c r="J19"/>
  <c r="K20"/>
  <c r="L10" i="18"/>
  <c r="L43" s="1"/>
  <c r="K10"/>
  <c r="K43" s="1"/>
  <c r="K42"/>
  <c r="K40" i="19"/>
  <c r="K8"/>
  <c r="J48" i="20" l="1"/>
  <c r="K47"/>
  <c r="J47"/>
  <c r="K48"/>
  <c r="L44" i="18"/>
  <c r="L48" s="1"/>
  <c r="L50" s="1"/>
  <c r="L45"/>
  <c r="L46"/>
  <c r="K46"/>
  <c r="K45"/>
  <c r="K44"/>
  <c r="K48" s="1"/>
  <c r="K50" s="1"/>
  <c r="K66" i="19"/>
  <c r="J50" i="20" l="1"/>
  <c r="K51"/>
  <c r="J51"/>
  <c r="K50"/>
  <c r="L49" i="18"/>
  <c r="J56"/>
  <c r="J67" s="1"/>
  <c r="M56"/>
  <c r="M67" s="1"/>
  <c r="L56"/>
  <c r="L67" s="1"/>
  <c r="K56"/>
  <c r="K67" s="1"/>
  <c r="K49"/>
  <c r="J52" i="20" l="1"/>
  <c r="K52"/>
</calcChain>
</file>

<file path=xl/sharedStrings.xml><?xml version="1.0" encoding="utf-8"?>
<sst xmlns="http://schemas.openxmlformats.org/spreadsheetml/2006/main" count="358" uniqueCount="323">
  <si>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</si>
  <si>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</si>
  <si>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</si>
  <si>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</si>
  <si>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</si>
  <si>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</si>
  <si>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</si>
  <si>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</si>
  <si>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</si>
  <si>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</si>
  <si>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</si>
  <si>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</si>
  <si>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</si>
  <si>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</si>
  <si>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</si>
  <si>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</si>
  <si>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</si>
  <si>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</si>
  <si>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</si>
  <si>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</si>
  <si>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</si>
  <si>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</si>
  <si>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</si>
  <si>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</si>
  <si>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</si>
  <si>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</si>
  <si>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</si>
  <si>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</si>
  <si>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</si>
  <si>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</si>
  <si>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</si>
  <si>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</si>
  <si>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</si>
  <si>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</si>
  <si>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</si>
  <si>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</si>
  <si>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</si>
  <si>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</si>
  <si>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</si>
  <si>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</si>
  <si>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</si>
  <si>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</si>
  <si>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</si>
  <si>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</si>
  <si>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</si>
  <si>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</si>
  <si>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</si>
  <si>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</si>
  <si>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</si>
  <si>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</si>
  <si>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</si>
  <si>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</si>
  <si>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</si>
  <si>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</si>
  <si>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</si>
  <si>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</si>
  <si>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</si>
  <si>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</si>
  <si>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</si>
  <si>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</si>
  <si>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</si>
  <si>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</si>
  <si>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</si>
  <si>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</si>
  <si>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</si>
  <si>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</si>
  <si>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</si>
  <si>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</si>
  <si>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</si>
  <si>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</si>
  <si>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</si>
  <si>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</si>
  <si>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</si>
  <si>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</si>
  <si>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</si>
  <si>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</si>
  <si>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</si>
  <si>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</si>
  <si>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</si>
  <si>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</si>
  <si>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</si>
  <si>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</si>
  <si>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</si>
  <si>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</si>
  <si>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</si>
  <si>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</si>
  <si>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</si>
  <si>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</si>
  <si>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</si>
  <si>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</si>
  <si>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</si>
  <si>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</si>
  <si>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</si>
  <si>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</si>
  <si>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</si>
  <si>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</si>
  <si>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</si>
  <si>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</si>
  <si>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</si>
  <si>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</si>
  <si>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</si>
  <si>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</si>
  <si>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</si>
  <si>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</si>
  <si>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</si>
  <si>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</si>
  <si>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</si>
  <si>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</si>
  <si>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</si>
  <si>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</si>
  <si>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</si>
  <si>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</si>
  <si>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</si>
  <si>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</si>
  <si>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</si>
  <si>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</si>
  <si>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</si>
  <si>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</si>
  <si>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</si>
  <si>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</si>
  <si>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</si>
  <si>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</si>
  <si>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</si>
  <si>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</si>
  <si>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</si>
  <si>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</si>
  <si>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</si>
  <si>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</si>
  <si>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</si>
  <si>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</si>
  <si>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</si>
  <si>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</si>
  <si>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</si>
  <si>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</si>
  <si>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</si>
  <si>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</si>
  <si>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</si>
  <si>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</si>
  <si>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</si>
  <si>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</si>
  <si>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</si>
  <si>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</si>
  <si>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</si>
  <si>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</si>
  <si>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</si>
  <si>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</si>
  <si>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</si>
  <si>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</si>
  <si>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</si>
  <si>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</si>
  <si>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</si>
  <si>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</si>
  <si>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</si>
  <si>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</si>
  <si>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</si>
  <si>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</si>
  <si>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</si>
  <si>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</si>
  <si>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</si>
  <si>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</si>
  <si>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</si>
  <si>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</si>
  <si>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</si>
  <si>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</si>
  <si>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</si>
  <si>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</si>
  <si>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</si>
  <si>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</si>
  <si>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</si>
  <si>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</si>
  <si>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</si>
  <si>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</si>
  <si>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</si>
  <si>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</si>
  <si>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</si>
  <si>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</si>
  <si>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</si>
  <si>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</si>
  <si>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</si>
  <si>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</si>
  <si>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</si>
  <si>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</si>
  <si>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</si>
  <si>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</si>
  <si>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</si>
  <si>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</si>
  <si>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</si>
  <si>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</si>
  <si>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</si>
  <si>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</si>
  <si>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</si>
  <si>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</si>
  <si>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</si>
  <si>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</si>
  <si>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</si>
  <si>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</si>
  <si>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</si>
  <si>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</si>
  <si>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</si>
  <si>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</si>
  <si>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</si>
  <si>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</si>
  <si>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</si>
  <si>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</si>
  <si>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</si>
  <si>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</si>
  <si>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</si>
  <si>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</si>
  <si>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</si>
  <si>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</si>
  <si>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</si>
  <si>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</si>
  <si>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</si>
  <si>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</si>
  <si>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</si>
  <si>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</si>
  <si>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</si>
  <si>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</si>
  <si>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</si>
  <si>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</si>
  <si>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</si>
  <si>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</si>
  <si>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</si>
  <si>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</si>
  <si>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</si>
  <si>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</si>
  <si>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</si>
  <si>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</si>
  <si>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</si>
  <si>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</si>
  <si>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</si>
  <si>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</si>
  <si>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</si>
  <si>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</si>
  <si>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</si>
  <si>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</si>
  <si>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</si>
  <si>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</si>
  <si>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</si>
  <si>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</si>
  <si>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</si>
  <si>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</si>
  <si>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</si>
  <si>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</si>
  <si>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</si>
  <si>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</si>
  <si>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</si>
  <si>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</si>
  <si>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</si>
  <si>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</si>
  <si>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</si>
  <si>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</si>
  <si>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</si>
  <si>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</si>
  <si>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</si>
  <si>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</si>
  <si>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</si>
  <si>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</si>
  <si>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</si>
  <si>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</si>
  <si>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</si>
  <si>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</si>
  <si>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</si>
  <si>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</si>
  <si>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</si>
  <si>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</si>
  <si>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</si>
  <si>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</si>
  <si>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</si>
  <si>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</si>
  <si>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</si>
  <si>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</si>
  <si>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</si>
  <si>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</si>
  <si>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</si>
  <si>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</si>
  <si>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</si>
  <si>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</si>
  <si>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</si>
  <si>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</si>
  <si>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</si>
  <si>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</si>
  <si>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Prethodno razdoblje</t>
  </si>
  <si>
    <t>Tekuće razdoblje</t>
  </si>
  <si>
    <t>01244272</t>
  </si>
  <si>
    <t>080111595</t>
  </si>
  <si>
    <t>59064993527</t>
  </si>
  <si>
    <t>GRANOLIO d.d.</t>
  </si>
  <si>
    <t>ZAGREB</t>
  </si>
  <si>
    <t>BUDMANIJEVA 5</t>
  </si>
  <si>
    <t>granolio@granolio.hr</t>
  </si>
  <si>
    <t>www.granolio.hr</t>
  </si>
  <si>
    <t>GRAD ZAGREB</t>
  </si>
  <si>
    <t>(krajem godine)</t>
  </si>
  <si>
    <t>DA</t>
  </si>
  <si>
    <t>1061</t>
  </si>
  <si>
    <t>GRANOLIO D.D.</t>
  </si>
  <si>
    <t xml:space="preserve">01244272 </t>
  </si>
  <si>
    <t>ZDENAČKA FARMA D.O.O.</t>
  </si>
  <si>
    <t>VELIKI ZDENCI</t>
  </si>
  <si>
    <t>02095777</t>
  </si>
  <si>
    <t>PRERADA ŽITARICA D.O.O.</t>
  </si>
  <si>
    <t>GRUBIŠNO POLJE</t>
  </si>
  <si>
    <t xml:space="preserve"> 02095696 </t>
  </si>
  <si>
    <t>ZDENKA - MLIJEČNI PROIZVODI D.O.O.</t>
  </si>
  <si>
    <t xml:space="preserve">01623982 </t>
  </si>
  <si>
    <t>ŽITAR D.O.O.</t>
  </si>
  <si>
    <t>DONJI MIHOLJAC</t>
  </si>
  <si>
    <t>01443119</t>
  </si>
  <si>
    <t>JASENKA KORDIĆ</t>
  </si>
  <si>
    <t>01/6320261</t>
  </si>
  <si>
    <t>01/6320224</t>
  </si>
  <si>
    <t>jkordic@granolio.hr</t>
  </si>
  <si>
    <t>HRVOJE FILIPOVIĆ</t>
  </si>
  <si>
    <t>Obveznik: GRANOLIO d.d.</t>
  </si>
  <si>
    <t>1. Financijski izvještaji (bilanca, račun dobiti i gubitka, izvještaj o novčanom tijeku, izvještaj o promjenama</t>
  </si>
  <si>
    <t>ŽITAR KONTO D.O.O.</t>
  </si>
  <si>
    <t>04212517</t>
  </si>
  <si>
    <t xml:space="preserve">    1. Kamate, tečajne razlike i drugi rashodi s povezanim     poduzetnicima</t>
  </si>
  <si>
    <t>stanje na dan 31.03.2017.</t>
  </si>
  <si>
    <t>u razdoblju 01.01.2017. do 31.03.2017.</t>
  </si>
  <si>
    <t>01.01.2017.</t>
  </si>
  <si>
    <t>31.03.2017.</t>
  </si>
</sst>
</file>

<file path=xl/styles.xml><?xml version="1.0" encoding="utf-8"?>
<styleSheet xmlns="http://schemas.openxmlformats.org/spreadsheetml/2006/main">
  <numFmts count="1">
    <numFmt numFmtId="164" formatCode="000"/>
  </numFmts>
  <fonts count="2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5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0" borderId="0" xfId="3" applyFont="1" applyBorder="1" applyAlignment="1" applyProtection="1">
      <alignment vertical="top"/>
      <protection hidden="1"/>
    </xf>
    <xf numFmtId="0" fontId="7" fillId="0" borderId="0" xfId="3" applyFont="1" applyBorder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 applyProtection="1">
      <protection hidden="1"/>
    </xf>
    <xf numFmtId="0" fontId="7" fillId="0" borderId="7" xfId="3" applyFont="1" applyBorder="1" applyAlignment="1"/>
    <xf numFmtId="0" fontId="11" fillId="0" borderId="0" xfId="5">
      <alignment vertical="top"/>
    </xf>
    <xf numFmtId="0" fontId="11" fillId="0" borderId="0" xfId="5" applyAlignment="1"/>
    <xf numFmtId="0" fontId="19" fillId="0" borderId="0" xfId="5" applyFont="1" applyAlignment="1"/>
    <xf numFmtId="0" fontId="20" fillId="0" borderId="0" xfId="5" applyFont="1" applyFill="1" applyBorder="1" applyAlignment="1">
      <alignment horizontal="center" vertical="center" wrapText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5" applyFont="1" applyBorder="1" applyAlignment="1" applyProtection="1">
      <alignment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8" fillId="0" borderId="9" xfId="0" applyFont="1" applyFill="1" applyBorder="1" applyAlignment="1" applyProtection="1">
      <alignment horizontal="center" vertical="center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8" fillId="0" borderId="10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5" applyFont="1" applyFill="1" applyAlignment="1">
      <alignment wrapText="1"/>
    </xf>
    <xf numFmtId="0" fontId="1" fillId="0" borderId="0" xfId="0" applyFont="1" applyFill="1"/>
    <xf numFmtId="0" fontId="1" fillId="0" borderId="0" xfId="5" applyFont="1" applyFill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 applyProtection="1">
      <alignment horizontal="left"/>
      <protection hidden="1"/>
    </xf>
    <xf numFmtId="0" fontId="7" fillId="0" borderId="13" xfId="3" applyFont="1" applyFill="1" applyBorder="1" applyAlignment="1" applyProtection="1">
      <alignment vertical="center"/>
      <protection hidden="1"/>
    </xf>
    <xf numFmtId="0" fontId="15" fillId="0" borderId="13" xfId="5" applyFont="1" applyFill="1" applyBorder="1" applyAlignment="1" applyProtection="1">
      <alignment vertical="center"/>
      <protection hidden="1"/>
    </xf>
    <xf numFmtId="0" fontId="15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3" xfId="5" applyBorder="1" applyAlignment="1"/>
    <xf numFmtId="0" fontId="4" fillId="0" borderId="12" xfId="3" applyFont="1" applyBorder="1" applyAlignment="1" applyProtection="1">
      <alignment vertical="center"/>
      <protection hidden="1"/>
    </xf>
    <xf numFmtId="0" fontId="7" fillId="0" borderId="14" xfId="3" applyFont="1" applyBorder="1" applyAlignment="1" applyProtection="1">
      <protection hidden="1"/>
    </xf>
    <xf numFmtId="0" fontId="7" fillId="0" borderId="15" xfId="3" applyFont="1" applyFill="1" applyBorder="1" applyAlignment="1" applyProtection="1">
      <alignment horizontal="right" vertical="top" wrapText="1"/>
      <protection hidden="1"/>
    </xf>
    <xf numFmtId="0" fontId="7" fillId="0" borderId="16" xfId="3" applyFont="1" applyFill="1" applyBorder="1" applyAlignment="1" applyProtection="1">
      <alignment horizontal="right" vertical="top" wrapText="1"/>
      <protection hidden="1"/>
    </xf>
    <xf numFmtId="0" fontId="7" fillId="0" borderId="16" xfId="3" applyFont="1" applyFill="1" applyBorder="1" applyAlignment="1" applyProtection="1">
      <protection hidden="1"/>
    </xf>
    <xf numFmtId="0" fontId="7" fillId="0" borderId="17" xfId="3" applyFont="1" applyFill="1" applyBorder="1" applyAlignment="1" applyProtection="1">
      <protection hidden="1"/>
    </xf>
    <xf numFmtId="0" fontId="5" fillId="0" borderId="0" xfId="3" applyFont="1" applyAlignment="1"/>
    <xf numFmtId="14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12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Border="1" applyAlignment="1" applyProtection="1">
      <alignment horizontal="left" vertical="center" wrapText="1"/>
      <protection hidden="1"/>
    </xf>
    <xf numFmtId="0" fontId="5" fillId="0" borderId="0" xfId="3" applyFont="1" applyAlignment="1" applyProtection="1">
      <protection hidden="1"/>
    </xf>
    <xf numFmtId="0" fontId="14" fillId="0" borderId="0" xfId="3" applyFont="1" applyAlignment="1" applyProtection="1">
      <alignment horizontal="right"/>
      <protection hidden="1"/>
    </xf>
    <xf numFmtId="0" fontId="5" fillId="0" borderId="0" xfId="3" applyFont="1" applyFill="1" applyBorder="1" applyAlignment="1" applyProtection="1">
      <protection hidden="1"/>
    </xf>
    <xf numFmtId="0" fontId="5" fillId="0" borderId="0" xfId="3" applyFont="1" applyAlignment="1" applyProtection="1">
      <alignment horizontal="right" vertical="center"/>
      <protection hidden="1"/>
    </xf>
    <xf numFmtId="0" fontId="5" fillId="0" borderId="0" xfId="3" applyFont="1" applyAlignment="1" applyProtection="1">
      <alignment wrapText="1"/>
      <protection hidden="1"/>
    </xf>
    <xf numFmtId="0" fontId="5" fillId="0" borderId="0" xfId="3" applyFont="1" applyAlignment="1" applyProtection="1">
      <alignment horizontal="right"/>
      <protection hidden="1"/>
    </xf>
    <xf numFmtId="0" fontId="5" fillId="0" borderId="0" xfId="3" applyFont="1" applyAlignment="1" applyProtection="1">
      <alignment horizontal="right" wrapText="1"/>
      <protection hidden="1"/>
    </xf>
    <xf numFmtId="0" fontId="5" fillId="0" borderId="0" xfId="3" applyFont="1" applyBorder="1" applyAlignment="1" applyProtection="1">
      <alignment horizontal="left"/>
      <protection hidden="1"/>
    </xf>
    <xf numFmtId="0" fontId="5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horizontal="right"/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alignment horizontal="left" vertical="top" wrapText="1"/>
      <protection hidden="1"/>
    </xf>
    <xf numFmtId="0" fontId="5" fillId="0" borderId="0" xfId="3" applyFont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/>
    <xf numFmtId="49" fontId="4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horizontal="left" vertical="top"/>
      <protection hidden="1"/>
    </xf>
    <xf numFmtId="0" fontId="5" fillId="0" borderId="18" xfId="3" applyFont="1" applyBorder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5" fillId="0" borderId="0" xfId="3" applyFont="1" applyFill="1" applyAlignment="1" applyProtection="1">
      <alignment vertical="top"/>
      <protection hidden="1"/>
    </xf>
    <xf numFmtId="0" fontId="5" fillId="0" borderId="0" xfId="3" applyFont="1" applyFill="1" applyAlignment="1" applyProtection="1">
      <protection hidden="1"/>
    </xf>
    <xf numFmtId="0" fontId="5" fillId="0" borderId="0" xfId="3" applyFont="1" applyFill="1" applyAlignment="1" applyProtection="1">
      <alignment horizontal="right" vertical="center"/>
      <protection hidden="1"/>
    </xf>
    <xf numFmtId="3" fontId="2" fillId="3" borderId="1" xfId="0" applyNumberFormat="1" applyFont="1" applyFill="1" applyBorder="1" applyAlignment="1" applyProtection="1">
      <alignment vertical="center"/>
      <protection hidden="1"/>
    </xf>
    <xf numFmtId="3" fontId="2" fillId="3" borderId="1" xfId="0" applyNumberFormat="1" applyFont="1" applyFill="1" applyBorder="1" applyAlignment="1" applyProtection="1">
      <alignment vertical="center"/>
      <protection locked="0"/>
    </xf>
    <xf numFmtId="3" fontId="1" fillId="0" borderId="0" xfId="0" applyNumberFormat="1" applyFont="1" applyFill="1"/>
    <xf numFmtId="0" fontId="0" fillId="0" borderId="19" xfId="0" applyFill="1" applyBorder="1"/>
    <xf numFmtId="3" fontId="2" fillId="0" borderId="20" xfId="0" applyNumberFormat="1" applyFont="1" applyFill="1" applyBorder="1" applyAlignment="1" applyProtection="1">
      <alignment vertical="center"/>
      <protection locked="0"/>
    </xf>
    <xf numFmtId="3" fontId="27" fillId="0" borderId="21" xfId="0" applyNumberFormat="1" applyFont="1" applyBorder="1" applyAlignment="1">
      <alignment horizontal="right" wrapText="1"/>
    </xf>
    <xf numFmtId="3" fontId="2" fillId="0" borderId="9" xfId="0" applyNumberFormat="1" applyFont="1" applyFill="1" applyBorder="1" applyAlignment="1" applyProtection="1">
      <alignment vertical="center"/>
      <protection hidden="1"/>
    </xf>
    <xf numFmtId="3" fontId="0" fillId="0" borderId="0" xfId="0" applyNumberFormat="1" applyFill="1"/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16" fillId="0" borderId="8" xfId="0" applyFont="1" applyFill="1" applyBorder="1" applyAlignment="1">
      <alignment vertical="center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14" fontId="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7" fillId="0" borderId="16" xfId="3" applyFont="1" applyFill="1" applyBorder="1" applyAlignment="1" applyProtection="1">
      <alignment horizontal="center" vertical="top"/>
      <protection hidden="1"/>
    </xf>
    <xf numFmtId="0" fontId="7" fillId="0" borderId="16" xfId="3" applyFont="1" applyFill="1" applyBorder="1" applyAlignment="1" applyProtection="1">
      <alignment horizontal="center"/>
      <protection hidden="1"/>
    </xf>
    <xf numFmtId="0" fontId="5" fillId="0" borderId="0" xfId="3" applyFont="1" applyAlignment="1" applyProtection="1">
      <alignment horizontal="right" vertical="center" wrapText="1"/>
      <protection hidden="1"/>
    </xf>
    <xf numFmtId="0" fontId="5" fillId="0" borderId="13" xfId="3" applyFont="1" applyBorder="1" applyAlignment="1" applyProtection="1">
      <alignment horizontal="right" wrapText="1"/>
      <protection hidden="1"/>
    </xf>
    <xf numFmtId="49" fontId="6" fillId="0" borderId="15" xfId="1" applyNumberForma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Fill="1" applyBorder="1" applyAlignment="1" applyProtection="1">
      <alignment horizontal="left" vertical="center"/>
      <protection locked="0" hidden="1"/>
    </xf>
    <xf numFmtId="49" fontId="4" fillId="0" borderId="17" xfId="3" applyNumberFormat="1" applyFont="1" applyFill="1" applyBorder="1" applyAlignment="1" applyProtection="1">
      <alignment horizontal="left" vertical="center"/>
      <protection locked="0" hidden="1"/>
    </xf>
    <xf numFmtId="0" fontId="5" fillId="0" borderId="0" xfId="3" applyFont="1" applyAlignment="1" applyProtection="1">
      <alignment horizontal="right" vertical="center"/>
      <protection hidden="1"/>
    </xf>
    <xf numFmtId="0" fontId="5" fillId="0" borderId="13" xfId="3" applyFont="1" applyBorder="1" applyAlignment="1" applyProtection="1">
      <alignment horizontal="right"/>
      <protection hidden="1"/>
    </xf>
    <xf numFmtId="49" fontId="4" fillId="0" borderId="15" xfId="3" applyNumberFormat="1" applyFont="1" applyFill="1" applyBorder="1" applyAlignment="1" applyProtection="1">
      <alignment horizontal="left" vertical="center"/>
      <protection locked="0" hidden="1"/>
    </xf>
    <xf numFmtId="0" fontId="5" fillId="0" borderId="17" xfId="3" applyFont="1" applyFill="1" applyBorder="1" applyAlignment="1">
      <alignment horizontal="left" vertical="center"/>
    </xf>
    <xf numFmtId="0" fontId="24" fillId="0" borderId="0" xfId="5" applyFont="1" applyBorder="1" applyAlignment="1" applyProtection="1">
      <alignment horizontal="left"/>
      <protection hidden="1"/>
    </xf>
    <xf numFmtId="0" fontId="25" fillId="0" borderId="0" xfId="5" applyFont="1" applyBorder="1" applyAlignment="1"/>
    <xf numFmtId="0" fontId="15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3" xfId="5" applyBorder="1" applyAlignment="1"/>
    <xf numFmtId="0" fontId="5" fillId="0" borderId="0" xfId="3" applyFont="1" applyBorder="1" applyAlignment="1" applyProtection="1">
      <alignment vertical="center"/>
      <protection hidden="1"/>
    </xf>
    <xf numFmtId="0" fontId="7" fillId="0" borderId="22" xfId="3" applyFont="1" applyBorder="1" applyAlignment="1" applyProtection="1">
      <alignment horizontal="center" vertical="top"/>
      <protection hidden="1"/>
    </xf>
    <xf numFmtId="0" fontId="7" fillId="0" borderId="22" xfId="3" applyFont="1" applyBorder="1" applyAlignment="1">
      <alignment horizontal="center"/>
    </xf>
    <xf numFmtId="0" fontId="7" fillId="0" borderId="23" xfId="3" applyFont="1" applyBorder="1" applyAlignment="1"/>
    <xf numFmtId="0" fontId="4" fillId="2" borderId="15" xfId="3" applyFont="1" applyFill="1" applyBorder="1" applyAlignment="1" applyProtection="1">
      <alignment horizontal="left" vertical="center"/>
      <protection locked="0" hidden="1"/>
    </xf>
    <xf numFmtId="0" fontId="5" fillId="0" borderId="16" xfId="3" applyFont="1" applyBorder="1" applyAlignment="1"/>
    <xf numFmtId="0" fontId="5" fillId="0" borderId="17" xfId="3" applyFont="1" applyBorder="1" applyAlignment="1"/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18" xfId="3" applyFont="1" applyBorder="1" applyAlignment="1" applyProtection="1">
      <alignment horizontal="center"/>
      <protection hidden="1"/>
    </xf>
    <xf numFmtId="0" fontId="4" fillId="0" borderId="15" xfId="3" applyFont="1" applyFill="1" applyBorder="1" applyAlignment="1" applyProtection="1">
      <alignment horizontal="left" vertical="center"/>
      <protection locked="0" hidden="1"/>
    </xf>
    <xf numFmtId="0" fontId="4" fillId="0" borderId="16" xfId="3" applyFont="1" applyFill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4" fillId="2" borderId="15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vertical="center"/>
    </xf>
    <xf numFmtId="49" fontId="4" fillId="2" borderId="15" xfId="3" applyNumberFormat="1" applyFont="1" applyFill="1" applyBorder="1" applyAlignment="1" applyProtection="1">
      <alignment horizontal="center" vertical="center"/>
      <protection locked="0" hidden="1"/>
    </xf>
    <xf numFmtId="49" fontId="4" fillId="2" borderId="17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7" xfId="3" applyNumberFormat="1" applyFont="1" applyBorder="1" applyAlignment="1" applyProtection="1">
      <alignment horizontal="center" vertical="center"/>
      <protection locked="0" hidden="1"/>
    </xf>
    <xf numFmtId="0" fontId="4" fillId="2" borderId="16" xfId="3" applyFont="1" applyFill="1" applyBorder="1" applyAlignment="1" applyProtection="1">
      <alignment horizontal="right" vertical="center"/>
      <protection locked="0" hidden="1"/>
    </xf>
    <xf numFmtId="0" fontId="4" fillId="2" borderId="17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16" xfId="3" applyFont="1" applyBorder="1" applyAlignment="1">
      <alignment horizontal="left"/>
    </xf>
    <xf numFmtId="0" fontId="5" fillId="0" borderId="17" xfId="3" applyFont="1" applyBorder="1" applyAlignment="1">
      <alignment horizontal="left"/>
    </xf>
    <xf numFmtId="0" fontId="5" fillId="0" borderId="16" xfId="3" applyFont="1" applyBorder="1" applyAlignment="1">
      <alignment horizontal="left" vertical="center"/>
    </xf>
    <xf numFmtId="0" fontId="5" fillId="0" borderId="17" xfId="3" applyFont="1" applyBorder="1" applyAlignment="1">
      <alignment horizontal="left" vertical="center"/>
    </xf>
    <xf numFmtId="0" fontId="6" fillId="0" borderId="15" xfId="1" applyFill="1" applyBorder="1" applyAlignment="1" applyProtection="1">
      <protection locked="0" hidden="1"/>
    </xf>
    <xf numFmtId="0" fontId="4" fillId="0" borderId="16" xfId="3" applyFont="1" applyFill="1" applyBorder="1" applyAlignment="1" applyProtection="1">
      <protection locked="0" hidden="1"/>
    </xf>
    <xf numFmtId="0" fontId="4" fillId="0" borderId="17" xfId="3" applyFont="1" applyFill="1" applyBorder="1" applyAlignment="1" applyProtection="1">
      <protection locked="0" hidden="1"/>
    </xf>
    <xf numFmtId="0" fontId="6" fillId="2" borderId="15" xfId="1" applyFill="1" applyBorder="1" applyAlignment="1" applyProtection="1">
      <protection locked="0" hidden="1"/>
    </xf>
    <xf numFmtId="0" fontId="4" fillId="0" borderId="16" xfId="3" applyFont="1" applyBorder="1" applyAlignment="1" applyProtection="1">
      <protection locked="0" hidden="1"/>
    </xf>
    <xf numFmtId="0" fontId="4" fillId="0" borderId="17" xfId="3" applyFont="1" applyBorder="1" applyAlignment="1" applyProtection="1">
      <protection locked="0" hidden="1"/>
    </xf>
    <xf numFmtId="0" fontId="5" fillId="0" borderId="12" xfId="3" applyFont="1" applyBorder="1" applyAlignment="1" applyProtection="1">
      <alignment horizontal="right" vertical="center"/>
      <protection hidden="1"/>
    </xf>
    <xf numFmtId="0" fontId="5" fillId="0" borderId="0" xfId="3" applyFont="1" applyBorder="1" applyAlignment="1" applyProtection="1">
      <alignment horizontal="right"/>
      <protection hidden="1"/>
    </xf>
    <xf numFmtId="1" fontId="4" fillId="2" borderId="15" xfId="3" applyNumberFormat="1" applyFont="1" applyFill="1" applyBorder="1" applyAlignment="1" applyProtection="1">
      <alignment horizontal="center" vertical="center"/>
      <protection locked="0" hidden="1"/>
    </xf>
    <xf numFmtId="1" fontId="4" fillId="2" borderId="17" xfId="3" applyNumberFormat="1" applyFont="1" applyFill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0" xfId="3" applyFont="1" applyBorder="1" applyAlignment="1" applyProtection="1">
      <alignment horizontal="right" wrapText="1"/>
      <protection hidden="1"/>
    </xf>
    <xf numFmtId="0" fontId="5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3" xfId="3" applyFont="1" applyFill="1" applyBorder="1" applyAlignment="1" applyProtection="1">
      <alignment horizontal="left" vertical="center" wrapText="1"/>
      <protection hidden="1"/>
    </xf>
    <xf numFmtId="0" fontId="13" fillId="0" borderId="12" xfId="3" applyFont="1" applyBorder="1" applyAlignment="1" applyProtection="1">
      <alignment horizontal="center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13" fillId="0" borderId="13" xfId="3" applyFont="1" applyBorder="1" applyAlignment="1" applyProtection="1">
      <alignment horizontal="center" vertical="center" wrapText="1"/>
      <protection hidden="1"/>
    </xf>
    <xf numFmtId="0" fontId="2" fillId="0" borderId="0" xfId="3" applyFont="1" applyBorder="1" applyAlignment="1" applyProtection="1">
      <alignment horizontal="right" vertical="center" wrapText="1"/>
      <protection hidden="1"/>
    </xf>
    <xf numFmtId="0" fontId="2" fillId="0" borderId="13" xfId="3" applyFont="1" applyBorder="1" applyAlignment="1" applyProtection="1">
      <alignment horizontal="right" wrapText="1"/>
      <protection hidden="1"/>
    </xf>
    <xf numFmtId="0" fontId="5" fillId="0" borderId="0" xfId="3" applyFont="1" applyAlignment="1" applyProtection="1">
      <alignment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0" borderId="11" xfId="0" applyFont="1" applyFill="1" applyBorder="1" applyAlignment="1" applyProtection="1">
      <alignment vertical="center" wrapText="1"/>
      <protection hidden="1"/>
    </xf>
    <xf numFmtId="0" fontId="9" fillId="0" borderId="27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Fill="1" applyBorder="1" applyAlignment="1" applyProtection="1">
      <alignment horizontal="center" vertical="center" wrapText="1"/>
      <protection hidden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5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 applyProtection="1">
      <alignment horizontal="left" vertical="center" wrapText="1"/>
      <protection hidden="1"/>
    </xf>
    <xf numFmtId="0" fontId="9" fillId="0" borderId="27" xfId="0" applyFont="1" applyFill="1" applyBorder="1" applyAlignment="1" applyProtection="1">
      <alignment horizontal="left" vertical="center" wrapText="1"/>
      <protection hidden="1"/>
    </xf>
    <xf numFmtId="0" fontId="9" fillId="0" borderId="28" xfId="0" applyFont="1" applyFill="1" applyBorder="1" applyAlignment="1" applyProtection="1">
      <alignment horizontal="left" vertical="center" wrapText="1"/>
      <protection hidden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20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8" fillId="0" borderId="27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vertical="center" wrapText="1"/>
    </xf>
    <xf numFmtId="0" fontId="20" fillId="0" borderId="0" xfId="5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3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4" fontId="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22" fillId="0" borderId="10" xfId="0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0" fontId="12" fillId="0" borderId="0" xfId="5" applyFont="1" applyAlignment="1"/>
    <xf numFmtId="0" fontId="18" fillId="0" borderId="0" xfId="5" applyFont="1" applyBorder="1" applyAlignment="1">
      <alignment horizontal="justify" vertical="top" wrapText="1"/>
    </xf>
    <xf numFmtId="0" fontId="11" fillId="0" borderId="0" xfId="5" applyAlignment="1"/>
    <xf numFmtId="3" fontId="4" fillId="0" borderId="9" xfId="3" applyNumberFormat="1" applyFont="1" applyFill="1" applyBorder="1" applyAlignment="1" applyProtection="1">
      <alignment horizontal="right" vertical="center"/>
      <protection locked="0" hidden="1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63"/>
  <sheetViews>
    <sheetView view="pageBreakPreview" zoomScale="110" zoomScaleNormal="100" zoomScaleSheetLayoutView="100" workbookViewId="0">
      <selection activeCell="I24" sqref="I24"/>
    </sheetView>
  </sheetViews>
  <sheetFormatPr defaultRowHeight="12.75"/>
  <cols>
    <col min="1" max="1" width="9.140625" style="11"/>
    <col min="2" max="2" width="13" style="11" customWidth="1"/>
    <col min="3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>
      <c r="A1" s="146" t="s">
        <v>213</v>
      </c>
      <c r="B1" s="146"/>
      <c r="C1" s="146"/>
      <c r="D1" s="64"/>
      <c r="E1" s="64"/>
      <c r="F1" s="64"/>
      <c r="G1" s="64"/>
      <c r="H1" s="64"/>
      <c r="I1" s="64"/>
      <c r="J1" s="10"/>
      <c r="K1" s="10"/>
      <c r="L1" s="10"/>
    </row>
    <row r="2" spans="1:12" ht="12.75" customHeight="1">
      <c r="A2" s="176" t="s">
        <v>214</v>
      </c>
      <c r="B2" s="176"/>
      <c r="C2" s="176"/>
      <c r="D2" s="177"/>
      <c r="E2" s="65">
        <v>42736</v>
      </c>
      <c r="F2" s="66"/>
      <c r="G2" s="12" t="s">
        <v>215</v>
      </c>
      <c r="H2" s="65">
        <v>42825</v>
      </c>
      <c r="I2" s="67"/>
      <c r="J2" s="10"/>
      <c r="K2" s="10"/>
      <c r="L2" s="10"/>
    </row>
    <row r="3" spans="1:12">
      <c r="A3" s="13"/>
      <c r="B3" s="13"/>
      <c r="C3" s="13"/>
      <c r="D3" s="13"/>
      <c r="E3" s="14"/>
      <c r="F3" s="14"/>
      <c r="G3" s="13"/>
      <c r="H3" s="13"/>
      <c r="I3" s="68"/>
      <c r="J3" s="10"/>
      <c r="K3" s="10"/>
      <c r="L3" s="10"/>
    </row>
    <row r="4" spans="1:12" ht="15" customHeight="1">
      <c r="A4" s="178" t="s">
        <v>281</v>
      </c>
      <c r="B4" s="179"/>
      <c r="C4" s="179"/>
      <c r="D4" s="179"/>
      <c r="E4" s="179"/>
      <c r="F4" s="179"/>
      <c r="G4" s="179"/>
      <c r="H4" s="179"/>
      <c r="I4" s="180"/>
      <c r="J4" s="10"/>
      <c r="K4" s="10"/>
      <c r="L4" s="10"/>
    </row>
    <row r="5" spans="1:12">
      <c r="A5" s="21"/>
      <c r="B5" s="21"/>
      <c r="C5" s="21"/>
      <c r="D5" s="69"/>
      <c r="E5" s="16"/>
      <c r="F5" s="70"/>
      <c r="G5" s="17"/>
      <c r="H5" s="18"/>
      <c r="I5" s="71"/>
      <c r="J5" s="10"/>
      <c r="K5" s="10"/>
      <c r="L5" s="10"/>
    </row>
    <row r="6" spans="1:12">
      <c r="A6" s="125" t="s">
        <v>216</v>
      </c>
      <c r="B6" s="126"/>
      <c r="C6" s="152" t="s">
        <v>284</v>
      </c>
      <c r="D6" s="154"/>
      <c r="E6" s="183"/>
      <c r="F6" s="183"/>
      <c r="G6" s="183"/>
      <c r="H6" s="183"/>
      <c r="I6" s="73"/>
      <c r="J6" s="10"/>
      <c r="K6" s="10"/>
      <c r="L6" s="10"/>
    </row>
    <row r="7" spans="1:12">
      <c r="A7" s="74"/>
      <c r="B7" s="74"/>
      <c r="C7" s="21"/>
      <c r="D7" s="21"/>
      <c r="E7" s="183"/>
      <c r="F7" s="183"/>
      <c r="G7" s="183"/>
      <c r="H7" s="183"/>
      <c r="I7" s="73"/>
      <c r="J7" s="10"/>
      <c r="K7" s="10"/>
      <c r="L7" s="10"/>
    </row>
    <row r="8" spans="1:12" ht="12.75" customHeight="1">
      <c r="A8" s="181" t="s">
        <v>217</v>
      </c>
      <c r="B8" s="182"/>
      <c r="C8" s="152" t="s">
        <v>285</v>
      </c>
      <c r="D8" s="154"/>
      <c r="E8" s="183"/>
      <c r="F8" s="183"/>
      <c r="G8" s="183"/>
      <c r="H8" s="183"/>
      <c r="I8" s="69"/>
      <c r="J8" s="10"/>
      <c r="K8" s="10"/>
      <c r="L8" s="10"/>
    </row>
    <row r="9" spans="1:12">
      <c r="A9" s="75"/>
      <c r="B9" s="75"/>
      <c r="C9" s="76"/>
      <c r="D9" s="21"/>
      <c r="E9" s="21"/>
      <c r="F9" s="21"/>
      <c r="G9" s="21"/>
      <c r="H9" s="21"/>
      <c r="I9" s="21"/>
      <c r="J9" s="10"/>
      <c r="K9" s="10"/>
      <c r="L9" s="10"/>
    </row>
    <row r="10" spans="1:12" ht="12.75" customHeight="1">
      <c r="A10" s="173" t="s">
        <v>218</v>
      </c>
      <c r="B10" s="174"/>
      <c r="C10" s="152" t="s">
        <v>286</v>
      </c>
      <c r="D10" s="154"/>
      <c r="E10" s="21"/>
      <c r="F10" s="21"/>
      <c r="G10" s="21"/>
      <c r="H10" s="21"/>
      <c r="I10" s="21"/>
      <c r="J10" s="10"/>
      <c r="K10" s="10"/>
      <c r="L10" s="10"/>
    </row>
    <row r="11" spans="1:12">
      <c r="A11" s="175"/>
      <c r="B11" s="175"/>
      <c r="C11" s="21"/>
      <c r="D11" s="21"/>
      <c r="E11" s="21"/>
      <c r="F11" s="21"/>
      <c r="G11" s="21"/>
      <c r="H11" s="21"/>
      <c r="I11" s="21"/>
      <c r="J11" s="10"/>
      <c r="K11" s="10"/>
      <c r="L11" s="10"/>
    </row>
    <row r="12" spans="1:12">
      <c r="A12" s="125" t="s">
        <v>219</v>
      </c>
      <c r="B12" s="126"/>
      <c r="C12" s="138" t="s">
        <v>287</v>
      </c>
      <c r="D12" s="161"/>
      <c r="E12" s="161"/>
      <c r="F12" s="161"/>
      <c r="G12" s="161"/>
      <c r="H12" s="161"/>
      <c r="I12" s="162"/>
      <c r="J12" s="10"/>
      <c r="K12" s="10"/>
      <c r="L12" s="10"/>
    </row>
    <row r="13" spans="1:12">
      <c r="A13" s="74"/>
      <c r="B13" s="74"/>
      <c r="C13" s="77"/>
      <c r="D13" s="21"/>
      <c r="E13" s="21"/>
      <c r="F13" s="21"/>
      <c r="G13" s="21"/>
      <c r="H13" s="21"/>
      <c r="I13" s="21"/>
      <c r="J13" s="10"/>
      <c r="K13" s="10"/>
      <c r="L13" s="10"/>
    </row>
    <row r="14" spans="1:12">
      <c r="A14" s="125" t="s">
        <v>220</v>
      </c>
      <c r="B14" s="126"/>
      <c r="C14" s="171">
        <v>10000</v>
      </c>
      <c r="D14" s="172"/>
      <c r="E14" s="21"/>
      <c r="F14" s="138" t="s">
        <v>288</v>
      </c>
      <c r="G14" s="161"/>
      <c r="H14" s="161"/>
      <c r="I14" s="162"/>
      <c r="J14" s="10"/>
      <c r="K14" s="10"/>
      <c r="L14" s="10"/>
    </row>
    <row r="15" spans="1:12">
      <c r="A15" s="74"/>
      <c r="B15" s="74"/>
      <c r="C15" s="21"/>
      <c r="D15" s="21"/>
      <c r="E15" s="21"/>
      <c r="F15" s="21"/>
      <c r="G15" s="21"/>
      <c r="H15" s="21"/>
      <c r="I15" s="21"/>
      <c r="J15" s="10"/>
      <c r="K15" s="10"/>
      <c r="L15" s="10"/>
    </row>
    <row r="16" spans="1:12">
      <c r="A16" s="125" t="s">
        <v>221</v>
      </c>
      <c r="B16" s="126"/>
      <c r="C16" s="138" t="s">
        <v>289</v>
      </c>
      <c r="D16" s="161"/>
      <c r="E16" s="161"/>
      <c r="F16" s="161"/>
      <c r="G16" s="161"/>
      <c r="H16" s="161"/>
      <c r="I16" s="162"/>
      <c r="J16" s="10"/>
      <c r="K16" s="10"/>
      <c r="L16" s="10"/>
    </row>
    <row r="17" spans="1:12">
      <c r="A17" s="74"/>
      <c r="B17" s="74"/>
      <c r="C17" s="21"/>
      <c r="D17" s="21"/>
      <c r="E17" s="21"/>
      <c r="F17" s="21"/>
      <c r="G17" s="21"/>
      <c r="H17" s="21"/>
      <c r="I17" s="21"/>
      <c r="J17" s="10"/>
      <c r="K17" s="10"/>
      <c r="L17" s="10"/>
    </row>
    <row r="18" spans="1:12">
      <c r="A18" s="125" t="s">
        <v>222</v>
      </c>
      <c r="B18" s="126"/>
      <c r="C18" s="163" t="s">
        <v>290</v>
      </c>
      <c r="D18" s="164"/>
      <c r="E18" s="164"/>
      <c r="F18" s="164"/>
      <c r="G18" s="164"/>
      <c r="H18" s="164"/>
      <c r="I18" s="165"/>
      <c r="J18" s="10"/>
      <c r="K18" s="10"/>
      <c r="L18" s="10"/>
    </row>
    <row r="19" spans="1:12">
      <c r="A19" s="74"/>
      <c r="B19" s="74"/>
      <c r="C19" s="77"/>
      <c r="D19" s="21"/>
      <c r="E19" s="21"/>
      <c r="F19" s="21"/>
      <c r="G19" s="21"/>
      <c r="H19" s="21"/>
      <c r="I19" s="21"/>
      <c r="J19" s="10"/>
      <c r="K19" s="10"/>
      <c r="L19" s="10"/>
    </row>
    <row r="20" spans="1:12">
      <c r="A20" s="125" t="s">
        <v>223</v>
      </c>
      <c r="B20" s="126"/>
      <c r="C20" s="166" t="s">
        <v>291</v>
      </c>
      <c r="D20" s="167"/>
      <c r="E20" s="167"/>
      <c r="F20" s="167"/>
      <c r="G20" s="167"/>
      <c r="H20" s="167"/>
      <c r="I20" s="168"/>
      <c r="J20" s="10"/>
      <c r="K20" s="10"/>
      <c r="L20" s="10"/>
    </row>
    <row r="21" spans="1:12">
      <c r="A21" s="74"/>
      <c r="B21" s="74"/>
      <c r="C21" s="77"/>
      <c r="D21" s="21"/>
      <c r="E21" s="21"/>
      <c r="F21" s="21"/>
      <c r="G21" s="21"/>
      <c r="H21" s="21"/>
      <c r="I21" s="21"/>
      <c r="J21" s="10"/>
      <c r="K21" s="10"/>
      <c r="L21" s="10"/>
    </row>
    <row r="22" spans="1:12">
      <c r="A22" s="125" t="s">
        <v>224</v>
      </c>
      <c r="B22" s="126"/>
      <c r="C22" s="78">
        <v>133</v>
      </c>
      <c r="D22" s="138" t="s">
        <v>288</v>
      </c>
      <c r="E22" s="159"/>
      <c r="F22" s="160"/>
      <c r="G22" s="169"/>
      <c r="H22" s="170"/>
      <c r="I22" s="20"/>
      <c r="J22" s="10"/>
      <c r="K22" s="10"/>
      <c r="L22" s="10"/>
    </row>
    <row r="23" spans="1:12">
      <c r="A23" s="74"/>
      <c r="B23" s="74"/>
      <c r="C23" s="21"/>
      <c r="D23" s="21"/>
      <c r="E23" s="21"/>
      <c r="F23" s="21"/>
      <c r="G23" s="21"/>
      <c r="H23" s="21"/>
      <c r="I23" s="69"/>
      <c r="J23" s="10"/>
      <c r="K23" s="10"/>
      <c r="L23" s="10"/>
    </row>
    <row r="24" spans="1:12">
      <c r="A24" s="125" t="s">
        <v>225</v>
      </c>
      <c r="B24" s="126"/>
      <c r="C24" s="78">
        <v>21</v>
      </c>
      <c r="D24" s="138" t="s">
        <v>292</v>
      </c>
      <c r="E24" s="159"/>
      <c r="F24" s="159"/>
      <c r="G24" s="160"/>
      <c r="H24" s="72" t="s">
        <v>226</v>
      </c>
      <c r="I24" s="284">
        <v>492</v>
      </c>
      <c r="J24" s="10"/>
      <c r="K24" s="10"/>
      <c r="L24" s="10"/>
    </row>
    <row r="25" spans="1:12">
      <c r="A25" s="74"/>
      <c r="B25" s="74"/>
      <c r="C25" s="21"/>
      <c r="D25" s="21"/>
      <c r="E25" s="21"/>
      <c r="F25" s="21"/>
      <c r="G25" s="74"/>
      <c r="H25" s="74" t="s">
        <v>293</v>
      </c>
      <c r="I25" s="77"/>
      <c r="J25" s="10"/>
      <c r="K25" s="10"/>
      <c r="L25" s="10"/>
    </row>
    <row r="26" spans="1:12">
      <c r="A26" s="125" t="s">
        <v>227</v>
      </c>
      <c r="B26" s="126"/>
      <c r="C26" s="80" t="s">
        <v>294</v>
      </c>
      <c r="D26" s="22"/>
      <c r="E26" s="64"/>
      <c r="F26" s="69"/>
      <c r="G26" s="125" t="s">
        <v>228</v>
      </c>
      <c r="H26" s="126"/>
      <c r="I26" s="81" t="s">
        <v>295</v>
      </c>
      <c r="J26" s="10"/>
      <c r="K26" s="10"/>
      <c r="L26" s="10"/>
    </row>
    <row r="27" spans="1:12">
      <c r="A27" s="74"/>
      <c r="B27" s="74"/>
      <c r="C27" s="21"/>
      <c r="D27" s="69"/>
      <c r="E27" s="69"/>
      <c r="F27" s="69"/>
      <c r="G27" s="69"/>
      <c r="H27" s="21"/>
      <c r="I27" s="82"/>
      <c r="J27" s="10"/>
      <c r="K27" s="10"/>
      <c r="L27" s="10"/>
    </row>
    <row r="28" spans="1:12">
      <c r="A28" s="148" t="s">
        <v>229</v>
      </c>
      <c r="B28" s="149"/>
      <c r="C28" s="150"/>
      <c r="D28" s="150"/>
      <c r="E28" s="149" t="s">
        <v>230</v>
      </c>
      <c r="F28" s="151"/>
      <c r="G28" s="151"/>
      <c r="H28" s="150" t="s">
        <v>231</v>
      </c>
      <c r="I28" s="150"/>
      <c r="J28" s="10"/>
      <c r="K28" s="10"/>
      <c r="L28" s="10"/>
    </row>
    <row r="29" spans="1:12">
      <c r="A29" s="64"/>
      <c r="B29" s="64"/>
      <c r="C29" s="64"/>
      <c r="D29" s="71"/>
      <c r="E29" s="21"/>
      <c r="F29" s="21"/>
      <c r="G29" s="21"/>
      <c r="H29" s="83"/>
      <c r="I29" s="82"/>
      <c r="J29" s="10"/>
      <c r="K29" s="10"/>
      <c r="L29" s="10"/>
    </row>
    <row r="30" spans="1:12">
      <c r="A30" s="147" t="s">
        <v>296</v>
      </c>
      <c r="B30" s="139"/>
      <c r="C30" s="139"/>
      <c r="D30" s="140"/>
      <c r="E30" s="147" t="s">
        <v>288</v>
      </c>
      <c r="F30" s="139"/>
      <c r="G30" s="139"/>
      <c r="H30" s="152" t="s">
        <v>297</v>
      </c>
      <c r="I30" s="154"/>
      <c r="J30" s="10"/>
      <c r="K30" s="10"/>
      <c r="L30" s="10"/>
    </row>
    <row r="31" spans="1:12">
      <c r="A31" s="79"/>
      <c r="B31" s="79"/>
      <c r="C31" s="77"/>
      <c r="D31" s="157"/>
      <c r="E31" s="157"/>
      <c r="F31" s="157"/>
      <c r="G31" s="158"/>
      <c r="H31" s="21"/>
      <c r="I31" s="86"/>
      <c r="J31" s="10"/>
      <c r="K31" s="10"/>
      <c r="L31" s="10"/>
    </row>
    <row r="32" spans="1:12">
      <c r="A32" s="147" t="s">
        <v>298</v>
      </c>
      <c r="B32" s="139"/>
      <c r="C32" s="139"/>
      <c r="D32" s="140"/>
      <c r="E32" s="147" t="s">
        <v>299</v>
      </c>
      <c r="F32" s="139"/>
      <c r="G32" s="139"/>
      <c r="H32" s="152" t="s">
        <v>300</v>
      </c>
      <c r="I32" s="154"/>
      <c r="J32" s="10"/>
      <c r="K32" s="10"/>
      <c r="L32" s="10"/>
    </row>
    <row r="33" spans="1:12">
      <c r="A33" s="79"/>
      <c r="B33" s="79"/>
      <c r="C33" s="77"/>
      <c r="D33" s="84"/>
      <c r="E33" s="84"/>
      <c r="F33" s="84"/>
      <c r="G33" s="85"/>
      <c r="H33" s="21"/>
      <c r="I33" s="87"/>
      <c r="J33" s="10"/>
      <c r="K33" s="10"/>
      <c r="L33" s="10"/>
    </row>
    <row r="34" spans="1:12">
      <c r="A34" s="147" t="s">
        <v>301</v>
      </c>
      <c r="B34" s="139"/>
      <c r="C34" s="139"/>
      <c r="D34" s="140"/>
      <c r="E34" s="147" t="s">
        <v>302</v>
      </c>
      <c r="F34" s="139"/>
      <c r="G34" s="139"/>
      <c r="H34" s="152" t="s">
        <v>303</v>
      </c>
      <c r="I34" s="154"/>
      <c r="J34" s="10"/>
      <c r="K34" s="10"/>
      <c r="L34" s="10"/>
    </row>
    <row r="35" spans="1:12">
      <c r="A35" s="79"/>
      <c r="B35" s="79"/>
      <c r="C35" s="77"/>
      <c r="D35" s="84"/>
      <c r="E35" s="84"/>
      <c r="F35" s="84"/>
      <c r="G35" s="85"/>
      <c r="H35" s="21"/>
      <c r="I35" s="87"/>
      <c r="J35" s="10"/>
      <c r="K35" s="10"/>
      <c r="L35" s="10"/>
    </row>
    <row r="36" spans="1:12">
      <c r="A36" s="147" t="s">
        <v>304</v>
      </c>
      <c r="B36" s="139"/>
      <c r="C36" s="139"/>
      <c r="D36" s="140"/>
      <c r="E36" s="147" t="s">
        <v>299</v>
      </c>
      <c r="F36" s="139"/>
      <c r="G36" s="139"/>
      <c r="H36" s="152" t="s">
        <v>305</v>
      </c>
      <c r="I36" s="154"/>
      <c r="J36" s="10"/>
      <c r="K36" s="10"/>
      <c r="L36" s="10"/>
    </row>
    <row r="37" spans="1:12">
      <c r="A37" s="88"/>
      <c r="B37" s="88"/>
      <c r="C37" s="141"/>
      <c r="D37" s="142"/>
      <c r="E37" s="21"/>
      <c r="F37" s="141"/>
      <c r="G37" s="142"/>
      <c r="H37" s="21"/>
      <c r="I37" s="21"/>
      <c r="J37" s="10"/>
      <c r="K37" s="10"/>
      <c r="L37" s="10"/>
    </row>
    <row r="38" spans="1:12">
      <c r="A38" s="147" t="s">
        <v>306</v>
      </c>
      <c r="B38" s="139"/>
      <c r="C38" s="139"/>
      <c r="D38" s="140"/>
      <c r="E38" s="147" t="s">
        <v>307</v>
      </c>
      <c r="F38" s="139"/>
      <c r="G38" s="139"/>
      <c r="H38" s="152" t="s">
        <v>308</v>
      </c>
      <c r="I38" s="154"/>
      <c r="J38" s="10"/>
      <c r="K38" s="10"/>
      <c r="L38" s="10"/>
    </row>
    <row r="39" spans="1:12">
      <c r="A39" s="88"/>
      <c r="B39" s="88"/>
      <c r="C39" s="89"/>
      <c r="D39" s="90"/>
      <c r="E39" s="21"/>
      <c r="F39" s="89"/>
      <c r="G39" s="90"/>
      <c r="H39" s="21"/>
      <c r="I39" s="21"/>
      <c r="J39" s="10"/>
      <c r="K39" s="10"/>
      <c r="L39" s="10"/>
    </row>
    <row r="40" spans="1:12">
      <c r="A40" s="147" t="s">
        <v>316</v>
      </c>
      <c r="B40" s="155"/>
      <c r="C40" s="155"/>
      <c r="D40" s="156"/>
      <c r="E40" s="147" t="s">
        <v>307</v>
      </c>
      <c r="F40" s="155"/>
      <c r="G40" s="156"/>
      <c r="H40" s="152" t="s">
        <v>317</v>
      </c>
      <c r="I40" s="153"/>
      <c r="J40" s="10"/>
      <c r="K40" s="10"/>
      <c r="L40" s="10"/>
    </row>
    <row r="41" spans="1:12">
      <c r="A41" s="91"/>
      <c r="B41" s="92"/>
      <c r="C41" s="92"/>
      <c r="D41" s="92"/>
      <c r="E41" s="91"/>
      <c r="F41" s="92"/>
      <c r="G41" s="92"/>
      <c r="H41" s="93"/>
      <c r="I41" s="94"/>
      <c r="J41" s="10"/>
      <c r="K41" s="10"/>
      <c r="L41" s="10"/>
    </row>
    <row r="42" spans="1:12">
      <c r="A42" s="88"/>
      <c r="B42" s="88"/>
      <c r="C42" s="89"/>
      <c r="D42" s="90"/>
      <c r="E42" s="21"/>
      <c r="F42" s="89"/>
      <c r="G42" s="90"/>
      <c r="H42" s="21"/>
      <c r="I42" s="21"/>
      <c r="J42" s="10"/>
      <c r="K42" s="10"/>
      <c r="L42" s="10"/>
    </row>
    <row r="43" spans="1:12">
      <c r="A43" s="95"/>
      <c r="B43" s="95"/>
      <c r="C43" s="95"/>
      <c r="D43" s="76"/>
      <c r="E43" s="76"/>
      <c r="F43" s="95"/>
      <c r="G43" s="76"/>
      <c r="H43" s="76"/>
      <c r="I43" s="76"/>
      <c r="J43" s="10"/>
      <c r="K43" s="10"/>
      <c r="L43" s="10"/>
    </row>
    <row r="44" spans="1:12" ht="12.75" customHeight="1">
      <c r="A44" s="120" t="s">
        <v>232</v>
      </c>
      <c r="B44" s="121"/>
      <c r="C44" s="152"/>
      <c r="D44" s="154"/>
      <c r="E44" s="69"/>
      <c r="F44" s="138"/>
      <c r="G44" s="139"/>
      <c r="H44" s="139"/>
      <c r="I44" s="140"/>
      <c r="J44" s="10"/>
      <c r="K44" s="10"/>
      <c r="L44" s="10"/>
    </row>
    <row r="45" spans="1:12">
      <c r="A45" s="88"/>
      <c r="B45" s="88"/>
      <c r="C45" s="141"/>
      <c r="D45" s="142"/>
      <c r="E45" s="21"/>
      <c r="F45" s="141"/>
      <c r="G45" s="143"/>
      <c r="H45" s="96"/>
      <c r="I45" s="96"/>
      <c r="J45" s="10"/>
      <c r="K45" s="10"/>
      <c r="L45" s="10"/>
    </row>
    <row r="46" spans="1:12" ht="12.75" customHeight="1">
      <c r="A46" s="120" t="s">
        <v>233</v>
      </c>
      <c r="B46" s="121"/>
      <c r="C46" s="144" t="s">
        <v>309</v>
      </c>
      <c r="D46" s="145"/>
      <c r="E46" s="145"/>
      <c r="F46" s="145"/>
      <c r="G46" s="145"/>
      <c r="H46" s="145"/>
      <c r="I46" s="145"/>
      <c r="J46" s="10"/>
      <c r="K46" s="10"/>
      <c r="L46" s="10"/>
    </row>
    <row r="47" spans="1:12">
      <c r="A47" s="74"/>
      <c r="B47" s="74"/>
      <c r="C47" s="98" t="s">
        <v>234</v>
      </c>
      <c r="D47" s="99"/>
      <c r="E47" s="99"/>
      <c r="F47" s="99"/>
      <c r="G47" s="99"/>
      <c r="H47" s="99"/>
      <c r="I47" s="99"/>
      <c r="J47" s="10"/>
      <c r="K47" s="10"/>
      <c r="L47" s="10"/>
    </row>
    <row r="48" spans="1:12">
      <c r="A48" s="120" t="s">
        <v>235</v>
      </c>
      <c r="B48" s="121"/>
      <c r="C48" s="127" t="s">
        <v>310</v>
      </c>
      <c r="D48" s="123"/>
      <c r="E48" s="124"/>
      <c r="F48" s="99"/>
      <c r="G48" s="100" t="s">
        <v>236</v>
      </c>
      <c r="H48" s="127" t="s">
        <v>311</v>
      </c>
      <c r="I48" s="124"/>
      <c r="J48" s="10"/>
      <c r="K48" s="10"/>
      <c r="L48" s="10"/>
    </row>
    <row r="49" spans="1:12">
      <c r="A49" s="74"/>
      <c r="B49" s="74"/>
      <c r="C49" s="98"/>
      <c r="D49" s="99"/>
      <c r="E49" s="99"/>
      <c r="F49" s="99"/>
      <c r="G49" s="99"/>
      <c r="H49" s="99"/>
      <c r="I49" s="99"/>
      <c r="J49" s="10"/>
      <c r="K49" s="10"/>
      <c r="L49" s="10"/>
    </row>
    <row r="50" spans="1:12" ht="12.75" customHeight="1">
      <c r="A50" s="120" t="s">
        <v>222</v>
      </c>
      <c r="B50" s="121"/>
      <c r="C50" s="122" t="s">
        <v>312</v>
      </c>
      <c r="D50" s="123"/>
      <c r="E50" s="123"/>
      <c r="F50" s="123"/>
      <c r="G50" s="123"/>
      <c r="H50" s="123"/>
      <c r="I50" s="124"/>
      <c r="J50" s="10"/>
      <c r="K50" s="10"/>
      <c r="L50" s="10"/>
    </row>
    <row r="51" spans="1:12">
      <c r="A51" s="74"/>
      <c r="B51" s="74"/>
      <c r="C51" s="99"/>
      <c r="D51" s="99"/>
      <c r="E51" s="99"/>
      <c r="F51" s="99"/>
      <c r="G51" s="99"/>
      <c r="H51" s="99"/>
      <c r="I51" s="99"/>
      <c r="J51" s="10"/>
      <c r="K51" s="10"/>
      <c r="L51" s="10"/>
    </row>
    <row r="52" spans="1:12">
      <c r="A52" s="125" t="s">
        <v>237</v>
      </c>
      <c r="B52" s="126"/>
      <c r="C52" s="127" t="s">
        <v>313</v>
      </c>
      <c r="D52" s="123"/>
      <c r="E52" s="123"/>
      <c r="F52" s="123"/>
      <c r="G52" s="123"/>
      <c r="H52" s="123"/>
      <c r="I52" s="128"/>
      <c r="J52" s="10"/>
      <c r="K52" s="10"/>
      <c r="L52" s="10"/>
    </row>
    <row r="53" spans="1:12">
      <c r="A53" s="97"/>
      <c r="B53" s="97"/>
      <c r="C53" s="134" t="s">
        <v>238</v>
      </c>
      <c r="D53" s="134"/>
      <c r="E53" s="134"/>
      <c r="F53" s="134"/>
      <c r="G53" s="134"/>
      <c r="H53" s="134"/>
      <c r="I53" s="13"/>
      <c r="J53" s="10"/>
      <c r="K53" s="10"/>
      <c r="L53" s="10"/>
    </row>
    <row r="54" spans="1:12">
      <c r="A54" s="52"/>
      <c r="B54" s="19"/>
      <c r="C54" s="24"/>
      <c r="D54" s="24"/>
      <c r="E54" s="24"/>
      <c r="F54" s="24"/>
      <c r="G54" s="24"/>
      <c r="H54" s="24"/>
      <c r="I54" s="53"/>
      <c r="J54" s="10"/>
      <c r="K54" s="10"/>
      <c r="L54" s="10"/>
    </row>
    <row r="55" spans="1:12">
      <c r="A55" s="52"/>
      <c r="B55" s="129" t="s">
        <v>239</v>
      </c>
      <c r="C55" s="130"/>
      <c r="D55" s="130"/>
      <c r="E55" s="130"/>
      <c r="F55" s="35"/>
      <c r="G55" s="35"/>
      <c r="H55" s="35"/>
      <c r="I55" s="54"/>
      <c r="J55" s="10"/>
      <c r="K55" s="10"/>
      <c r="L55" s="10"/>
    </row>
    <row r="56" spans="1:12">
      <c r="A56" s="52"/>
      <c r="B56" s="131" t="s">
        <v>315</v>
      </c>
      <c r="C56" s="132"/>
      <c r="D56" s="132"/>
      <c r="E56" s="132"/>
      <c r="F56" s="132"/>
      <c r="G56" s="132"/>
      <c r="H56" s="132"/>
      <c r="I56" s="133"/>
      <c r="J56" s="10"/>
      <c r="K56" s="10"/>
      <c r="L56" s="10"/>
    </row>
    <row r="57" spans="1:12">
      <c r="A57" s="52"/>
      <c r="B57" s="131" t="s">
        <v>271</v>
      </c>
      <c r="C57" s="132"/>
      <c r="D57" s="132"/>
      <c r="E57" s="132"/>
      <c r="F57" s="132"/>
      <c r="G57" s="132"/>
      <c r="H57" s="132"/>
      <c r="I57" s="54"/>
      <c r="J57" s="10"/>
      <c r="K57" s="10"/>
      <c r="L57" s="10"/>
    </row>
    <row r="58" spans="1:12">
      <c r="A58" s="52"/>
      <c r="B58" s="131" t="s">
        <v>272</v>
      </c>
      <c r="C58" s="132"/>
      <c r="D58" s="132"/>
      <c r="E58" s="132"/>
      <c r="F58" s="132"/>
      <c r="G58" s="132"/>
      <c r="H58" s="132"/>
      <c r="I58" s="133"/>
      <c r="J58" s="10"/>
      <c r="K58" s="10"/>
      <c r="L58" s="10"/>
    </row>
    <row r="59" spans="1:12">
      <c r="A59" s="52"/>
      <c r="B59" s="131" t="s">
        <v>273</v>
      </c>
      <c r="C59" s="132"/>
      <c r="D59" s="132"/>
      <c r="E59" s="132"/>
      <c r="F59" s="132"/>
      <c r="G59" s="132"/>
      <c r="H59" s="132"/>
      <c r="I59" s="133"/>
      <c r="J59" s="10"/>
      <c r="K59" s="10"/>
      <c r="L59" s="10"/>
    </row>
    <row r="60" spans="1:12">
      <c r="A60" s="52"/>
      <c r="B60" s="55"/>
      <c r="C60" s="56"/>
      <c r="D60" s="56"/>
      <c r="E60" s="56"/>
      <c r="F60" s="56"/>
      <c r="G60" s="56"/>
      <c r="H60" s="56"/>
      <c r="I60" s="57"/>
      <c r="J60" s="10"/>
      <c r="K60" s="10"/>
      <c r="L60" s="10"/>
    </row>
    <row r="61" spans="1:12" ht="13.5" thickBot="1">
      <c r="A61" s="58" t="s">
        <v>240</v>
      </c>
      <c r="B61" s="15"/>
      <c r="C61" s="15"/>
      <c r="D61" s="15"/>
      <c r="E61" s="15"/>
      <c r="F61" s="15"/>
      <c r="G61" s="25"/>
      <c r="H61" s="26"/>
      <c r="I61" s="59"/>
      <c r="J61" s="10"/>
      <c r="K61" s="10"/>
      <c r="L61" s="10"/>
    </row>
    <row r="62" spans="1:12">
      <c r="A62" s="51"/>
      <c r="B62" s="15"/>
      <c r="C62" s="15"/>
      <c r="D62" s="15"/>
      <c r="E62" s="19" t="s">
        <v>241</v>
      </c>
      <c r="F62" s="23"/>
      <c r="G62" s="135" t="s">
        <v>242</v>
      </c>
      <c r="H62" s="136"/>
      <c r="I62" s="137"/>
      <c r="J62" s="10"/>
      <c r="K62" s="10"/>
      <c r="L62" s="10"/>
    </row>
    <row r="63" spans="1:12">
      <c r="A63" s="60"/>
      <c r="B63" s="61"/>
      <c r="C63" s="62"/>
      <c r="D63" s="62"/>
      <c r="E63" s="62"/>
      <c r="F63" s="62"/>
      <c r="G63" s="118"/>
      <c r="H63" s="119"/>
      <c r="I63" s="63"/>
      <c r="J63" s="10"/>
      <c r="K63" s="10"/>
      <c r="L63" s="10"/>
    </row>
  </sheetData>
  <protectedRanges>
    <protectedRange sqref="E2 H2 C6:D6 C8:D8 C10:D10 C12:I12 C14:D14 F14:I14 C16:I16 C18:I18 C20:I20 C24:G24 C22:F22 C26 I26 A30:I30 A32:I32 A34:D34" name="Range1_1"/>
    <protectedRange sqref="I24" name="Range1"/>
  </protectedRanges>
  <mergeCells count="74">
    <mergeCell ref="A10:B11"/>
    <mergeCell ref="C10:D10"/>
    <mergeCell ref="A2:D2"/>
    <mergeCell ref="A4:I4"/>
    <mergeCell ref="A6:B6"/>
    <mergeCell ref="C6:D6"/>
    <mergeCell ref="A8:B8"/>
    <mergeCell ref="C8:D8"/>
    <mergeCell ref="E6:H8"/>
    <mergeCell ref="A12:B12"/>
    <mergeCell ref="C12:I12"/>
    <mergeCell ref="A14:B14"/>
    <mergeCell ref="C14:D14"/>
    <mergeCell ref="F14:I14"/>
    <mergeCell ref="D24:G24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H30:I30"/>
    <mergeCell ref="D31:G31"/>
    <mergeCell ref="A32:D32"/>
    <mergeCell ref="E32:G32"/>
    <mergeCell ref="H32:I32"/>
    <mergeCell ref="A48:B48"/>
    <mergeCell ref="C48:E48"/>
    <mergeCell ref="H48:I48"/>
    <mergeCell ref="H40:I40"/>
    <mergeCell ref="A34:D34"/>
    <mergeCell ref="E34:G34"/>
    <mergeCell ref="H34:I34"/>
    <mergeCell ref="A36:D36"/>
    <mergeCell ref="E36:G36"/>
    <mergeCell ref="H36:I36"/>
    <mergeCell ref="H38:I38"/>
    <mergeCell ref="A40:D40"/>
    <mergeCell ref="E40:G40"/>
    <mergeCell ref="A46:B46"/>
    <mergeCell ref="A44:B44"/>
    <mergeCell ref="C44:D44"/>
    <mergeCell ref="F44:I44"/>
    <mergeCell ref="C45:D45"/>
    <mergeCell ref="F45:G45"/>
    <mergeCell ref="C46:I46"/>
    <mergeCell ref="A1:C1"/>
    <mergeCell ref="C37:D37"/>
    <mergeCell ref="F37:G37"/>
    <mergeCell ref="A38:D38"/>
    <mergeCell ref="E38:G38"/>
    <mergeCell ref="A30:D30"/>
    <mergeCell ref="E30:G30"/>
    <mergeCell ref="A26:B26"/>
    <mergeCell ref="G26:H26"/>
    <mergeCell ref="A28:D28"/>
    <mergeCell ref="E28:G28"/>
    <mergeCell ref="H28:I2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C53:H53"/>
    <mergeCell ref="G62:I62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K121"/>
  <sheetViews>
    <sheetView view="pageBreakPreview" topLeftCell="A85" zoomScale="110" zoomScaleNormal="100" workbookViewId="0">
      <selection activeCell="M121" sqref="M121"/>
    </sheetView>
  </sheetViews>
  <sheetFormatPr defaultRowHeight="12.75"/>
  <cols>
    <col min="1" max="9" width="9.140625" style="36"/>
    <col min="10" max="11" width="11.140625" style="36" customWidth="1"/>
    <col min="12" max="16384" width="9.140625" style="36"/>
  </cols>
  <sheetData>
    <row r="1" spans="1:11" ht="12.75" customHeight="1">
      <c r="A1" s="184" t="s">
        <v>126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2.75" customHeight="1">
      <c r="A2" s="185" t="s">
        <v>319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pans="1:11">
      <c r="A3" s="186" t="s">
        <v>314</v>
      </c>
      <c r="B3" s="187"/>
      <c r="C3" s="187"/>
      <c r="D3" s="187"/>
      <c r="E3" s="187"/>
      <c r="F3" s="187"/>
      <c r="G3" s="187"/>
      <c r="H3" s="187"/>
      <c r="I3" s="187"/>
      <c r="J3" s="187"/>
      <c r="K3" s="188"/>
    </row>
    <row r="4" spans="1:11" ht="22.5">
      <c r="A4" s="189" t="s">
        <v>50</v>
      </c>
      <c r="B4" s="190"/>
      <c r="C4" s="190"/>
      <c r="D4" s="190"/>
      <c r="E4" s="190"/>
      <c r="F4" s="190"/>
      <c r="G4" s="190"/>
      <c r="H4" s="191"/>
      <c r="I4" s="112" t="s">
        <v>243</v>
      </c>
      <c r="J4" s="40" t="s">
        <v>282</v>
      </c>
      <c r="K4" s="111" t="s">
        <v>283</v>
      </c>
    </row>
    <row r="5" spans="1:11">
      <c r="A5" s="195">
        <v>1</v>
      </c>
      <c r="B5" s="195"/>
      <c r="C5" s="195"/>
      <c r="D5" s="195"/>
      <c r="E5" s="195"/>
      <c r="F5" s="195"/>
      <c r="G5" s="195"/>
      <c r="H5" s="195"/>
      <c r="I5" s="39">
        <v>2</v>
      </c>
      <c r="J5" s="109">
        <v>3</v>
      </c>
      <c r="K5" s="109">
        <v>4</v>
      </c>
    </row>
    <row r="6" spans="1:11">
      <c r="A6" s="196"/>
      <c r="B6" s="197"/>
      <c r="C6" s="197"/>
      <c r="D6" s="197"/>
      <c r="E6" s="197"/>
      <c r="F6" s="197"/>
      <c r="G6" s="197"/>
      <c r="H6" s="197"/>
      <c r="I6" s="197"/>
      <c r="J6" s="197"/>
      <c r="K6" s="198"/>
    </row>
    <row r="7" spans="1:11">
      <c r="A7" s="199" t="s">
        <v>51</v>
      </c>
      <c r="B7" s="200"/>
      <c r="C7" s="200"/>
      <c r="D7" s="200"/>
      <c r="E7" s="200"/>
      <c r="F7" s="200"/>
      <c r="G7" s="200"/>
      <c r="H7" s="201"/>
      <c r="I7" s="3">
        <v>1</v>
      </c>
      <c r="J7" s="7">
        <f>SUM(R7,AD7)</f>
        <v>0</v>
      </c>
      <c r="K7" s="6"/>
    </row>
    <row r="8" spans="1:11">
      <c r="A8" s="202" t="s">
        <v>8</v>
      </c>
      <c r="B8" s="203"/>
      <c r="C8" s="203"/>
      <c r="D8" s="203"/>
      <c r="E8" s="203"/>
      <c r="F8" s="203"/>
      <c r="G8" s="203"/>
      <c r="H8" s="204"/>
      <c r="I8" s="1">
        <v>2</v>
      </c>
      <c r="J8" s="37">
        <f t="shared" ref="J8" si="0">J9+J16+J26+J35+J39</f>
        <v>578546114.5</v>
      </c>
      <c r="K8" s="37">
        <f>K9+K16+K26+K35+K39</f>
        <v>572740988.88</v>
      </c>
    </row>
    <row r="9" spans="1:11">
      <c r="A9" s="192" t="s">
        <v>170</v>
      </c>
      <c r="B9" s="193"/>
      <c r="C9" s="193"/>
      <c r="D9" s="193"/>
      <c r="E9" s="193"/>
      <c r="F9" s="193"/>
      <c r="G9" s="193"/>
      <c r="H9" s="194"/>
      <c r="I9" s="1">
        <v>3</v>
      </c>
      <c r="J9" s="37">
        <f t="shared" ref="J9" si="1">SUM(J10:J15)</f>
        <v>187085450.13000003</v>
      </c>
      <c r="K9" s="37">
        <f>SUM(K10:K15)</f>
        <v>186555151.76000002</v>
      </c>
    </row>
    <row r="10" spans="1:11">
      <c r="A10" s="192" t="s">
        <v>98</v>
      </c>
      <c r="B10" s="193"/>
      <c r="C10" s="193"/>
      <c r="D10" s="193"/>
      <c r="E10" s="193"/>
      <c r="F10" s="193"/>
      <c r="G10" s="193"/>
      <c r="H10" s="194"/>
      <c r="I10" s="1">
        <v>4</v>
      </c>
      <c r="J10" s="7">
        <v>0</v>
      </c>
      <c r="K10" s="7">
        <v>0</v>
      </c>
    </row>
    <row r="11" spans="1:11">
      <c r="A11" s="192" t="s">
        <v>9</v>
      </c>
      <c r="B11" s="193"/>
      <c r="C11" s="193"/>
      <c r="D11" s="193"/>
      <c r="E11" s="193"/>
      <c r="F11" s="193"/>
      <c r="G11" s="193"/>
      <c r="H11" s="194"/>
      <c r="I11" s="1">
        <v>5</v>
      </c>
      <c r="J11" s="7">
        <v>121010211.36000001</v>
      </c>
      <c r="K11" s="7">
        <v>120896412.98</v>
      </c>
    </row>
    <row r="12" spans="1:11">
      <c r="A12" s="192" t="s">
        <v>99</v>
      </c>
      <c r="B12" s="193"/>
      <c r="C12" s="193"/>
      <c r="D12" s="193"/>
      <c r="E12" s="193"/>
      <c r="F12" s="193"/>
      <c r="G12" s="193"/>
      <c r="H12" s="194"/>
      <c r="I12" s="1">
        <v>6</v>
      </c>
      <c r="J12" s="7">
        <v>60379072</v>
      </c>
      <c r="K12" s="7">
        <v>60379072</v>
      </c>
    </row>
    <row r="13" spans="1:11">
      <c r="A13" s="192" t="s">
        <v>173</v>
      </c>
      <c r="B13" s="193"/>
      <c r="C13" s="193"/>
      <c r="D13" s="193"/>
      <c r="E13" s="193"/>
      <c r="F13" s="193"/>
      <c r="G13" s="193"/>
      <c r="H13" s="194"/>
      <c r="I13" s="1">
        <v>7</v>
      </c>
      <c r="J13" s="7">
        <v>0</v>
      </c>
      <c r="K13" s="7">
        <v>0</v>
      </c>
    </row>
    <row r="14" spans="1:11">
      <c r="A14" s="192" t="s">
        <v>174</v>
      </c>
      <c r="B14" s="193"/>
      <c r="C14" s="193"/>
      <c r="D14" s="193"/>
      <c r="E14" s="193"/>
      <c r="F14" s="193"/>
      <c r="G14" s="193"/>
      <c r="H14" s="194"/>
      <c r="I14" s="1">
        <v>8</v>
      </c>
      <c r="J14" s="7">
        <v>0</v>
      </c>
      <c r="K14" s="7">
        <v>0</v>
      </c>
    </row>
    <row r="15" spans="1:11">
      <c r="A15" s="192" t="s">
        <v>175</v>
      </c>
      <c r="B15" s="193"/>
      <c r="C15" s="193"/>
      <c r="D15" s="193"/>
      <c r="E15" s="193"/>
      <c r="F15" s="193"/>
      <c r="G15" s="193"/>
      <c r="H15" s="194"/>
      <c r="I15" s="1">
        <v>9</v>
      </c>
      <c r="J15" s="7">
        <v>5696166.7699999996</v>
      </c>
      <c r="K15" s="7">
        <v>5279666.78</v>
      </c>
    </row>
    <row r="16" spans="1:11">
      <c r="A16" s="192" t="s">
        <v>171</v>
      </c>
      <c r="B16" s="193"/>
      <c r="C16" s="193"/>
      <c r="D16" s="193"/>
      <c r="E16" s="193"/>
      <c r="F16" s="193"/>
      <c r="G16" s="193"/>
      <c r="H16" s="194"/>
      <c r="I16" s="1">
        <v>10</v>
      </c>
      <c r="J16" s="37">
        <f t="shared" ref="J16" si="2">SUM(J17:J25)</f>
        <v>362311986.76999998</v>
      </c>
      <c r="K16" s="37">
        <f>SUM(K17:K25)</f>
        <v>357119153.82000005</v>
      </c>
    </row>
    <row r="17" spans="1:11">
      <c r="A17" s="192" t="s">
        <v>176</v>
      </c>
      <c r="B17" s="193"/>
      <c r="C17" s="193"/>
      <c r="D17" s="193"/>
      <c r="E17" s="193"/>
      <c r="F17" s="193"/>
      <c r="G17" s="193"/>
      <c r="H17" s="194"/>
      <c r="I17" s="1">
        <v>11</v>
      </c>
      <c r="J17" s="7">
        <v>27668451.840000004</v>
      </c>
      <c r="K17" s="7">
        <v>27611234.030000001</v>
      </c>
    </row>
    <row r="18" spans="1:11">
      <c r="A18" s="192" t="s">
        <v>212</v>
      </c>
      <c r="B18" s="193"/>
      <c r="C18" s="193"/>
      <c r="D18" s="193"/>
      <c r="E18" s="193"/>
      <c r="F18" s="193"/>
      <c r="G18" s="193"/>
      <c r="H18" s="194"/>
      <c r="I18" s="1">
        <v>12</v>
      </c>
      <c r="J18" s="7">
        <v>230490379.65000004</v>
      </c>
      <c r="K18" s="7">
        <v>230222864.65000001</v>
      </c>
    </row>
    <row r="19" spans="1:11">
      <c r="A19" s="192" t="s">
        <v>177</v>
      </c>
      <c r="B19" s="193"/>
      <c r="C19" s="193"/>
      <c r="D19" s="193"/>
      <c r="E19" s="193"/>
      <c r="F19" s="193"/>
      <c r="G19" s="193"/>
      <c r="H19" s="194"/>
      <c r="I19" s="1">
        <v>13</v>
      </c>
      <c r="J19" s="7">
        <v>67677245.979999989</v>
      </c>
      <c r="K19" s="7">
        <v>64907004.559999987</v>
      </c>
    </row>
    <row r="20" spans="1:11">
      <c r="A20" s="192" t="s">
        <v>21</v>
      </c>
      <c r="B20" s="193"/>
      <c r="C20" s="193"/>
      <c r="D20" s="193"/>
      <c r="E20" s="193"/>
      <c r="F20" s="193"/>
      <c r="G20" s="193"/>
      <c r="H20" s="194"/>
      <c r="I20" s="1">
        <v>14</v>
      </c>
      <c r="J20" s="7">
        <v>3297414.9799999995</v>
      </c>
      <c r="K20" s="7">
        <v>3121656.4100000006</v>
      </c>
    </row>
    <row r="21" spans="1:11">
      <c r="A21" s="192" t="s">
        <v>22</v>
      </c>
      <c r="B21" s="193"/>
      <c r="C21" s="193"/>
      <c r="D21" s="193"/>
      <c r="E21" s="193"/>
      <c r="F21" s="193"/>
      <c r="G21" s="193"/>
      <c r="H21" s="194"/>
      <c r="I21" s="1">
        <v>15</v>
      </c>
      <c r="J21" s="7">
        <v>10626471.199999999</v>
      </c>
      <c r="K21" s="7">
        <v>10501691.800000001</v>
      </c>
    </row>
    <row r="22" spans="1:11">
      <c r="A22" s="192" t="s">
        <v>62</v>
      </c>
      <c r="B22" s="193"/>
      <c r="C22" s="193"/>
      <c r="D22" s="193"/>
      <c r="E22" s="193"/>
      <c r="F22" s="193"/>
      <c r="G22" s="193"/>
      <c r="H22" s="194"/>
      <c r="I22" s="1">
        <v>16</v>
      </c>
      <c r="J22" s="7">
        <v>259709</v>
      </c>
      <c r="K22" s="7">
        <v>260744</v>
      </c>
    </row>
    <row r="23" spans="1:11">
      <c r="A23" s="192" t="s">
        <v>63</v>
      </c>
      <c r="B23" s="193"/>
      <c r="C23" s="193"/>
      <c r="D23" s="193"/>
      <c r="E23" s="193"/>
      <c r="F23" s="193"/>
      <c r="G23" s="193"/>
      <c r="H23" s="194"/>
      <c r="I23" s="1">
        <v>17</v>
      </c>
      <c r="J23" s="7">
        <v>21777202.029999997</v>
      </c>
      <c r="K23" s="7">
        <v>19979325.709999997</v>
      </c>
    </row>
    <row r="24" spans="1:11">
      <c r="A24" s="192" t="s">
        <v>64</v>
      </c>
      <c r="B24" s="193"/>
      <c r="C24" s="193"/>
      <c r="D24" s="193"/>
      <c r="E24" s="193"/>
      <c r="F24" s="193"/>
      <c r="G24" s="193"/>
      <c r="H24" s="194"/>
      <c r="I24" s="1">
        <v>18</v>
      </c>
      <c r="J24" s="7">
        <v>83112.09</v>
      </c>
      <c r="K24" s="7">
        <v>82632.659999999989</v>
      </c>
    </row>
    <row r="25" spans="1:11">
      <c r="A25" s="192" t="s">
        <v>65</v>
      </c>
      <c r="B25" s="193"/>
      <c r="C25" s="193"/>
      <c r="D25" s="193"/>
      <c r="E25" s="193"/>
      <c r="F25" s="193"/>
      <c r="G25" s="193"/>
      <c r="H25" s="194"/>
      <c r="I25" s="1">
        <v>19</v>
      </c>
      <c r="J25" s="7">
        <v>432000</v>
      </c>
      <c r="K25" s="7">
        <v>432000</v>
      </c>
    </row>
    <row r="26" spans="1:11">
      <c r="A26" s="192" t="s">
        <v>158</v>
      </c>
      <c r="B26" s="193"/>
      <c r="C26" s="193"/>
      <c r="D26" s="193"/>
      <c r="E26" s="193"/>
      <c r="F26" s="193"/>
      <c r="G26" s="193"/>
      <c r="H26" s="194"/>
      <c r="I26" s="1">
        <v>20</v>
      </c>
      <c r="J26" s="37">
        <f t="shared" ref="J26" si="3">SUM(J27:J34)</f>
        <v>27023566.350000001</v>
      </c>
      <c r="K26" s="37">
        <f>SUM(K27:K34)</f>
        <v>26941572.050000001</v>
      </c>
    </row>
    <row r="27" spans="1:11">
      <c r="A27" s="192" t="s">
        <v>66</v>
      </c>
      <c r="B27" s="193"/>
      <c r="C27" s="193"/>
      <c r="D27" s="193"/>
      <c r="E27" s="193"/>
      <c r="F27" s="193"/>
      <c r="G27" s="193"/>
      <c r="H27" s="194"/>
      <c r="I27" s="1">
        <v>21</v>
      </c>
      <c r="J27" s="7">
        <v>0</v>
      </c>
      <c r="K27" s="7">
        <v>0</v>
      </c>
    </row>
    <row r="28" spans="1:11">
      <c r="A28" s="192" t="s">
        <v>67</v>
      </c>
      <c r="B28" s="193"/>
      <c r="C28" s="193"/>
      <c r="D28" s="193"/>
      <c r="E28" s="193"/>
      <c r="F28" s="193"/>
      <c r="G28" s="193"/>
      <c r="H28" s="194"/>
      <c r="I28" s="1">
        <v>22</v>
      </c>
      <c r="J28" s="7">
        <v>0</v>
      </c>
      <c r="K28" s="7">
        <v>0</v>
      </c>
    </row>
    <row r="29" spans="1:11">
      <c r="A29" s="192" t="s">
        <v>68</v>
      </c>
      <c r="B29" s="193"/>
      <c r="C29" s="193"/>
      <c r="D29" s="193"/>
      <c r="E29" s="193"/>
      <c r="F29" s="193"/>
      <c r="G29" s="193"/>
      <c r="H29" s="194"/>
      <c r="I29" s="1">
        <v>23</v>
      </c>
      <c r="J29" s="7">
        <v>0</v>
      </c>
      <c r="K29" s="7">
        <v>0</v>
      </c>
    </row>
    <row r="30" spans="1:11">
      <c r="A30" s="192" t="s">
        <v>73</v>
      </c>
      <c r="B30" s="193"/>
      <c r="C30" s="193"/>
      <c r="D30" s="193"/>
      <c r="E30" s="193"/>
      <c r="F30" s="193"/>
      <c r="G30" s="193"/>
      <c r="H30" s="194"/>
      <c r="I30" s="1">
        <v>24</v>
      </c>
      <c r="J30" s="7">
        <v>0</v>
      </c>
      <c r="K30" s="7">
        <v>0</v>
      </c>
    </row>
    <row r="31" spans="1:11">
      <c r="A31" s="192" t="s">
        <v>74</v>
      </c>
      <c r="B31" s="193"/>
      <c r="C31" s="193"/>
      <c r="D31" s="193"/>
      <c r="E31" s="193"/>
      <c r="F31" s="193"/>
      <c r="G31" s="193"/>
      <c r="H31" s="194"/>
      <c r="I31" s="1">
        <v>25</v>
      </c>
      <c r="J31" s="7">
        <v>0</v>
      </c>
      <c r="K31" s="7">
        <v>0</v>
      </c>
    </row>
    <row r="32" spans="1:11">
      <c r="A32" s="192" t="s">
        <v>75</v>
      </c>
      <c r="B32" s="193"/>
      <c r="C32" s="193"/>
      <c r="D32" s="193"/>
      <c r="E32" s="193"/>
      <c r="F32" s="193"/>
      <c r="G32" s="193"/>
      <c r="H32" s="194"/>
      <c r="I32" s="1">
        <v>26</v>
      </c>
      <c r="J32" s="7">
        <v>6551376.46</v>
      </c>
      <c r="K32" s="7">
        <v>6469382.1600000001</v>
      </c>
    </row>
    <row r="33" spans="1:11">
      <c r="A33" s="192" t="s">
        <v>69</v>
      </c>
      <c r="B33" s="193"/>
      <c r="C33" s="193"/>
      <c r="D33" s="193"/>
      <c r="E33" s="193"/>
      <c r="F33" s="193"/>
      <c r="G33" s="193"/>
      <c r="H33" s="194"/>
      <c r="I33" s="1">
        <v>27</v>
      </c>
      <c r="J33" s="7">
        <v>20472189.890000001</v>
      </c>
      <c r="K33" s="7">
        <v>20472189.890000001</v>
      </c>
    </row>
    <row r="34" spans="1:11">
      <c r="A34" s="192" t="s">
        <v>151</v>
      </c>
      <c r="B34" s="193"/>
      <c r="C34" s="193"/>
      <c r="D34" s="193"/>
      <c r="E34" s="193"/>
      <c r="F34" s="193"/>
      <c r="G34" s="193"/>
      <c r="H34" s="194"/>
      <c r="I34" s="1">
        <v>28</v>
      </c>
      <c r="J34" s="7">
        <v>0</v>
      </c>
      <c r="K34" s="7">
        <v>0</v>
      </c>
    </row>
    <row r="35" spans="1:11">
      <c r="A35" s="192" t="s">
        <v>152</v>
      </c>
      <c r="B35" s="193"/>
      <c r="C35" s="193"/>
      <c r="D35" s="193"/>
      <c r="E35" s="193"/>
      <c r="F35" s="193"/>
      <c r="G35" s="193"/>
      <c r="H35" s="194"/>
      <c r="I35" s="1">
        <v>29</v>
      </c>
      <c r="J35" s="37">
        <f t="shared" ref="J35" si="4">SUM(J36:J38)</f>
        <v>25111.25</v>
      </c>
      <c r="K35" s="37">
        <f>SUM(K36:K38)</f>
        <v>25111.25</v>
      </c>
    </row>
    <row r="36" spans="1:11">
      <c r="A36" s="192" t="s">
        <v>70</v>
      </c>
      <c r="B36" s="193"/>
      <c r="C36" s="193"/>
      <c r="D36" s="193"/>
      <c r="E36" s="193"/>
      <c r="F36" s="193"/>
      <c r="G36" s="193"/>
      <c r="H36" s="194"/>
      <c r="I36" s="1">
        <v>30</v>
      </c>
      <c r="J36" s="7">
        <v>0</v>
      </c>
      <c r="K36" s="7">
        <v>0</v>
      </c>
    </row>
    <row r="37" spans="1:11">
      <c r="A37" s="192" t="s">
        <v>71</v>
      </c>
      <c r="B37" s="193"/>
      <c r="C37" s="193"/>
      <c r="D37" s="193"/>
      <c r="E37" s="193"/>
      <c r="F37" s="193"/>
      <c r="G37" s="193"/>
      <c r="H37" s="194"/>
      <c r="I37" s="1">
        <v>31</v>
      </c>
      <c r="J37" s="7">
        <v>0</v>
      </c>
      <c r="K37" s="7">
        <v>0</v>
      </c>
    </row>
    <row r="38" spans="1:11">
      <c r="A38" s="192" t="s">
        <v>72</v>
      </c>
      <c r="B38" s="193"/>
      <c r="C38" s="193"/>
      <c r="D38" s="193"/>
      <c r="E38" s="193"/>
      <c r="F38" s="193"/>
      <c r="G38" s="193"/>
      <c r="H38" s="194"/>
      <c r="I38" s="1">
        <v>32</v>
      </c>
      <c r="J38" s="7">
        <v>25111.25</v>
      </c>
      <c r="K38" s="7">
        <v>25111.25</v>
      </c>
    </row>
    <row r="39" spans="1:11">
      <c r="A39" s="192" t="s">
        <v>153</v>
      </c>
      <c r="B39" s="193"/>
      <c r="C39" s="193"/>
      <c r="D39" s="193"/>
      <c r="E39" s="193"/>
      <c r="F39" s="193"/>
      <c r="G39" s="193"/>
      <c r="H39" s="194"/>
      <c r="I39" s="1">
        <v>33</v>
      </c>
      <c r="J39" s="7">
        <v>2100000</v>
      </c>
      <c r="K39" s="7">
        <v>2100000</v>
      </c>
    </row>
    <row r="40" spans="1:11">
      <c r="A40" s="202" t="s">
        <v>205</v>
      </c>
      <c r="B40" s="203"/>
      <c r="C40" s="203"/>
      <c r="D40" s="203"/>
      <c r="E40" s="203"/>
      <c r="F40" s="203"/>
      <c r="G40" s="203"/>
      <c r="H40" s="204"/>
      <c r="I40" s="1">
        <v>34</v>
      </c>
      <c r="J40" s="37">
        <f t="shared" ref="J40" si="5">J41+J49+J56+J64</f>
        <v>414454289.05521107</v>
      </c>
      <c r="K40" s="37">
        <f>K41+K49+K56+K64</f>
        <v>417209997.83999997</v>
      </c>
    </row>
    <row r="41" spans="1:11">
      <c r="A41" s="192" t="s">
        <v>90</v>
      </c>
      <c r="B41" s="193"/>
      <c r="C41" s="193"/>
      <c r="D41" s="193"/>
      <c r="E41" s="193"/>
      <c r="F41" s="193"/>
      <c r="G41" s="193"/>
      <c r="H41" s="194"/>
      <c r="I41" s="1">
        <v>35</v>
      </c>
      <c r="J41" s="37">
        <f t="shared" ref="J41:K41" si="6">SUM(J42:J48)</f>
        <v>90701653.805211082</v>
      </c>
      <c r="K41" s="37">
        <f t="shared" si="6"/>
        <v>97120037.979999989</v>
      </c>
    </row>
    <row r="42" spans="1:11">
      <c r="A42" s="192" t="s">
        <v>102</v>
      </c>
      <c r="B42" s="193"/>
      <c r="C42" s="193"/>
      <c r="D42" s="193"/>
      <c r="E42" s="193"/>
      <c r="F42" s="193"/>
      <c r="G42" s="193"/>
      <c r="H42" s="194"/>
      <c r="I42" s="1">
        <v>36</v>
      </c>
      <c r="J42" s="7">
        <v>24362650.300000001</v>
      </c>
      <c r="K42" s="7">
        <v>19777585.319999997</v>
      </c>
    </row>
    <row r="43" spans="1:11">
      <c r="A43" s="192" t="s">
        <v>103</v>
      </c>
      <c r="B43" s="193"/>
      <c r="C43" s="193"/>
      <c r="D43" s="193"/>
      <c r="E43" s="193"/>
      <c r="F43" s="193"/>
      <c r="G43" s="193"/>
      <c r="H43" s="194"/>
      <c r="I43" s="1">
        <v>37</v>
      </c>
      <c r="J43" s="7">
        <v>8917079.7800000012</v>
      </c>
      <c r="K43" s="7">
        <v>13127394.4</v>
      </c>
    </row>
    <row r="44" spans="1:11">
      <c r="A44" s="192" t="s">
        <v>76</v>
      </c>
      <c r="B44" s="193"/>
      <c r="C44" s="193"/>
      <c r="D44" s="193"/>
      <c r="E44" s="193"/>
      <c r="F44" s="193"/>
      <c r="G44" s="193"/>
      <c r="H44" s="194"/>
      <c r="I44" s="1">
        <v>38</v>
      </c>
      <c r="J44" s="7">
        <v>29038078.84</v>
      </c>
      <c r="K44" s="7">
        <v>30851356.259999998</v>
      </c>
    </row>
    <row r="45" spans="1:11">
      <c r="A45" s="192" t="s">
        <v>77</v>
      </c>
      <c r="B45" s="193"/>
      <c r="C45" s="193"/>
      <c r="D45" s="193"/>
      <c r="E45" s="193"/>
      <c r="F45" s="193"/>
      <c r="G45" s="193"/>
      <c r="H45" s="194"/>
      <c r="I45" s="1">
        <v>39</v>
      </c>
      <c r="J45" s="7">
        <v>28368129.885211077</v>
      </c>
      <c r="K45" s="7">
        <v>33302442.999999996</v>
      </c>
    </row>
    <row r="46" spans="1:11">
      <c r="A46" s="192" t="s">
        <v>78</v>
      </c>
      <c r="B46" s="193"/>
      <c r="C46" s="193"/>
      <c r="D46" s="193"/>
      <c r="E46" s="193"/>
      <c r="F46" s="193"/>
      <c r="G46" s="193"/>
      <c r="H46" s="194"/>
      <c r="I46" s="1">
        <v>40</v>
      </c>
      <c r="J46" s="7">
        <v>15715</v>
      </c>
      <c r="K46" s="7">
        <v>61259</v>
      </c>
    </row>
    <row r="47" spans="1:11">
      <c r="A47" s="192" t="s">
        <v>79</v>
      </c>
      <c r="B47" s="193"/>
      <c r="C47" s="193"/>
      <c r="D47" s="193"/>
      <c r="E47" s="193"/>
      <c r="F47" s="193"/>
      <c r="G47" s="193"/>
      <c r="H47" s="194"/>
      <c r="I47" s="1">
        <v>41</v>
      </c>
      <c r="J47" s="7">
        <v>0</v>
      </c>
      <c r="K47" s="7">
        <v>0</v>
      </c>
    </row>
    <row r="48" spans="1:11">
      <c r="A48" s="192" t="s">
        <v>80</v>
      </c>
      <c r="B48" s="193"/>
      <c r="C48" s="193"/>
      <c r="D48" s="193"/>
      <c r="E48" s="193"/>
      <c r="F48" s="193"/>
      <c r="G48" s="193"/>
      <c r="H48" s="194"/>
      <c r="I48" s="1">
        <v>42</v>
      </c>
      <c r="J48" s="7">
        <v>0</v>
      </c>
      <c r="K48" s="7">
        <v>0</v>
      </c>
    </row>
    <row r="49" spans="1:11">
      <c r="A49" s="192" t="s">
        <v>91</v>
      </c>
      <c r="B49" s="193"/>
      <c r="C49" s="193"/>
      <c r="D49" s="193"/>
      <c r="E49" s="193"/>
      <c r="F49" s="193"/>
      <c r="G49" s="193"/>
      <c r="H49" s="194"/>
      <c r="I49" s="1">
        <v>43</v>
      </c>
      <c r="J49" s="37">
        <f t="shared" ref="J49" si="7">SUM(J50:J55)</f>
        <v>285925497.06</v>
      </c>
      <c r="K49" s="37">
        <f>SUM(K50:K55)</f>
        <v>272243516.09999996</v>
      </c>
    </row>
    <row r="50" spans="1:11">
      <c r="A50" s="192" t="s">
        <v>165</v>
      </c>
      <c r="B50" s="193"/>
      <c r="C50" s="193"/>
      <c r="D50" s="193"/>
      <c r="E50" s="193"/>
      <c r="F50" s="193"/>
      <c r="G50" s="193"/>
      <c r="H50" s="194"/>
      <c r="I50" s="1">
        <v>44</v>
      </c>
      <c r="J50" s="7">
        <v>330667.71999999881</v>
      </c>
      <c r="K50" s="5">
        <v>328875.13000000268</v>
      </c>
    </row>
    <row r="51" spans="1:11">
      <c r="A51" s="192" t="s">
        <v>166</v>
      </c>
      <c r="B51" s="193"/>
      <c r="C51" s="193"/>
      <c r="D51" s="193"/>
      <c r="E51" s="193"/>
      <c r="F51" s="193"/>
      <c r="G51" s="193"/>
      <c r="H51" s="194"/>
      <c r="I51" s="1">
        <v>45</v>
      </c>
      <c r="J51" s="7">
        <v>167141969.40000001</v>
      </c>
      <c r="K51" s="5">
        <v>175657521</v>
      </c>
    </row>
    <row r="52" spans="1:11">
      <c r="A52" s="192" t="s">
        <v>167</v>
      </c>
      <c r="B52" s="193"/>
      <c r="C52" s="193"/>
      <c r="D52" s="193"/>
      <c r="E52" s="193"/>
      <c r="F52" s="193"/>
      <c r="G52" s="193"/>
      <c r="H52" s="194"/>
      <c r="I52" s="1">
        <v>46</v>
      </c>
      <c r="J52" s="7">
        <v>0</v>
      </c>
      <c r="K52" s="5">
        <v>0</v>
      </c>
    </row>
    <row r="53" spans="1:11">
      <c r="A53" s="192" t="s">
        <v>168</v>
      </c>
      <c r="B53" s="193"/>
      <c r="C53" s="193"/>
      <c r="D53" s="193"/>
      <c r="E53" s="193"/>
      <c r="F53" s="193"/>
      <c r="G53" s="193"/>
      <c r="H53" s="194"/>
      <c r="I53" s="1">
        <v>47</v>
      </c>
      <c r="J53" s="7">
        <v>10786.37</v>
      </c>
      <c r="K53" s="5">
        <v>10858</v>
      </c>
    </row>
    <row r="54" spans="1:11">
      <c r="A54" s="192" t="s">
        <v>5</v>
      </c>
      <c r="B54" s="193"/>
      <c r="C54" s="193"/>
      <c r="D54" s="193"/>
      <c r="E54" s="193"/>
      <c r="F54" s="193"/>
      <c r="G54" s="193"/>
      <c r="H54" s="194"/>
      <c r="I54" s="1">
        <v>48</v>
      </c>
      <c r="J54" s="7">
        <v>10863809.380000001</v>
      </c>
      <c r="K54" s="5">
        <v>6621190.6399999997</v>
      </c>
    </row>
    <row r="55" spans="1:11">
      <c r="A55" s="192" t="s">
        <v>6</v>
      </c>
      <c r="B55" s="193"/>
      <c r="C55" s="193"/>
      <c r="D55" s="193"/>
      <c r="E55" s="193"/>
      <c r="F55" s="193"/>
      <c r="G55" s="193"/>
      <c r="H55" s="194"/>
      <c r="I55" s="1">
        <v>49</v>
      </c>
      <c r="J55" s="7">
        <v>107578264.19</v>
      </c>
      <c r="K55" s="5">
        <v>89625071.329999983</v>
      </c>
    </row>
    <row r="56" spans="1:11">
      <c r="A56" s="192" t="s">
        <v>92</v>
      </c>
      <c r="B56" s="193"/>
      <c r="C56" s="193"/>
      <c r="D56" s="193"/>
      <c r="E56" s="193"/>
      <c r="F56" s="193"/>
      <c r="G56" s="193"/>
      <c r="H56" s="194"/>
      <c r="I56" s="1">
        <v>50</v>
      </c>
      <c r="J56" s="37">
        <f t="shared" ref="J56" si="8">SUM(J57:J63)</f>
        <v>28097767.43</v>
      </c>
      <c r="K56" s="37">
        <f>SUM(K57:K63)</f>
        <v>46590785.600000001</v>
      </c>
    </row>
    <row r="57" spans="1:11">
      <c r="A57" s="192" t="s">
        <v>66</v>
      </c>
      <c r="B57" s="193"/>
      <c r="C57" s="193"/>
      <c r="D57" s="193"/>
      <c r="E57" s="193"/>
      <c r="F57" s="193"/>
      <c r="G57" s="193"/>
      <c r="H57" s="194"/>
      <c r="I57" s="1">
        <v>51</v>
      </c>
      <c r="J57" s="7">
        <v>0</v>
      </c>
      <c r="K57" s="7">
        <v>0</v>
      </c>
    </row>
    <row r="58" spans="1:11">
      <c r="A58" s="192" t="s">
        <v>67</v>
      </c>
      <c r="B58" s="193"/>
      <c r="C58" s="193"/>
      <c r="D58" s="193"/>
      <c r="E58" s="193"/>
      <c r="F58" s="193"/>
      <c r="G58" s="193"/>
      <c r="H58" s="194"/>
      <c r="I58" s="1">
        <v>52</v>
      </c>
      <c r="J58" s="7">
        <v>20558658.199999999</v>
      </c>
      <c r="K58" s="7">
        <v>20518658.200000003</v>
      </c>
    </row>
    <row r="59" spans="1:11">
      <c r="A59" s="192" t="s">
        <v>207</v>
      </c>
      <c r="B59" s="193"/>
      <c r="C59" s="193"/>
      <c r="D59" s="193"/>
      <c r="E59" s="193"/>
      <c r="F59" s="193"/>
      <c r="G59" s="193"/>
      <c r="H59" s="194"/>
      <c r="I59" s="1">
        <v>53</v>
      </c>
      <c r="J59" s="7">
        <v>0</v>
      </c>
      <c r="K59" s="7">
        <v>0</v>
      </c>
    </row>
    <row r="60" spans="1:11">
      <c r="A60" s="192" t="s">
        <v>73</v>
      </c>
      <c r="B60" s="193"/>
      <c r="C60" s="193"/>
      <c r="D60" s="193"/>
      <c r="E60" s="193"/>
      <c r="F60" s="193"/>
      <c r="G60" s="193"/>
      <c r="H60" s="194"/>
      <c r="I60" s="1">
        <v>54</v>
      </c>
      <c r="J60" s="7">
        <v>0</v>
      </c>
      <c r="K60" s="7">
        <v>0</v>
      </c>
    </row>
    <row r="61" spans="1:11">
      <c r="A61" s="192" t="s">
        <v>74</v>
      </c>
      <c r="B61" s="193"/>
      <c r="C61" s="193"/>
      <c r="D61" s="193"/>
      <c r="E61" s="193"/>
      <c r="F61" s="193"/>
      <c r="G61" s="193"/>
      <c r="H61" s="194"/>
      <c r="I61" s="1">
        <v>55</v>
      </c>
      <c r="J61" s="7">
        <v>881993.85000000009</v>
      </c>
      <c r="K61" s="7">
        <v>187700.74</v>
      </c>
    </row>
    <row r="62" spans="1:11">
      <c r="A62" s="192" t="s">
        <v>75</v>
      </c>
      <c r="B62" s="193"/>
      <c r="C62" s="193"/>
      <c r="D62" s="193"/>
      <c r="E62" s="193"/>
      <c r="F62" s="193"/>
      <c r="G62" s="193"/>
      <c r="H62" s="194"/>
      <c r="I62" s="1">
        <v>56</v>
      </c>
      <c r="J62" s="7">
        <v>6657115.379999999</v>
      </c>
      <c r="K62" s="7">
        <v>25884426.66</v>
      </c>
    </row>
    <row r="63" spans="1:11">
      <c r="A63" s="192" t="s">
        <v>40</v>
      </c>
      <c r="B63" s="193"/>
      <c r="C63" s="193"/>
      <c r="D63" s="193"/>
      <c r="E63" s="193"/>
      <c r="F63" s="193"/>
      <c r="G63" s="193"/>
      <c r="H63" s="194"/>
      <c r="I63" s="1">
        <v>57</v>
      </c>
      <c r="J63" s="7">
        <v>0</v>
      </c>
      <c r="K63" s="7">
        <v>0</v>
      </c>
    </row>
    <row r="64" spans="1:11">
      <c r="A64" s="192" t="s">
        <v>172</v>
      </c>
      <c r="B64" s="193"/>
      <c r="C64" s="193"/>
      <c r="D64" s="193"/>
      <c r="E64" s="193"/>
      <c r="F64" s="193"/>
      <c r="G64" s="193"/>
      <c r="H64" s="194"/>
      <c r="I64" s="1">
        <v>58</v>
      </c>
      <c r="J64" s="7">
        <v>9729370.7599999961</v>
      </c>
      <c r="K64" s="7">
        <v>1255658.1600000001</v>
      </c>
    </row>
    <row r="65" spans="1:11">
      <c r="A65" s="202" t="s">
        <v>47</v>
      </c>
      <c r="B65" s="203"/>
      <c r="C65" s="203"/>
      <c r="D65" s="203"/>
      <c r="E65" s="203"/>
      <c r="F65" s="203"/>
      <c r="G65" s="203"/>
      <c r="H65" s="204"/>
      <c r="I65" s="1">
        <v>59</v>
      </c>
      <c r="J65" s="7">
        <v>4600593.5200000005</v>
      </c>
      <c r="K65" s="7">
        <v>5415735.3399999999</v>
      </c>
    </row>
    <row r="66" spans="1:11">
      <c r="A66" s="202" t="s">
        <v>206</v>
      </c>
      <c r="B66" s="203"/>
      <c r="C66" s="203"/>
      <c r="D66" s="203"/>
      <c r="E66" s="203"/>
      <c r="F66" s="203"/>
      <c r="G66" s="203"/>
      <c r="H66" s="204"/>
      <c r="I66" s="1">
        <v>60</v>
      </c>
      <c r="J66" s="37">
        <f t="shared" ref="J66" si="9">J7+J8+J40+J65</f>
        <v>997600997.07521105</v>
      </c>
      <c r="K66" s="37">
        <f>K7+K8+K40+K65</f>
        <v>995366722.06000006</v>
      </c>
    </row>
    <row r="67" spans="1:11">
      <c r="A67" s="205" t="s">
        <v>81</v>
      </c>
      <c r="B67" s="206"/>
      <c r="C67" s="206"/>
      <c r="D67" s="206"/>
      <c r="E67" s="206"/>
      <c r="F67" s="206"/>
      <c r="G67" s="206"/>
      <c r="H67" s="207"/>
      <c r="I67" s="4">
        <v>61</v>
      </c>
      <c r="J67" s="7">
        <v>23560427.879999999</v>
      </c>
      <c r="K67" s="8">
        <v>17505971.829999998</v>
      </c>
    </row>
    <row r="68" spans="1:11">
      <c r="A68" s="208" t="s">
        <v>49</v>
      </c>
      <c r="B68" s="209"/>
      <c r="C68" s="209"/>
      <c r="D68" s="209"/>
      <c r="E68" s="209"/>
      <c r="F68" s="209"/>
      <c r="G68" s="209"/>
      <c r="H68" s="209"/>
      <c r="I68" s="209"/>
      <c r="J68" s="209"/>
      <c r="K68" s="210"/>
    </row>
    <row r="69" spans="1:11">
      <c r="A69" s="199" t="s">
        <v>159</v>
      </c>
      <c r="B69" s="200"/>
      <c r="C69" s="200"/>
      <c r="D69" s="200"/>
      <c r="E69" s="200"/>
      <c r="F69" s="200"/>
      <c r="G69" s="200"/>
      <c r="H69" s="201"/>
      <c r="I69" s="9">
        <v>62</v>
      </c>
      <c r="J69" s="38">
        <f t="shared" ref="J69" si="10">J70+J71+J72+J78+J79+J82+J85</f>
        <v>237208256.14521125</v>
      </c>
      <c r="K69" s="38">
        <f>K70+K71+K72+K78+K79+K82+K85</f>
        <v>225998043.85712504</v>
      </c>
    </row>
    <row r="70" spans="1:11">
      <c r="A70" s="192" t="s">
        <v>116</v>
      </c>
      <c r="B70" s="193"/>
      <c r="C70" s="193"/>
      <c r="D70" s="193"/>
      <c r="E70" s="193"/>
      <c r="F70" s="193"/>
      <c r="G70" s="193"/>
      <c r="H70" s="194"/>
      <c r="I70" s="1">
        <v>63</v>
      </c>
      <c r="J70" s="7">
        <v>19016430</v>
      </c>
      <c r="K70" s="7">
        <v>19016430</v>
      </c>
    </row>
    <row r="71" spans="1:11">
      <c r="A71" s="192" t="s">
        <v>117</v>
      </c>
      <c r="B71" s="193"/>
      <c r="C71" s="193"/>
      <c r="D71" s="193"/>
      <c r="E71" s="193"/>
      <c r="F71" s="193"/>
      <c r="G71" s="193"/>
      <c r="H71" s="194"/>
      <c r="I71" s="1">
        <v>64</v>
      </c>
      <c r="J71" s="7">
        <v>84186546.620000005</v>
      </c>
      <c r="K71" s="7">
        <v>84186546.620000005</v>
      </c>
    </row>
    <row r="72" spans="1:11">
      <c r="A72" s="192" t="s">
        <v>118</v>
      </c>
      <c r="B72" s="193"/>
      <c r="C72" s="193"/>
      <c r="D72" s="193"/>
      <c r="E72" s="193"/>
      <c r="F72" s="193"/>
      <c r="G72" s="193"/>
      <c r="H72" s="194"/>
      <c r="I72" s="1">
        <v>65</v>
      </c>
      <c r="J72" s="37">
        <f t="shared" ref="J72" si="11">J73+J74-J75+J76+J77</f>
        <v>1083226.74</v>
      </c>
      <c r="K72" s="37">
        <f>K73+K74-K75+K76+K77</f>
        <v>1083226.74</v>
      </c>
    </row>
    <row r="73" spans="1:11">
      <c r="A73" s="192" t="s">
        <v>119</v>
      </c>
      <c r="B73" s="193"/>
      <c r="C73" s="193"/>
      <c r="D73" s="193"/>
      <c r="E73" s="193"/>
      <c r="F73" s="193"/>
      <c r="G73" s="193"/>
      <c r="H73" s="194"/>
      <c r="I73" s="1">
        <v>66</v>
      </c>
      <c r="J73" s="7">
        <v>283226.74</v>
      </c>
      <c r="K73" s="7">
        <v>283226.74</v>
      </c>
    </row>
    <row r="74" spans="1:11">
      <c r="A74" s="192" t="s">
        <v>120</v>
      </c>
      <c r="B74" s="193"/>
      <c r="C74" s="193"/>
      <c r="D74" s="193"/>
      <c r="E74" s="193"/>
      <c r="F74" s="193"/>
      <c r="G74" s="193"/>
      <c r="H74" s="194"/>
      <c r="I74" s="1">
        <v>67</v>
      </c>
      <c r="J74" s="7">
        <v>800000</v>
      </c>
      <c r="K74" s="7">
        <v>800000</v>
      </c>
    </row>
    <row r="75" spans="1:11">
      <c r="A75" s="192" t="s">
        <v>108</v>
      </c>
      <c r="B75" s="193"/>
      <c r="C75" s="193"/>
      <c r="D75" s="193"/>
      <c r="E75" s="193"/>
      <c r="F75" s="193"/>
      <c r="G75" s="193"/>
      <c r="H75" s="194"/>
      <c r="I75" s="1">
        <v>68</v>
      </c>
      <c r="J75" s="7">
        <v>0</v>
      </c>
      <c r="K75" s="7">
        <v>0</v>
      </c>
    </row>
    <row r="76" spans="1:11">
      <c r="A76" s="192" t="s">
        <v>109</v>
      </c>
      <c r="B76" s="193"/>
      <c r="C76" s="193"/>
      <c r="D76" s="193"/>
      <c r="E76" s="193"/>
      <c r="F76" s="193"/>
      <c r="G76" s="193"/>
      <c r="H76" s="194"/>
      <c r="I76" s="1">
        <v>69</v>
      </c>
      <c r="J76" s="7">
        <v>0</v>
      </c>
      <c r="K76" s="7">
        <v>0</v>
      </c>
    </row>
    <row r="77" spans="1:11">
      <c r="A77" s="192" t="s">
        <v>110</v>
      </c>
      <c r="B77" s="193"/>
      <c r="C77" s="193"/>
      <c r="D77" s="193"/>
      <c r="E77" s="193"/>
      <c r="F77" s="193"/>
      <c r="G77" s="193"/>
      <c r="H77" s="194"/>
      <c r="I77" s="1">
        <v>70</v>
      </c>
      <c r="J77" s="7">
        <v>0</v>
      </c>
      <c r="K77" s="7">
        <v>0</v>
      </c>
    </row>
    <row r="78" spans="1:11">
      <c r="A78" s="192" t="s">
        <v>111</v>
      </c>
      <c r="B78" s="193"/>
      <c r="C78" s="193"/>
      <c r="D78" s="193"/>
      <c r="E78" s="193"/>
      <c r="F78" s="193"/>
      <c r="G78" s="193"/>
      <c r="H78" s="194"/>
      <c r="I78" s="1">
        <v>71</v>
      </c>
      <c r="J78" s="7">
        <v>61561956.18</v>
      </c>
      <c r="K78" s="7">
        <v>62355047.08699999</v>
      </c>
    </row>
    <row r="79" spans="1:11">
      <c r="A79" s="192" t="s">
        <v>203</v>
      </c>
      <c r="B79" s="193"/>
      <c r="C79" s="193"/>
      <c r="D79" s="193"/>
      <c r="E79" s="193"/>
      <c r="F79" s="193"/>
      <c r="G79" s="193"/>
      <c r="H79" s="194"/>
      <c r="I79" s="1">
        <v>72</v>
      </c>
      <c r="J79" s="37">
        <f t="shared" ref="J79" si="12">J80-J81</f>
        <v>7812412.7392000034</v>
      </c>
      <c r="K79" s="37">
        <f>K80-K81</f>
        <v>11180589.425300006</v>
      </c>
    </row>
    <row r="80" spans="1:11">
      <c r="A80" s="211" t="s">
        <v>137</v>
      </c>
      <c r="B80" s="212"/>
      <c r="C80" s="212"/>
      <c r="D80" s="212"/>
      <c r="E80" s="212"/>
      <c r="F80" s="212"/>
      <c r="G80" s="212"/>
      <c r="H80" s="213"/>
      <c r="I80" s="1">
        <v>73</v>
      </c>
      <c r="J80" s="7">
        <v>7812412.7392000034</v>
      </c>
      <c r="K80" s="7">
        <v>11180589.425300006</v>
      </c>
    </row>
    <row r="81" spans="1:11">
      <c r="A81" s="211" t="s">
        <v>138</v>
      </c>
      <c r="B81" s="212"/>
      <c r="C81" s="212"/>
      <c r="D81" s="212"/>
      <c r="E81" s="212"/>
      <c r="F81" s="212"/>
      <c r="G81" s="212"/>
      <c r="H81" s="213"/>
      <c r="I81" s="1">
        <v>74</v>
      </c>
      <c r="J81" s="7"/>
      <c r="K81" s="7"/>
    </row>
    <row r="82" spans="1:11">
      <c r="A82" s="192" t="s">
        <v>204</v>
      </c>
      <c r="B82" s="193"/>
      <c r="C82" s="193"/>
      <c r="D82" s="193"/>
      <c r="E82" s="193"/>
      <c r="F82" s="193"/>
      <c r="G82" s="193"/>
      <c r="H82" s="194"/>
      <c r="I82" s="1">
        <v>75</v>
      </c>
      <c r="J82" s="37">
        <f t="shared" ref="J82" si="13">J83-J84</f>
        <v>2406268.6063112682</v>
      </c>
      <c r="K82" s="37">
        <f>K83-K84</f>
        <v>-12641537.92117497</v>
      </c>
    </row>
    <row r="83" spans="1:11">
      <c r="A83" s="211" t="s">
        <v>139</v>
      </c>
      <c r="B83" s="212"/>
      <c r="C83" s="212"/>
      <c r="D83" s="212"/>
      <c r="E83" s="212"/>
      <c r="F83" s="212"/>
      <c r="G83" s="212"/>
      <c r="H83" s="213"/>
      <c r="I83" s="1">
        <v>76</v>
      </c>
      <c r="J83" s="7">
        <v>2406268.6063112682</v>
      </c>
      <c r="K83" s="7">
        <v>0</v>
      </c>
    </row>
    <row r="84" spans="1:11">
      <c r="A84" s="211" t="s">
        <v>140</v>
      </c>
      <c r="B84" s="212"/>
      <c r="C84" s="212"/>
      <c r="D84" s="212"/>
      <c r="E84" s="212"/>
      <c r="F84" s="212"/>
      <c r="G84" s="212"/>
      <c r="H84" s="213"/>
      <c r="I84" s="1">
        <v>77</v>
      </c>
      <c r="J84" s="7"/>
      <c r="K84" s="7">
        <v>12641537.92117497</v>
      </c>
    </row>
    <row r="85" spans="1:11">
      <c r="A85" s="192" t="s">
        <v>141</v>
      </c>
      <c r="B85" s="193"/>
      <c r="C85" s="193"/>
      <c r="D85" s="193"/>
      <c r="E85" s="193"/>
      <c r="F85" s="193"/>
      <c r="G85" s="193"/>
      <c r="H85" s="194"/>
      <c r="I85" s="1">
        <v>78</v>
      </c>
      <c r="J85" s="7">
        <v>61141415.2597</v>
      </c>
      <c r="K85" s="7">
        <v>60817741.906000003</v>
      </c>
    </row>
    <row r="86" spans="1:11">
      <c r="A86" s="202" t="s">
        <v>13</v>
      </c>
      <c r="B86" s="203"/>
      <c r="C86" s="203"/>
      <c r="D86" s="203"/>
      <c r="E86" s="203"/>
      <c r="F86" s="203"/>
      <c r="G86" s="203"/>
      <c r="H86" s="204"/>
      <c r="I86" s="1">
        <v>79</v>
      </c>
      <c r="J86" s="37">
        <f t="shared" ref="J86" si="14">SUM(J87:J89)</f>
        <v>0</v>
      </c>
      <c r="K86" s="37">
        <f>SUM(K87:K89)</f>
        <v>0</v>
      </c>
    </row>
    <row r="87" spans="1:11">
      <c r="A87" s="192" t="s">
        <v>104</v>
      </c>
      <c r="B87" s="193"/>
      <c r="C87" s="193"/>
      <c r="D87" s="193"/>
      <c r="E87" s="193"/>
      <c r="F87" s="193"/>
      <c r="G87" s="193"/>
      <c r="H87" s="194"/>
      <c r="I87" s="1">
        <v>80</v>
      </c>
      <c r="J87" s="7">
        <v>0</v>
      </c>
      <c r="K87" s="7">
        <v>0</v>
      </c>
    </row>
    <row r="88" spans="1:11">
      <c r="A88" s="192" t="s">
        <v>105</v>
      </c>
      <c r="B88" s="193"/>
      <c r="C88" s="193"/>
      <c r="D88" s="193"/>
      <c r="E88" s="193"/>
      <c r="F88" s="193"/>
      <c r="G88" s="193"/>
      <c r="H88" s="194"/>
      <c r="I88" s="1">
        <v>81</v>
      </c>
      <c r="J88" s="7">
        <v>0</v>
      </c>
      <c r="K88" s="7">
        <v>0</v>
      </c>
    </row>
    <row r="89" spans="1:11">
      <c r="A89" s="192" t="s">
        <v>106</v>
      </c>
      <c r="B89" s="193"/>
      <c r="C89" s="193"/>
      <c r="D89" s="193"/>
      <c r="E89" s="193"/>
      <c r="F89" s="193"/>
      <c r="G89" s="193"/>
      <c r="H89" s="194"/>
      <c r="I89" s="1">
        <v>82</v>
      </c>
      <c r="J89" s="7"/>
      <c r="K89" s="7">
        <v>0</v>
      </c>
    </row>
    <row r="90" spans="1:11">
      <c r="A90" s="202" t="s">
        <v>14</v>
      </c>
      <c r="B90" s="203"/>
      <c r="C90" s="203"/>
      <c r="D90" s="203"/>
      <c r="E90" s="203"/>
      <c r="F90" s="203"/>
      <c r="G90" s="203"/>
      <c r="H90" s="204"/>
      <c r="I90" s="1">
        <v>83</v>
      </c>
      <c r="J90" s="37">
        <f t="shared" ref="J90" si="15">SUM(J91:J99)</f>
        <v>351567682.32999992</v>
      </c>
      <c r="K90" s="37">
        <f>SUM(K91:K99)</f>
        <v>352661279.00299996</v>
      </c>
    </row>
    <row r="91" spans="1:11">
      <c r="A91" s="192" t="s">
        <v>107</v>
      </c>
      <c r="B91" s="193"/>
      <c r="C91" s="193"/>
      <c r="D91" s="193"/>
      <c r="E91" s="193"/>
      <c r="F91" s="193"/>
      <c r="G91" s="193"/>
      <c r="H91" s="194"/>
      <c r="I91" s="1">
        <v>84</v>
      </c>
      <c r="J91" s="7">
        <v>0</v>
      </c>
      <c r="K91" s="7">
        <v>0</v>
      </c>
    </row>
    <row r="92" spans="1:11">
      <c r="A92" s="192" t="s">
        <v>208</v>
      </c>
      <c r="B92" s="193"/>
      <c r="C92" s="193"/>
      <c r="D92" s="193"/>
      <c r="E92" s="193"/>
      <c r="F92" s="193"/>
      <c r="G92" s="193"/>
      <c r="H92" s="194"/>
      <c r="I92" s="1">
        <v>85</v>
      </c>
      <c r="J92" s="7">
        <v>11337</v>
      </c>
      <c r="K92" s="7">
        <v>11158</v>
      </c>
    </row>
    <row r="93" spans="1:11">
      <c r="A93" s="192" t="s">
        <v>0</v>
      </c>
      <c r="B93" s="193"/>
      <c r="C93" s="193"/>
      <c r="D93" s="193"/>
      <c r="E93" s="193"/>
      <c r="F93" s="193"/>
      <c r="G93" s="193"/>
      <c r="H93" s="194"/>
      <c r="I93" s="1">
        <v>86</v>
      </c>
      <c r="J93" s="7">
        <v>335953544.39999998</v>
      </c>
      <c r="K93" s="7">
        <v>338750115.89999998</v>
      </c>
    </row>
    <row r="94" spans="1:11">
      <c r="A94" s="192" t="s">
        <v>209</v>
      </c>
      <c r="B94" s="193"/>
      <c r="C94" s="193"/>
      <c r="D94" s="193"/>
      <c r="E94" s="193"/>
      <c r="F94" s="193"/>
      <c r="G94" s="193"/>
      <c r="H94" s="194"/>
      <c r="I94" s="1">
        <v>87</v>
      </c>
      <c r="J94" s="7">
        <v>0</v>
      </c>
      <c r="K94" s="7">
        <v>0</v>
      </c>
    </row>
    <row r="95" spans="1:11">
      <c r="A95" s="192" t="s">
        <v>210</v>
      </c>
      <c r="B95" s="193"/>
      <c r="C95" s="193"/>
      <c r="D95" s="193"/>
      <c r="E95" s="193"/>
      <c r="F95" s="193"/>
      <c r="G95" s="193"/>
      <c r="H95" s="194"/>
      <c r="I95" s="1">
        <v>88</v>
      </c>
      <c r="J95" s="7">
        <v>212311.84</v>
      </c>
      <c r="K95" s="7">
        <v>212311.84</v>
      </c>
    </row>
    <row r="96" spans="1:11">
      <c r="A96" s="192" t="s">
        <v>211</v>
      </c>
      <c r="B96" s="193"/>
      <c r="C96" s="193"/>
      <c r="D96" s="193"/>
      <c r="E96" s="193"/>
      <c r="F96" s="193"/>
      <c r="G96" s="193"/>
      <c r="H96" s="194"/>
      <c r="I96" s="1">
        <v>89</v>
      </c>
      <c r="J96" s="7">
        <v>0</v>
      </c>
      <c r="K96" s="7">
        <v>0</v>
      </c>
    </row>
    <row r="97" spans="1:11">
      <c r="A97" s="192" t="s">
        <v>84</v>
      </c>
      <c r="B97" s="193"/>
      <c r="C97" s="193"/>
      <c r="D97" s="193"/>
      <c r="E97" s="193"/>
      <c r="F97" s="193"/>
      <c r="G97" s="193"/>
      <c r="H97" s="194"/>
      <c r="I97" s="1">
        <v>90</v>
      </c>
      <c r="J97" s="7">
        <v>0</v>
      </c>
      <c r="K97" s="7">
        <v>0</v>
      </c>
    </row>
    <row r="98" spans="1:11">
      <c r="A98" s="192" t="s">
        <v>82</v>
      </c>
      <c r="B98" s="193"/>
      <c r="C98" s="193"/>
      <c r="D98" s="193"/>
      <c r="E98" s="193"/>
      <c r="F98" s="193"/>
      <c r="G98" s="193"/>
      <c r="H98" s="194"/>
      <c r="I98" s="1">
        <v>91</v>
      </c>
      <c r="J98" s="7">
        <v>0</v>
      </c>
      <c r="K98" s="7">
        <v>0</v>
      </c>
    </row>
    <row r="99" spans="1:11">
      <c r="A99" s="192" t="s">
        <v>83</v>
      </c>
      <c r="B99" s="193"/>
      <c r="C99" s="193"/>
      <c r="D99" s="193"/>
      <c r="E99" s="193"/>
      <c r="F99" s="193"/>
      <c r="G99" s="193"/>
      <c r="H99" s="194"/>
      <c r="I99" s="1">
        <v>92</v>
      </c>
      <c r="J99" s="7">
        <v>15390489.09</v>
      </c>
      <c r="K99" s="7">
        <v>13687693.26300001</v>
      </c>
    </row>
    <row r="100" spans="1:11">
      <c r="A100" s="202" t="s">
        <v>15</v>
      </c>
      <c r="B100" s="203"/>
      <c r="C100" s="203"/>
      <c r="D100" s="203"/>
      <c r="E100" s="203"/>
      <c r="F100" s="203"/>
      <c r="G100" s="203"/>
      <c r="H100" s="204"/>
      <c r="I100" s="1">
        <v>93</v>
      </c>
      <c r="J100" s="37">
        <f t="shared" ref="J100" si="16">SUM(J101:J112)</f>
        <v>396020237.94</v>
      </c>
      <c r="K100" s="37">
        <f>SUM(K101:K112)</f>
        <v>404027696.78999996</v>
      </c>
    </row>
    <row r="101" spans="1:11">
      <c r="A101" s="192" t="s">
        <v>107</v>
      </c>
      <c r="B101" s="193"/>
      <c r="C101" s="193"/>
      <c r="D101" s="193"/>
      <c r="E101" s="193"/>
      <c r="F101" s="193"/>
      <c r="G101" s="193"/>
      <c r="H101" s="194"/>
      <c r="I101" s="1">
        <v>94</v>
      </c>
      <c r="J101" s="7">
        <v>0</v>
      </c>
      <c r="K101" s="7">
        <v>0</v>
      </c>
    </row>
    <row r="102" spans="1:11">
      <c r="A102" s="192" t="s">
        <v>208</v>
      </c>
      <c r="B102" s="193"/>
      <c r="C102" s="193"/>
      <c r="D102" s="193"/>
      <c r="E102" s="193"/>
      <c r="F102" s="193"/>
      <c r="G102" s="193"/>
      <c r="H102" s="194"/>
      <c r="I102" s="1">
        <v>95</v>
      </c>
      <c r="J102" s="7">
        <v>0</v>
      </c>
      <c r="K102" s="7">
        <v>0</v>
      </c>
    </row>
    <row r="103" spans="1:11">
      <c r="A103" s="192" t="s">
        <v>0</v>
      </c>
      <c r="B103" s="193"/>
      <c r="C103" s="193"/>
      <c r="D103" s="193"/>
      <c r="E103" s="193"/>
      <c r="F103" s="193"/>
      <c r="G103" s="193"/>
      <c r="H103" s="194"/>
      <c r="I103" s="1">
        <v>96</v>
      </c>
      <c r="J103" s="7">
        <v>136578173.31</v>
      </c>
      <c r="K103" s="7">
        <v>140028106.88999999</v>
      </c>
    </row>
    <row r="104" spans="1:11">
      <c r="A104" s="192" t="s">
        <v>209</v>
      </c>
      <c r="B104" s="193"/>
      <c r="C104" s="193"/>
      <c r="D104" s="193"/>
      <c r="E104" s="193"/>
      <c r="F104" s="193"/>
      <c r="G104" s="193"/>
      <c r="H104" s="194"/>
      <c r="I104" s="1">
        <v>97</v>
      </c>
      <c r="J104" s="7">
        <v>3653466.51</v>
      </c>
      <c r="K104" s="7">
        <v>3105722.48</v>
      </c>
    </row>
    <row r="105" spans="1:11">
      <c r="A105" s="192" t="s">
        <v>210</v>
      </c>
      <c r="B105" s="193"/>
      <c r="C105" s="193"/>
      <c r="D105" s="193"/>
      <c r="E105" s="193"/>
      <c r="F105" s="193"/>
      <c r="G105" s="193"/>
      <c r="H105" s="194"/>
      <c r="I105" s="1">
        <v>98</v>
      </c>
      <c r="J105" s="7">
        <v>103073840.75</v>
      </c>
      <c r="K105" s="7">
        <v>130029696.69999999</v>
      </c>
    </row>
    <row r="106" spans="1:11">
      <c r="A106" s="192" t="s">
        <v>211</v>
      </c>
      <c r="B106" s="193"/>
      <c r="C106" s="193"/>
      <c r="D106" s="193"/>
      <c r="E106" s="193"/>
      <c r="F106" s="193"/>
      <c r="G106" s="193"/>
      <c r="H106" s="194"/>
      <c r="I106" s="1">
        <v>99</v>
      </c>
      <c r="J106" s="7">
        <v>39770000</v>
      </c>
      <c r="K106" s="7">
        <v>34146601.689999998</v>
      </c>
    </row>
    <row r="107" spans="1:11">
      <c r="A107" s="192" t="s">
        <v>84</v>
      </c>
      <c r="B107" s="193"/>
      <c r="C107" s="193"/>
      <c r="D107" s="193"/>
      <c r="E107" s="193"/>
      <c r="F107" s="193"/>
      <c r="G107" s="193"/>
      <c r="H107" s="194"/>
      <c r="I107" s="1">
        <v>100</v>
      </c>
      <c r="J107" s="7">
        <v>0</v>
      </c>
      <c r="K107" s="7">
        <v>0</v>
      </c>
    </row>
    <row r="108" spans="1:11">
      <c r="A108" s="192" t="s">
        <v>85</v>
      </c>
      <c r="B108" s="193"/>
      <c r="C108" s="193"/>
      <c r="D108" s="193"/>
      <c r="E108" s="193"/>
      <c r="F108" s="193"/>
      <c r="G108" s="193"/>
      <c r="H108" s="194"/>
      <c r="I108" s="1">
        <v>101</v>
      </c>
      <c r="J108" s="7">
        <v>2521343.31</v>
      </c>
      <c r="K108" s="7">
        <v>2430315.04</v>
      </c>
    </row>
    <row r="109" spans="1:11">
      <c r="A109" s="192" t="s">
        <v>86</v>
      </c>
      <c r="B109" s="193"/>
      <c r="C109" s="193"/>
      <c r="D109" s="193"/>
      <c r="E109" s="193"/>
      <c r="F109" s="193"/>
      <c r="G109" s="193"/>
      <c r="H109" s="194"/>
      <c r="I109" s="1">
        <v>102</v>
      </c>
      <c r="J109" s="7">
        <v>6830477.7500000009</v>
      </c>
      <c r="K109" s="7">
        <v>5408763.6699999999</v>
      </c>
    </row>
    <row r="110" spans="1:11">
      <c r="A110" s="192" t="s">
        <v>89</v>
      </c>
      <c r="B110" s="193"/>
      <c r="C110" s="193"/>
      <c r="D110" s="193"/>
      <c r="E110" s="193"/>
      <c r="F110" s="193"/>
      <c r="G110" s="193"/>
      <c r="H110" s="194"/>
      <c r="I110" s="1">
        <v>103</v>
      </c>
      <c r="J110" s="7">
        <v>0</v>
      </c>
      <c r="K110" s="7">
        <v>0</v>
      </c>
    </row>
    <row r="111" spans="1:11">
      <c r="A111" s="192" t="s">
        <v>87</v>
      </c>
      <c r="B111" s="193"/>
      <c r="C111" s="193"/>
      <c r="D111" s="193"/>
      <c r="E111" s="193"/>
      <c r="F111" s="193"/>
      <c r="G111" s="193"/>
      <c r="H111" s="194"/>
      <c r="I111" s="1">
        <v>104</v>
      </c>
      <c r="J111" s="7">
        <v>0</v>
      </c>
      <c r="K111" s="7">
        <v>0</v>
      </c>
    </row>
    <row r="112" spans="1:11">
      <c r="A112" s="192" t="s">
        <v>88</v>
      </c>
      <c r="B112" s="193"/>
      <c r="C112" s="193"/>
      <c r="D112" s="193"/>
      <c r="E112" s="193"/>
      <c r="F112" s="193"/>
      <c r="G112" s="193"/>
      <c r="H112" s="194"/>
      <c r="I112" s="1">
        <v>105</v>
      </c>
      <c r="J112" s="7">
        <v>103592936.31</v>
      </c>
      <c r="K112" s="7">
        <v>88878490.319999993</v>
      </c>
    </row>
    <row r="113" spans="1:11">
      <c r="A113" s="202" t="s">
        <v>1</v>
      </c>
      <c r="B113" s="203"/>
      <c r="C113" s="203"/>
      <c r="D113" s="203"/>
      <c r="E113" s="203"/>
      <c r="F113" s="203"/>
      <c r="G113" s="203"/>
      <c r="H113" s="204"/>
      <c r="I113" s="1">
        <v>106</v>
      </c>
      <c r="J113" s="7">
        <v>12804821.4</v>
      </c>
      <c r="K113" s="7">
        <v>12679702.58</v>
      </c>
    </row>
    <row r="114" spans="1:11">
      <c r="A114" s="202" t="s">
        <v>19</v>
      </c>
      <c r="B114" s="203"/>
      <c r="C114" s="203"/>
      <c r="D114" s="203"/>
      <c r="E114" s="203"/>
      <c r="F114" s="203"/>
      <c r="G114" s="203"/>
      <c r="H114" s="204"/>
      <c r="I114" s="1">
        <v>107</v>
      </c>
      <c r="J114" s="37">
        <f t="shared" ref="J114" si="17">J69+J86+J90+J100+J113</f>
        <v>997600997.81521118</v>
      </c>
      <c r="K114" s="37">
        <f>K69+K86+K90+K100+K113</f>
        <v>995366722.23012507</v>
      </c>
    </row>
    <row r="115" spans="1:11">
      <c r="A115" s="216" t="s">
        <v>48</v>
      </c>
      <c r="B115" s="217"/>
      <c r="C115" s="217"/>
      <c r="D115" s="217"/>
      <c r="E115" s="217"/>
      <c r="F115" s="217"/>
      <c r="G115" s="217"/>
      <c r="H115" s="218"/>
      <c r="I115" s="2">
        <v>108</v>
      </c>
      <c r="J115" s="7">
        <v>23560427.879999999</v>
      </c>
      <c r="K115" s="7">
        <v>17505971.829999998</v>
      </c>
    </row>
    <row r="116" spans="1:11">
      <c r="A116" s="208" t="s">
        <v>274</v>
      </c>
      <c r="B116" s="219"/>
      <c r="C116" s="219"/>
      <c r="D116" s="219"/>
      <c r="E116" s="219"/>
      <c r="F116" s="219"/>
      <c r="G116" s="219"/>
      <c r="H116" s="219"/>
      <c r="I116" s="220"/>
      <c r="J116" s="220"/>
      <c r="K116" s="221"/>
    </row>
    <row r="117" spans="1:11">
      <c r="A117" s="199" t="s">
        <v>154</v>
      </c>
      <c r="B117" s="200"/>
      <c r="C117" s="200"/>
      <c r="D117" s="200"/>
      <c r="E117" s="200"/>
      <c r="F117" s="200"/>
      <c r="G117" s="200"/>
      <c r="H117" s="200"/>
      <c r="I117" s="222"/>
      <c r="J117" s="222"/>
      <c r="K117" s="223"/>
    </row>
    <row r="118" spans="1:11">
      <c r="A118" s="192" t="s">
        <v>3</v>
      </c>
      <c r="B118" s="193"/>
      <c r="C118" s="193"/>
      <c r="D118" s="193"/>
      <c r="E118" s="193"/>
      <c r="F118" s="193"/>
      <c r="G118" s="193"/>
      <c r="H118" s="194"/>
      <c r="I118" s="1">
        <v>109</v>
      </c>
      <c r="J118" s="5">
        <v>176066840.88551125</v>
      </c>
      <c r="K118" s="7">
        <v>165180301.95112503</v>
      </c>
    </row>
    <row r="119" spans="1:11">
      <c r="A119" s="224" t="s">
        <v>4</v>
      </c>
      <c r="B119" s="225"/>
      <c r="C119" s="225"/>
      <c r="D119" s="225"/>
      <c r="E119" s="225"/>
      <c r="F119" s="225"/>
      <c r="G119" s="225"/>
      <c r="H119" s="226"/>
      <c r="I119" s="4">
        <v>110</v>
      </c>
      <c r="J119" s="105">
        <v>61141415.2597</v>
      </c>
      <c r="K119" s="8">
        <v>60817741.906000003</v>
      </c>
    </row>
    <row r="120" spans="1:11">
      <c r="A120" s="227" t="s">
        <v>275</v>
      </c>
      <c r="B120" s="228"/>
      <c r="C120" s="228"/>
      <c r="D120" s="228"/>
      <c r="E120" s="228"/>
      <c r="F120" s="228"/>
      <c r="G120" s="228"/>
      <c r="H120" s="228"/>
      <c r="I120" s="228"/>
      <c r="J120" s="228"/>
      <c r="K120" s="228"/>
    </row>
    <row r="121" spans="1:11">
      <c r="A121" s="214"/>
      <c r="B121" s="215"/>
      <c r="C121" s="215"/>
      <c r="D121" s="215"/>
      <c r="E121" s="215"/>
      <c r="F121" s="215"/>
      <c r="G121" s="215"/>
      <c r="H121" s="215"/>
      <c r="I121" s="215"/>
      <c r="J121" s="215"/>
      <c r="K121" s="215"/>
    </row>
  </sheetData>
  <mergeCells count="121"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</mergeCells>
  <phoneticPr fontId="3" type="noConversion"/>
  <dataValidations count="2">
    <dataValidation allowBlank="1" sqref="L1:IQ1048576 J1:J65536 K1:K25 A1:I1048576 K27:K65536"/>
    <dataValidation type="whole" operator="greaterThanOrEqual" allowBlank="1" showInputMessage="1" showErrorMessage="1" errorTitle="Pogrešan unos" error="Mogu se unijeti samo cjelobrojne pozitivne vrijednosti." sqref="K26">
      <formula1>0</formula1>
    </dataValidation>
  </dataValidations>
  <pageMargins left="0.74803149606299213" right="0.74803149606299213" top="0.6" bottom="0.98425196850393704" header="0.51181102362204722" footer="0.51181102362204722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71"/>
  <sheetViews>
    <sheetView view="pageBreakPreview" topLeftCell="A40" zoomScale="110" zoomScaleNormal="100" workbookViewId="0">
      <selection activeCell="M50" sqref="M50"/>
    </sheetView>
  </sheetViews>
  <sheetFormatPr defaultRowHeight="12.75"/>
  <cols>
    <col min="1" max="5" width="9.140625" style="36"/>
    <col min="6" max="6" width="5.28515625" style="36" customWidth="1"/>
    <col min="7" max="7" width="2.42578125" style="36" customWidth="1"/>
    <col min="8" max="8" width="3.42578125" style="36" customWidth="1"/>
    <col min="9" max="9" width="9.140625" style="36"/>
    <col min="10" max="12" width="12" style="36" customWidth="1"/>
    <col min="13" max="13" width="13.140625" style="36" customWidth="1"/>
    <col min="14" max="16384" width="9.140625" style="36"/>
  </cols>
  <sheetData>
    <row r="1" spans="1:13" ht="12.75" customHeight="1">
      <c r="A1" s="184" t="s">
        <v>127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3" ht="12.75" customHeight="1">
      <c r="A2" s="241" t="s">
        <v>320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</row>
    <row r="3" spans="1:13" ht="12.75" customHeight="1">
      <c r="A3" s="231" t="s">
        <v>314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3"/>
    </row>
    <row r="4" spans="1:13" ht="23.25">
      <c r="A4" s="230" t="s">
        <v>50</v>
      </c>
      <c r="B4" s="230"/>
      <c r="C4" s="230"/>
      <c r="D4" s="230"/>
      <c r="E4" s="230"/>
      <c r="F4" s="230"/>
      <c r="G4" s="230"/>
      <c r="H4" s="230"/>
      <c r="I4" s="112" t="s">
        <v>244</v>
      </c>
      <c r="J4" s="229" t="s">
        <v>282</v>
      </c>
      <c r="K4" s="229"/>
      <c r="L4" s="229" t="s">
        <v>283</v>
      </c>
      <c r="M4" s="229"/>
    </row>
    <row r="5" spans="1:13">
      <c r="A5" s="230"/>
      <c r="B5" s="230"/>
      <c r="C5" s="230"/>
      <c r="D5" s="230"/>
      <c r="E5" s="230"/>
      <c r="F5" s="230"/>
      <c r="G5" s="230"/>
      <c r="H5" s="230"/>
      <c r="I5" s="112"/>
      <c r="J5" s="111" t="s">
        <v>278</v>
      </c>
      <c r="K5" s="111" t="s">
        <v>279</v>
      </c>
      <c r="L5" s="111" t="s">
        <v>278</v>
      </c>
      <c r="M5" s="111" t="s">
        <v>279</v>
      </c>
    </row>
    <row r="6" spans="1:13">
      <c r="A6" s="229">
        <v>1</v>
      </c>
      <c r="B6" s="229"/>
      <c r="C6" s="229"/>
      <c r="D6" s="229"/>
      <c r="E6" s="229"/>
      <c r="F6" s="229"/>
      <c r="G6" s="229"/>
      <c r="H6" s="229"/>
      <c r="I6" s="42">
        <v>2</v>
      </c>
      <c r="J6" s="111">
        <v>3</v>
      </c>
      <c r="K6" s="111">
        <v>4</v>
      </c>
      <c r="L6" s="111">
        <v>5</v>
      </c>
      <c r="M6" s="111">
        <v>6</v>
      </c>
    </row>
    <row r="7" spans="1:13">
      <c r="A7" s="199" t="s">
        <v>20</v>
      </c>
      <c r="B7" s="200"/>
      <c r="C7" s="200"/>
      <c r="D7" s="200"/>
      <c r="E7" s="200"/>
      <c r="F7" s="200"/>
      <c r="G7" s="200"/>
      <c r="H7" s="201"/>
      <c r="I7" s="3">
        <v>111</v>
      </c>
      <c r="J7" s="38">
        <f>SUM(J8:J9)</f>
        <v>202418578.86000001</v>
      </c>
      <c r="K7" s="38">
        <f>SUM(K8:K9)</f>
        <v>202418578.86000001</v>
      </c>
      <c r="L7" s="38">
        <f>SUM(L8:L9)</f>
        <v>159452264.53</v>
      </c>
      <c r="M7" s="38">
        <f>SUM(M8:M9)</f>
        <v>159452264.53</v>
      </c>
    </row>
    <row r="8" spans="1:13">
      <c r="A8" s="202" t="s">
        <v>125</v>
      </c>
      <c r="B8" s="203"/>
      <c r="C8" s="203"/>
      <c r="D8" s="203"/>
      <c r="E8" s="203"/>
      <c r="F8" s="203"/>
      <c r="G8" s="203"/>
      <c r="H8" s="204"/>
      <c r="I8" s="1">
        <v>112</v>
      </c>
      <c r="J8" s="7">
        <v>197580899.5</v>
      </c>
      <c r="K8" s="7">
        <v>197580899.5</v>
      </c>
      <c r="L8" s="7">
        <v>154546116.31999999</v>
      </c>
      <c r="M8" s="7">
        <v>154546116.31999999</v>
      </c>
    </row>
    <row r="9" spans="1:13">
      <c r="A9" s="202" t="s">
        <v>93</v>
      </c>
      <c r="B9" s="203"/>
      <c r="C9" s="203"/>
      <c r="D9" s="203"/>
      <c r="E9" s="203"/>
      <c r="F9" s="203"/>
      <c r="G9" s="203"/>
      <c r="H9" s="204"/>
      <c r="I9" s="1">
        <v>113</v>
      </c>
      <c r="J9" s="7">
        <v>4837679.3600000003</v>
      </c>
      <c r="K9" s="7">
        <v>4837679.3600000003</v>
      </c>
      <c r="L9" s="7">
        <v>4906148.21</v>
      </c>
      <c r="M9" s="7">
        <v>4906148.21</v>
      </c>
    </row>
    <row r="10" spans="1:13">
      <c r="A10" s="202" t="s">
        <v>7</v>
      </c>
      <c r="B10" s="203"/>
      <c r="C10" s="203"/>
      <c r="D10" s="203"/>
      <c r="E10" s="203"/>
      <c r="F10" s="203"/>
      <c r="G10" s="203"/>
      <c r="H10" s="204"/>
      <c r="I10" s="1">
        <v>114</v>
      </c>
      <c r="J10" s="37">
        <f>J11+J12+J16+J20+J21+J22+J25+J26</f>
        <v>198371073.26000002</v>
      </c>
      <c r="K10" s="37">
        <f>K11+K12+K16+K20+K21+K22+K25+K26</f>
        <v>198371073.26000002</v>
      </c>
      <c r="L10" s="37">
        <f>L11+L12+L16+L20+L21+L22+L25+L26</f>
        <v>165877588.74999997</v>
      </c>
      <c r="M10" s="37">
        <f>M11+M12+M16+M20+M21+M22+M25+M26</f>
        <v>165877588.74999997</v>
      </c>
    </row>
    <row r="11" spans="1:13">
      <c r="A11" s="202" t="s">
        <v>94</v>
      </c>
      <c r="B11" s="203"/>
      <c r="C11" s="203"/>
      <c r="D11" s="203"/>
      <c r="E11" s="203"/>
      <c r="F11" s="203"/>
      <c r="G11" s="203"/>
      <c r="H11" s="204"/>
      <c r="I11" s="1">
        <v>115</v>
      </c>
      <c r="J11" s="7">
        <v>6585426.110000005</v>
      </c>
      <c r="K11" s="7">
        <v>6585426.110000005</v>
      </c>
      <c r="L11" s="7">
        <v>-5929197.1400000015</v>
      </c>
      <c r="M11" s="7">
        <v>-5929197.1400000015</v>
      </c>
    </row>
    <row r="12" spans="1:13">
      <c r="A12" s="202" t="s">
        <v>16</v>
      </c>
      <c r="B12" s="203"/>
      <c r="C12" s="203"/>
      <c r="D12" s="203"/>
      <c r="E12" s="203"/>
      <c r="F12" s="203"/>
      <c r="G12" s="203"/>
      <c r="H12" s="204"/>
      <c r="I12" s="1">
        <v>116</v>
      </c>
      <c r="J12" s="37">
        <f>SUM(J13:J15)</f>
        <v>167739665.52000001</v>
      </c>
      <c r="K12" s="37">
        <f>SUM(K13:K15)</f>
        <v>167739665.52000001</v>
      </c>
      <c r="L12" s="37">
        <f>SUM(L13:L15)</f>
        <v>145586911.19999999</v>
      </c>
      <c r="M12" s="37">
        <f>SUM(M13:M15)</f>
        <v>145586911.19999999</v>
      </c>
    </row>
    <row r="13" spans="1:13">
      <c r="A13" s="192" t="s">
        <v>121</v>
      </c>
      <c r="B13" s="193"/>
      <c r="C13" s="193"/>
      <c r="D13" s="193"/>
      <c r="E13" s="193"/>
      <c r="F13" s="193"/>
      <c r="G13" s="193"/>
      <c r="H13" s="194"/>
      <c r="I13" s="1">
        <v>117</v>
      </c>
      <c r="J13" s="7">
        <v>82616788.49000001</v>
      </c>
      <c r="K13" s="7">
        <v>82616788.49000001</v>
      </c>
      <c r="L13" s="7">
        <v>73199168.979999989</v>
      </c>
      <c r="M13" s="7">
        <v>73199168.979999989</v>
      </c>
    </row>
    <row r="14" spans="1:13">
      <c r="A14" s="192" t="s">
        <v>122</v>
      </c>
      <c r="B14" s="193"/>
      <c r="C14" s="193"/>
      <c r="D14" s="193"/>
      <c r="E14" s="193"/>
      <c r="F14" s="193"/>
      <c r="G14" s="193"/>
      <c r="H14" s="194"/>
      <c r="I14" s="1">
        <v>118</v>
      </c>
      <c r="J14" s="7">
        <v>74167928.25</v>
      </c>
      <c r="K14" s="7">
        <v>74167928.25</v>
      </c>
      <c r="L14" s="7">
        <v>61606762.349999994</v>
      </c>
      <c r="M14" s="7">
        <v>61606762.349999994</v>
      </c>
    </row>
    <row r="15" spans="1:13">
      <c r="A15" s="192" t="s">
        <v>52</v>
      </c>
      <c r="B15" s="193"/>
      <c r="C15" s="193"/>
      <c r="D15" s="193"/>
      <c r="E15" s="193"/>
      <c r="F15" s="193"/>
      <c r="G15" s="193"/>
      <c r="H15" s="194"/>
      <c r="I15" s="1">
        <v>119</v>
      </c>
      <c r="J15" s="7">
        <v>10954948.780000001</v>
      </c>
      <c r="K15" s="7">
        <v>10954948.780000001</v>
      </c>
      <c r="L15" s="7">
        <v>10780979.870000001</v>
      </c>
      <c r="M15" s="7">
        <v>10780979.870000001</v>
      </c>
    </row>
    <row r="16" spans="1:13">
      <c r="A16" s="202" t="s">
        <v>17</v>
      </c>
      <c r="B16" s="203"/>
      <c r="C16" s="203"/>
      <c r="D16" s="203"/>
      <c r="E16" s="203"/>
      <c r="F16" s="203"/>
      <c r="G16" s="203"/>
      <c r="H16" s="204"/>
      <c r="I16" s="1">
        <v>120</v>
      </c>
      <c r="J16" s="37">
        <f>SUM(J17:J19)</f>
        <v>10890548.219999999</v>
      </c>
      <c r="K16" s="37">
        <f>SUM(K17:K19)</f>
        <v>10890548.219999999</v>
      </c>
      <c r="L16" s="37">
        <f>SUM(L17:L19)</f>
        <v>11540863.470000001</v>
      </c>
      <c r="M16" s="37">
        <f>SUM(M17:M19)</f>
        <v>11540863.470000001</v>
      </c>
    </row>
    <row r="17" spans="1:13">
      <c r="A17" s="192" t="s">
        <v>53</v>
      </c>
      <c r="B17" s="193"/>
      <c r="C17" s="193"/>
      <c r="D17" s="193"/>
      <c r="E17" s="193"/>
      <c r="F17" s="193"/>
      <c r="G17" s="193"/>
      <c r="H17" s="194"/>
      <c r="I17" s="1">
        <v>121</v>
      </c>
      <c r="J17" s="7">
        <v>6628380.3799999999</v>
      </c>
      <c r="K17" s="7">
        <v>6628380.3799999999</v>
      </c>
      <c r="L17" s="7">
        <v>7078256.6600000001</v>
      </c>
      <c r="M17" s="7">
        <v>7078256.6600000001</v>
      </c>
    </row>
    <row r="18" spans="1:13">
      <c r="A18" s="192" t="s">
        <v>54</v>
      </c>
      <c r="B18" s="193"/>
      <c r="C18" s="193"/>
      <c r="D18" s="193"/>
      <c r="E18" s="193"/>
      <c r="F18" s="193"/>
      <c r="G18" s="193"/>
      <c r="H18" s="194"/>
      <c r="I18" s="1">
        <v>122</v>
      </c>
      <c r="J18" s="7">
        <v>2668447.6799999997</v>
      </c>
      <c r="K18" s="7">
        <v>2668447.6799999997</v>
      </c>
      <c r="L18" s="7">
        <v>2761827.96</v>
      </c>
      <c r="M18" s="7">
        <v>2761827.96</v>
      </c>
    </row>
    <row r="19" spans="1:13">
      <c r="A19" s="192" t="s">
        <v>55</v>
      </c>
      <c r="B19" s="193"/>
      <c r="C19" s="193"/>
      <c r="D19" s="193"/>
      <c r="E19" s="193"/>
      <c r="F19" s="193"/>
      <c r="G19" s="193"/>
      <c r="H19" s="194"/>
      <c r="I19" s="1">
        <v>123</v>
      </c>
      <c r="J19" s="7">
        <v>1593720.16</v>
      </c>
      <c r="K19" s="7">
        <v>1593720.16</v>
      </c>
      <c r="L19" s="7">
        <v>1700778.85</v>
      </c>
      <c r="M19" s="7">
        <v>1700778.85</v>
      </c>
    </row>
    <row r="20" spans="1:13">
      <c r="A20" s="202" t="s">
        <v>95</v>
      </c>
      <c r="B20" s="203"/>
      <c r="C20" s="203"/>
      <c r="D20" s="203"/>
      <c r="E20" s="203"/>
      <c r="F20" s="203"/>
      <c r="G20" s="203"/>
      <c r="H20" s="204"/>
      <c r="I20" s="1">
        <v>124</v>
      </c>
      <c r="J20" s="7">
        <v>7693834.3699999992</v>
      </c>
      <c r="K20" s="7">
        <v>7693834.3699999992</v>
      </c>
      <c r="L20" s="7">
        <v>8144741.0700000003</v>
      </c>
      <c r="M20" s="7">
        <v>8144741.0700000003</v>
      </c>
    </row>
    <row r="21" spans="1:13">
      <c r="A21" s="202" t="s">
        <v>96</v>
      </c>
      <c r="B21" s="203"/>
      <c r="C21" s="203"/>
      <c r="D21" s="203"/>
      <c r="E21" s="203"/>
      <c r="F21" s="203"/>
      <c r="G21" s="203"/>
      <c r="H21" s="204"/>
      <c r="I21" s="1">
        <v>125</v>
      </c>
      <c r="J21" s="7">
        <v>1766426.7600000002</v>
      </c>
      <c r="K21" s="7">
        <v>1766426.7600000002</v>
      </c>
      <c r="L21" s="7">
        <v>2420774.8099999996</v>
      </c>
      <c r="M21" s="7">
        <v>2420774.8099999996</v>
      </c>
    </row>
    <row r="22" spans="1:13">
      <c r="A22" s="202" t="s">
        <v>18</v>
      </c>
      <c r="B22" s="203"/>
      <c r="C22" s="203"/>
      <c r="D22" s="203"/>
      <c r="E22" s="203"/>
      <c r="F22" s="203"/>
      <c r="G22" s="203"/>
      <c r="H22" s="204"/>
      <c r="I22" s="1">
        <v>126</v>
      </c>
      <c r="J22" s="37">
        <f>SUM(J23:J24)</f>
        <v>18081</v>
      </c>
      <c r="K22" s="37">
        <f>SUM(K23:K24)</f>
        <v>18081</v>
      </c>
      <c r="L22" s="37">
        <f>SUM(L23:L24)</f>
        <v>0</v>
      </c>
      <c r="M22" s="37">
        <f>SUM(M23:M24)</f>
        <v>0</v>
      </c>
    </row>
    <row r="23" spans="1:13">
      <c r="A23" s="192" t="s">
        <v>112</v>
      </c>
      <c r="B23" s="193"/>
      <c r="C23" s="193"/>
      <c r="D23" s="193"/>
      <c r="E23" s="193"/>
      <c r="F23" s="193"/>
      <c r="G23" s="193"/>
      <c r="H23" s="194"/>
      <c r="I23" s="1">
        <v>127</v>
      </c>
      <c r="J23" s="7">
        <v>0</v>
      </c>
      <c r="K23" s="7">
        <v>0</v>
      </c>
      <c r="L23" s="7">
        <v>0</v>
      </c>
      <c r="M23" s="7">
        <v>0</v>
      </c>
    </row>
    <row r="24" spans="1:13">
      <c r="A24" s="192" t="s">
        <v>113</v>
      </c>
      <c r="B24" s="193"/>
      <c r="C24" s="193"/>
      <c r="D24" s="193"/>
      <c r="E24" s="193"/>
      <c r="F24" s="193"/>
      <c r="G24" s="193"/>
      <c r="H24" s="194"/>
      <c r="I24" s="1">
        <v>128</v>
      </c>
      <c r="J24" s="7">
        <v>18081</v>
      </c>
      <c r="K24" s="7">
        <v>18081</v>
      </c>
      <c r="L24" s="7">
        <v>0</v>
      </c>
      <c r="M24" s="7">
        <v>0</v>
      </c>
    </row>
    <row r="25" spans="1:13">
      <c r="A25" s="202" t="s">
        <v>97</v>
      </c>
      <c r="B25" s="203"/>
      <c r="C25" s="203"/>
      <c r="D25" s="203"/>
      <c r="E25" s="203"/>
      <c r="F25" s="203"/>
      <c r="G25" s="203"/>
      <c r="H25" s="204"/>
      <c r="I25" s="1">
        <v>129</v>
      </c>
      <c r="J25" s="7">
        <v>0</v>
      </c>
      <c r="K25" s="7">
        <v>0</v>
      </c>
      <c r="L25" s="7">
        <v>0</v>
      </c>
      <c r="M25" s="7">
        <v>0</v>
      </c>
    </row>
    <row r="26" spans="1:13">
      <c r="A26" s="202" t="s">
        <v>41</v>
      </c>
      <c r="B26" s="203"/>
      <c r="C26" s="203"/>
      <c r="D26" s="203"/>
      <c r="E26" s="203"/>
      <c r="F26" s="203"/>
      <c r="G26" s="203"/>
      <c r="H26" s="204"/>
      <c r="I26" s="1">
        <v>130</v>
      </c>
      <c r="J26" s="7">
        <v>3677091.28</v>
      </c>
      <c r="K26" s="7">
        <v>3677091.28</v>
      </c>
      <c r="L26" s="7">
        <v>4113495.34</v>
      </c>
      <c r="M26" s="7">
        <v>4113495.34</v>
      </c>
    </row>
    <row r="27" spans="1:13">
      <c r="A27" s="202" t="s">
        <v>178</v>
      </c>
      <c r="B27" s="203"/>
      <c r="C27" s="203"/>
      <c r="D27" s="203"/>
      <c r="E27" s="203"/>
      <c r="F27" s="203"/>
      <c r="G27" s="203"/>
      <c r="H27" s="204"/>
      <c r="I27" s="1">
        <v>131</v>
      </c>
      <c r="J27" s="37">
        <f t="shared" ref="J27:M27" si="0">SUM(J28:J32)</f>
        <v>1682451.3900000001</v>
      </c>
      <c r="K27" s="37">
        <f t="shared" si="0"/>
        <v>1682451.3900000001</v>
      </c>
      <c r="L27" s="37">
        <f t="shared" si="0"/>
        <v>2254411.75</v>
      </c>
      <c r="M27" s="37">
        <f t="shared" si="0"/>
        <v>2254411.75</v>
      </c>
    </row>
    <row r="28" spans="1:13" ht="24" customHeight="1">
      <c r="A28" s="202" t="s">
        <v>192</v>
      </c>
      <c r="B28" s="203"/>
      <c r="C28" s="203"/>
      <c r="D28" s="203"/>
      <c r="E28" s="203"/>
      <c r="F28" s="203"/>
      <c r="G28" s="203"/>
      <c r="H28" s="204"/>
      <c r="I28" s="1">
        <v>132</v>
      </c>
      <c r="J28" s="7">
        <v>0</v>
      </c>
      <c r="K28" s="7">
        <v>0</v>
      </c>
      <c r="L28" s="7">
        <v>0</v>
      </c>
      <c r="M28" s="7">
        <v>0</v>
      </c>
    </row>
    <row r="29" spans="1:13" ht="23.25" customHeight="1">
      <c r="A29" s="202" t="s">
        <v>128</v>
      </c>
      <c r="B29" s="203"/>
      <c r="C29" s="203"/>
      <c r="D29" s="203"/>
      <c r="E29" s="203"/>
      <c r="F29" s="203"/>
      <c r="G29" s="203"/>
      <c r="H29" s="204"/>
      <c r="I29" s="1">
        <v>133</v>
      </c>
      <c r="J29" s="7">
        <v>1682451.3900000001</v>
      </c>
      <c r="K29" s="7">
        <v>1682451.3900000001</v>
      </c>
      <c r="L29" s="7">
        <v>1614053.91</v>
      </c>
      <c r="M29" s="7">
        <v>1614053.91</v>
      </c>
    </row>
    <row r="30" spans="1:13">
      <c r="A30" s="202" t="s">
        <v>114</v>
      </c>
      <c r="B30" s="203"/>
      <c r="C30" s="203"/>
      <c r="D30" s="203"/>
      <c r="E30" s="203"/>
      <c r="F30" s="203"/>
      <c r="G30" s="203"/>
      <c r="H30" s="204"/>
      <c r="I30" s="1">
        <v>134</v>
      </c>
      <c r="J30" s="7">
        <v>0</v>
      </c>
      <c r="K30" s="7">
        <v>0</v>
      </c>
      <c r="L30" s="7">
        <v>0</v>
      </c>
      <c r="M30" s="7">
        <v>0</v>
      </c>
    </row>
    <row r="31" spans="1:13">
      <c r="A31" s="202" t="s">
        <v>188</v>
      </c>
      <c r="B31" s="203"/>
      <c r="C31" s="203"/>
      <c r="D31" s="203"/>
      <c r="E31" s="203"/>
      <c r="F31" s="203"/>
      <c r="G31" s="203"/>
      <c r="H31" s="204"/>
      <c r="I31" s="1">
        <v>135</v>
      </c>
      <c r="J31" s="7">
        <v>0</v>
      </c>
      <c r="K31" s="7">
        <v>0</v>
      </c>
      <c r="L31" s="7">
        <v>0</v>
      </c>
      <c r="M31" s="7">
        <v>0</v>
      </c>
    </row>
    <row r="32" spans="1:13">
      <c r="A32" s="202" t="s">
        <v>115</v>
      </c>
      <c r="B32" s="203"/>
      <c r="C32" s="203"/>
      <c r="D32" s="203"/>
      <c r="E32" s="203"/>
      <c r="F32" s="203"/>
      <c r="G32" s="203"/>
      <c r="H32" s="204"/>
      <c r="I32" s="1">
        <v>136</v>
      </c>
      <c r="J32" s="7">
        <v>0</v>
      </c>
      <c r="K32" s="7">
        <v>0</v>
      </c>
      <c r="L32" s="7">
        <v>640357.84</v>
      </c>
      <c r="M32" s="7">
        <v>640357.84</v>
      </c>
    </row>
    <row r="33" spans="1:13">
      <c r="A33" s="202" t="s">
        <v>179</v>
      </c>
      <c r="B33" s="203"/>
      <c r="C33" s="203"/>
      <c r="D33" s="203"/>
      <c r="E33" s="203"/>
      <c r="F33" s="203"/>
      <c r="G33" s="203"/>
      <c r="H33" s="204"/>
      <c r="I33" s="1">
        <v>137</v>
      </c>
      <c r="J33" s="37">
        <f>SUM(J34:J37)</f>
        <v>8472291.9900000002</v>
      </c>
      <c r="K33" s="37">
        <f>SUM(K34:K37)</f>
        <v>8472291.9900000002</v>
      </c>
      <c r="L33" s="37">
        <f>SUM(L34:L37)</f>
        <v>8794261</v>
      </c>
      <c r="M33" s="37">
        <f>SUM(M34:M37)</f>
        <v>8794261</v>
      </c>
    </row>
    <row r="34" spans="1:13" ht="23.25" customHeight="1">
      <c r="A34" s="202" t="s">
        <v>318</v>
      </c>
      <c r="B34" s="203"/>
      <c r="C34" s="203"/>
      <c r="D34" s="203"/>
      <c r="E34" s="203"/>
      <c r="F34" s="203"/>
      <c r="G34" s="203"/>
      <c r="H34" s="204"/>
      <c r="I34" s="1">
        <v>138</v>
      </c>
      <c r="J34" s="7">
        <v>0</v>
      </c>
      <c r="K34" s="7">
        <v>0</v>
      </c>
      <c r="L34" s="7">
        <v>0</v>
      </c>
      <c r="M34" s="7">
        <v>0</v>
      </c>
    </row>
    <row r="35" spans="1:13" ht="25.5" customHeight="1">
      <c r="A35" s="202" t="s">
        <v>56</v>
      </c>
      <c r="B35" s="203"/>
      <c r="C35" s="203"/>
      <c r="D35" s="203"/>
      <c r="E35" s="203"/>
      <c r="F35" s="203"/>
      <c r="G35" s="203"/>
      <c r="H35" s="204"/>
      <c r="I35" s="1">
        <v>139</v>
      </c>
      <c r="J35" s="7">
        <v>8383948.4200000009</v>
      </c>
      <c r="K35" s="7">
        <v>8383948.4200000009</v>
      </c>
      <c r="L35" s="7">
        <v>8766452</v>
      </c>
      <c r="M35" s="7">
        <v>8766452</v>
      </c>
    </row>
    <row r="36" spans="1:13">
      <c r="A36" s="202" t="s">
        <v>189</v>
      </c>
      <c r="B36" s="203"/>
      <c r="C36" s="203"/>
      <c r="D36" s="203"/>
      <c r="E36" s="203"/>
      <c r="F36" s="203"/>
      <c r="G36" s="203"/>
      <c r="H36" s="204"/>
      <c r="I36" s="1">
        <v>140</v>
      </c>
      <c r="J36" s="7">
        <v>0</v>
      </c>
      <c r="K36" s="7">
        <v>0</v>
      </c>
      <c r="L36" s="7">
        <v>0</v>
      </c>
      <c r="M36" s="7">
        <v>0</v>
      </c>
    </row>
    <row r="37" spans="1:13">
      <c r="A37" s="202" t="s">
        <v>57</v>
      </c>
      <c r="B37" s="203"/>
      <c r="C37" s="203"/>
      <c r="D37" s="203"/>
      <c r="E37" s="203"/>
      <c r="F37" s="203"/>
      <c r="G37" s="203"/>
      <c r="H37" s="204"/>
      <c r="I37" s="1">
        <v>141</v>
      </c>
      <c r="J37" s="7">
        <v>88343.57</v>
      </c>
      <c r="K37" s="7">
        <v>88343.57</v>
      </c>
      <c r="L37" s="7">
        <v>27809</v>
      </c>
      <c r="M37" s="7">
        <v>27809</v>
      </c>
    </row>
    <row r="38" spans="1:13">
      <c r="A38" s="202" t="s">
        <v>163</v>
      </c>
      <c r="B38" s="203"/>
      <c r="C38" s="203"/>
      <c r="D38" s="203"/>
      <c r="E38" s="203"/>
      <c r="F38" s="203"/>
      <c r="G38" s="203"/>
      <c r="H38" s="204"/>
      <c r="I38" s="1">
        <v>142</v>
      </c>
      <c r="J38" s="7">
        <v>0</v>
      </c>
      <c r="K38" s="7">
        <v>0</v>
      </c>
      <c r="L38" s="7">
        <v>0</v>
      </c>
      <c r="M38" s="7">
        <v>0</v>
      </c>
    </row>
    <row r="39" spans="1:13">
      <c r="A39" s="202" t="s">
        <v>164</v>
      </c>
      <c r="B39" s="203"/>
      <c r="C39" s="203"/>
      <c r="D39" s="203"/>
      <c r="E39" s="203"/>
      <c r="F39" s="203"/>
      <c r="G39" s="203"/>
      <c r="H39" s="204"/>
      <c r="I39" s="1">
        <v>143</v>
      </c>
      <c r="J39" s="7">
        <v>0</v>
      </c>
      <c r="K39" s="7">
        <v>0</v>
      </c>
      <c r="L39" s="7">
        <v>0</v>
      </c>
      <c r="M39" s="7">
        <v>0</v>
      </c>
    </row>
    <row r="40" spans="1:13">
      <c r="A40" s="202" t="s">
        <v>190</v>
      </c>
      <c r="B40" s="203"/>
      <c r="C40" s="203"/>
      <c r="D40" s="203"/>
      <c r="E40" s="203"/>
      <c r="F40" s="203"/>
      <c r="G40" s="203"/>
      <c r="H40" s="204"/>
      <c r="I40" s="1">
        <v>144</v>
      </c>
      <c r="J40" s="7">
        <v>0</v>
      </c>
      <c r="K40" s="7">
        <v>0</v>
      </c>
      <c r="L40" s="7">
        <v>0</v>
      </c>
      <c r="M40" s="7">
        <v>0</v>
      </c>
    </row>
    <row r="41" spans="1:13">
      <c r="A41" s="202" t="s">
        <v>191</v>
      </c>
      <c r="B41" s="203"/>
      <c r="C41" s="203"/>
      <c r="D41" s="203"/>
      <c r="E41" s="203"/>
      <c r="F41" s="203"/>
      <c r="G41" s="203"/>
      <c r="H41" s="204"/>
      <c r="I41" s="1">
        <v>145</v>
      </c>
      <c r="J41" s="7">
        <v>0</v>
      </c>
      <c r="K41" s="7">
        <v>0</v>
      </c>
      <c r="L41" s="7"/>
      <c r="M41" s="7"/>
    </row>
    <row r="42" spans="1:13">
      <c r="A42" s="202" t="s">
        <v>180</v>
      </c>
      <c r="B42" s="203"/>
      <c r="C42" s="203"/>
      <c r="D42" s="203"/>
      <c r="E42" s="203"/>
      <c r="F42" s="203"/>
      <c r="G42" s="203"/>
      <c r="H42" s="204"/>
      <c r="I42" s="1">
        <v>146</v>
      </c>
      <c r="J42" s="37">
        <f>J7+J27+J38+J40</f>
        <v>204101030.25</v>
      </c>
      <c r="K42" s="37">
        <f>K7+K27+K38+K40</f>
        <v>204101030.25</v>
      </c>
      <c r="L42" s="37">
        <f>L7+L27+L38+L40</f>
        <v>161706676.28</v>
      </c>
      <c r="M42" s="37">
        <f>M7+M27+M38+M40</f>
        <v>161706676.28</v>
      </c>
    </row>
    <row r="43" spans="1:13">
      <c r="A43" s="202" t="s">
        <v>181</v>
      </c>
      <c r="B43" s="203"/>
      <c r="C43" s="203"/>
      <c r="D43" s="203"/>
      <c r="E43" s="203"/>
      <c r="F43" s="203"/>
      <c r="G43" s="203"/>
      <c r="H43" s="204"/>
      <c r="I43" s="1">
        <v>147</v>
      </c>
      <c r="J43" s="37">
        <f>J10+J33+J39+J41</f>
        <v>206843365.25000003</v>
      </c>
      <c r="K43" s="37">
        <f>K10+K33+K39+K41</f>
        <v>206843365.25000003</v>
      </c>
      <c r="L43" s="37">
        <f>L10+L33+L39+L41</f>
        <v>174671849.74999997</v>
      </c>
      <c r="M43" s="37">
        <f>M10+M33+M39+M41</f>
        <v>174671849.74999997</v>
      </c>
    </row>
    <row r="44" spans="1:13">
      <c r="A44" s="202" t="s">
        <v>201</v>
      </c>
      <c r="B44" s="203"/>
      <c r="C44" s="203"/>
      <c r="D44" s="203"/>
      <c r="E44" s="203"/>
      <c r="F44" s="203"/>
      <c r="G44" s="203"/>
      <c r="H44" s="204"/>
      <c r="I44" s="1">
        <v>148</v>
      </c>
      <c r="J44" s="37">
        <f>J42-J43</f>
        <v>-2742335.0000000298</v>
      </c>
      <c r="K44" s="37">
        <f>K42-K43</f>
        <v>-2742335.0000000298</v>
      </c>
      <c r="L44" s="37">
        <f>L42-L43</f>
        <v>-12965173.469999969</v>
      </c>
      <c r="M44" s="37">
        <f>M42-M43</f>
        <v>-12965173.469999969</v>
      </c>
    </row>
    <row r="45" spans="1:13">
      <c r="A45" s="211" t="s">
        <v>183</v>
      </c>
      <c r="B45" s="212"/>
      <c r="C45" s="212"/>
      <c r="D45" s="212"/>
      <c r="E45" s="212"/>
      <c r="F45" s="212"/>
      <c r="G45" s="212"/>
      <c r="H45" s="213"/>
      <c r="I45" s="1">
        <v>149</v>
      </c>
      <c r="J45" s="37">
        <f>IF(J42&gt;J43,J42-J43,0)</f>
        <v>0</v>
      </c>
      <c r="K45" s="37">
        <f>IF(K42&gt;K43,K42-K43,0)</f>
        <v>0</v>
      </c>
      <c r="L45" s="37">
        <f>IF(L42&gt;L43,L42-L43,0)</f>
        <v>0</v>
      </c>
      <c r="M45" s="37">
        <f>IF(M42&gt;M43,M42-M43,0)</f>
        <v>0</v>
      </c>
    </row>
    <row r="46" spans="1:13">
      <c r="A46" s="211" t="s">
        <v>184</v>
      </c>
      <c r="B46" s="212"/>
      <c r="C46" s="212"/>
      <c r="D46" s="212"/>
      <c r="E46" s="212"/>
      <c r="F46" s="212"/>
      <c r="G46" s="212"/>
      <c r="H46" s="213"/>
      <c r="I46" s="1">
        <v>150</v>
      </c>
      <c r="J46" s="37">
        <f>IF(J43&gt;J42,J43-J42,0)</f>
        <v>2742335.0000000298</v>
      </c>
      <c r="K46" s="37">
        <f>IF(K43&gt;K42,K43-K42,0)</f>
        <v>2742335.0000000298</v>
      </c>
      <c r="L46" s="37">
        <f>IF(L43&gt;L42,L43-L42,0)</f>
        <v>12965173.469999969</v>
      </c>
      <c r="M46" s="37">
        <f>IF(M43&gt;M42,M43-M42,0)</f>
        <v>12965173.469999969</v>
      </c>
    </row>
    <row r="47" spans="1:13">
      <c r="A47" s="202" t="s">
        <v>182</v>
      </c>
      <c r="B47" s="203"/>
      <c r="C47" s="203"/>
      <c r="D47" s="203"/>
      <c r="E47" s="203"/>
      <c r="F47" s="203"/>
      <c r="G47" s="203"/>
      <c r="H47" s="204"/>
      <c r="I47" s="1">
        <v>151</v>
      </c>
      <c r="J47" s="7"/>
      <c r="K47" s="7"/>
      <c r="L47" s="7"/>
      <c r="M47" s="7"/>
    </row>
    <row r="48" spans="1:13">
      <c r="A48" s="202" t="s">
        <v>202</v>
      </c>
      <c r="B48" s="203"/>
      <c r="C48" s="203"/>
      <c r="D48" s="203"/>
      <c r="E48" s="203"/>
      <c r="F48" s="203"/>
      <c r="G48" s="203"/>
      <c r="H48" s="204"/>
      <c r="I48" s="1">
        <v>152</v>
      </c>
      <c r="J48" s="37">
        <f>J44-J47</f>
        <v>-2742335.0000000298</v>
      </c>
      <c r="K48" s="37">
        <f>K44-K47</f>
        <v>-2742335.0000000298</v>
      </c>
      <c r="L48" s="37">
        <f>L44-L47</f>
        <v>-12965173.469999969</v>
      </c>
      <c r="M48" s="37">
        <f>M44-M47</f>
        <v>-12965173.469999969</v>
      </c>
    </row>
    <row r="49" spans="1:13">
      <c r="A49" s="211" t="s">
        <v>160</v>
      </c>
      <c r="B49" s="212"/>
      <c r="C49" s="212"/>
      <c r="D49" s="212"/>
      <c r="E49" s="212"/>
      <c r="F49" s="212"/>
      <c r="G49" s="212"/>
      <c r="H49" s="213"/>
      <c r="I49" s="1">
        <v>153</v>
      </c>
      <c r="J49" s="37">
        <f>IF(J48&gt;0,J48,0)</f>
        <v>0</v>
      </c>
      <c r="K49" s="37">
        <f>IF(K48&gt;0,K48,0)</f>
        <v>0</v>
      </c>
      <c r="L49" s="37">
        <f>IF(L48&gt;0,L48,0)</f>
        <v>0</v>
      </c>
      <c r="M49" s="37">
        <f>IF(M48&gt;0,M48,0)</f>
        <v>0</v>
      </c>
    </row>
    <row r="50" spans="1:13">
      <c r="A50" s="238" t="s">
        <v>185</v>
      </c>
      <c r="B50" s="239"/>
      <c r="C50" s="239"/>
      <c r="D50" s="239"/>
      <c r="E50" s="239"/>
      <c r="F50" s="239"/>
      <c r="G50" s="239"/>
      <c r="H50" s="240"/>
      <c r="I50" s="4">
        <v>154</v>
      </c>
      <c r="J50" s="41">
        <f>IF(J48&lt;0,-J48,0)</f>
        <v>2742335.0000000298</v>
      </c>
      <c r="K50" s="41">
        <f>IF(K48&lt;0,-K48,0)</f>
        <v>2742335.0000000298</v>
      </c>
      <c r="L50" s="41">
        <f>IF(L48&lt;0,-L48,0)</f>
        <v>12965173.469999969</v>
      </c>
      <c r="M50" s="41">
        <f>IF(M48&lt;0,-M48,0)</f>
        <v>12965173.469999969</v>
      </c>
    </row>
    <row r="51" spans="1:13" ht="12.75" customHeight="1">
      <c r="A51" s="208" t="s">
        <v>276</v>
      </c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37"/>
    </row>
    <row r="52" spans="1:13" ht="12.75" customHeight="1">
      <c r="A52" s="199" t="s">
        <v>155</v>
      </c>
      <c r="B52" s="200"/>
      <c r="C52" s="200"/>
      <c r="D52" s="200"/>
      <c r="E52" s="200"/>
      <c r="F52" s="200"/>
      <c r="G52" s="200"/>
      <c r="H52" s="200"/>
      <c r="I52" s="110"/>
      <c r="J52" s="110"/>
      <c r="K52" s="110"/>
      <c r="L52" s="110"/>
      <c r="M52" s="104"/>
    </row>
    <row r="53" spans="1:13">
      <c r="A53" s="234" t="s">
        <v>199</v>
      </c>
      <c r="B53" s="235"/>
      <c r="C53" s="235"/>
      <c r="D53" s="235"/>
      <c r="E53" s="235"/>
      <c r="F53" s="235"/>
      <c r="G53" s="235"/>
      <c r="H53" s="236"/>
      <c r="I53" s="1">
        <v>155</v>
      </c>
      <c r="J53" s="7">
        <v>-3249152.3585500298</v>
      </c>
      <c r="K53" s="7">
        <v>-3249152.3585500298</v>
      </c>
      <c r="L53" s="7">
        <v>-12641537.92117497</v>
      </c>
      <c r="M53" s="7">
        <v>-12641537.92117497</v>
      </c>
    </row>
    <row r="54" spans="1:13">
      <c r="A54" s="234" t="s">
        <v>200</v>
      </c>
      <c r="B54" s="235"/>
      <c r="C54" s="235"/>
      <c r="D54" s="235"/>
      <c r="E54" s="235"/>
      <c r="F54" s="235"/>
      <c r="G54" s="235"/>
      <c r="H54" s="236"/>
      <c r="I54" s="1">
        <v>156</v>
      </c>
      <c r="J54" s="8">
        <v>506817.35855</v>
      </c>
      <c r="K54" s="8">
        <v>506817.35855</v>
      </c>
      <c r="L54" s="8">
        <v>-323635.54882500012</v>
      </c>
      <c r="M54" s="8">
        <v>-323635.54882500012</v>
      </c>
    </row>
    <row r="55" spans="1:13" ht="12.75" customHeight="1">
      <c r="A55" s="208" t="s">
        <v>157</v>
      </c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37"/>
    </row>
    <row r="56" spans="1:13">
      <c r="A56" s="199" t="s">
        <v>169</v>
      </c>
      <c r="B56" s="200"/>
      <c r="C56" s="200"/>
      <c r="D56" s="200"/>
      <c r="E56" s="200"/>
      <c r="F56" s="200"/>
      <c r="G56" s="200"/>
      <c r="H56" s="201"/>
      <c r="I56" s="9">
        <v>157</v>
      </c>
      <c r="J56" s="6">
        <f>J48</f>
        <v>-2742335.0000000298</v>
      </c>
      <c r="K56" s="6">
        <f>K48</f>
        <v>-2742335.0000000298</v>
      </c>
      <c r="L56" s="6">
        <f>L48</f>
        <v>-12965173.469999969</v>
      </c>
      <c r="M56" s="6">
        <f>M48</f>
        <v>-12965173.469999969</v>
      </c>
    </row>
    <row r="57" spans="1:13">
      <c r="A57" s="202" t="s">
        <v>186</v>
      </c>
      <c r="B57" s="203"/>
      <c r="C57" s="203"/>
      <c r="D57" s="203"/>
      <c r="E57" s="203"/>
      <c r="F57" s="203"/>
      <c r="G57" s="203"/>
      <c r="H57" s="204"/>
      <c r="I57" s="1">
        <v>158</v>
      </c>
      <c r="J57" s="37">
        <f>SUM(J58:J64)</f>
        <v>0</v>
      </c>
      <c r="K57" s="37">
        <f>SUM(K58:K64)</f>
        <v>0</v>
      </c>
      <c r="L57" s="37">
        <f>SUM(L58:L64)</f>
        <v>0</v>
      </c>
      <c r="M57" s="37">
        <f>SUM(M58:M64)</f>
        <v>0</v>
      </c>
    </row>
    <row r="58" spans="1:13">
      <c r="A58" s="202" t="s">
        <v>193</v>
      </c>
      <c r="B58" s="203"/>
      <c r="C58" s="203"/>
      <c r="D58" s="203"/>
      <c r="E58" s="203"/>
      <c r="F58" s="203"/>
      <c r="G58" s="203"/>
      <c r="H58" s="204"/>
      <c r="I58" s="1">
        <v>159</v>
      </c>
      <c r="J58" s="7"/>
      <c r="K58" s="7"/>
      <c r="L58" s="7"/>
      <c r="M58" s="7"/>
    </row>
    <row r="59" spans="1:13">
      <c r="A59" s="202" t="s">
        <v>194</v>
      </c>
      <c r="B59" s="203"/>
      <c r="C59" s="203"/>
      <c r="D59" s="203"/>
      <c r="E59" s="203"/>
      <c r="F59" s="203"/>
      <c r="G59" s="203"/>
      <c r="H59" s="204"/>
      <c r="I59" s="1">
        <v>160</v>
      </c>
      <c r="J59" s="7"/>
      <c r="K59" s="7"/>
      <c r="L59" s="7"/>
      <c r="M59" s="7"/>
    </row>
    <row r="60" spans="1:13">
      <c r="A60" s="202" t="s">
        <v>39</v>
      </c>
      <c r="B60" s="203"/>
      <c r="C60" s="203"/>
      <c r="D60" s="203"/>
      <c r="E60" s="203"/>
      <c r="F60" s="203"/>
      <c r="G60" s="203"/>
      <c r="H60" s="204"/>
      <c r="I60" s="1">
        <v>161</v>
      </c>
      <c r="J60" s="7"/>
      <c r="K60" s="7"/>
      <c r="L60" s="7"/>
      <c r="M60" s="7"/>
    </row>
    <row r="61" spans="1:13">
      <c r="A61" s="202" t="s">
        <v>195</v>
      </c>
      <c r="B61" s="203"/>
      <c r="C61" s="203"/>
      <c r="D61" s="203"/>
      <c r="E61" s="203"/>
      <c r="F61" s="203"/>
      <c r="G61" s="203"/>
      <c r="H61" s="204"/>
      <c r="I61" s="1">
        <v>162</v>
      </c>
      <c r="J61" s="7"/>
      <c r="K61" s="7"/>
      <c r="L61" s="7"/>
      <c r="M61" s="7"/>
    </row>
    <row r="62" spans="1:13">
      <c r="A62" s="202" t="s">
        <v>196</v>
      </c>
      <c r="B62" s="203"/>
      <c r="C62" s="203"/>
      <c r="D62" s="203"/>
      <c r="E62" s="203"/>
      <c r="F62" s="203"/>
      <c r="G62" s="203"/>
      <c r="H62" s="204"/>
      <c r="I62" s="1">
        <v>163</v>
      </c>
      <c r="J62" s="7"/>
      <c r="K62" s="7"/>
      <c r="L62" s="7"/>
      <c r="M62" s="7"/>
    </row>
    <row r="63" spans="1:13">
      <c r="A63" s="202" t="s">
        <v>197</v>
      </c>
      <c r="B63" s="203"/>
      <c r="C63" s="203"/>
      <c r="D63" s="203"/>
      <c r="E63" s="203"/>
      <c r="F63" s="203"/>
      <c r="G63" s="203"/>
      <c r="H63" s="204"/>
      <c r="I63" s="1">
        <v>164</v>
      </c>
      <c r="J63" s="7"/>
      <c r="K63" s="7"/>
      <c r="L63" s="7"/>
      <c r="M63" s="7"/>
    </row>
    <row r="64" spans="1:13">
      <c r="A64" s="202" t="s">
        <v>198</v>
      </c>
      <c r="B64" s="203"/>
      <c r="C64" s="203"/>
      <c r="D64" s="203"/>
      <c r="E64" s="203"/>
      <c r="F64" s="203"/>
      <c r="G64" s="203"/>
      <c r="H64" s="204"/>
      <c r="I64" s="1">
        <v>165</v>
      </c>
      <c r="J64" s="7"/>
      <c r="K64" s="7"/>
      <c r="L64" s="7"/>
      <c r="M64" s="7"/>
    </row>
    <row r="65" spans="1:13">
      <c r="A65" s="202" t="s">
        <v>187</v>
      </c>
      <c r="B65" s="203"/>
      <c r="C65" s="203"/>
      <c r="D65" s="203"/>
      <c r="E65" s="203"/>
      <c r="F65" s="203"/>
      <c r="G65" s="203"/>
      <c r="H65" s="204"/>
      <c r="I65" s="1">
        <v>166</v>
      </c>
      <c r="J65" s="7"/>
      <c r="K65" s="7"/>
      <c r="L65" s="7"/>
      <c r="M65" s="7"/>
    </row>
    <row r="66" spans="1:13">
      <c r="A66" s="202" t="s">
        <v>161</v>
      </c>
      <c r="B66" s="203"/>
      <c r="C66" s="203"/>
      <c r="D66" s="203"/>
      <c r="E66" s="203"/>
      <c r="F66" s="203"/>
      <c r="G66" s="203"/>
      <c r="H66" s="204"/>
      <c r="I66" s="1">
        <v>167</v>
      </c>
      <c r="J66" s="37">
        <f>J57-J65</f>
        <v>0</v>
      </c>
      <c r="K66" s="37">
        <f>K57-K65</f>
        <v>0</v>
      </c>
      <c r="L66" s="37">
        <f>L57-L65</f>
        <v>0</v>
      </c>
      <c r="M66" s="37">
        <f>M57-M65</f>
        <v>0</v>
      </c>
    </row>
    <row r="67" spans="1:13">
      <c r="A67" s="202" t="s">
        <v>162</v>
      </c>
      <c r="B67" s="203"/>
      <c r="C67" s="203"/>
      <c r="D67" s="203"/>
      <c r="E67" s="203"/>
      <c r="F67" s="203"/>
      <c r="G67" s="203"/>
      <c r="H67" s="204"/>
      <c r="I67" s="1">
        <v>168</v>
      </c>
      <c r="J67" s="41">
        <f>J56+J66</f>
        <v>-2742335.0000000298</v>
      </c>
      <c r="K67" s="41">
        <f>K56+K66</f>
        <v>-2742335.0000000298</v>
      </c>
      <c r="L67" s="41">
        <f>L56+L66</f>
        <v>-12965173.469999969</v>
      </c>
      <c r="M67" s="41">
        <f>M56+M66</f>
        <v>-12965173.469999969</v>
      </c>
    </row>
    <row r="68" spans="1:13" ht="12.75" customHeight="1">
      <c r="A68" s="245" t="s">
        <v>277</v>
      </c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7"/>
    </row>
    <row r="69" spans="1:13" ht="12.75" customHeight="1">
      <c r="A69" s="248" t="s">
        <v>156</v>
      </c>
      <c r="B69" s="249"/>
      <c r="C69" s="249"/>
      <c r="D69" s="249"/>
      <c r="E69" s="249"/>
      <c r="F69" s="249"/>
      <c r="G69" s="249"/>
      <c r="H69" s="249"/>
      <c r="I69" s="249"/>
      <c r="J69" s="249"/>
      <c r="K69" s="249"/>
      <c r="L69" s="249"/>
      <c r="M69" s="250"/>
    </row>
    <row r="70" spans="1:13">
      <c r="A70" s="234" t="s">
        <v>199</v>
      </c>
      <c r="B70" s="235"/>
      <c r="C70" s="235"/>
      <c r="D70" s="235"/>
      <c r="E70" s="235"/>
      <c r="F70" s="235"/>
      <c r="G70" s="235"/>
      <c r="H70" s="236"/>
      <c r="I70" s="1">
        <v>169</v>
      </c>
      <c r="J70" s="7">
        <v>-3249152.3585500298</v>
      </c>
      <c r="K70" s="7">
        <v>-3249152.3585500298</v>
      </c>
      <c r="L70" s="7">
        <v>-12641537.92117497</v>
      </c>
      <c r="M70" s="7">
        <v>-12641537.92117497</v>
      </c>
    </row>
    <row r="71" spans="1:13">
      <c r="A71" s="242" t="s">
        <v>200</v>
      </c>
      <c r="B71" s="243"/>
      <c r="C71" s="243"/>
      <c r="D71" s="243"/>
      <c r="E71" s="243"/>
      <c r="F71" s="243"/>
      <c r="G71" s="243"/>
      <c r="H71" s="244"/>
      <c r="I71" s="4">
        <v>170</v>
      </c>
      <c r="J71" s="8">
        <v>506817.35855</v>
      </c>
      <c r="K71" s="8">
        <v>506817.35855</v>
      </c>
      <c r="L71" s="8">
        <v>-323635.54882500012</v>
      </c>
      <c r="M71" s="8">
        <v>-323635.54882500012</v>
      </c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4:H14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3:M3"/>
    <mergeCell ref="A4:H4"/>
    <mergeCell ref="A6:H6"/>
    <mergeCell ref="A7:H7"/>
    <mergeCell ref="A8:H8"/>
  </mergeCells>
  <phoneticPr fontId="3" type="noConversion"/>
  <dataValidations count="1">
    <dataValidation allowBlank="1" sqref="A1:XFD1048576"/>
  </dataValidations>
  <pageMargins left="0.74803149606299213" right="0.39370078740157483" top="0.55118110236220474" bottom="0.51181102362204722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T55"/>
  <sheetViews>
    <sheetView tabSelected="1" view="pageBreakPreview" topLeftCell="A22" zoomScale="110" zoomScaleNormal="100" zoomScaleSheetLayoutView="110" workbookViewId="0">
      <selection activeCell="M58" sqref="M58"/>
    </sheetView>
  </sheetViews>
  <sheetFormatPr defaultRowHeight="12.75"/>
  <cols>
    <col min="1" max="5" width="9.140625" style="36"/>
    <col min="6" max="6" width="7.42578125" style="36" customWidth="1"/>
    <col min="7" max="7" width="5" style="36" customWidth="1"/>
    <col min="8" max="8" width="3.140625" style="36" customWidth="1"/>
    <col min="9" max="9" width="9.140625" style="36"/>
    <col min="10" max="10" width="12.5703125" style="36" customWidth="1"/>
    <col min="11" max="11" width="13.140625" style="36" customWidth="1"/>
    <col min="12" max="15" width="9.140625" style="36"/>
    <col min="16" max="16" width="13.5703125" style="36" customWidth="1"/>
    <col min="17" max="16384" width="9.140625" style="36"/>
  </cols>
  <sheetData>
    <row r="1" spans="1:20" ht="12.75" customHeight="1">
      <c r="A1" s="254" t="s">
        <v>135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20" ht="12.75" customHeight="1">
      <c r="A2" s="255" t="s">
        <v>320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</row>
    <row r="3" spans="1:20">
      <c r="A3" s="251" t="s">
        <v>314</v>
      </c>
      <c r="B3" s="252"/>
      <c r="C3" s="252"/>
      <c r="D3" s="252"/>
      <c r="E3" s="252"/>
      <c r="F3" s="252"/>
      <c r="G3" s="252"/>
      <c r="H3" s="252"/>
      <c r="I3" s="252"/>
      <c r="J3" s="252"/>
      <c r="K3" s="253"/>
    </row>
    <row r="4" spans="1:20" ht="23.25">
      <c r="A4" s="256" t="s">
        <v>50</v>
      </c>
      <c r="B4" s="256"/>
      <c r="C4" s="256"/>
      <c r="D4" s="256"/>
      <c r="E4" s="256"/>
      <c r="F4" s="256"/>
      <c r="G4" s="256"/>
      <c r="H4" s="256"/>
      <c r="I4" s="113" t="s">
        <v>244</v>
      </c>
      <c r="J4" s="114" t="s">
        <v>282</v>
      </c>
      <c r="K4" s="114" t="s">
        <v>283</v>
      </c>
    </row>
    <row r="5" spans="1:20">
      <c r="A5" s="257">
        <v>1</v>
      </c>
      <c r="B5" s="257"/>
      <c r="C5" s="257"/>
      <c r="D5" s="257"/>
      <c r="E5" s="257"/>
      <c r="F5" s="257"/>
      <c r="G5" s="257"/>
      <c r="H5" s="257"/>
      <c r="I5" s="43">
        <v>2</v>
      </c>
      <c r="J5" s="44" t="s">
        <v>248</v>
      </c>
      <c r="K5" s="44" t="s">
        <v>249</v>
      </c>
    </row>
    <row r="6" spans="1:20">
      <c r="A6" s="208" t="s">
        <v>129</v>
      </c>
      <c r="B6" s="219"/>
      <c r="C6" s="219"/>
      <c r="D6" s="219"/>
      <c r="E6" s="219"/>
      <c r="F6" s="219"/>
      <c r="G6" s="219"/>
      <c r="H6" s="219"/>
      <c r="I6" s="258"/>
      <c r="J6" s="258"/>
      <c r="K6" s="259"/>
    </row>
    <row r="7" spans="1:20">
      <c r="A7" s="192" t="s">
        <v>34</v>
      </c>
      <c r="B7" s="193"/>
      <c r="C7" s="193"/>
      <c r="D7" s="193"/>
      <c r="E7" s="193"/>
      <c r="F7" s="193"/>
      <c r="G7" s="193"/>
      <c r="H7" s="193"/>
      <c r="I7" s="1">
        <v>1</v>
      </c>
      <c r="J7" s="6">
        <v>-2742335</v>
      </c>
      <c r="K7" s="6">
        <v>-12965173</v>
      </c>
      <c r="O7" s="108"/>
      <c r="P7" s="108"/>
      <c r="S7" s="108"/>
      <c r="T7" s="108"/>
    </row>
    <row r="8" spans="1:20">
      <c r="A8" s="192" t="s">
        <v>35</v>
      </c>
      <c r="B8" s="193"/>
      <c r="C8" s="193"/>
      <c r="D8" s="193"/>
      <c r="E8" s="193"/>
      <c r="F8" s="193"/>
      <c r="G8" s="193"/>
      <c r="H8" s="193"/>
      <c r="I8" s="1">
        <v>2</v>
      </c>
      <c r="J8" s="7">
        <v>7693834</v>
      </c>
      <c r="K8" s="7">
        <v>8144742</v>
      </c>
      <c r="O8" s="108"/>
      <c r="P8" s="108"/>
    </row>
    <row r="9" spans="1:20">
      <c r="A9" s="192" t="s">
        <v>36</v>
      </c>
      <c r="B9" s="193"/>
      <c r="C9" s="193"/>
      <c r="D9" s="193"/>
      <c r="E9" s="193"/>
      <c r="F9" s="193"/>
      <c r="G9" s="193"/>
      <c r="H9" s="193"/>
      <c r="I9" s="1">
        <v>3</v>
      </c>
      <c r="J9" s="7">
        <v>3263657.34</v>
      </c>
      <c r="K9" s="7">
        <v>25495111.27</v>
      </c>
      <c r="O9" s="108"/>
      <c r="P9" s="108"/>
    </row>
    <row r="10" spans="1:20">
      <c r="A10" s="192" t="s">
        <v>37</v>
      </c>
      <c r="B10" s="193"/>
      <c r="C10" s="193"/>
      <c r="D10" s="193"/>
      <c r="E10" s="193"/>
      <c r="F10" s="193"/>
      <c r="G10" s="193"/>
      <c r="H10" s="193"/>
      <c r="I10" s="1">
        <v>4</v>
      </c>
      <c r="J10" s="7"/>
      <c r="K10" s="7"/>
      <c r="O10" s="108"/>
      <c r="P10" s="108"/>
    </row>
    <row r="11" spans="1:20">
      <c r="A11" s="192" t="s">
        <v>38</v>
      </c>
      <c r="B11" s="193"/>
      <c r="C11" s="193"/>
      <c r="D11" s="193"/>
      <c r="E11" s="193"/>
      <c r="F11" s="193"/>
      <c r="G11" s="193"/>
      <c r="H11" s="193"/>
      <c r="I11" s="1">
        <v>5</v>
      </c>
      <c r="J11" s="7">
        <v>30006098</v>
      </c>
      <c r="K11" s="7"/>
      <c r="O11" s="108"/>
      <c r="P11" s="108"/>
    </row>
    <row r="12" spans="1:20">
      <c r="A12" s="192" t="s">
        <v>42</v>
      </c>
      <c r="B12" s="193"/>
      <c r="C12" s="193"/>
      <c r="D12" s="193"/>
      <c r="E12" s="193"/>
      <c r="F12" s="193"/>
      <c r="G12" s="193"/>
      <c r="H12" s="193"/>
      <c r="I12" s="1">
        <v>6</v>
      </c>
      <c r="J12" s="7">
        <v>11542925</v>
      </c>
      <c r="K12" s="7">
        <v>9364516</v>
      </c>
      <c r="O12" s="108"/>
      <c r="P12" s="108"/>
    </row>
    <row r="13" spans="1:20">
      <c r="A13" s="202" t="s">
        <v>130</v>
      </c>
      <c r="B13" s="203"/>
      <c r="C13" s="203"/>
      <c r="D13" s="203"/>
      <c r="E13" s="203"/>
      <c r="F13" s="203"/>
      <c r="G13" s="203"/>
      <c r="H13" s="203"/>
      <c r="I13" s="1">
        <v>7</v>
      </c>
      <c r="J13" s="37">
        <f>SUM(J7:J12)</f>
        <v>49764179.340000004</v>
      </c>
      <c r="K13" s="37">
        <f>SUM(K7:K12)</f>
        <v>30039196.27</v>
      </c>
      <c r="O13" s="108"/>
      <c r="P13" s="108"/>
    </row>
    <row r="14" spans="1:20">
      <c r="A14" s="192" t="s">
        <v>43</v>
      </c>
      <c r="B14" s="193"/>
      <c r="C14" s="193"/>
      <c r="D14" s="193"/>
      <c r="E14" s="193"/>
      <c r="F14" s="193"/>
      <c r="G14" s="193"/>
      <c r="H14" s="193"/>
      <c r="I14" s="1">
        <v>8</v>
      </c>
      <c r="J14" s="101"/>
      <c r="K14" s="37"/>
      <c r="O14" s="108"/>
      <c r="P14" s="108"/>
    </row>
    <row r="15" spans="1:20">
      <c r="A15" s="192" t="s">
        <v>44</v>
      </c>
      <c r="B15" s="193"/>
      <c r="C15" s="193"/>
      <c r="D15" s="193"/>
      <c r="E15" s="193"/>
      <c r="F15" s="193"/>
      <c r="G15" s="193"/>
      <c r="H15" s="193"/>
      <c r="I15" s="1">
        <v>9</v>
      </c>
      <c r="J15" s="102">
        <v>25372136</v>
      </c>
      <c r="K15" s="7">
        <v>1044884.1119999997</v>
      </c>
      <c r="O15" s="108"/>
      <c r="P15" s="108"/>
    </row>
    <row r="16" spans="1:20">
      <c r="A16" s="192" t="s">
        <v>45</v>
      </c>
      <c r="B16" s="193"/>
      <c r="C16" s="193"/>
      <c r="D16" s="193"/>
      <c r="E16" s="193"/>
      <c r="F16" s="193"/>
      <c r="G16" s="193"/>
      <c r="H16" s="193"/>
      <c r="I16" s="1">
        <v>10</v>
      </c>
      <c r="J16" s="102"/>
      <c r="K16" s="7">
        <v>6315296</v>
      </c>
      <c r="O16" s="108"/>
      <c r="P16" s="108"/>
    </row>
    <row r="17" spans="1:16">
      <c r="A17" s="192" t="s">
        <v>46</v>
      </c>
      <c r="B17" s="193"/>
      <c r="C17" s="193"/>
      <c r="D17" s="193"/>
      <c r="E17" s="193"/>
      <c r="F17" s="193"/>
      <c r="G17" s="193"/>
      <c r="H17" s="193"/>
      <c r="I17" s="1">
        <v>11</v>
      </c>
      <c r="J17" s="102">
        <v>10269614.84</v>
      </c>
      <c r="K17" s="7">
        <v>13827772.969999999</v>
      </c>
      <c r="O17" s="108"/>
      <c r="P17" s="108"/>
    </row>
    <row r="18" spans="1:16">
      <c r="A18" s="202" t="s">
        <v>131</v>
      </c>
      <c r="B18" s="203"/>
      <c r="C18" s="203"/>
      <c r="D18" s="203"/>
      <c r="E18" s="203"/>
      <c r="F18" s="203"/>
      <c r="G18" s="203"/>
      <c r="H18" s="203"/>
      <c r="I18" s="1">
        <v>12</v>
      </c>
      <c r="J18" s="37">
        <f>SUM(J14:J17)</f>
        <v>35641750.840000004</v>
      </c>
      <c r="K18" s="37">
        <f>SUM(K14:K17)</f>
        <v>21187953.081999999</v>
      </c>
      <c r="O18" s="108"/>
      <c r="P18" s="108"/>
    </row>
    <row r="19" spans="1:16">
      <c r="A19" s="202" t="s">
        <v>30</v>
      </c>
      <c r="B19" s="203"/>
      <c r="C19" s="203"/>
      <c r="D19" s="203"/>
      <c r="E19" s="203"/>
      <c r="F19" s="203"/>
      <c r="G19" s="203"/>
      <c r="H19" s="203"/>
      <c r="I19" s="1">
        <v>13</v>
      </c>
      <c r="J19" s="37">
        <f>IF(J13&gt;J18,J13-J18,0)</f>
        <v>14122428.5</v>
      </c>
      <c r="K19" s="37">
        <f>IF(K13&gt;K18,K13-K18,0)</f>
        <v>8851243.188000001</v>
      </c>
      <c r="O19" s="108"/>
      <c r="P19" s="108"/>
    </row>
    <row r="20" spans="1:16">
      <c r="A20" s="202" t="s">
        <v>31</v>
      </c>
      <c r="B20" s="203"/>
      <c r="C20" s="203"/>
      <c r="D20" s="203"/>
      <c r="E20" s="203"/>
      <c r="F20" s="203"/>
      <c r="G20" s="203"/>
      <c r="H20" s="203"/>
      <c r="I20" s="1">
        <v>14</v>
      </c>
      <c r="J20" s="41">
        <f>IF(J18&gt;J13,J18-J13,0)</f>
        <v>0</v>
      </c>
      <c r="K20" s="41">
        <f>IF(K18&gt;K13,K18-K13,0)</f>
        <v>0</v>
      </c>
      <c r="O20" s="108"/>
      <c r="P20" s="108"/>
    </row>
    <row r="21" spans="1:16">
      <c r="A21" s="208" t="s">
        <v>132</v>
      </c>
      <c r="B21" s="219"/>
      <c r="C21" s="219"/>
      <c r="D21" s="219"/>
      <c r="E21" s="219"/>
      <c r="F21" s="219"/>
      <c r="G21" s="219"/>
      <c r="H21" s="219"/>
      <c r="I21" s="258"/>
      <c r="J21" s="258"/>
      <c r="K21" s="259"/>
      <c r="O21" s="108"/>
      <c r="P21" s="108"/>
    </row>
    <row r="22" spans="1:16">
      <c r="A22" s="192" t="s">
        <v>146</v>
      </c>
      <c r="B22" s="193"/>
      <c r="C22" s="193"/>
      <c r="D22" s="193"/>
      <c r="E22" s="193"/>
      <c r="F22" s="193"/>
      <c r="G22" s="193"/>
      <c r="H22" s="193"/>
      <c r="I22" s="1">
        <v>15</v>
      </c>
      <c r="J22" s="6">
        <v>151280.9</v>
      </c>
      <c r="K22" s="6">
        <v>154710.64199999988</v>
      </c>
      <c r="O22" s="108"/>
      <c r="P22" s="108"/>
    </row>
    <row r="23" spans="1:16">
      <c r="A23" s="192" t="s">
        <v>147</v>
      </c>
      <c r="B23" s="193"/>
      <c r="C23" s="193"/>
      <c r="D23" s="193"/>
      <c r="E23" s="193"/>
      <c r="F23" s="193"/>
      <c r="G23" s="193"/>
      <c r="H23" s="193"/>
      <c r="I23" s="1">
        <v>16</v>
      </c>
      <c r="J23" s="7">
        <v>679767</v>
      </c>
      <c r="K23" s="7">
        <v>2671399</v>
      </c>
      <c r="O23" s="108"/>
      <c r="P23" s="108"/>
    </row>
    <row r="24" spans="1:16">
      <c r="A24" s="192" t="s">
        <v>148</v>
      </c>
      <c r="B24" s="193"/>
      <c r="C24" s="193"/>
      <c r="D24" s="193"/>
      <c r="E24" s="193"/>
      <c r="F24" s="193"/>
      <c r="G24" s="193"/>
      <c r="H24" s="193"/>
      <c r="I24" s="1">
        <v>17</v>
      </c>
      <c r="J24" s="7">
        <v>332049.59999999998</v>
      </c>
      <c r="K24" s="7">
        <v>738859.48</v>
      </c>
      <c r="O24" s="108"/>
      <c r="P24" s="108"/>
    </row>
    <row r="25" spans="1:16">
      <c r="A25" s="192" t="s">
        <v>149</v>
      </c>
      <c r="B25" s="193"/>
      <c r="C25" s="193"/>
      <c r="D25" s="193"/>
      <c r="E25" s="193"/>
      <c r="F25" s="193"/>
      <c r="G25" s="193"/>
      <c r="H25" s="193"/>
      <c r="I25" s="1">
        <v>18</v>
      </c>
      <c r="J25" s="7">
        <v>0</v>
      </c>
      <c r="K25" s="7">
        <v>0</v>
      </c>
      <c r="O25" s="108"/>
      <c r="P25" s="108"/>
    </row>
    <row r="26" spans="1:16">
      <c r="A26" s="192" t="s">
        <v>150</v>
      </c>
      <c r="B26" s="193"/>
      <c r="C26" s="193"/>
      <c r="D26" s="193"/>
      <c r="E26" s="193"/>
      <c r="F26" s="193"/>
      <c r="G26" s="193"/>
      <c r="H26" s="193"/>
      <c r="I26" s="1">
        <v>19</v>
      </c>
      <c r="J26" s="7">
        <v>34946</v>
      </c>
      <c r="K26" s="7">
        <v>992490</v>
      </c>
      <c r="O26" s="108"/>
      <c r="P26" s="108"/>
    </row>
    <row r="27" spans="1:16">
      <c r="A27" s="202" t="s">
        <v>136</v>
      </c>
      <c r="B27" s="203"/>
      <c r="C27" s="203"/>
      <c r="D27" s="203"/>
      <c r="E27" s="203"/>
      <c r="F27" s="203"/>
      <c r="G27" s="203"/>
      <c r="H27" s="203"/>
      <c r="I27" s="1">
        <v>20</v>
      </c>
      <c r="J27" s="37">
        <f>SUM(J22:J26)</f>
        <v>1198043.5</v>
      </c>
      <c r="K27" s="37">
        <f>SUM(K22:K26)</f>
        <v>4557459.1219999995</v>
      </c>
      <c r="O27" s="108"/>
      <c r="P27" s="108"/>
    </row>
    <row r="28" spans="1:16">
      <c r="A28" s="192" t="s">
        <v>100</v>
      </c>
      <c r="B28" s="193"/>
      <c r="C28" s="193"/>
      <c r="D28" s="193"/>
      <c r="E28" s="193"/>
      <c r="F28" s="193"/>
      <c r="G28" s="193"/>
      <c r="H28" s="193"/>
      <c r="I28" s="1">
        <v>21</v>
      </c>
      <c r="J28" s="7">
        <v>3379767.3</v>
      </c>
      <c r="K28" s="7">
        <v>2179698.2400000002</v>
      </c>
      <c r="O28" s="108"/>
      <c r="P28" s="108"/>
    </row>
    <row r="29" spans="1:16">
      <c r="A29" s="192" t="s">
        <v>101</v>
      </c>
      <c r="B29" s="193"/>
      <c r="C29" s="193"/>
      <c r="D29" s="193"/>
      <c r="E29" s="193"/>
      <c r="F29" s="193"/>
      <c r="G29" s="193"/>
      <c r="H29" s="193"/>
      <c r="I29" s="1">
        <v>22</v>
      </c>
      <c r="J29" s="7">
        <v>8918</v>
      </c>
      <c r="K29" s="7">
        <v>21837319</v>
      </c>
      <c r="O29" s="108"/>
      <c r="P29" s="108"/>
    </row>
    <row r="30" spans="1:16">
      <c r="A30" s="192" t="s">
        <v>10</v>
      </c>
      <c r="B30" s="193"/>
      <c r="C30" s="193"/>
      <c r="D30" s="193"/>
      <c r="E30" s="193"/>
      <c r="F30" s="193"/>
      <c r="G30" s="193"/>
      <c r="H30" s="193"/>
      <c r="I30" s="1">
        <v>23</v>
      </c>
      <c r="J30" s="7">
        <v>25000</v>
      </c>
      <c r="K30" s="7">
        <v>30448</v>
      </c>
      <c r="O30" s="108"/>
      <c r="P30" s="108"/>
    </row>
    <row r="31" spans="1:16">
      <c r="A31" s="202" t="s">
        <v>2</v>
      </c>
      <c r="B31" s="203"/>
      <c r="C31" s="203"/>
      <c r="D31" s="203"/>
      <c r="E31" s="203"/>
      <c r="F31" s="203"/>
      <c r="G31" s="203"/>
      <c r="H31" s="203"/>
      <c r="I31" s="1">
        <v>24</v>
      </c>
      <c r="J31" s="37">
        <f>SUM(J28:J30)</f>
        <v>3413685.3</v>
      </c>
      <c r="K31" s="37">
        <f>SUM(K28:K30)</f>
        <v>24047465.240000002</v>
      </c>
      <c r="O31" s="108"/>
      <c r="P31" s="108"/>
    </row>
    <row r="32" spans="1:16">
      <c r="A32" s="202" t="s">
        <v>32</v>
      </c>
      <c r="B32" s="203"/>
      <c r="C32" s="203"/>
      <c r="D32" s="203"/>
      <c r="E32" s="203"/>
      <c r="F32" s="203"/>
      <c r="G32" s="203"/>
      <c r="H32" s="203"/>
      <c r="I32" s="1">
        <v>25</v>
      </c>
      <c r="J32" s="37">
        <f>IF(J27&gt;J31,J27-J31,0)</f>
        <v>0</v>
      </c>
      <c r="K32" s="37">
        <f>IF(K27&gt;K31,K27-K31,0)</f>
        <v>0</v>
      </c>
      <c r="O32" s="108"/>
      <c r="P32" s="108"/>
    </row>
    <row r="33" spans="1:16">
      <c r="A33" s="202" t="s">
        <v>33</v>
      </c>
      <c r="B33" s="203"/>
      <c r="C33" s="203"/>
      <c r="D33" s="203"/>
      <c r="E33" s="203"/>
      <c r="F33" s="203"/>
      <c r="G33" s="203"/>
      <c r="H33" s="203"/>
      <c r="I33" s="1">
        <v>26</v>
      </c>
      <c r="J33" s="41">
        <f>IF(J31&gt;J27,J31-J27,0)</f>
        <v>2215641.7999999998</v>
      </c>
      <c r="K33" s="41">
        <f>IF(K31&gt;K27,K31-K27,0)</f>
        <v>19490006.118000001</v>
      </c>
      <c r="O33" s="108"/>
      <c r="P33" s="108"/>
    </row>
    <row r="34" spans="1:16">
      <c r="A34" s="208" t="s">
        <v>133</v>
      </c>
      <c r="B34" s="219"/>
      <c r="C34" s="219"/>
      <c r="D34" s="219"/>
      <c r="E34" s="219"/>
      <c r="F34" s="219"/>
      <c r="G34" s="219"/>
      <c r="H34" s="219"/>
      <c r="I34" s="258"/>
      <c r="J34" s="258"/>
      <c r="K34" s="259"/>
      <c r="O34" s="108"/>
      <c r="P34" s="108"/>
    </row>
    <row r="35" spans="1:16">
      <c r="A35" s="192" t="s">
        <v>142</v>
      </c>
      <c r="B35" s="193"/>
      <c r="C35" s="193"/>
      <c r="D35" s="193"/>
      <c r="E35" s="193"/>
      <c r="F35" s="193"/>
      <c r="G35" s="193"/>
      <c r="H35" s="193"/>
      <c r="I35" s="1">
        <v>27</v>
      </c>
      <c r="J35" s="6"/>
      <c r="K35" s="6"/>
      <c r="O35" s="108"/>
      <c r="P35" s="108"/>
    </row>
    <row r="36" spans="1:16">
      <c r="A36" s="192" t="s">
        <v>23</v>
      </c>
      <c r="B36" s="193"/>
      <c r="C36" s="193"/>
      <c r="D36" s="193"/>
      <c r="E36" s="193"/>
      <c r="F36" s="193"/>
      <c r="G36" s="193"/>
      <c r="H36" s="193"/>
      <c r="I36" s="1">
        <v>28</v>
      </c>
      <c r="J36" s="7">
        <v>42897452</v>
      </c>
      <c r="K36" s="7">
        <v>72826984</v>
      </c>
      <c r="O36" s="108"/>
      <c r="P36" s="108"/>
    </row>
    <row r="37" spans="1:16">
      <c r="A37" s="192" t="s">
        <v>24</v>
      </c>
      <c r="B37" s="193"/>
      <c r="C37" s="193"/>
      <c r="D37" s="193"/>
      <c r="E37" s="193"/>
      <c r="F37" s="193"/>
      <c r="G37" s="193"/>
      <c r="H37" s="193"/>
      <c r="I37" s="1">
        <v>29</v>
      </c>
      <c r="J37" s="7">
        <v>7858</v>
      </c>
      <c r="K37" s="7">
        <v>36980.030000000028</v>
      </c>
      <c r="O37" s="108"/>
      <c r="P37" s="108"/>
    </row>
    <row r="38" spans="1:16">
      <c r="A38" s="202" t="s">
        <v>58</v>
      </c>
      <c r="B38" s="203"/>
      <c r="C38" s="203"/>
      <c r="D38" s="203"/>
      <c r="E38" s="203"/>
      <c r="F38" s="203"/>
      <c r="G38" s="203"/>
      <c r="H38" s="203"/>
      <c r="I38" s="1">
        <v>30</v>
      </c>
      <c r="J38" s="37">
        <f>SUM(J35:J37)</f>
        <v>42905310</v>
      </c>
      <c r="K38" s="37">
        <f>SUM(K35:K37)</f>
        <v>72863964.030000001</v>
      </c>
      <c r="O38" s="108"/>
      <c r="P38" s="108"/>
    </row>
    <row r="39" spans="1:16">
      <c r="A39" s="192" t="s">
        <v>25</v>
      </c>
      <c r="B39" s="193"/>
      <c r="C39" s="193"/>
      <c r="D39" s="193"/>
      <c r="E39" s="193"/>
      <c r="F39" s="193"/>
      <c r="G39" s="193"/>
      <c r="H39" s="193"/>
      <c r="I39" s="1">
        <v>31</v>
      </c>
      <c r="J39" s="7">
        <v>56471752</v>
      </c>
      <c r="K39" s="7">
        <v>64498049</v>
      </c>
      <c r="O39" s="108"/>
      <c r="P39" s="108"/>
    </row>
    <row r="40" spans="1:16">
      <c r="A40" s="192" t="s">
        <v>26</v>
      </c>
      <c r="B40" s="193"/>
      <c r="C40" s="193"/>
      <c r="D40" s="193"/>
      <c r="E40" s="193"/>
      <c r="F40" s="193"/>
      <c r="G40" s="193"/>
      <c r="H40" s="193"/>
      <c r="I40" s="1">
        <v>32</v>
      </c>
      <c r="J40" s="7">
        <v>0</v>
      </c>
      <c r="K40" s="7">
        <v>0</v>
      </c>
      <c r="O40" s="108"/>
      <c r="P40" s="108"/>
    </row>
    <row r="41" spans="1:16">
      <c r="A41" s="192" t="s">
        <v>27</v>
      </c>
      <c r="B41" s="193"/>
      <c r="C41" s="193"/>
      <c r="D41" s="193"/>
      <c r="E41" s="193"/>
      <c r="F41" s="193"/>
      <c r="G41" s="193"/>
      <c r="H41" s="193"/>
      <c r="I41" s="1">
        <v>33</v>
      </c>
      <c r="J41" s="7">
        <v>667294</v>
      </c>
      <c r="K41" s="7">
        <v>577467</v>
      </c>
      <c r="O41" s="108"/>
      <c r="P41" s="108"/>
    </row>
    <row r="42" spans="1:16">
      <c r="A42" s="192" t="s">
        <v>28</v>
      </c>
      <c r="B42" s="193"/>
      <c r="C42" s="193"/>
      <c r="D42" s="193"/>
      <c r="E42" s="193"/>
      <c r="F42" s="193"/>
      <c r="G42" s="193"/>
      <c r="H42" s="193"/>
      <c r="I42" s="1">
        <v>34</v>
      </c>
      <c r="J42" s="7"/>
      <c r="K42" s="7"/>
      <c r="O42" s="108"/>
      <c r="P42" s="108"/>
    </row>
    <row r="43" spans="1:16">
      <c r="A43" s="192" t="s">
        <v>29</v>
      </c>
      <c r="B43" s="193"/>
      <c r="C43" s="193"/>
      <c r="D43" s="193"/>
      <c r="E43" s="193"/>
      <c r="F43" s="193"/>
      <c r="G43" s="193"/>
      <c r="H43" s="193"/>
      <c r="I43" s="1">
        <v>35</v>
      </c>
      <c r="J43" s="7">
        <v>18931724.620000001</v>
      </c>
      <c r="K43" s="7">
        <v>5623398</v>
      </c>
      <c r="O43" s="108"/>
      <c r="P43" s="108"/>
    </row>
    <row r="44" spans="1:16">
      <c r="A44" s="202" t="s">
        <v>59</v>
      </c>
      <c r="B44" s="203"/>
      <c r="C44" s="203"/>
      <c r="D44" s="203"/>
      <c r="E44" s="203"/>
      <c r="F44" s="203"/>
      <c r="G44" s="203"/>
      <c r="H44" s="203"/>
      <c r="I44" s="1">
        <v>36</v>
      </c>
      <c r="J44" s="37">
        <f>SUM(J39:J43)</f>
        <v>76070770.620000005</v>
      </c>
      <c r="K44" s="37">
        <f>SUM(K39:K43)</f>
        <v>70698914</v>
      </c>
      <c r="O44" s="108"/>
      <c r="P44" s="108"/>
    </row>
    <row r="45" spans="1:16">
      <c r="A45" s="202" t="s">
        <v>11</v>
      </c>
      <c r="B45" s="203"/>
      <c r="C45" s="203"/>
      <c r="D45" s="203"/>
      <c r="E45" s="203"/>
      <c r="F45" s="203"/>
      <c r="G45" s="203"/>
      <c r="H45" s="203"/>
      <c r="I45" s="1">
        <v>37</v>
      </c>
      <c r="J45" s="37">
        <f>IF(J38&gt;J44,J38-J44,0)</f>
        <v>0</v>
      </c>
      <c r="K45" s="37">
        <f>IF(K38&gt;K44,K38-K44,0)</f>
        <v>2165050.0300000012</v>
      </c>
      <c r="O45" s="108"/>
      <c r="P45" s="108"/>
    </row>
    <row r="46" spans="1:16">
      <c r="A46" s="202" t="s">
        <v>12</v>
      </c>
      <c r="B46" s="203"/>
      <c r="C46" s="203"/>
      <c r="D46" s="203"/>
      <c r="E46" s="203"/>
      <c r="F46" s="203"/>
      <c r="G46" s="203"/>
      <c r="H46" s="203"/>
      <c r="I46" s="1">
        <v>38</v>
      </c>
      <c r="J46" s="37">
        <f>IF(J44&gt;J38,J44-J38,0)</f>
        <v>33165460.620000005</v>
      </c>
      <c r="K46" s="37">
        <f>IF(K44&gt;K38,K44-K38,0)</f>
        <v>0</v>
      </c>
      <c r="O46" s="108"/>
      <c r="P46" s="108"/>
    </row>
    <row r="47" spans="1:16">
      <c r="A47" s="192" t="s">
        <v>60</v>
      </c>
      <c r="B47" s="193"/>
      <c r="C47" s="193"/>
      <c r="D47" s="193"/>
      <c r="E47" s="193"/>
      <c r="F47" s="193"/>
      <c r="G47" s="193"/>
      <c r="H47" s="193"/>
      <c r="I47" s="1">
        <v>39</v>
      </c>
      <c r="J47" s="37">
        <f>IF(J19-J20+J32-J33+J45-J46&gt;0,J19-J20+J32-J33+J45-J46,0)</f>
        <v>0</v>
      </c>
      <c r="K47" s="37">
        <f>IF(K19-K20+K32-K33+K45-K46&gt;0,K19-K20+K32-K33+K45-K46,0)</f>
        <v>0</v>
      </c>
      <c r="O47" s="108"/>
      <c r="P47" s="108"/>
    </row>
    <row r="48" spans="1:16">
      <c r="A48" s="192" t="s">
        <v>61</v>
      </c>
      <c r="B48" s="193"/>
      <c r="C48" s="193"/>
      <c r="D48" s="193"/>
      <c r="E48" s="193"/>
      <c r="F48" s="193"/>
      <c r="G48" s="193"/>
      <c r="H48" s="193"/>
      <c r="I48" s="1">
        <v>40</v>
      </c>
      <c r="J48" s="37">
        <f>IF(J20-J19+J33-J32+J46-J45&gt;0,J20-J19+J33-J32+J46-J45,0)</f>
        <v>21258673.920000006</v>
      </c>
      <c r="K48" s="37">
        <f>IF(K20-K19+K33-K32+K46-K45&gt;0,K20-K19+K33-K32+K46-K45,0)</f>
        <v>8473712.8999999985</v>
      </c>
      <c r="O48" s="108"/>
      <c r="P48" s="108"/>
    </row>
    <row r="49" spans="1:16">
      <c r="A49" s="192" t="s">
        <v>134</v>
      </c>
      <c r="B49" s="193"/>
      <c r="C49" s="193"/>
      <c r="D49" s="193"/>
      <c r="E49" s="193"/>
      <c r="F49" s="193"/>
      <c r="G49" s="193"/>
      <c r="H49" s="193"/>
      <c r="I49" s="1">
        <v>41</v>
      </c>
      <c r="J49" s="7">
        <v>22425931.250000004</v>
      </c>
      <c r="K49" s="7">
        <v>9729370.7599999961</v>
      </c>
      <c r="O49" s="108"/>
      <c r="P49" s="108"/>
    </row>
    <row r="50" spans="1:16">
      <c r="A50" s="192" t="s">
        <v>143</v>
      </c>
      <c r="B50" s="193"/>
      <c r="C50" s="193"/>
      <c r="D50" s="193"/>
      <c r="E50" s="193"/>
      <c r="F50" s="193"/>
      <c r="G50" s="193"/>
      <c r="H50" s="193"/>
      <c r="I50" s="1">
        <v>42</v>
      </c>
      <c r="J50" s="37">
        <f>IF(J47&gt;J48,J47-J48,0)</f>
        <v>0</v>
      </c>
      <c r="K50" s="37">
        <f>IF(K47&gt;K48,K47-K48,0)</f>
        <v>0</v>
      </c>
      <c r="O50" s="108"/>
      <c r="P50" s="108"/>
    </row>
    <row r="51" spans="1:16">
      <c r="A51" s="192" t="s">
        <v>144</v>
      </c>
      <c r="B51" s="193"/>
      <c r="C51" s="193"/>
      <c r="D51" s="193"/>
      <c r="E51" s="193"/>
      <c r="F51" s="193"/>
      <c r="G51" s="193"/>
      <c r="H51" s="193"/>
      <c r="I51" s="1">
        <v>43</v>
      </c>
      <c r="J51" s="37">
        <f>IF(J48&gt;J47,J48-J47,0)</f>
        <v>21258673.920000006</v>
      </c>
      <c r="K51" s="37">
        <f>IF(K48&gt;K47,K48-K47,0)</f>
        <v>8473712.8999999985</v>
      </c>
      <c r="O51" s="108"/>
      <c r="P51" s="108"/>
    </row>
    <row r="52" spans="1:16">
      <c r="A52" s="224" t="s">
        <v>145</v>
      </c>
      <c r="B52" s="225"/>
      <c r="C52" s="225"/>
      <c r="D52" s="225"/>
      <c r="E52" s="225"/>
      <c r="F52" s="225"/>
      <c r="G52" s="225"/>
      <c r="H52" s="225"/>
      <c r="I52" s="4">
        <v>44</v>
      </c>
      <c r="J52" s="41">
        <f>J49+J50-J51</f>
        <v>1167257.3299999982</v>
      </c>
      <c r="K52" s="41">
        <f>K49+K50-K51</f>
        <v>1255657.8599999975</v>
      </c>
      <c r="O52" s="108"/>
      <c r="P52" s="108"/>
    </row>
    <row r="55" spans="1:16">
      <c r="J55" s="108"/>
      <c r="K55" s="108"/>
    </row>
  </sheetData>
  <protectedRanges>
    <protectedRange sqref="K14" name="Range1_11_1"/>
    <protectedRange sqref="K16:K17" name="Range1_11_2"/>
    <protectedRange sqref="K22" name="Range1_12"/>
    <protectedRange sqref="K28" name="Range1_13"/>
  </protectedRanges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K6"/>
    <mergeCell ref="A7:H7"/>
    <mergeCell ref="A8:H8"/>
    <mergeCell ref="A10:H10"/>
    <mergeCell ref="A3:K3"/>
    <mergeCell ref="A1:K1"/>
    <mergeCell ref="A2:K2"/>
    <mergeCell ref="A4:H4"/>
    <mergeCell ref="A9:H9"/>
  </mergeCells>
  <phoneticPr fontId="3" type="noConversion"/>
  <dataValidations count="2">
    <dataValidation allowBlank="1" sqref="J16 J1:J14 J18:J65536 A1:I1048576 K1:IR1048576"/>
    <dataValidation type="whole" operator="notEqual" allowBlank="1" showInputMessage="1" showErrorMessage="1" errorTitle="Pogrešan unos" error="Mogu se unijeti samo cjelobrojne vrijednosti." sqref="J17 J15">
      <formula1>9999999998</formula1>
    </dataValidation>
  </dataValidations>
  <pageMargins left="0.7" right="0.7" top="0.75" bottom="0.75" header="0.3" footer="0.3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P31"/>
  <sheetViews>
    <sheetView view="pageBreakPreview" zoomScale="125" zoomScaleNormal="100" workbookViewId="0">
      <selection activeCell="O28" sqref="O28"/>
    </sheetView>
  </sheetViews>
  <sheetFormatPr defaultRowHeight="12.75"/>
  <cols>
    <col min="1" max="4" width="9.140625" style="47"/>
    <col min="5" max="5" width="10.140625" style="47" bestFit="1" customWidth="1"/>
    <col min="6" max="7" width="9.140625" style="47"/>
    <col min="8" max="8" width="5" style="47" customWidth="1"/>
    <col min="9" max="9" width="9.140625" style="47"/>
    <col min="10" max="10" width="10.42578125" style="47" bestFit="1" customWidth="1"/>
    <col min="11" max="11" width="12" style="47" customWidth="1"/>
    <col min="12" max="12" width="9.140625" style="47"/>
    <col min="13" max="13" width="13" style="47" customWidth="1"/>
    <col min="14" max="16384" width="9.140625" style="47"/>
  </cols>
  <sheetData>
    <row r="1" spans="1:16">
      <c r="A1" s="266" t="s">
        <v>246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46"/>
    </row>
    <row r="2" spans="1:16" ht="15.75">
      <c r="A2" s="30"/>
      <c r="B2" s="45"/>
      <c r="C2" s="276" t="s">
        <v>247</v>
      </c>
      <c r="D2" s="276"/>
      <c r="E2" s="117" t="s">
        <v>321</v>
      </c>
      <c r="F2" s="31" t="s">
        <v>215</v>
      </c>
      <c r="G2" s="277" t="s">
        <v>322</v>
      </c>
      <c r="H2" s="278"/>
      <c r="I2" s="45"/>
      <c r="J2" s="45"/>
      <c r="K2" s="45"/>
      <c r="L2" s="48"/>
    </row>
    <row r="3" spans="1:16" ht="23.25">
      <c r="A3" s="279" t="s">
        <v>50</v>
      </c>
      <c r="B3" s="279"/>
      <c r="C3" s="279"/>
      <c r="D3" s="279"/>
      <c r="E3" s="279"/>
      <c r="F3" s="279"/>
      <c r="G3" s="279"/>
      <c r="H3" s="279"/>
      <c r="I3" s="115" t="s">
        <v>270</v>
      </c>
      <c r="J3" s="49" t="s">
        <v>123</v>
      </c>
      <c r="K3" s="49" t="s">
        <v>124</v>
      </c>
    </row>
    <row r="4" spans="1:16">
      <c r="A4" s="280">
        <v>1</v>
      </c>
      <c r="B4" s="280"/>
      <c r="C4" s="280"/>
      <c r="D4" s="280"/>
      <c r="E4" s="280"/>
      <c r="F4" s="280"/>
      <c r="G4" s="280"/>
      <c r="H4" s="280"/>
      <c r="I4" s="50">
        <v>2</v>
      </c>
      <c r="J4" s="116" t="s">
        <v>248</v>
      </c>
      <c r="K4" s="116" t="s">
        <v>249</v>
      </c>
    </row>
    <row r="5" spans="1:16">
      <c r="A5" s="268" t="s">
        <v>250</v>
      </c>
      <c r="B5" s="269"/>
      <c r="C5" s="269"/>
      <c r="D5" s="269"/>
      <c r="E5" s="269"/>
      <c r="F5" s="269"/>
      <c r="G5" s="269"/>
      <c r="H5" s="269"/>
      <c r="I5" s="32">
        <v>1</v>
      </c>
      <c r="J5" s="6">
        <v>19016430</v>
      </c>
      <c r="K5" s="6">
        <v>19016430</v>
      </c>
      <c r="O5" s="103"/>
      <c r="P5" s="103"/>
    </row>
    <row r="6" spans="1:16">
      <c r="A6" s="268" t="s">
        <v>251</v>
      </c>
      <c r="B6" s="269"/>
      <c r="C6" s="269"/>
      <c r="D6" s="269"/>
      <c r="E6" s="269"/>
      <c r="F6" s="269"/>
      <c r="G6" s="269"/>
      <c r="H6" s="269"/>
      <c r="I6" s="32">
        <v>2</v>
      </c>
      <c r="J6" s="7">
        <v>84186546.620000005</v>
      </c>
      <c r="K6" s="7">
        <v>84186546.620000005</v>
      </c>
      <c r="O6" s="103"/>
      <c r="P6" s="103"/>
    </row>
    <row r="7" spans="1:16">
      <c r="A7" s="268" t="s">
        <v>252</v>
      </c>
      <c r="B7" s="269"/>
      <c r="C7" s="269"/>
      <c r="D7" s="269"/>
      <c r="E7" s="269"/>
      <c r="F7" s="269"/>
      <c r="G7" s="269"/>
      <c r="H7" s="269"/>
      <c r="I7" s="32">
        <v>3</v>
      </c>
      <c r="J7" s="7">
        <v>283226.74</v>
      </c>
      <c r="K7" s="7">
        <v>1083226.74</v>
      </c>
      <c r="O7" s="103"/>
      <c r="P7" s="103"/>
    </row>
    <row r="8" spans="1:16">
      <c r="A8" s="268" t="s">
        <v>253</v>
      </c>
      <c r="B8" s="269"/>
      <c r="C8" s="269"/>
      <c r="D8" s="269"/>
      <c r="E8" s="269"/>
      <c r="F8" s="269"/>
      <c r="G8" s="269"/>
      <c r="H8" s="269"/>
      <c r="I8" s="32">
        <v>4</v>
      </c>
      <c r="J8" s="7">
        <v>6647562.7605750114</v>
      </c>
      <c r="K8" s="7">
        <v>11180589.425300006</v>
      </c>
      <c r="O8" s="103"/>
      <c r="P8" s="103"/>
    </row>
    <row r="9" spans="1:16">
      <c r="A9" s="268" t="s">
        <v>254</v>
      </c>
      <c r="B9" s="269"/>
      <c r="C9" s="269"/>
      <c r="D9" s="269"/>
      <c r="E9" s="269"/>
      <c r="F9" s="269"/>
      <c r="G9" s="269"/>
      <c r="H9" s="269"/>
      <c r="I9" s="32">
        <v>5</v>
      </c>
      <c r="J9" s="7">
        <v>-3249152.3585500298</v>
      </c>
      <c r="K9" s="7">
        <v>-12641537.92117497</v>
      </c>
      <c r="O9" s="103"/>
      <c r="P9" s="103"/>
    </row>
    <row r="10" spans="1:16">
      <c r="A10" s="268" t="s">
        <v>255</v>
      </c>
      <c r="B10" s="269"/>
      <c r="C10" s="269"/>
      <c r="D10" s="269"/>
      <c r="E10" s="269"/>
      <c r="F10" s="269"/>
      <c r="G10" s="269"/>
      <c r="H10" s="269"/>
      <c r="I10" s="32">
        <v>6</v>
      </c>
      <c r="J10" s="106">
        <v>63745248</v>
      </c>
      <c r="K10" s="106">
        <v>62355047.08699999</v>
      </c>
      <c r="O10" s="103"/>
      <c r="P10" s="103"/>
    </row>
    <row r="11" spans="1:16">
      <c r="A11" s="268" t="s">
        <v>256</v>
      </c>
      <c r="B11" s="269"/>
      <c r="C11" s="269"/>
      <c r="D11" s="269"/>
      <c r="E11" s="269"/>
      <c r="F11" s="269"/>
      <c r="G11" s="269"/>
      <c r="H11" s="269"/>
      <c r="I11" s="32">
        <v>7</v>
      </c>
      <c r="J11" s="7"/>
      <c r="K11" s="7"/>
      <c r="O11" s="103"/>
      <c r="P11" s="103"/>
    </row>
    <row r="12" spans="1:16">
      <c r="A12" s="268" t="s">
        <v>257</v>
      </c>
      <c r="B12" s="269"/>
      <c r="C12" s="269"/>
      <c r="D12" s="269"/>
      <c r="E12" s="269"/>
      <c r="F12" s="269"/>
      <c r="G12" s="269"/>
      <c r="H12" s="269"/>
      <c r="I12" s="32">
        <v>8</v>
      </c>
      <c r="J12" s="7"/>
      <c r="K12" s="7"/>
      <c r="O12" s="103"/>
      <c r="P12" s="103"/>
    </row>
    <row r="13" spans="1:16">
      <c r="A13" s="268" t="s">
        <v>258</v>
      </c>
      <c r="B13" s="269"/>
      <c r="C13" s="269"/>
      <c r="D13" s="269"/>
      <c r="E13" s="269"/>
      <c r="F13" s="269"/>
      <c r="G13" s="269"/>
      <c r="H13" s="269"/>
      <c r="I13" s="32">
        <v>9</v>
      </c>
      <c r="J13" s="7">
        <v>0</v>
      </c>
      <c r="K13" s="7">
        <v>0</v>
      </c>
      <c r="O13" s="103"/>
      <c r="P13" s="103"/>
    </row>
    <row r="14" spans="1:16">
      <c r="A14" s="270" t="s">
        <v>259</v>
      </c>
      <c r="B14" s="271"/>
      <c r="C14" s="271"/>
      <c r="D14" s="271"/>
      <c r="E14" s="271"/>
      <c r="F14" s="271"/>
      <c r="G14" s="271"/>
      <c r="H14" s="271"/>
      <c r="I14" s="32">
        <v>10</v>
      </c>
      <c r="J14" s="37">
        <f>SUM(J5:J13)</f>
        <v>170629861.762025</v>
      </c>
      <c r="K14" s="37">
        <f>SUM(K5:K13)</f>
        <v>165180301.95112503</v>
      </c>
      <c r="O14" s="103"/>
      <c r="P14" s="103"/>
    </row>
    <row r="15" spans="1:16">
      <c r="A15" s="268" t="s">
        <v>260</v>
      </c>
      <c r="B15" s="269"/>
      <c r="C15" s="269"/>
      <c r="D15" s="269"/>
      <c r="E15" s="269"/>
      <c r="F15" s="269"/>
      <c r="G15" s="269"/>
      <c r="H15" s="269"/>
      <c r="I15" s="32">
        <v>11</v>
      </c>
      <c r="J15" s="7"/>
      <c r="K15" s="7"/>
      <c r="O15" s="103"/>
      <c r="P15" s="103"/>
    </row>
    <row r="16" spans="1:16">
      <c r="A16" s="268" t="s">
        <v>261</v>
      </c>
      <c r="B16" s="269"/>
      <c r="C16" s="269"/>
      <c r="D16" s="269"/>
      <c r="E16" s="269"/>
      <c r="F16" s="269"/>
      <c r="G16" s="269"/>
      <c r="H16" s="269"/>
      <c r="I16" s="32">
        <v>12</v>
      </c>
      <c r="J16" s="7">
        <v>181940.97000000067</v>
      </c>
      <c r="K16" s="7">
        <v>1702795.8269999903</v>
      </c>
      <c r="O16" s="103"/>
      <c r="P16" s="103"/>
    </row>
    <row r="17" spans="1:16">
      <c r="A17" s="268" t="s">
        <v>262</v>
      </c>
      <c r="B17" s="269"/>
      <c r="C17" s="269"/>
      <c r="D17" s="269"/>
      <c r="E17" s="269"/>
      <c r="F17" s="269"/>
      <c r="G17" s="269"/>
      <c r="H17" s="269"/>
      <c r="I17" s="32">
        <v>13</v>
      </c>
      <c r="J17" s="7"/>
      <c r="K17" s="7"/>
      <c r="O17" s="103"/>
      <c r="P17" s="103"/>
    </row>
    <row r="18" spans="1:16">
      <c r="A18" s="268" t="s">
        <v>263</v>
      </c>
      <c r="B18" s="269"/>
      <c r="C18" s="269"/>
      <c r="D18" s="269"/>
      <c r="E18" s="269"/>
      <c r="F18" s="269"/>
      <c r="G18" s="269"/>
      <c r="H18" s="269"/>
      <c r="I18" s="32">
        <v>14</v>
      </c>
      <c r="J18" s="7"/>
      <c r="K18" s="7"/>
      <c r="O18" s="103"/>
      <c r="P18" s="103"/>
    </row>
    <row r="19" spans="1:16">
      <c r="A19" s="268" t="s">
        <v>264</v>
      </c>
      <c r="B19" s="269"/>
      <c r="C19" s="269"/>
      <c r="D19" s="269"/>
      <c r="E19" s="269"/>
      <c r="F19" s="269"/>
      <c r="G19" s="269"/>
      <c r="H19" s="269"/>
      <c r="I19" s="32">
        <v>15</v>
      </c>
      <c r="J19" s="7"/>
      <c r="K19" s="7"/>
      <c r="O19" s="103"/>
      <c r="P19" s="103"/>
    </row>
    <row r="20" spans="1:16">
      <c r="A20" s="268" t="s">
        <v>265</v>
      </c>
      <c r="B20" s="269"/>
      <c r="C20" s="269"/>
      <c r="D20" s="269"/>
      <c r="E20" s="269"/>
      <c r="F20" s="269"/>
      <c r="G20" s="269"/>
      <c r="H20" s="269"/>
      <c r="I20" s="32">
        <v>16</v>
      </c>
      <c r="J20" s="8">
        <v>-3435707.4304520506</v>
      </c>
      <c r="K20" s="8">
        <v>-12589334.761386214</v>
      </c>
      <c r="M20" s="103"/>
      <c r="O20" s="103"/>
      <c r="P20" s="103"/>
    </row>
    <row r="21" spans="1:16">
      <c r="A21" s="270" t="s">
        <v>266</v>
      </c>
      <c r="B21" s="271"/>
      <c r="C21" s="271"/>
      <c r="D21" s="271"/>
      <c r="E21" s="271"/>
      <c r="F21" s="271"/>
      <c r="G21" s="271"/>
      <c r="H21" s="271"/>
      <c r="I21" s="32">
        <v>17</v>
      </c>
      <c r="J21" s="107">
        <f>SUM(J15:J20)</f>
        <v>-3253766.46045205</v>
      </c>
      <c r="K21" s="107">
        <f>SUM(K15:K20)</f>
        <v>-10886538.934386224</v>
      </c>
      <c r="O21" s="103"/>
      <c r="P21" s="103"/>
    </row>
    <row r="22" spans="1:16">
      <c r="A22" s="272"/>
      <c r="B22" s="273"/>
      <c r="C22" s="273"/>
      <c r="D22" s="273"/>
      <c r="E22" s="273"/>
      <c r="F22" s="273"/>
      <c r="G22" s="273"/>
      <c r="H22" s="273"/>
      <c r="I22" s="274"/>
      <c r="J22" s="274"/>
      <c r="K22" s="275"/>
    </row>
    <row r="23" spans="1:16">
      <c r="A23" s="260" t="s">
        <v>267</v>
      </c>
      <c r="B23" s="261"/>
      <c r="C23" s="261"/>
      <c r="D23" s="261"/>
      <c r="E23" s="261"/>
      <c r="F23" s="261"/>
      <c r="G23" s="261"/>
      <c r="H23" s="261"/>
      <c r="I23" s="33">
        <v>18</v>
      </c>
      <c r="J23" s="7">
        <v>-3253766.46045205</v>
      </c>
      <c r="K23" s="7">
        <v>-10886538.934386224</v>
      </c>
    </row>
    <row r="24" spans="1:16" ht="17.25" customHeight="1">
      <c r="A24" s="262" t="s">
        <v>268</v>
      </c>
      <c r="B24" s="263"/>
      <c r="C24" s="263"/>
      <c r="D24" s="263"/>
      <c r="E24" s="263"/>
      <c r="F24" s="263"/>
      <c r="G24" s="263"/>
      <c r="H24" s="263"/>
      <c r="I24" s="34">
        <v>19</v>
      </c>
      <c r="J24" s="8"/>
      <c r="K24" s="8"/>
    </row>
    <row r="25" spans="1:16" ht="30" customHeight="1">
      <c r="A25" s="264" t="s">
        <v>269</v>
      </c>
      <c r="B25" s="265"/>
      <c r="C25" s="265"/>
      <c r="D25" s="265"/>
      <c r="E25" s="265"/>
      <c r="F25" s="265"/>
      <c r="G25" s="265"/>
      <c r="H25" s="265"/>
      <c r="I25" s="265"/>
      <c r="J25" s="265"/>
      <c r="K25" s="265"/>
    </row>
    <row r="27" spans="1:16">
      <c r="J27" s="103"/>
    </row>
    <row r="31" spans="1:16">
      <c r="J31" s="103"/>
      <c r="K31" s="103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8:H8"/>
    <mergeCell ref="A9:H9"/>
    <mergeCell ref="A10:H10"/>
    <mergeCell ref="A17:H17"/>
    <mergeCell ref="A5:H5"/>
    <mergeCell ref="A6:H6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18:H18"/>
    <mergeCell ref="A11:H11"/>
    <mergeCell ref="A12:H12"/>
    <mergeCell ref="A13:H13"/>
    <mergeCell ref="A14:H14"/>
    <mergeCell ref="A7:H7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2">
    <dataValidation allowBlank="1" sqref="A1:I1048576 J25:K65536 L1:IV1048576 J1:K9 K11:K24 J11:J23"/>
    <dataValidation type="whole" operator="notEqual" allowBlank="1" showInputMessage="1" showErrorMessage="1" errorTitle="Pogrešan unos" error="Mogu se unijeti samo cjelobrojne vrijednosti." sqref="J24">
      <formula1>999999999999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1:J28"/>
  <sheetViews>
    <sheetView view="pageBreakPreview" zoomScale="110" zoomScaleNormal="100" workbookViewId="0"/>
  </sheetViews>
  <sheetFormatPr defaultRowHeight="12.75"/>
  <sheetData>
    <row r="1" spans="1:10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5.75">
      <c r="A2" s="281" t="s">
        <v>245</v>
      </c>
      <c r="B2" s="281"/>
      <c r="C2" s="281"/>
      <c r="D2" s="281"/>
      <c r="E2" s="281"/>
      <c r="F2" s="281"/>
      <c r="G2" s="281"/>
      <c r="H2" s="281"/>
      <c r="I2" s="281"/>
      <c r="J2" s="281"/>
    </row>
    <row r="3" spans="1:10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ht="12.75" customHeight="1">
      <c r="A4" s="282" t="s">
        <v>280</v>
      </c>
      <c r="B4" s="282"/>
      <c r="C4" s="282"/>
      <c r="D4" s="282"/>
      <c r="E4" s="282"/>
      <c r="F4" s="282"/>
      <c r="G4" s="282"/>
      <c r="H4" s="282"/>
      <c r="I4" s="282"/>
      <c r="J4" s="282"/>
    </row>
    <row r="5" spans="1:10" ht="12.75" customHeight="1">
      <c r="A5" s="282"/>
      <c r="B5" s="282"/>
      <c r="C5" s="282"/>
      <c r="D5" s="282"/>
      <c r="E5" s="282"/>
      <c r="F5" s="282"/>
      <c r="G5" s="282"/>
      <c r="H5" s="282"/>
      <c r="I5" s="282"/>
      <c r="J5" s="282"/>
    </row>
    <row r="6" spans="1:10" ht="12.75" customHeight="1">
      <c r="A6" s="282"/>
      <c r="B6" s="282"/>
      <c r="C6" s="282"/>
      <c r="D6" s="282"/>
      <c r="E6" s="282"/>
      <c r="F6" s="282"/>
      <c r="G6" s="282"/>
      <c r="H6" s="282"/>
      <c r="I6" s="282"/>
      <c r="J6" s="282"/>
    </row>
    <row r="7" spans="1:10" ht="12.75" customHeight="1">
      <c r="A7" s="282"/>
      <c r="B7" s="282"/>
      <c r="C7" s="282"/>
      <c r="D7" s="282"/>
      <c r="E7" s="282"/>
      <c r="F7" s="282"/>
      <c r="G7" s="282"/>
      <c r="H7" s="282"/>
      <c r="I7" s="282"/>
      <c r="J7" s="282"/>
    </row>
    <row r="8" spans="1:10" ht="12.75" customHeight="1">
      <c r="A8" s="282"/>
      <c r="B8" s="282"/>
      <c r="C8" s="282"/>
      <c r="D8" s="282"/>
      <c r="E8" s="282"/>
      <c r="F8" s="282"/>
      <c r="G8" s="282"/>
      <c r="H8" s="282"/>
      <c r="I8" s="282"/>
      <c r="J8" s="282"/>
    </row>
    <row r="9" spans="1:10" ht="12.75" customHeight="1">
      <c r="A9" s="282"/>
      <c r="B9" s="282"/>
      <c r="C9" s="282"/>
      <c r="D9" s="282"/>
      <c r="E9" s="282"/>
      <c r="F9" s="282"/>
      <c r="G9" s="282"/>
      <c r="H9" s="282"/>
      <c r="I9" s="282"/>
      <c r="J9" s="282"/>
    </row>
    <row r="10" spans="1:10" ht="12.75" customHeight="1">
      <c r="A10" s="282"/>
      <c r="B10" s="282"/>
      <c r="C10" s="282"/>
      <c r="D10" s="282"/>
      <c r="E10" s="282"/>
      <c r="F10" s="282"/>
      <c r="G10" s="282"/>
      <c r="H10" s="282"/>
      <c r="I10" s="282"/>
      <c r="J10" s="282"/>
    </row>
    <row r="11" spans="1:10">
      <c r="A11" s="283"/>
      <c r="B11" s="283"/>
      <c r="C11" s="283"/>
      <c r="D11" s="283"/>
      <c r="E11" s="283"/>
      <c r="F11" s="283"/>
      <c r="G11" s="283"/>
      <c r="H11" s="283"/>
      <c r="I11" s="283"/>
      <c r="J11" s="283"/>
    </row>
    <row r="12" spans="1:10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spans="1:10">
      <c r="A13" s="28"/>
      <c r="B13" s="28"/>
      <c r="C13" s="28"/>
      <c r="D13" s="28"/>
      <c r="E13" s="28"/>
      <c r="F13" s="28"/>
      <c r="G13" s="28"/>
      <c r="H13" s="28"/>
      <c r="I13" s="28"/>
      <c r="J13" s="28"/>
    </row>
    <row r="14" spans="1:10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0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0">
      <c r="A16" s="28"/>
      <c r="B16" s="28"/>
      <c r="C16" s="28"/>
      <c r="D16" s="28"/>
      <c r="E16" s="28"/>
      <c r="F16" s="28"/>
      <c r="G16" s="28"/>
      <c r="H16" s="28"/>
      <c r="I16" s="28"/>
      <c r="J16" s="28"/>
    </row>
    <row r="17" spans="1:10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0">
      <c r="A18" s="28"/>
      <c r="B18" s="28"/>
      <c r="C18" s="28"/>
      <c r="D18" s="28"/>
      <c r="E18" s="28"/>
      <c r="F18" s="28"/>
      <c r="G18" s="28"/>
      <c r="H18" s="28"/>
      <c r="I18" s="28"/>
      <c r="J18" s="28"/>
    </row>
    <row r="19" spans="1:10">
      <c r="A19" s="28"/>
      <c r="B19" s="28"/>
      <c r="C19" s="28"/>
      <c r="D19" s="28"/>
      <c r="E19" s="28"/>
      <c r="F19" s="28"/>
      <c r="G19" s="28"/>
      <c r="H19" s="28"/>
      <c r="I19" s="28"/>
      <c r="J19" s="28"/>
    </row>
    <row r="20" spans="1:10">
      <c r="A20" s="28"/>
      <c r="B20" s="28"/>
      <c r="C20" s="28"/>
      <c r="D20" s="28"/>
      <c r="E20" s="28"/>
      <c r="F20" s="28"/>
      <c r="G20" s="28"/>
      <c r="H20" s="28"/>
      <c r="I20" s="28"/>
      <c r="J20" s="28"/>
    </row>
    <row r="21" spans="1:10">
      <c r="A21" s="28"/>
      <c r="B21" s="28"/>
      <c r="C21" s="28"/>
      <c r="D21" s="28"/>
      <c r="E21" s="28"/>
      <c r="F21" s="28"/>
      <c r="G21" s="28"/>
      <c r="H21" s="28"/>
      <c r="I21" s="28"/>
      <c r="J21" s="28"/>
    </row>
    <row r="22" spans="1:10">
      <c r="A22" s="28"/>
      <c r="B22" s="28"/>
      <c r="C22" s="28"/>
      <c r="D22" s="28"/>
      <c r="E22" s="28"/>
      <c r="F22" s="28"/>
      <c r="G22" s="28"/>
      <c r="H22" s="28"/>
      <c r="I22" s="28"/>
      <c r="J22" s="28"/>
    </row>
    <row r="23" spans="1:10">
      <c r="A23" s="28"/>
      <c r="B23" s="28"/>
      <c r="C23" s="28"/>
      <c r="D23" s="28"/>
      <c r="E23" s="28"/>
      <c r="F23" s="28"/>
      <c r="G23" s="28"/>
      <c r="H23" s="28"/>
      <c r="I23" s="28"/>
      <c r="J23" s="28"/>
    </row>
    <row r="24" spans="1:10">
      <c r="A24" s="28"/>
      <c r="B24" s="28"/>
      <c r="C24" s="28"/>
      <c r="D24" s="28"/>
      <c r="E24" s="28"/>
      <c r="F24" s="28"/>
      <c r="G24" s="28"/>
      <c r="H24" s="28"/>
      <c r="I24" s="28"/>
      <c r="J24" s="28"/>
    </row>
    <row r="25" spans="1:10">
      <c r="A25" s="28"/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15">
      <c r="A26" s="28"/>
      <c r="B26" s="28"/>
      <c r="C26" s="28"/>
      <c r="D26" s="28"/>
      <c r="E26" s="28"/>
      <c r="F26" s="28"/>
      <c r="G26" s="28"/>
      <c r="H26" s="28"/>
      <c r="I26" s="29"/>
      <c r="J26" s="28"/>
    </row>
    <row r="27" spans="1:10">
      <c r="A27" s="28"/>
      <c r="B27" s="28"/>
      <c r="C27" s="28"/>
      <c r="D27" s="28"/>
      <c r="E27" s="28"/>
      <c r="F27" s="28"/>
      <c r="G27" s="28"/>
      <c r="H27" s="28"/>
      <c r="I27" s="28"/>
      <c r="J27" s="28"/>
    </row>
    <row r="28" spans="1:10">
      <c r="A28" s="28"/>
      <c r="B28" s="28"/>
      <c r="C28" s="28"/>
      <c r="D28" s="28"/>
      <c r="E28" s="28"/>
      <c r="F28" s="28"/>
      <c r="G28" s="28"/>
      <c r="H28" s="28"/>
      <c r="I28" s="28"/>
      <c r="J28" s="28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OPĆI PODACI</vt:lpstr>
      <vt:lpstr>Bilanca</vt:lpstr>
      <vt:lpstr>RDG</vt:lpstr>
      <vt:lpstr>NT_I</vt:lpstr>
      <vt:lpstr>PK</vt:lpstr>
      <vt:lpstr>Bilješke</vt:lpstr>
      <vt:lpstr>Bilješke!Print_Area</vt:lpstr>
      <vt:lpstr>'OPĆI PODACI'!Print_Area</vt:lpstr>
      <vt:lpstr>PK!Print_Area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Vedrana Krsnik</cp:lastModifiedBy>
  <cp:lastPrinted>2017-02-24T15:03:38Z</cp:lastPrinted>
  <dcterms:created xsi:type="dcterms:W3CDTF">2008-10-17T11:51:54Z</dcterms:created>
  <dcterms:modified xsi:type="dcterms:W3CDTF">2017-04-28T13:29:07Z</dcterms:modified>
</cp:coreProperties>
</file>