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7\Q3\Obrasci\Stari\"/>
    </mc:Choice>
  </mc:AlternateContent>
  <bookViews>
    <workbookView xWindow="0" yWindow="0" windowWidth="19200" windowHeight="6468" activeTab="3"/>
  </bookViews>
  <sheets>
    <sheet name="OPĆI PODACI" sheetId="15" r:id="rId1"/>
    <sheet name="Bilanca " sheetId="19" r:id="rId2"/>
    <sheet name="RDG " sheetId="18" r:id="rId3"/>
    <sheet name="NT_I" sheetId="20" r:id="rId4"/>
    <sheet name="PK " sheetId="17" r:id="rId5"/>
    <sheet name="Bilješke" sheetId="16" state="hidden" r:id="rId6"/>
  </sheets>
  <definedNames>
    <definedName name="_xlnm.Print_Area" localSheetId="5">Bilješke!$A$1:$J$53</definedName>
    <definedName name="_xlnm.Print_Area" localSheetId="0">'OPĆI PODACI'!$A$1:$I$63</definedName>
    <definedName name="_xlnm.Print_Area" localSheetId="4">'PK '!$A$1:$K$25</definedName>
  </definedNames>
  <calcPr calcId="171027" calcOnSave="0"/>
</workbook>
</file>

<file path=xl/calcChain.xml><?xml version="1.0" encoding="utf-8"?>
<calcChain xmlns="http://schemas.openxmlformats.org/spreadsheetml/2006/main">
  <c r="J13" i="20" l="1"/>
  <c r="K13" i="20"/>
  <c r="M33" i="18" l="1"/>
  <c r="K7" i="18"/>
  <c r="M27" i="18"/>
  <c r="M22" i="18"/>
  <c r="M16" i="18"/>
  <c r="M12" i="18"/>
  <c r="M7" i="18"/>
  <c r="M42" i="18" s="1"/>
  <c r="K72" i="19"/>
  <c r="K7" i="19"/>
  <c r="M10" i="18" l="1"/>
  <c r="M43" i="18" s="1"/>
  <c r="M44" i="18" s="1"/>
  <c r="M48" i="18" s="1"/>
  <c r="M56" i="18" s="1"/>
  <c r="M67" i="18" s="1"/>
  <c r="M70" i="18" s="1"/>
  <c r="K44" i="20"/>
  <c r="J44" i="20"/>
  <c r="K38" i="20"/>
  <c r="J38" i="20"/>
  <c r="K31" i="20"/>
  <c r="J31" i="20"/>
  <c r="K27" i="20"/>
  <c r="J27" i="20"/>
  <c r="K18" i="20"/>
  <c r="K20" i="20" s="1"/>
  <c r="J18" i="20"/>
  <c r="J19" i="20" s="1"/>
  <c r="M46" i="18" l="1"/>
  <c r="J45" i="20"/>
  <c r="K46" i="20"/>
  <c r="J32" i="20"/>
  <c r="K33" i="20"/>
  <c r="K19" i="20"/>
  <c r="K32" i="20"/>
  <c r="K45" i="20"/>
  <c r="J20" i="20"/>
  <c r="J33" i="20"/>
  <c r="J46" i="20"/>
  <c r="K21" i="17"/>
  <c r="J21" i="17"/>
  <c r="K14" i="17"/>
  <c r="J14" i="17"/>
  <c r="K48" i="20" l="1"/>
  <c r="J47" i="20"/>
  <c r="J48" i="20"/>
  <c r="K47" i="20"/>
  <c r="K50" i="20" s="1"/>
  <c r="K41" i="19"/>
  <c r="K35" i="19"/>
  <c r="K16" i="19"/>
  <c r="J51" i="20" l="1"/>
  <c r="J50" i="20"/>
  <c r="K51" i="20"/>
  <c r="K52" i="20" s="1"/>
  <c r="J52" i="20" l="1"/>
  <c r="K71" i="18"/>
  <c r="J71" i="18"/>
  <c r="K57" i="18"/>
  <c r="K66" i="18" s="1"/>
  <c r="J57" i="18"/>
  <c r="J66" i="18" s="1"/>
  <c r="K33" i="18"/>
  <c r="J33" i="18"/>
  <c r="K27" i="18"/>
  <c r="J27" i="18"/>
  <c r="K22" i="18"/>
  <c r="J22" i="18"/>
  <c r="K16" i="18"/>
  <c r="J16" i="18"/>
  <c r="J10" i="18" s="1"/>
  <c r="J43" i="18" s="1"/>
  <c r="K12" i="18"/>
  <c r="J12" i="18"/>
  <c r="K42" i="18"/>
  <c r="J7" i="18"/>
  <c r="L57" i="18"/>
  <c r="L66" i="18" s="1"/>
  <c r="J42" i="18" l="1"/>
  <c r="K10" i="18"/>
  <c r="K43" i="18" s="1"/>
  <c r="K45" i="18"/>
  <c r="K44" i="18"/>
  <c r="K48" i="18" s="1"/>
  <c r="K56" i="18" s="1"/>
  <c r="K67" i="18" s="1"/>
  <c r="K70" i="18" s="1"/>
  <c r="J45" i="18"/>
  <c r="J44" i="18"/>
  <c r="J48" i="18" s="1"/>
  <c r="J56" i="18" s="1"/>
  <c r="J67" i="18" s="1"/>
  <c r="J70" i="18" s="1"/>
  <c r="J46" i="18"/>
  <c r="K46" i="18"/>
  <c r="J50" i="18" l="1"/>
  <c r="J49" i="18"/>
  <c r="K50" i="18"/>
  <c r="K49" i="18"/>
  <c r="L33" i="18" l="1"/>
  <c r="K90" i="19" l="1"/>
  <c r="K79" i="19"/>
  <c r="L27" i="18" l="1"/>
  <c r="J100" i="19"/>
  <c r="J90" i="19"/>
  <c r="J86" i="19"/>
  <c r="J82" i="19"/>
  <c r="J79" i="19"/>
  <c r="J72" i="19"/>
  <c r="J56" i="19"/>
  <c r="J49" i="19"/>
  <c r="J41" i="19"/>
  <c r="J35" i="19"/>
  <c r="J26" i="19"/>
  <c r="J16" i="19"/>
  <c r="J9" i="19"/>
  <c r="J7" i="19"/>
  <c r="J8" i="19" l="1"/>
  <c r="J66" i="19" s="1"/>
  <c r="J40" i="19"/>
  <c r="J69" i="19"/>
  <c r="J114" i="19" s="1"/>
  <c r="K86" i="19"/>
  <c r="K9" i="19" l="1"/>
  <c r="K26" i="19"/>
  <c r="L7" i="18"/>
  <c r="L12" i="18"/>
  <c r="L16" i="18"/>
  <c r="L22" i="18"/>
  <c r="K82" i="19"/>
  <c r="K100" i="19"/>
  <c r="K49" i="19"/>
  <c r="K56" i="19"/>
  <c r="L10" i="18" l="1"/>
  <c r="L43" i="18" s="1"/>
  <c r="K69" i="19"/>
  <c r="K114" i="19" s="1"/>
  <c r="L42" i="18"/>
  <c r="K40" i="19"/>
  <c r="K8" i="19"/>
  <c r="L44" i="18" l="1"/>
  <c r="L48" i="18" s="1"/>
  <c r="L56" i="18" s="1"/>
  <c r="L67" i="18" s="1"/>
  <c r="L70" i="18" s="1"/>
  <c r="L45" i="18"/>
  <c r="L46" i="18"/>
  <c r="K66" i="19"/>
  <c r="L50" i="18" l="1"/>
  <c r="L49" i="18"/>
</calcChain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<sst xmlns="http://schemas.openxmlformats.org/spreadsheetml/2006/main" count="358" uniqueCount="323">
  <si>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</si>
  <si>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</si>
  <si>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</si>
  <si>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</si>
  <si>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</si>
  <si>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</si>
  <si>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</si>
  <si>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</si>
  <si>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</si>
  <si>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</si>
  <si>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</si>
  <si>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</si>
  <si>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</si>
  <si>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</si>
  <si>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</si>
  <si>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</si>
  <si>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</si>
  <si>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</si>
  <si>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</si>
  <si>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</si>
  <si>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</si>
  <si>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</si>
  <si>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</si>
  <si>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</si>
  <si>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</si>
  <si>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</si>
  <si>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</si>
  <si>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</si>
  <si>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</si>
  <si>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</si>
  <si>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</si>
  <si>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</si>
  <si>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</si>
  <si>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</si>
  <si>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</si>
  <si>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</si>
  <si>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</si>
  <si>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</si>
  <si>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</si>
  <si>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</si>
  <si>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</si>
  <si>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</si>
  <si>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</si>
  <si>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</si>
  <si>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</si>
  <si>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</si>
  <si>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</si>
  <si>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</si>
  <si>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</si>
  <si>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</si>
  <si>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</si>
  <si>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</si>
  <si>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</si>
  <si>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</si>
  <si>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</si>
  <si>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</si>
  <si>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</si>
  <si>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</si>
  <si>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</si>
  <si>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</si>
  <si>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</si>
  <si>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</si>
  <si>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</si>
  <si>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</si>
  <si>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</si>
  <si>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</si>
  <si>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</si>
  <si>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</si>
  <si>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</si>
  <si>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</si>
  <si>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</si>
  <si>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</si>
  <si>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</si>
  <si>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</si>
  <si>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</si>
  <si>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</si>
  <si>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</si>
  <si>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</si>
  <si>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</si>
  <si>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</si>
  <si>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</si>
  <si>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</si>
  <si>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</si>
  <si>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</si>
  <si>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</si>
  <si>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</si>
  <si>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</si>
  <si>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</si>
  <si>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</si>
  <si>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</si>
  <si>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</si>
  <si>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</si>
  <si>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</si>
  <si>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</si>
  <si>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</si>
  <si>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</si>
  <si>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</si>
  <si>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</si>
  <si>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</si>
  <si>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</si>
  <si>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</si>
  <si>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</si>
  <si>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</si>
  <si>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</si>
  <si>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</si>
  <si>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</si>
  <si>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</si>
  <si>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</si>
  <si>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</si>
  <si>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</si>
  <si>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</si>
  <si>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</si>
  <si>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</si>
  <si>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</si>
  <si>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</si>
  <si>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</si>
  <si>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</si>
  <si>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</si>
  <si>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</si>
  <si>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</si>
  <si>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</si>
  <si>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</si>
  <si>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</si>
  <si>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</si>
  <si>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</si>
  <si>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</si>
  <si>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</si>
  <si>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</si>
  <si>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</si>
  <si>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</si>
  <si>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</si>
  <si>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</si>
  <si>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</si>
  <si>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</si>
  <si>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</si>
  <si>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</si>
  <si>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</si>
  <si>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</si>
  <si>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</si>
  <si>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</si>
  <si>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</si>
  <si>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</si>
  <si>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</si>
  <si>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</si>
  <si>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</si>
  <si>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</si>
  <si>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</si>
  <si>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</si>
  <si>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</si>
  <si>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</si>
  <si>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</si>
  <si>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</si>
  <si>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</si>
  <si>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</si>
  <si>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</si>
  <si>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</si>
  <si>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</si>
  <si>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</si>
  <si>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</si>
  <si>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</si>
  <si>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</si>
  <si>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</si>
  <si>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</si>
  <si>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</si>
  <si>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</si>
  <si>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</si>
  <si>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</si>
  <si>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</si>
  <si>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</si>
  <si>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</si>
  <si>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</si>
  <si>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</si>
  <si>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</si>
  <si>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</si>
  <si>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</si>
  <si>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</si>
  <si>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</si>
  <si>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</si>
  <si>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</si>
  <si>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</si>
  <si>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</si>
  <si>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</si>
  <si>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</si>
  <si>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</si>
  <si>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</si>
  <si>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</si>
  <si>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</si>
  <si>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</si>
  <si>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</si>
  <si>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</si>
  <si>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</si>
  <si>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</si>
  <si>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</si>
  <si>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</si>
  <si>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</si>
  <si>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</si>
  <si>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</si>
  <si>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</si>
  <si>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</si>
  <si>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</si>
  <si>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</si>
  <si>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</si>
  <si>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</si>
  <si>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</si>
  <si>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</si>
  <si>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</si>
  <si>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</si>
  <si>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</si>
  <si>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</si>
  <si>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</si>
  <si>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</si>
  <si>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</si>
  <si>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</si>
  <si>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</si>
  <si>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</si>
  <si>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</si>
  <si>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</si>
  <si>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</si>
  <si>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</si>
  <si>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</si>
  <si>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</si>
  <si>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</si>
  <si>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</si>
  <si>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</si>
  <si>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</si>
  <si>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</si>
  <si>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</si>
  <si>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</si>
  <si>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</si>
  <si>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</si>
  <si>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</si>
  <si>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</si>
  <si>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</si>
  <si>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</si>
  <si>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</si>
  <si>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</si>
  <si>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</si>
  <si>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</si>
  <si>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</si>
  <si>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</si>
  <si>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</si>
  <si>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</si>
  <si>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</si>
  <si>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</si>
  <si>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</si>
  <si>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</si>
  <si>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</si>
  <si>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</si>
  <si>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</si>
  <si>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</si>
  <si>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</si>
  <si>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</si>
  <si>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</si>
  <si>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</si>
  <si>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</si>
  <si>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</si>
  <si>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</si>
  <si>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</si>
  <si>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</si>
  <si>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</si>
  <si>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</si>
  <si>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</si>
  <si>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</si>
  <si>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</si>
  <si>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</si>
  <si>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</si>
  <si>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</si>
  <si>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</si>
  <si>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</si>
  <si>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</si>
  <si>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</si>
  <si>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</si>
  <si>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</si>
  <si>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</si>
  <si>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</si>
  <si>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</si>
  <si>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</si>
  <si>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</si>
  <si>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</si>
  <si>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</si>
  <si>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</si>
  <si>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Prethodno razdoblje</t>
  </si>
  <si>
    <t>Tekuće razdoblje</t>
  </si>
  <si>
    <t>01244272</t>
  </si>
  <si>
    <t>080111595</t>
  </si>
  <si>
    <t>59064993527</t>
  </si>
  <si>
    <t>GRANOLIO d.d.</t>
  </si>
  <si>
    <t>ZAGREB</t>
  </si>
  <si>
    <t>BUDMANIJEVA 5</t>
  </si>
  <si>
    <t>granolio@granolio.hr</t>
  </si>
  <si>
    <t>www.granolio.hr</t>
  </si>
  <si>
    <t>GRAD ZAGREB</t>
  </si>
  <si>
    <t>(krajem godine)</t>
  </si>
  <si>
    <t>DA</t>
  </si>
  <si>
    <t>1061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</si>
  <si>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</si>
  <si>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</si>
  <si>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</si>
  <si>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</si>
  <si>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</si>
  <si>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</si>
  <si>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</si>
  <si>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</si>
  <si>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</si>
  <si>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</si>
  <si>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</si>
  <si>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</si>
  <si>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</si>
  <si>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JASENKA KORDIĆ</t>
  </si>
  <si>
    <t>01/6320261</t>
  </si>
  <si>
    <t>01/6320224</t>
  </si>
  <si>
    <t>jkordic@granolio.hr</t>
  </si>
  <si>
    <t>HRVOJE FILIPOVIĆ</t>
  </si>
  <si>
    <t>Obveznik: GRANOLIO d.d.</t>
  </si>
  <si>
    <t>1. Financijski izvještaji (bilanca, račun dobiti i gubitka, izvještaj o novčanom tijeku, izvještaj o promjenama</t>
  </si>
  <si>
    <t>ŽITAR KONTO D.O.O.</t>
  </si>
  <si>
    <t>04212517</t>
  </si>
  <si>
    <t xml:space="preserve">    1. Kamate, tečajne razlike i drugi rashodi s povezanim     poduzetnicima</t>
  </si>
  <si>
    <t>01.01.2017.</t>
  </si>
  <si>
    <t>u razdoblju 01.01.2017. do 30.09.2017.</t>
  </si>
  <si>
    <t>stanje na dan 30.09.2017.</t>
  </si>
  <si>
    <t xml:space="preserve">Prethodno razdoblje </t>
  </si>
  <si>
    <t>30.09.2017.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</si>
</sst>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000"/>
    <numFmt numFmtId="165" formatCode="_-* #,##0\ _k_n_-;\-* #,##0\ _k_n_-;_-* &quot;-&quot;??\ _k_n_-;_-@_-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  <xf numFmtId="0" fontId="1" fillId="0" borderId="0"/>
    <xf numFmtId="43" fontId="23" fillId="0" borderId="0" applyFont="0" applyFill="0" applyBorder="0" applyAlignment="0" applyProtection="0"/>
  </cellStyleXfs>
  <cellXfs count="319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 applyProtection="1">
      <protection hidden="1"/>
    </xf>
    <xf numFmtId="0" fontId="7" fillId="0" borderId="7" xfId="3" applyFont="1" applyBorder="1" applyAlignment="1"/>
    <xf numFmtId="0" fontId="11" fillId="0" borderId="0" xfId="5">
      <alignment vertical="top"/>
    </xf>
    <xf numFmtId="0" fontId="11" fillId="0" borderId="0" xfId="5" applyAlignment="1"/>
    <xf numFmtId="0" fontId="19" fillId="0" borderId="0" xfId="5" applyFont="1" applyAlignment="1"/>
    <xf numFmtId="0" fontId="15" fillId="0" borderId="0" xfId="5" applyFont="1" applyBorder="1" applyAlignment="1" applyProtection="1">
      <alignment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>
      <alignment horizontal="center" vertical="center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0" fontId="1" fillId="0" borderId="0" xfId="5" applyFont="1" applyFill="1" applyBorder="1" applyAlignment="1">
      <alignment wrapText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 applyProtection="1">
      <alignment horizontal="left"/>
      <protection hidden="1"/>
    </xf>
    <xf numFmtId="0" fontId="7" fillId="0" borderId="13" xfId="3" applyFont="1" applyFill="1" applyBorder="1" applyAlignment="1" applyProtection="1">
      <alignment vertical="center"/>
      <protection hidden="1"/>
    </xf>
    <xf numFmtId="0" fontId="15" fillId="0" borderId="13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4" fillId="0" borderId="12" xfId="3" applyFont="1" applyBorder="1" applyAlignment="1" applyProtection="1">
      <alignment vertical="center"/>
      <protection hidden="1"/>
    </xf>
    <xf numFmtId="0" fontId="7" fillId="0" borderId="14" xfId="3" applyFont="1" applyBorder="1" applyAlignment="1" applyProtection="1">
      <protection hidden="1"/>
    </xf>
    <xf numFmtId="0" fontId="7" fillId="0" borderId="15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alignment horizontal="right" vertical="top" wrapText="1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0" fontId="5" fillId="0" borderId="0" xfId="3" applyFont="1" applyAlignment="1"/>
    <xf numFmtId="14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2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Border="1" applyAlignment="1" applyProtection="1">
      <alignment horizontal="left" vertical="center" wrapText="1"/>
      <protection hidden="1"/>
    </xf>
    <xf numFmtId="0" fontId="5" fillId="0" borderId="0" xfId="3" applyFont="1" applyAlignme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0" fontId="5" fillId="0" borderId="0" xfId="3" applyFont="1" applyFill="1" applyBorder="1" applyAlignment="1" applyProtection="1"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wrapText="1"/>
      <protection hidden="1"/>
    </xf>
    <xf numFmtId="0" fontId="5" fillId="0" borderId="0" xfId="3" applyFont="1" applyAlignment="1" applyProtection="1">
      <alignment horizontal="right"/>
      <protection hidden="1"/>
    </xf>
    <xf numFmtId="0" fontId="5" fillId="0" borderId="0" xfId="3" applyFont="1" applyAlignment="1" applyProtection="1">
      <alignment horizontal="right" wrapText="1"/>
      <protection hidden="1"/>
    </xf>
    <xf numFmtId="0" fontId="5" fillId="0" borderId="0" xfId="3" applyFont="1" applyBorder="1" applyAlignment="1" applyProtection="1">
      <alignment horizontal="left"/>
      <protection hidden="1"/>
    </xf>
    <xf numFmtId="0" fontId="5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right"/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left" vertical="top" wrapText="1"/>
      <protection hidden="1"/>
    </xf>
    <xf numFmtId="0" fontId="5" fillId="0" borderId="0" xfId="3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left" vertical="top"/>
      <protection hidden="1"/>
    </xf>
    <xf numFmtId="0" fontId="5" fillId="0" borderId="18" xfId="3" applyFont="1" applyBorder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5" fillId="0" borderId="0" xfId="3" applyFont="1" applyFill="1" applyAlignment="1" applyProtection="1">
      <alignment vertical="top"/>
      <protection hidden="1"/>
    </xf>
    <xf numFmtId="0" fontId="5" fillId="0" borderId="0" xfId="3" applyFont="1" applyFill="1" applyAlignment="1" applyProtection="1"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1" fillId="0" borderId="0" xfId="0" applyNumberFormat="1" applyFont="1" applyFill="1"/>
    <xf numFmtId="3" fontId="2" fillId="0" borderId="9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3" fontId="4" fillId="0" borderId="9" xfId="3" applyNumberFormat="1" applyFont="1" applyFill="1" applyBorder="1" applyAlignment="1" applyProtection="1">
      <alignment horizontal="right" vertical="center"/>
      <protection locked="0" hidden="1"/>
    </xf>
    <xf numFmtId="3" fontId="22" fillId="0" borderId="20" xfId="0" applyNumberFormat="1" applyFont="1" applyFill="1" applyBorder="1" applyAlignment="1">
      <alignment horizontal="right" wrapText="1"/>
    </xf>
    <xf numFmtId="0" fontId="16" fillId="0" borderId="8" xfId="0" applyFont="1" applyFill="1" applyBorder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8" fillId="0" borderId="40" xfId="0" applyFont="1" applyFill="1" applyBorder="1" applyAlignment="1" applyProtection="1">
      <alignment horizontal="center" vertical="center" wrapText="1"/>
      <protection hidden="1"/>
    </xf>
    <xf numFmtId="3" fontId="2" fillId="0" borderId="42" xfId="0" applyNumberFormat="1" applyFont="1" applyFill="1" applyBorder="1" applyAlignment="1" applyProtection="1">
      <alignment vertical="center"/>
      <protection locked="0"/>
    </xf>
    <xf numFmtId="3" fontId="2" fillId="0" borderId="44" xfId="0" applyNumberFormat="1" applyFont="1" applyFill="1" applyBorder="1" applyAlignment="1" applyProtection="1">
      <alignment vertical="center"/>
      <protection hidden="1"/>
    </xf>
    <xf numFmtId="3" fontId="2" fillId="0" borderId="44" xfId="0" applyNumberFormat="1" applyFont="1" applyFill="1" applyBorder="1" applyAlignment="1" applyProtection="1">
      <alignment vertical="center"/>
      <protection locked="0"/>
    </xf>
    <xf numFmtId="3" fontId="2" fillId="0" borderId="46" xfId="0" applyNumberFormat="1" applyFont="1" applyFill="1" applyBorder="1" applyAlignment="1" applyProtection="1">
      <alignment vertical="center"/>
      <protection locked="0"/>
    </xf>
    <xf numFmtId="0" fontId="0" fillId="0" borderId="49" xfId="0" applyFill="1" applyBorder="1"/>
    <xf numFmtId="0" fontId="0" fillId="0" borderId="0" xfId="0" applyFill="1" applyBorder="1"/>
    <xf numFmtId="0" fontId="0" fillId="0" borderId="50" xfId="0" applyFill="1" applyBorder="1"/>
    <xf numFmtId="0" fontId="0" fillId="0" borderId="51" xfId="0" applyFill="1" applyBorder="1"/>
    <xf numFmtId="0" fontId="0" fillId="0" borderId="7" xfId="0" applyFill="1" applyBorder="1"/>
    <xf numFmtId="3" fontId="0" fillId="0" borderId="7" xfId="0" applyNumberFormat="1" applyFill="1" applyBorder="1"/>
    <xf numFmtId="0" fontId="0" fillId="0" borderId="52" xfId="0" applyFill="1" applyBorder="1"/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165" fontId="1" fillId="0" borderId="0" xfId="8" applyNumberFormat="1" applyFont="1" applyFill="1"/>
    <xf numFmtId="0" fontId="1" fillId="4" borderId="0" xfId="0" applyFont="1" applyFill="1" applyBorder="1" applyAlignment="1">
      <alignment horizontal="center" vertical="center" wrapText="1"/>
    </xf>
    <xf numFmtId="0" fontId="9" fillId="4" borderId="0" xfId="5" applyFont="1" applyFill="1" applyBorder="1" applyAlignment="1" applyProtection="1">
      <alignment vertical="center"/>
      <protection hidden="1"/>
    </xf>
    <xf numFmtId="14" fontId="9" fillId="4" borderId="0" xfId="5" applyNumberFormat="1" applyFont="1" applyFill="1" applyBorder="1" applyAlignment="1" applyProtection="1">
      <alignment horizontal="center" vertical="center"/>
      <protection locked="0" hidden="1"/>
    </xf>
    <xf numFmtId="0" fontId="9" fillId="4" borderId="0" xfId="5" applyFont="1" applyFill="1" applyBorder="1" applyAlignment="1" applyProtection="1">
      <alignment horizontal="center" vertical="center"/>
      <protection hidden="1"/>
    </xf>
    <xf numFmtId="14" fontId="9" fillId="4" borderId="0" xfId="5" applyNumberFormat="1" applyFont="1" applyFill="1" applyBorder="1" applyAlignment="1" applyProtection="1">
      <alignment vertical="center"/>
      <protection locked="0" hidden="1"/>
    </xf>
    <xf numFmtId="0" fontId="1" fillId="4" borderId="0" xfId="5" applyFont="1" applyFill="1" applyBorder="1" applyAlignment="1">
      <alignment vertical="center"/>
    </xf>
    <xf numFmtId="164" fontId="4" fillId="0" borderId="56" xfId="0" applyNumberFormat="1" applyFont="1" applyFill="1" applyBorder="1" applyAlignment="1">
      <alignment horizontal="center" vertical="center"/>
    </xf>
    <xf numFmtId="3" fontId="2" fillId="0" borderId="57" xfId="0" applyNumberFormat="1" applyFont="1" applyFill="1" applyBorder="1" applyAlignment="1" applyProtection="1">
      <alignment vertical="center"/>
      <protection locked="0"/>
    </xf>
    <xf numFmtId="3" fontId="2" fillId="0" borderId="42" xfId="0" applyNumberFormat="1" applyFont="1" applyFill="1" applyBorder="1" applyAlignment="1" applyProtection="1">
      <alignment vertical="center"/>
      <protection hidden="1"/>
    </xf>
    <xf numFmtId="3" fontId="2" fillId="0" borderId="58" xfId="0" applyNumberFormat="1" applyFont="1" applyFill="1" applyBorder="1" applyAlignment="1" applyProtection="1">
      <alignment vertical="center"/>
      <protection locked="0"/>
    </xf>
    <xf numFmtId="3" fontId="2" fillId="0" borderId="46" xfId="0" applyNumberFormat="1" applyFont="1" applyFill="1" applyBorder="1" applyAlignment="1" applyProtection="1">
      <alignment vertical="center"/>
      <protection hidden="1"/>
    </xf>
    <xf numFmtId="0" fontId="0" fillId="0" borderId="48" xfId="0" applyFill="1" applyBorder="1"/>
    <xf numFmtId="3" fontId="2" fillId="0" borderId="56" xfId="0" applyNumberFormat="1" applyFont="1" applyFill="1" applyBorder="1" applyAlignment="1" applyProtection="1">
      <alignment vertical="center"/>
      <protection locked="0"/>
    </xf>
    <xf numFmtId="0" fontId="8" fillId="0" borderId="38" xfId="0" applyFont="1" applyFill="1" applyBorder="1" applyAlignment="1">
      <alignment horizontal="center" vertical="center" wrapText="1"/>
    </xf>
    <xf numFmtId="49" fontId="8" fillId="0" borderId="38" xfId="0" applyNumberFormat="1" applyFont="1" applyFill="1" applyBorder="1" applyAlignment="1">
      <alignment horizontal="center" vertical="center" wrapText="1"/>
    </xf>
    <xf numFmtId="0" fontId="12" fillId="4" borderId="49" xfId="5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3" fontId="22" fillId="0" borderId="67" xfId="0" applyNumberFormat="1" applyFont="1" applyFill="1" applyBorder="1" applyAlignment="1">
      <alignment horizontal="right" wrapText="1"/>
    </xf>
    <xf numFmtId="3" fontId="2" fillId="0" borderId="40" xfId="0" applyNumberFormat="1" applyFont="1" applyFill="1" applyBorder="1" applyAlignment="1" applyProtection="1">
      <alignment vertical="center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0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horizontal="right" wrapText="1"/>
      <protection hidden="1"/>
    </xf>
    <xf numFmtId="49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3" xfId="3" applyFont="1" applyFill="1" applyBorder="1" applyAlignment="1" applyProtection="1">
      <alignment horizontal="left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right" vertical="center"/>
      <protection hidden="1"/>
    </xf>
    <xf numFmtId="0" fontId="5" fillId="0" borderId="13" xfId="3" applyFont="1" applyBorder="1" applyAlignment="1" applyProtection="1">
      <alignment horizontal="right"/>
      <protection hidden="1"/>
    </xf>
    <xf numFmtId="0" fontId="2" fillId="0" borderId="0" xfId="3" applyFont="1" applyBorder="1" applyAlignment="1" applyProtection="1">
      <alignment horizontal="right" vertical="center" wrapText="1"/>
      <protection hidden="1"/>
    </xf>
    <xf numFmtId="0" fontId="2" fillId="0" borderId="13" xfId="3" applyFont="1" applyBorder="1" applyAlignment="1" applyProtection="1">
      <alignment horizontal="right" wrapText="1"/>
      <protection hidden="1"/>
    </xf>
    <xf numFmtId="0" fontId="5" fillId="0" borderId="0" xfId="3" applyFont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1" fontId="4" fillId="2" borderId="15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6" fillId="0" borderId="1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6" fillId="2" borderId="15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7" xfId="3" applyFont="1" applyBorder="1" applyAlignment="1" applyProtection="1">
      <protection locked="0" hidden="1"/>
    </xf>
    <xf numFmtId="0" fontId="5" fillId="0" borderId="12" xfId="3" applyFont="1" applyBorder="1" applyAlignment="1" applyProtection="1">
      <alignment horizontal="right"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15" xfId="3" applyFont="1" applyFill="1" applyBorder="1" applyAlignment="1" applyProtection="1">
      <alignment horizontal="righ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0" xfId="3" applyFont="1" applyAlignment="1" applyProtection="1">
      <alignment horizontal="right" vertical="center" wrapText="1"/>
      <protection hidden="1"/>
    </xf>
    <xf numFmtId="0" fontId="5" fillId="0" borderId="13" xfId="3" applyFont="1" applyBorder="1" applyAlignment="1" applyProtection="1">
      <alignment horizontal="right" wrapText="1"/>
      <protection hidden="1"/>
    </xf>
    <xf numFmtId="49" fontId="4" fillId="0" borderId="1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18" xfId="3" applyFont="1" applyBorder="1" applyAlignment="1" applyProtection="1">
      <alignment horizontal="center"/>
      <protection hidden="1"/>
    </xf>
    <xf numFmtId="0" fontId="4" fillId="0" borderId="1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center"/>
    </xf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0" fontId="5" fillId="0" borderId="17" xfId="3" applyFont="1" applyFill="1" applyBorder="1" applyAlignment="1">
      <alignment horizontal="left" vertical="center"/>
    </xf>
    <xf numFmtId="0" fontId="20" fillId="0" borderId="0" xfId="5" applyFont="1" applyBorder="1" applyAlignment="1" applyProtection="1">
      <alignment horizontal="left"/>
      <protection hidden="1"/>
    </xf>
    <xf numFmtId="0" fontId="21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3" xfId="5" applyBorder="1" applyAlignment="1"/>
    <xf numFmtId="0" fontId="5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2" xfId="3" applyFont="1" applyBorder="1" applyAlignment="1"/>
    <xf numFmtId="0" fontId="10" fillId="0" borderId="49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horizontal="left" vertical="center" wrapText="1"/>
    </xf>
    <xf numFmtId="0" fontId="22" fillId="0" borderId="49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2" fillId="0" borderId="50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0" fontId="12" fillId="0" borderId="32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wrapText="1"/>
      <protection hidden="1"/>
    </xf>
    <xf numFmtId="0" fontId="12" fillId="0" borderId="33" xfId="0" applyFont="1" applyFill="1" applyBorder="1" applyAlignment="1" applyProtection="1">
      <alignment horizontal="center" vertical="center" wrapText="1"/>
      <protection hidden="1"/>
    </xf>
    <xf numFmtId="0" fontId="9" fillId="0" borderId="34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35" xfId="0" applyFont="1" applyFill="1" applyBorder="1" applyAlignment="1" applyProtection="1">
      <alignment horizontal="center" vertical="top" wrapText="1"/>
      <protection hidden="1"/>
    </xf>
    <xf numFmtId="0" fontId="9" fillId="0" borderId="36" xfId="0" applyFont="1" applyFill="1" applyBorder="1" applyAlignment="1" applyProtection="1">
      <alignment vertical="center" wrapText="1"/>
      <protection hidden="1"/>
    </xf>
    <xf numFmtId="0" fontId="9" fillId="0" borderId="25" xfId="0" applyFont="1" applyFill="1" applyBorder="1" applyAlignment="1" applyProtection="1">
      <alignment vertical="center" wrapText="1"/>
      <protection hidden="1"/>
    </xf>
    <xf numFmtId="0" fontId="9" fillId="0" borderId="37" xfId="0" applyFont="1" applyFill="1" applyBorder="1" applyAlignment="1" applyProtection="1">
      <alignment vertical="center" wrapText="1"/>
      <protection hidden="1"/>
    </xf>
    <xf numFmtId="0" fontId="4" fillId="0" borderId="36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4" fillId="0" borderId="26" xfId="0" applyFont="1" applyFill="1" applyBorder="1" applyAlignment="1" applyProtection="1">
      <alignment horizontal="center" vertical="center" wrapText="1"/>
      <protection hidden="1"/>
    </xf>
    <xf numFmtId="0" fontId="8" fillId="0" borderId="39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3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35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50" xfId="0" applyFont="1" applyFill="1" applyBorder="1" applyAlignment="1" applyProtection="1">
      <alignment horizontal="center" vertical="top" wrapText="1"/>
      <protection hidden="1"/>
    </xf>
    <xf numFmtId="0" fontId="4" fillId="0" borderId="53" xfId="0" applyFont="1" applyFill="1" applyBorder="1" applyAlignment="1">
      <alignment horizontal="left" vertical="center" wrapText="1" indent="1"/>
    </xf>
    <xf numFmtId="0" fontId="4" fillId="0" borderId="54" xfId="0" applyFont="1" applyFill="1" applyBorder="1" applyAlignment="1">
      <alignment horizontal="left" vertical="center" wrapText="1" indent="1"/>
    </xf>
    <xf numFmtId="0" fontId="4" fillId="0" borderId="55" xfId="0" applyFont="1" applyFill="1" applyBorder="1" applyAlignment="1">
      <alignment horizontal="left" vertical="center" wrapText="1" indent="1"/>
    </xf>
    <xf numFmtId="0" fontId="4" fillId="0" borderId="6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center" wrapText="1"/>
    </xf>
    <xf numFmtId="0" fontId="4" fillId="0" borderId="6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63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4" fillId="0" borderId="5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left" vertical="center" wrapText="1"/>
      <protection hidden="1"/>
    </xf>
    <xf numFmtId="0" fontId="9" fillId="0" borderId="25" xfId="0" applyFont="1" applyFill="1" applyBorder="1" applyAlignment="1" applyProtection="1">
      <alignment horizontal="left" vertical="center" wrapText="1"/>
      <protection hidden="1"/>
    </xf>
    <xf numFmtId="0" fontId="9" fillId="0" borderId="37" xfId="0" applyFont="1" applyFill="1" applyBorder="1" applyAlignment="1" applyProtection="1">
      <alignment horizontal="left" vertical="center" wrapText="1"/>
      <protection hidden="1"/>
    </xf>
    <xf numFmtId="0" fontId="8" fillId="0" borderId="59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1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5" xfId="0" applyFont="1" applyFill="1" applyBorder="1" applyAlignment="1" applyProtection="1">
      <alignment vertical="center" wrapText="1"/>
      <protection hidden="1"/>
    </xf>
    <xf numFmtId="0" fontId="8" fillId="0" borderId="26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center" vertical="center" wrapText="1"/>
    </xf>
    <xf numFmtId="49" fontId="8" fillId="0" borderId="5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vertical="center" wrapText="1"/>
    </xf>
    <xf numFmtId="0" fontId="2" fillId="0" borderId="70" xfId="0" applyFont="1" applyFill="1" applyBorder="1" applyAlignment="1">
      <alignment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vertical="center" wrapText="1"/>
    </xf>
    <xf numFmtId="0" fontId="12" fillId="0" borderId="0" xfId="5" applyFont="1" applyAlignment="1"/>
    <xf numFmtId="0" fontId="18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9">
    <cellStyle name="Comma" xfId="8" builtinId="3"/>
    <cellStyle name="Hyperlink" xfId="1" builtinId="8"/>
    <cellStyle name="Normal" xfId="0" builtinId="0"/>
    <cellStyle name="Normal 2" xfId="2"/>
    <cellStyle name="Normal 4" xfId="6"/>
    <cellStyle name="Normal 5" xfId="7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Normal="100" zoomScaleSheetLayoutView="100" workbookViewId="0">
      <selection activeCell="L10" sqref="L10"/>
    </sheetView>
  </sheetViews>
  <sheetFormatPr defaultColWidth="9.21875" defaultRowHeight="13.2" x14ac:dyDescent="0.25"/>
  <cols>
    <col min="1" max="1" width="9.21875" style="11"/>
    <col min="2" max="2" width="13" style="11" customWidth="1"/>
    <col min="3" max="6" width="9.21875" style="11"/>
    <col min="7" max="7" width="15.21875" style="11" customWidth="1"/>
    <col min="8" max="8" width="19.21875" style="11" customWidth="1"/>
    <col min="9" max="9" width="14.44140625" style="11" customWidth="1"/>
    <col min="10" max="16384" width="9.21875" style="11"/>
  </cols>
  <sheetData>
    <row r="1" spans="1:12" ht="15.6" x14ac:dyDescent="0.3">
      <c r="A1" s="192" t="s">
        <v>213</v>
      </c>
      <c r="B1" s="192"/>
      <c r="C1" s="192"/>
      <c r="D1" s="55"/>
      <c r="E1" s="55"/>
      <c r="F1" s="55"/>
      <c r="G1" s="55"/>
      <c r="H1" s="55"/>
      <c r="I1" s="55"/>
      <c r="J1" s="10"/>
      <c r="K1" s="10"/>
      <c r="L1" s="10"/>
    </row>
    <row r="2" spans="1:12" ht="12.75" customHeight="1" x14ac:dyDescent="0.25">
      <c r="A2" s="149" t="s">
        <v>214</v>
      </c>
      <c r="B2" s="149"/>
      <c r="C2" s="149"/>
      <c r="D2" s="150"/>
      <c r="E2" s="56">
        <v>42736</v>
      </c>
      <c r="F2" s="57"/>
      <c r="G2" s="12" t="s">
        <v>215</v>
      </c>
      <c r="H2" s="56">
        <v>43008</v>
      </c>
      <c r="I2" s="58"/>
      <c r="J2" s="10"/>
      <c r="K2" s="10"/>
      <c r="L2" s="10"/>
    </row>
    <row r="3" spans="1:12" x14ac:dyDescent="0.25">
      <c r="A3" s="13"/>
      <c r="B3" s="13"/>
      <c r="C3" s="13"/>
      <c r="D3" s="13"/>
      <c r="E3" s="14"/>
      <c r="F3" s="14"/>
      <c r="G3" s="13"/>
      <c r="H3" s="13"/>
      <c r="I3" s="59"/>
      <c r="J3" s="10"/>
      <c r="K3" s="10"/>
      <c r="L3" s="10"/>
    </row>
    <row r="4" spans="1:12" ht="15" customHeight="1" x14ac:dyDescent="0.25">
      <c r="A4" s="151" t="s">
        <v>280</v>
      </c>
      <c r="B4" s="152"/>
      <c r="C4" s="152"/>
      <c r="D4" s="152"/>
      <c r="E4" s="152"/>
      <c r="F4" s="152"/>
      <c r="G4" s="152"/>
      <c r="H4" s="152"/>
      <c r="I4" s="153"/>
      <c r="J4" s="10"/>
      <c r="K4" s="10"/>
      <c r="L4" s="10"/>
    </row>
    <row r="5" spans="1:12" x14ac:dyDescent="0.25">
      <c r="A5" s="21"/>
      <c r="B5" s="21"/>
      <c r="C5" s="21"/>
      <c r="D5" s="60"/>
      <c r="E5" s="16"/>
      <c r="F5" s="61"/>
      <c r="G5" s="17"/>
      <c r="H5" s="18"/>
      <c r="I5" s="62"/>
      <c r="J5" s="10"/>
      <c r="K5" s="10"/>
      <c r="L5" s="10"/>
    </row>
    <row r="6" spans="1:12" x14ac:dyDescent="0.25">
      <c r="A6" s="154" t="s">
        <v>216</v>
      </c>
      <c r="B6" s="155"/>
      <c r="C6" s="147" t="s">
        <v>283</v>
      </c>
      <c r="D6" s="148"/>
      <c r="E6" s="158"/>
      <c r="F6" s="158"/>
      <c r="G6" s="158"/>
      <c r="H6" s="158"/>
      <c r="I6" s="64"/>
      <c r="J6" s="10"/>
      <c r="K6" s="10"/>
      <c r="L6" s="10"/>
    </row>
    <row r="7" spans="1:12" x14ac:dyDescent="0.25">
      <c r="A7" s="65"/>
      <c r="B7" s="65"/>
      <c r="C7" s="21"/>
      <c r="D7" s="21"/>
      <c r="E7" s="158"/>
      <c r="F7" s="158"/>
      <c r="G7" s="158"/>
      <c r="H7" s="158"/>
      <c r="I7" s="64"/>
      <c r="J7" s="10"/>
      <c r="K7" s="10"/>
      <c r="L7" s="10"/>
    </row>
    <row r="8" spans="1:12" ht="12.75" customHeight="1" x14ac:dyDescent="0.25">
      <c r="A8" s="156" t="s">
        <v>217</v>
      </c>
      <c r="B8" s="157"/>
      <c r="C8" s="147" t="s">
        <v>284</v>
      </c>
      <c r="D8" s="148"/>
      <c r="E8" s="158"/>
      <c r="F8" s="158"/>
      <c r="G8" s="158"/>
      <c r="H8" s="158"/>
      <c r="I8" s="60"/>
      <c r="J8" s="10"/>
      <c r="K8" s="10"/>
      <c r="L8" s="10"/>
    </row>
    <row r="9" spans="1:12" x14ac:dyDescent="0.25">
      <c r="A9" s="66"/>
      <c r="B9" s="66"/>
      <c r="C9" s="67"/>
      <c r="D9" s="21"/>
      <c r="E9" s="21"/>
      <c r="F9" s="21"/>
      <c r="G9" s="21"/>
      <c r="H9" s="21"/>
      <c r="I9" s="21"/>
      <c r="J9" s="10"/>
      <c r="K9" s="10"/>
      <c r="L9" s="10"/>
    </row>
    <row r="10" spans="1:12" ht="12.75" customHeight="1" x14ac:dyDescent="0.25">
      <c r="A10" s="144" t="s">
        <v>218</v>
      </c>
      <c r="B10" s="145"/>
      <c r="C10" s="147" t="s">
        <v>285</v>
      </c>
      <c r="D10" s="148"/>
      <c r="E10" s="21"/>
      <c r="F10" s="21"/>
      <c r="G10" s="21"/>
      <c r="H10" s="21"/>
      <c r="I10" s="21"/>
      <c r="J10" s="10"/>
      <c r="K10" s="10"/>
      <c r="L10" s="10"/>
    </row>
    <row r="11" spans="1:12" x14ac:dyDescent="0.25">
      <c r="A11" s="146"/>
      <c r="B11" s="146"/>
      <c r="C11" s="21"/>
      <c r="D11" s="21"/>
      <c r="E11" s="21"/>
      <c r="F11" s="21"/>
      <c r="G11" s="21"/>
      <c r="H11" s="21"/>
      <c r="I11" s="21"/>
      <c r="J11" s="10"/>
      <c r="K11" s="10"/>
      <c r="L11" s="10"/>
    </row>
    <row r="12" spans="1:12" x14ac:dyDescent="0.25">
      <c r="A12" s="154" t="s">
        <v>219</v>
      </c>
      <c r="B12" s="155"/>
      <c r="C12" s="159" t="s">
        <v>286</v>
      </c>
      <c r="D12" s="160"/>
      <c r="E12" s="160"/>
      <c r="F12" s="160"/>
      <c r="G12" s="160"/>
      <c r="H12" s="160"/>
      <c r="I12" s="161"/>
      <c r="J12" s="10"/>
      <c r="K12" s="10"/>
      <c r="L12" s="10"/>
    </row>
    <row r="13" spans="1:12" x14ac:dyDescent="0.25">
      <c r="A13" s="65"/>
      <c r="B13" s="65"/>
      <c r="C13" s="68"/>
      <c r="D13" s="21"/>
      <c r="E13" s="21"/>
      <c r="F13" s="21"/>
      <c r="G13" s="21"/>
      <c r="H13" s="21"/>
      <c r="I13" s="21"/>
      <c r="J13" s="10"/>
      <c r="K13" s="10"/>
      <c r="L13" s="10"/>
    </row>
    <row r="14" spans="1:12" x14ac:dyDescent="0.25">
      <c r="A14" s="154" t="s">
        <v>220</v>
      </c>
      <c r="B14" s="155"/>
      <c r="C14" s="162">
        <v>10000</v>
      </c>
      <c r="D14" s="163"/>
      <c r="E14" s="21"/>
      <c r="F14" s="159" t="s">
        <v>287</v>
      </c>
      <c r="G14" s="160"/>
      <c r="H14" s="160"/>
      <c r="I14" s="161"/>
      <c r="J14" s="10"/>
      <c r="K14" s="10"/>
      <c r="L14" s="10"/>
    </row>
    <row r="15" spans="1:12" x14ac:dyDescent="0.25">
      <c r="A15" s="65"/>
      <c r="B15" s="65"/>
      <c r="C15" s="21"/>
      <c r="D15" s="21"/>
      <c r="E15" s="21"/>
      <c r="F15" s="21"/>
      <c r="G15" s="21"/>
      <c r="H15" s="21"/>
      <c r="I15" s="21"/>
      <c r="J15" s="10"/>
      <c r="K15" s="10"/>
      <c r="L15" s="10"/>
    </row>
    <row r="16" spans="1:12" x14ac:dyDescent="0.25">
      <c r="A16" s="154" t="s">
        <v>221</v>
      </c>
      <c r="B16" s="155"/>
      <c r="C16" s="159" t="s">
        <v>288</v>
      </c>
      <c r="D16" s="160"/>
      <c r="E16" s="160"/>
      <c r="F16" s="160"/>
      <c r="G16" s="160"/>
      <c r="H16" s="160"/>
      <c r="I16" s="161"/>
      <c r="J16" s="10"/>
      <c r="K16" s="10"/>
      <c r="L16" s="10"/>
    </row>
    <row r="17" spans="1:12" x14ac:dyDescent="0.25">
      <c r="A17" s="65"/>
      <c r="B17" s="65"/>
      <c r="C17" s="21"/>
      <c r="D17" s="21"/>
      <c r="E17" s="21"/>
      <c r="F17" s="21"/>
      <c r="G17" s="21"/>
      <c r="H17" s="21"/>
      <c r="I17" s="21"/>
      <c r="J17" s="10"/>
      <c r="K17" s="10"/>
      <c r="L17" s="10"/>
    </row>
    <row r="18" spans="1:12" x14ac:dyDescent="0.25">
      <c r="A18" s="154" t="s">
        <v>222</v>
      </c>
      <c r="B18" s="155"/>
      <c r="C18" s="166" t="s">
        <v>289</v>
      </c>
      <c r="D18" s="167"/>
      <c r="E18" s="167"/>
      <c r="F18" s="167"/>
      <c r="G18" s="167"/>
      <c r="H18" s="167"/>
      <c r="I18" s="168"/>
      <c r="J18" s="10"/>
      <c r="K18" s="10"/>
      <c r="L18" s="10"/>
    </row>
    <row r="19" spans="1:12" x14ac:dyDescent="0.25">
      <c r="A19" s="65"/>
      <c r="B19" s="65"/>
      <c r="C19" s="68"/>
      <c r="D19" s="21"/>
      <c r="E19" s="21"/>
      <c r="F19" s="21"/>
      <c r="G19" s="21"/>
      <c r="H19" s="21"/>
      <c r="I19" s="21"/>
      <c r="J19" s="10"/>
      <c r="K19" s="10"/>
      <c r="L19" s="10"/>
    </row>
    <row r="20" spans="1:12" x14ac:dyDescent="0.25">
      <c r="A20" s="154" t="s">
        <v>223</v>
      </c>
      <c r="B20" s="155"/>
      <c r="C20" s="169" t="s">
        <v>290</v>
      </c>
      <c r="D20" s="170"/>
      <c r="E20" s="170"/>
      <c r="F20" s="170"/>
      <c r="G20" s="170"/>
      <c r="H20" s="170"/>
      <c r="I20" s="171"/>
      <c r="J20" s="10"/>
      <c r="K20" s="10"/>
      <c r="L20" s="10"/>
    </row>
    <row r="21" spans="1:12" x14ac:dyDescent="0.25">
      <c r="A21" s="65"/>
      <c r="B21" s="65"/>
      <c r="C21" s="68"/>
      <c r="D21" s="21"/>
      <c r="E21" s="21"/>
      <c r="F21" s="21"/>
      <c r="G21" s="21"/>
      <c r="H21" s="21"/>
      <c r="I21" s="21"/>
      <c r="J21" s="10"/>
      <c r="K21" s="10"/>
      <c r="L21" s="10"/>
    </row>
    <row r="22" spans="1:12" x14ac:dyDescent="0.25">
      <c r="A22" s="154" t="s">
        <v>224</v>
      </c>
      <c r="B22" s="155"/>
      <c r="C22" s="69">
        <v>133</v>
      </c>
      <c r="D22" s="159" t="s">
        <v>287</v>
      </c>
      <c r="E22" s="164"/>
      <c r="F22" s="165"/>
      <c r="G22" s="172"/>
      <c r="H22" s="173"/>
      <c r="I22" s="20"/>
      <c r="J22" s="10"/>
      <c r="K22" s="10"/>
      <c r="L22" s="10"/>
    </row>
    <row r="23" spans="1:12" x14ac:dyDescent="0.25">
      <c r="A23" s="65"/>
      <c r="B23" s="65"/>
      <c r="C23" s="21"/>
      <c r="D23" s="21"/>
      <c r="E23" s="21"/>
      <c r="F23" s="21"/>
      <c r="G23" s="21"/>
      <c r="H23" s="21"/>
      <c r="I23" s="60"/>
      <c r="J23" s="10"/>
      <c r="K23" s="10"/>
      <c r="L23" s="10"/>
    </row>
    <row r="24" spans="1:12" x14ac:dyDescent="0.25">
      <c r="A24" s="154" t="s">
        <v>225</v>
      </c>
      <c r="B24" s="155"/>
      <c r="C24" s="69">
        <v>21</v>
      </c>
      <c r="D24" s="159" t="s">
        <v>291</v>
      </c>
      <c r="E24" s="164"/>
      <c r="F24" s="164"/>
      <c r="G24" s="165"/>
      <c r="H24" s="63" t="s">
        <v>226</v>
      </c>
      <c r="I24" s="97">
        <v>464</v>
      </c>
      <c r="J24" s="10"/>
      <c r="K24" s="10"/>
      <c r="L24" s="10"/>
    </row>
    <row r="25" spans="1:12" x14ac:dyDescent="0.25">
      <c r="A25" s="65"/>
      <c r="B25" s="65"/>
      <c r="C25" s="21"/>
      <c r="D25" s="21"/>
      <c r="E25" s="21"/>
      <c r="F25" s="21"/>
      <c r="G25" s="65"/>
      <c r="H25" s="65" t="s">
        <v>292</v>
      </c>
      <c r="I25" s="68"/>
      <c r="J25" s="10"/>
      <c r="K25" s="10"/>
      <c r="L25" s="10"/>
    </row>
    <row r="26" spans="1:12" x14ac:dyDescent="0.25">
      <c r="A26" s="154" t="s">
        <v>227</v>
      </c>
      <c r="B26" s="155"/>
      <c r="C26" s="71" t="s">
        <v>293</v>
      </c>
      <c r="D26" s="22"/>
      <c r="E26" s="55"/>
      <c r="F26" s="60"/>
      <c r="G26" s="154" t="s">
        <v>228</v>
      </c>
      <c r="H26" s="155"/>
      <c r="I26" s="72" t="s">
        <v>294</v>
      </c>
      <c r="J26" s="10"/>
      <c r="K26" s="10"/>
      <c r="L26" s="10"/>
    </row>
    <row r="27" spans="1:12" x14ac:dyDescent="0.25">
      <c r="A27" s="65"/>
      <c r="B27" s="65"/>
      <c r="C27" s="21"/>
      <c r="D27" s="60"/>
      <c r="E27" s="60"/>
      <c r="F27" s="60"/>
      <c r="G27" s="60"/>
      <c r="H27" s="21"/>
      <c r="I27" s="73"/>
      <c r="J27" s="10"/>
      <c r="K27" s="10"/>
      <c r="L27" s="10"/>
    </row>
    <row r="28" spans="1:12" x14ac:dyDescent="0.25">
      <c r="A28" s="193" t="s">
        <v>229</v>
      </c>
      <c r="B28" s="194"/>
      <c r="C28" s="195"/>
      <c r="D28" s="195"/>
      <c r="E28" s="194" t="s">
        <v>230</v>
      </c>
      <c r="F28" s="196"/>
      <c r="G28" s="196"/>
      <c r="H28" s="195" t="s">
        <v>231</v>
      </c>
      <c r="I28" s="195"/>
      <c r="J28" s="10"/>
      <c r="K28" s="10"/>
      <c r="L28" s="10"/>
    </row>
    <row r="29" spans="1:12" x14ac:dyDescent="0.25">
      <c r="A29" s="55"/>
      <c r="B29" s="55"/>
      <c r="C29" s="55"/>
      <c r="D29" s="62"/>
      <c r="E29" s="21"/>
      <c r="F29" s="21"/>
      <c r="G29" s="21"/>
      <c r="H29" s="74"/>
      <c r="I29" s="73"/>
      <c r="J29" s="10"/>
      <c r="K29" s="10"/>
      <c r="L29" s="10"/>
    </row>
    <row r="30" spans="1:12" x14ac:dyDescent="0.25">
      <c r="A30" s="176" t="s">
        <v>295</v>
      </c>
      <c r="B30" s="177"/>
      <c r="C30" s="177"/>
      <c r="D30" s="178"/>
      <c r="E30" s="176" t="s">
        <v>287</v>
      </c>
      <c r="F30" s="177"/>
      <c r="G30" s="177"/>
      <c r="H30" s="147" t="s">
        <v>296</v>
      </c>
      <c r="I30" s="148"/>
      <c r="J30" s="10"/>
      <c r="K30" s="10"/>
      <c r="L30" s="10"/>
    </row>
    <row r="31" spans="1:12" x14ac:dyDescent="0.25">
      <c r="A31" s="70"/>
      <c r="B31" s="70"/>
      <c r="C31" s="68"/>
      <c r="D31" s="174"/>
      <c r="E31" s="174"/>
      <c r="F31" s="174"/>
      <c r="G31" s="175"/>
      <c r="H31" s="21"/>
      <c r="I31" s="77"/>
      <c r="J31" s="10"/>
      <c r="K31" s="10"/>
      <c r="L31" s="10"/>
    </row>
    <row r="32" spans="1:12" x14ac:dyDescent="0.25">
      <c r="A32" s="176" t="s">
        <v>297</v>
      </c>
      <c r="B32" s="177"/>
      <c r="C32" s="177"/>
      <c r="D32" s="178"/>
      <c r="E32" s="176" t="s">
        <v>298</v>
      </c>
      <c r="F32" s="177"/>
      <c r="G32" s="177"/>
      <c r="H32" s="147" t="s">
        <v>299</v>
      </c>
      <c r="I32" s="148"/>
      <c r="J32" s="10"/>
      <c r="K32" s="10"/>
      <c r="L32" s="10"/>
    </row>
    <row r="33" spans="1:12" x14ac:dyDescent="0.25">
      <c r="A33" s="70"/>
      <c r="B33" s="70"/>
      <c r="C33" s="68"/>
      <c r="D33" s="75"/>
      <c r="E33" s="75"/>
      <c r="F33" s="75"/>
      <c r="G33" s="76"/>
      <c r="H33" s="21"/>
      <c r="I33" s="78"/>
      <c r="J33" s="10"/>
      <c r="K33" s="10"/>
      <c r="L33" s="10"/>
    </row>
    <row r="34" spans="1:12" x14ac:dyDescent="0.25">
      <c r="A34" s="176" t="s">
        <v>300</v>
      </c>
      <c r="B34" s="177"/>
      <c r="C34" s="177"/>
      <c r="D34" s="178"/>
      <c r="E34" s="176" t="s">
        <v>301</v>
      </c>
      <c r="F34" s="177"/>
      <c r="G34" s="177"/>
      <c r="H34" s="147" t="s">
        <v>302</v>
      </c>
      <c r="I34" s="148"/>
      <c r="J34" s="10"/>
      <c r="K34" s="10"/>
      <c r="L34" s="10"/>
    </row>
    <row r="35" spans="1:12" x14ac:dyDescent="0.25">
      <c r="A35" s="70"/>
      <c r="B35" s="70"/>
      <c r="C35" s="68"/>
      <c r="D35" s="75"/>
      <c r="E35" s="75"/>
      <c r="F35" s="75"/>
      <c r="G35" s="76"/>
      <c r="H35" s="21"/>
      <c r="I35" s="78"/>
      <c r="J35" s="10"/>
      <c r="K35" s="10"/>
      <c r="L35" s="10"/>
    </row>
    <row r="36" spans="1:12" x14ac:dyDescent="0.25">
      <c r="A36" s="176" t="s">
        <v>303</v>
      </c>
      <c r="B36" s="177"/>
      <c r="C36" s="177"/>
      <c r="D36" s="178"/>
      <c r="E36" s="176" t="s">
        <v>298</v>
      </c>
      <c r="F36" s="177"/>
      <c r="G36" s="177"/>
      <c r="H36" s="147" t="s">
        <v>304</v>
      </c>
      <c r="I36" s="148"/>
      <c r="J36" s="10"/>
      <c r="K36" s="10"/>
      <c r="L36" s="10"/>
    </row>
    <row r="37" spans="1:12" x14ac:dyDescent="0.25">
      <c r="A37" s="79"/>
      <c r="B37" s="79"/>
      <c r="C37" s="187"/>
      <c r="D37" s="188"/>
      <c r="E37" s="21"/>
      <c r="F37" s="187"/>
      <c r="G37" s="188"/>
      <c r="H37" s="21"/>
      <c r="I37" s="21"/>
      <c r="J37" s="10"/>
      <c r="K37" s="10"/>
      <c r="L37" s="10"/>
    </row>
    <row r="38" spans="1:12" x14ac:dyDescent="0.25">
      <c r="A38" s="176" t="s">
        <v>305</v>
      </c>
      <c r="B38" s="177"/>
      <c r="C38" s="177"/>
      <c r="D38" s="178"/>
      <c r="E38" s="176" t="s">
        <v>306</v>
      </c>
      <c r="F38" s="177"/>
      <c r="G38" s="177"/>
      <c r="H38" s="147" t="s">
        <v>307</v>
      </c>
      <c r="I38" s="148"/>
      <c r="J38" s="10"/>
      <c r="K38" s="10"/>
      <c r="L38" s="10"/>
    </row>
    <row r="39" spans="1:12" x14ac:dyDescent="0.25">
      <c r="A39" s="79"/>
      <c r="B39" s="79"/>
      <c r="C39" s="80"/>
      <c r="D39" s="81"/>
      <c r="E39" s="21"/>
      <c r="F39" s="80"/>
      <c r="G39" s="81"/>
      <c r="H39" s="21"/>
      <c r="I39" s="21"/>
      <c r="J39" s="10"/>
      <c r="K39" s="10"/>
      <c r="L39" s="10"/>
    </row>
    <row r="40" spans="1:12" x14ac:dyDescent="0.25">
      <c r="A40" s="176" t="s">
        <v>315</v>
      </c>
      <c r="B40" s="185"/>
      <c r="C40" s="185"/>
      <c r="D40" s="186"/>
      <c r="E40" s="176" t="s">
        <v>306</v>
      </c>
      <c r="F40" s="185"/>
      <c r="G40" s="186"/>
      <c r="H40" s="147" t="s">
        <v>316</v>
      </c>
      <c r="I40" s="184"/>
      <c r="J40" s="10"/>
      <c r="K40" s="10"/>
      <c r="L40" s="10"/>
    </row>
    <row r="41" spans="1:12" x14ac:dyDescent="0.25">
      <c r="A41" s="82"/>
      <c r="B41" s="83"/>
      <c r="C41" s="83"/>
      <c r="D41" s="83"/>
      <c r="E41" s="82"/>
      <c r="F41" s="83"/>
      <c r="G41" s="83"/>
      <c r="H41" s="84"/>
      <c r="I41" s="85"/>
      <c r="J41" s="10"/>
      <c r="K41" s="10"/>
      <c r="L41" s="10"/>
    </row>
    <row r="42" spans="1:12" x14ac:dyDescent="0.25">
      <c r="A42" s="79"/>
      <c r="B42" s="79"/>
      <c r="C42" s="80"/>
      <c r="D42" s="81"/>
      <c r="E42" s="21"/>
      <c r="F42" s="80"/>
      <c r="G42" s="81"/>
      <c r="H42" s="21"/>
      <c r="I42" s="21"/>
      <c r="J42" s="10"/>
      <c r="K42" s="10"/>
      <c r="L42" s="10"/>
    </row>
    <row r="43" spans="1:12" x14ac:dyDescent="0.25">
      <c r="A43" s="86"/>
      <c r="B43" s="86"/>
      <c r="C43" s="86"/>
      <c r="D43" s="67"/>
      <c r="E43" s="67"/>
      <c r="F43" s="86"/>
      <c r="G43" s="67"/>
      <c r="H43" s="67"/>
      <c r="I43" s="67"/>
      <c r="J43" s="10"/>
      <c r="K43" s="10"/>
      <c r="L43" s="10"/>
    </row>
    <row r="44" spans="1:12" ht="12.75" customHeight="1" x14ac:dyDescent="0.25">
      <c r="A44" s="179" t="s">
        <v>232</v>
      </c>
      <c r="B44" s="180"/>
      <c r="C44" s="147"/>
      <c r="D44" s="148"/>
      <c r="E44" s="60"/>
      <c r="F44" s="159"/>
      <c r="G44" s="177"/>
      <c r="H44" s="177"/>
      <c r="I44" s="178"/>
      <c r="J44" s="10"/>
      <c r="K44" s="10"/>
      <c r="L44" s="10"/>
    </row>
    <row r="45" spans="1:12" x14ac:dyDescent="0.25">
      <c r="A45" s="79"/>
      <c r="B45" s="79"/>
      <c r="C45" s="187"/>
      <c r="D45" s="188"/>
      <c r="E45" s="21"/>
      <c r="F45" s="187"/>
      <c r="G45" s="189"/>
      <c r="H45" s="87"/>
      <c r="I45" s="87"/>
      <c r="J45" s="10"/>
      <c r="K45" s="10"/>
      <c r="L45" s="10"/>
    </row>
    <row r="46" spans="1:12" ht="12.75" customHeight="1" x14ac:dyDescent="0.25">
      <c r="A46" s="179" t="s">
        <v>233</v>
      </c>
      <c r="B46" s="180"/>
      <c r="C46" s="190" t="s">
        <v>308</v>
      </c>
      <c r="D46" s="191"/>
      <c r="E46" s="191"/>
      <c r="F46" s="191"/>
      <c r="G46" s="191"/>
      <c r="H46" s="191"/>
      <c r="I46" s="191"/>
      <c r="J46" s="10"/>
      <c r="K46" s="10"/>
      <c r="L46" s="10"/>
    </row>
    <row r="47" spans="1:12" x14ac:dyDescent="0.25">
      <c r="A47" s="65"/>
      <c r="B47" s="65"/>
      <c r="C47" s="89" t="s">
        <v>234</v>
      </c>
      <c r="D47" s="90"/>
      <c r="E47" s="90"/>
      <c r="F47" s="90"/>
      <c r="G47" s="90"/>
      <c r="H47" s="90"/>
      <c r="I47" s="90"/>
      <c r="J47" s="10"/>
      <c r="K47" s="10"/>
      <c r="L47" s="10"/>
    </row>
    <row r="48" spans="1:12" x14ac:dyDescent="0.25">
      <c r="A48" s="179" t="s">
        <v>235</v>
      </c>
      <c r="B48" s="180"/>
      <c r="C48" s="181" t="s">
        <v>309</v>
      </c>
      <c r="D48" s="182"/>
      <c r="E48" s="183"/>
      <c r="F48" s="90"/>
      <c r="G48" s="91" t="s">
        <v>236</v>
      </c>
      <c r="H48" s="181" t="s">
        <v>310</v>
      </c>
      <c r="I48" s="183"/>
      <c r="J48" s="10"/>
      <c r="K48" s="10"/>
      <c r="L48" s="10"/>
    </row>
    <row r="49" spans="1:12" x14ac:dyDescent="0.25">
      <c r="A49" s="65"/>
      <c r="B49" s="65"/>
      <c r="C49" s="89"/>
      <c r="D49" s="90"/>
      <c r="E49" s="90"/>
      <c r="F49" s="90"/>
      <c r="G49" s="90"/>
      <c r="H49" s="90"/>
      <c r="I49" s="90"/>
      <c r="J49" s="10"/>
      <c r="K49" s="10"/>
      <c r="L49" s="10"/>
    </row>
    <row r="50" spans="1:12" ht="12.75" customHeight="1" x14ac:dyDescent="0.25">
      <c r="A50" s="179" t="s">
        <v>222</v>
      </c>
      <c r="B50" s="180"/>
      <c r="C50" s="199" t="s">
        <v>311</v>
      </c>
      <c r="D50" s="182"/>
      <c r="E50" s="182"/>
      <c r="F50" s="182"/>
      <c r="G50" s="182"/>
      <c r="H50" s="182"/>
      <c r="I50" s="183"/>
      <c r="J50" s="10"/>
      <c r="K50" s="10"/>
      <c r="L50" s="10"/>
    </row>
    <row r="51" spans="1:12" x14ac:dyDescent="0.25">
      <c r="A51" s="65"/>
      <c r="B51" s="65"/>
      <c r="C51" s="90"/>
      <c r="D51" s="90"/>
      <c r="E51" s="90"/>
      <c r="F51" s="90"/>
      <c r="G51" s="90"/>
      <c r="H51" s="90"/>
      <c r="I51" s="90"/>
      <c r="J51" s="10"/>
      <c r="K51" s="10"/>
      <c r="L51" s="10"/>
    </row>
    <row r="52" spans="1:12" x14ac:dyDescent="0.25">
      <c r="A52" s="154" t="s">
        <v>237</v>
      </c>
      <c r="B52" s="155"/>
      <c r="C52" s="181" t="s">
        <v>312</v>
      </c>
      <c r="D52" s="182"/>
      <c r="E52" s="182"/>
      <c r="F52" s="182"/>
      <c r="G52" s="182"/>
      <c r="H52" s="182"/>
      <c r="I52" s="200"/>
      <c r="J52" s="10"/>
      <c r="K52" s="10"/>
      <c r="L52" s="10"/>
    </row>
    <row r="53" spans="1:12" x14ac:dyDescent="0.25">
      <c r="A53" s="88"/>
      <c r="B53" s="88"/>
      <c r="C53" s="206" t="s">
        <v>238</v>
      </c>
      <c r="D53" s="206"/>
      <c r="E53" s="206"/>
      <c r="F53" s="206"/>
      <c r="G53" s="206"/>
      <c r="H53" s="206"/>
      <c r="I53" s="13"/>
      <c r="J53" s="10"/>
      <c r="K53" s="10"/>
      <c r="L53" s="10"/>
    </row>
    <row r="54" spans="1:12" x14ac:dyDescent="0.25">
      <c r="A54" s="43"/>
      <c r="B54" s="19"/>
      <c r="C54" s="24"/>
      <c r="D54" s="24"/>
      <c r="E54" s="24"/>
      <c r="F54" s="24"/>
      <c r="G54" s="24"/>
      <c r="H54" s="24"/>
      <c r="I54" s="44"/>
      <c r="J54" s="10"/>
      <c r="K54" s="10"/>
      <c r="L54" s="10"/>
    </row>
    <row r="55" spans="1:12" x14ac:dyDescent="0.25">
      <c r="A55" s="43"/>
      <c r="B55" s="201" t="s">
        <v>239</v>
      </c>
      <c r="C55" s="202"/>
      <c r="D55" s="202"/>
      <c r="E55" s="202"/>
      <c r="F55" s="30"/>
      <c r="G55" s="30"/>
      <c r="H55" s="30"/>
      <c r="I55" s="45"/>
      <c r="J55" s="10"/>
      <c r="K55" s="10"/>
      <c r="L55" s="10"/>
    </row>
    <row r="56" spans="1:12" x14ac:dyDescent="0.25">
      <c r="A56" s="43"/>
      <c r="B56" s="203" t="s">
        <v>314</v>
      </c>
      <c r="C56" s="204"/>
      <c r="D56" s="204"/>
      <c r="E56" s="204"/>
      <c r="F56" s="204"/>
      <c r="G56" s="204"/>
      <c r="H56" s="204"/>
      <c r="I56" s="205"/>
      <c r="J56" s="10"/>
      <c r="K56" s="10"/>
      <c r="L56" s="10"/>
    </row>
    <row r="57" spans="1:12" x14ac:dyDescent="0.25">
      <c r="A57" s="43"/>
      <c r="B57" s="203" t="s">
        <v>270</v>
      </c>
      <c r="C57" s="204"/>
      <c r="D57" s="204"/>
      <c r="E57" s="204"/>
      <c r="F57" s="204"/>
      <c r="G57" s="204"/>
      <c r="H57" s="204"/>
      <c r="I57" s="45"/>
      <c r="J57" s="10"/>
      <c r="K57" s="10"/>
      <c r="L57" s="10"/>
    </row>
    <row r="58" spans="1:12" x14ac:dyDescent="0.25">
      <c r="A58" s="43"/>
      <c r="B58" s="203" t="s">
        <v>271</v>
      </c>
      <c r="C58" s="204"/>
      <c r="D58" s="204"/>
      <c r="E58" s="204"/>
      <c r="F58" s="204"/>
      <c r="G58" s="204"/>
      <c r="H58" s="204"/>
      <c r="I58" s="205"/>
      <c r="J58" s="10"/>
      <c r="K58" s="10"/>
      <c r="L58" s="10"/>
    </row>
    <row r="59" spans="1:12" x14ac:dyDescent="0.25">
      <c r="A59" s="43"/>
      <c r="B59" s="203" t="s">
        <v>272</v>
      </c>
      <c r="C59" s="204"/>
      <c r="D59" s="204"/>
      <c r="E59" s="204"/>
      <c r="F59" s="204"/>
      <c r="G59" s="204"/>
      <c r="H59" s="204"/>
      <c r="I59" s="205"/>
      <c r="J59" s="10"/>
      <c r="K59" s="10"/>
      <c r="L59" s="10"/>
    </row>
    <row r="60" spans="1:12" x14ac:dyDescent="0.25">
      <c r="A60" s="43"/>
      <c r="B60" s="46"/>
      <c r="C60" s="47"/>
      <c r="D60" s="47"/>
      <c r="E60" s="47"/>
      <c r="F60" s="47"/>
      <c r="G60" s="47"/>
      <c r="H60" s="47"/>
      <c r="I60" s="48"/>
      <c r="J60" s="10"/>
      <c r="K60" s="10"/>
      <c r="L60" s="10"/>
    </row>
    <row r="61" spans="1:12" ht="13.8" thickBot="1" x14ac:dyDescent="0.3">
      <c r="A61" s="49" t="s">
        <v>240</v>
      </c>
      <c r="B61" s="15"/>
      <c r="C61" s="15"/>
      <c r="D61" s="15"/>
      <c r="E61" s="15"/>
      <c r="F61" s="15"/>
      <c r="G61" s="25"/>
      <c r="H61" s="26"/>
      <c r="I61" s="50"/>
      <c r="J61" s="10"/>
      <c r="K61" s="10"/>
      <c r="L61" s="10"/>
    </row>
    <row r="62" spans="1:12" x14ac:dyDescent="0.25">
      <c r="A62" s="42"/>
      <c r="B62" s="15"/>
      <c r="C62" s="15"/>
      <c r="D62" s="15"/>
      <c r="E62" s="19" t="s">
        <v>241</v>
      </c>
      <c r="F62" s="23"/>
      <c r="G62" s="207" t="s">
        <v>242</v>
      </c>
      <c r="H62" s="208"/>
      <c r="I62" s="209"/>
      <c r="J62" s="10"/>
      <c r="K62" s="10"/>
      <c r="L62" s="10"/>
    </row>
    <row r="63" spans="1:12" x14ac:dyDescent="0.25">
      <c r="A63" s="51"/>
      <c r="B63" s="52"/>
      <c r="C63" s="53"/>
      <c r="D63" s="53"/>
      <c r="E63" s="53"/>
      <c r="F63" s="53"/>
      <c r="G63" s="197"/>
      <c r="H63" s="198"/>
      <c r="I63" s="54"/>
      <c r="J63" s="10"/>
      <c r="K63" s="10"/>
      <c r="L63" s="10"/>
    </row>
  </sheetData>
  <protectedRanges>
    <protectedRange sqref="E2 H2 C6:D6 C8:D8 C10:D10 C12:I12 C14:D14 F14:I14 C16:I16 C18:I18 C20:I20 C24:G24 C22:F22 C26 I26 A30:I30 A32:I32 A34:D34" name="Range1_1"/>
    <protectedRange sqref="I24" name="Range1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H30:I30"/>
    <mergeCell ref="D31:G31"/>
    <mergeCell ref="A32:D32"/>
    <mergeCell ref="E32:G32"/>
    <mergeCell ref="H32:I32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3"/>
  <sheetViews>
    <sheetView view="pageBreakPreview" topLeftCell="A94" zoomScale="110" zoomScaleNormal="100" workbookViewId="0">
      <selection activeCell="K26" sqref="K26"/>
    </sheetView>
  </sheetViews>
  <sheetFormatPr defaultColWidth="9.21875" defaultRowHeight="13.2" x14ac:dyDescent="0.25"/>
  <cols>
    <col min="1" max="9" width="9.21875" style="31"/>
    <col min="10" max="11" width="11.21875" style="31" customWidth="1"/>
    <col min="12" max="16384" width="9.21875" style="31"/>
  </cols>
  <sheetData>
    <row r="1" spans="1:11" ht="12.75" customHeight="1" x14ac:dyDescent="0.25">
      <c r="A1" s="245" t="s">
        <v>126</v>
      </c>
      <c r="B1" s="246"/>
      <c r="C1" s="246"/>
      <c r="D1" s="246"/>
      <c r="E1" s="246"/>
      <c r="F1" s="246"/>
      <c r="G1" s="246"/>
      <c r="H1" s="246"/>
      <c r="I1" s="246"/>
      <c r="J1" s="246"/>
      <c r="K1" s="247"/>
    </row>
    <row r="2" spans="1:11" ht="12.75" customHeight="1" x14ac:dyDescent="0.25">
      <c r="A2" s="248" t="s">
        <v>320</v>
      </c>
      <c r="B2" s="249"/>
      <c r="C2" s="249"/>
      <c r="D2" s="249"/>
      <c r="E2" s="249"/>
      <c r="F2" s="249"/>
      <c r="G2" s="249"/>
      <c r="H2" s="249"/>
      <c r="I2" s="249"/>
      <c r="J2" s="249"/>
      <c r="K2" s="250"/>
    </row>
    <row r="3" spans="1:11" x14ac:dyDescent="0.25">
      <c r="A3" s="251" t="s">
        <v>313</v>
      </c>
      <c r="B3" s="252"/>
      <c r="C3" s="252"/>
      <c r="D3" s="252"/>
      <c r="E3" s="252"/>
      <c r="F3" s="252"/>
      <c r="G3" s="252"/>
      <c r="H3" s="252"/>
      <c r="I3" s="252"/>
      <c r="J3" s="252"/>
      <c r="K3" s="253"/>
    </row>
    <row r="4" spans="1:11" ht="21.6" x14ac:dyDescent="0.25">
      <c r="A4" s="254" t="s">
        <v>50</v>
      </c>
      <c r="B4" s="255"/>
      <c r="C4" s="255"/>
      <c r="D4" s="255"/>
      <c r="E4" s="255"/>
      <c r="F4" s="255"/>
      <c r="G4" s="255"/>
      <c r="H4" s="256"/>
      <c r="I4" s="102" t="s">
        <v>243</v>
      </c>
      <c r="J4" s="35" t="s">
        <v>321</v>
      </c>
      <c r="K4" s="105" t="s">
        <v>282</v>
      </c>
    </row>
    <row r="5" spans="1:11" x14ac:dyDescent="0.25">
      <c r="A5" s="257">
        <v>1</v>
      </c>
      <c r="B5" s="258"/>
      <c r="C5" s="258"/>
      <c r="D5" s="258"/>
      <c r="E5" s="258"/>
      <c r="F5" s="258"/>
      <c r="G5" s="258"/>
      <c r="H5" s="258"/>
      <c r="I5" s="34">
        <v>2</v>
      </c>
      <c r="J5" s="100">
        <v>3</v>
      </c>
      <c r="K5" s="106">
        <v>4</v>
      </c>
    </row>
    <row r="6" spans="1:11" x14ac:dyDescent="0.25">
      <c r="A6" s="259"/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spans="1:11" x14ac:dyDescent="0.25">
      <c r="A7" s="220" t="s">
        <v>51</v>
      </c>
      <c r="B7" s="221"/>
      <c r="C7" s="221"/>
      <c r="D7" s="221"/>
      <c r="E7" s="221"/>
      <c r="F7" s="221"/>
      <c r="G7" s="221"/>
      <c r="H7" s="239"/>
      <c r="I7" s="3">
        <v>1</v>
      </c>
      <c r="J7" s="7">
        <f>SUM(R7,AD7)</f>
        <v>0</v>
      </c>
      <c r="K7" s="7">
        <f>SUM(S7,AE7)</f>
        <v>0</v>
      </c>
    </row>
    <row r="8" spans="1:11" x14ac:dyDescent="0.25">
      <c r="A8" s="227" t="s">
        <v>8</v>
      </c>
      <c r="B8" s="228"/>
      <c r="C8" s="228"/>
      <c r="D8" s="228"/>
      <c r="E8" s="228"/>
      <c r="F8" s="228"/>
      <c r="G8" s="228"/>
      <c r="H8" s="229"/>
      <c r="I8" s="1">
        <v>2</v>
      </c>
      <c r="J8" s="32">
        <f t="shared" ref="J8" si="0">J9+J16+J26+J35+J39</f>
        <v>578546114.5</v>
      </c>
      <c r="K8" s="108">
        <f>K9+K16+K26+K35+K39</f>
        <v>561276294.15999997</v>
      </c>
    </row>
    <row r="9" spans="1:11" x14ac:dyDescent="0.25">
      <c r="A9" s="224" t="s">
        <v>170</v>
      </c>
      <c r="B9" s="225"/>
      <c r="C9" s="225"/>
      <c r="D9" s="225"/>
      <c r="E9" s="225"/>
      <c r="F9" s="225"/>
      <c r="G9" s="225"/>
      <c r="H9" s="226"/>
      <c r="I9" s="1">
        <v>3</v>
      </c>
      <c r="J9" s="32">
        <f t="shared" ref="J9" si="1">SUM(J10:J15)</f>
        <v>187085450.13000003</v>
      </c>
      <c r="K9" s="108">
        <f>SUM(K10:K15)</f>
        <v>185673856</v>
      </c>
    </row>
    <row r="10" spans="1:11" x14ac:dyDescent="0.25">
      <c r="A10" s="224" t="s">
        <v>98</v>
      </c>
      <c r="B10" s="225"/>
      <c r="C10" s="225"/>
      <c r="D10" s="225"/>
      <c r="E10" s="225"/>
      <c r="F10" s="225"/>
      <c r="G10" s="225"/>
      <c r="H10" s="226"/>
      <c r="I10" s="1">
        <v>4</v>
      </c>
      <c r="J10" s="7">
        <v>0</v>
      </c>
      <c r="K10" s="109">
        <v>0</v>
      </c>
    </row>
    <row r="11" spans="1:11" x14ac:dyDescent="0.25">
      <c r="A11" s="224" t="s">
        <v>9</v>
      </c>
      <c r="B11" s="225"/>
      <c r="C11" s="225"/>
      <c r="D11" s="225"/>
      <c r="E11" s="225"/>
      <c r="F11" s="225"/>
      <c r="G11" s="225"/>
      <c r="H11" s="226"/>
      <c r="I11" s="1">
        <v>5</v>
      </c>
      <c r="J11" s="7">
        <v>121010211.36000001</v>
      </c>
      <c r="K11" s="109">
        <v>120848117</v>
      </c>
    </row>
    <row r="12" spans="1:11" x14ac:dyDescent="0.25">
      <c r="A12" s="224" t="s">
        <v>99</v>
      </c>
      <c r="B12" s="225"/>
      <c r="C12" s="225"/>
      <c r="D12" s="225"/>
      <c r="E12" s="225"/>
      <c r="F12" s="225"/>
      <c r="G12" s="225"/>
      <c r="H12" s="226"/>
      <c r="I12" s="1">
        <v>6</v>
      </c>
      <c r="J12" s="7">
        <v>60379072</v>
      </c>
      <c r="K12" s="109">
        <v>60379072</v>
      </c>
    </row>
    <row r="13" spans="1:11" x14ac:dyDescent="0.25">
      <c r="A13" s="224" t="s">
        <v>173</v>
      </c>
      <c r="B13" s="225"/>
      <c r="C13" s="225"/>
      <c r="D13" s="225"/>
      <c r="E13" s="225"/>
      <c r="F13" s="225"/>
      <c r="G13" s="225"/>
      <c r="H13" s="226"/>
      <c r="I13" s="1">
        <v>7</v>
      </c>
      <c r="J13" s="7">
        <v>0</v>
      </c>
      <c r="K13" s="109">
        <v>0</v>
      </c>
    </row>
    <row r="14" spans="1:11" x14ac:dyDescent="0.25">
      <c r="A14" s="224" t="s">
        <v>174</v>
      </c>
      <c r="B14" s="225"/>
      <c r="C14" s="225"/>
      <c r="D14" s="225"/>
      <c r="E14" s="225"/>
      <c r="F14" s="225"/>
      <c r="G14" s="225"/>
      <c r="H14" s="226"/>
      <c r="I14" s="1">
        <v>8</v>
      </c>
      <c r="J14" s="7">
        <v>0</v>
      </c>
      <c r="K14" s="109">
        <v>0</v>
      </c>
    </row>
    <row r="15" spans="1:11" x14ac:dyDescent="0.25">
      <c r="A15" s="224" t="s">
        <v>175</v>
      </c>
      <c r="B15" s="225"/>
      <c r="C15" s="225"/>
      <c r="D15" s="225"/>
      <c r="E15" s="225"/>
      <c r="F15" s="225"/>
      <c r="G15" s="225"/>
      <c r="H15" s="226"/>
      <c r="I15" s="1">
        <v>9</v>
      </c>
      <c r="J15" s="7">
        <v>5696166.7699999996</v>
      </c>
      <c r="K15" s="109">
        <v>4446667</v>
      </c>
    </row>
    <row r="16" spans="1:11" x14ac:dyDescent="0.25">
      <c r="A16" s="224" t="s">
        <v>171</v>
      </c>
      <c r="B16" s="225"/>
      <c r="C16" s="225"/>
      <c r="D16" s="225"/>
      <c r="E16" s="225"/>
      <c r="F16" s="225"/>
      <c r="G16" s="225"/>
      <c r="H16" s="226"/>
      <c r="I16" s="1">
        <v>10</v>
      </c>
      <c r="J16" s="32">
        <f t="shared" ref="J16:K16" si="2">SUM(J17:J25)</f>
        <v>362311986.76999998</v>
      </c>
      <c r="K16" s="108">
        <f t="shared" si="2"/>
        <v>346501826.11000001</v>
      </c>
    </row>
    <row r="17" spans="1:11" x14ac:dyDescent="0.25">
      <c r="A17" s="224" t="s">
        <v>176</v>
      </c>
      <c r="B17" s="225"/>
      <c r="C17" s="225"/>
      <c r="D17" s="225"/>
      <c r="E17" s="225"/>
      <c r="F17" s="225"/>
      <c r="G17" s="225"/>
      <c r="H17" s="226"/>
      <c r="I17" s="1">
        <v>11</v>
      </c>
      <c r="J17" s="7">
        <v>27668451.840000004</v>
      </c>
      <c r="K17" s="109">
        <v>27723875</v>
      </c>
    </row>
    <row r="18" spans="1:11" x14ac:dyDescent="0.25">
      <c r="A18" s="224" t="s">
        <v>212</v>
      </c>
      <c r="B18" s="225"/>
      <c r="C18" s="225"/>
      <c r="D18" s="225"/>
      <c r="E18" s="225"/>
      <c r="F18" s="225"/>
      <c r="G18" s="225"/>
      <c r="H18" s="226"/>
      <c r="I18" s="1">
        <v>12</v>
      </c>
      <c r="J18" s="7">
        <v>230490379.65000004</v>
      </c>
      <c r="K18" s="109">
        <v>225404412</v>
      </c>
    </row>
    <row r="19" spans="1:11" x14ac:dyDescent="0.25">
      <c r="A19" s="224" t="s">
        <v>177</v>
      </c>
      <c r="B19" s="225"/>
      <c r="C19" s="225"/>
      <c r="D19" s="225"/>
      <c r="E19" s="225"/>
      <c r="F19" s="225"/>
      <c r="G19" s="225"/>
      <c r="H19" s="226"/>
      <c r="I19" s="1">
        <v>13</v>
      </c>
      <c r="J19" s="7">
        <v>67677245.979999989</v>
      </c>
      <c r="K19" s="109">
        <v>59733805</v>
      </c>
    </row>
    <row r="20" spans="1:11" x14ac:dyDescent="0.25">
      <c r="A20" s="224" t="s">
        <v>21</v>
      </c>
      <c r="B20" s="225"/>
      <c r="C20" s="225"/>
      <c r="D20" s="225"/>
      <c r="E20" s="225"/>
      <c r="F20" s="225"/>
      <c r="G20" s="225"/>
      <c r="H20" s="226"/>
      <c r="I20" s="1">
        <v>14</v>
      </c>
      <c r="J20" s="7">
        <v>3297414.9799999995</v>
      </c>
      <c r="K20" s="109">
        <v>3156802</v>
      </c>
    </row>
    <row r="21" spans="1:11" x14ac:dyDescent="0.25">
      <c r="A21" s="224" t="s">
        <v>22</v>
      </c>
      <c r="B21" s="225"/>
      <c r="C21" s="225"/>
      <c r="D21" s="225"/>
      <c r="E21" s="225"/>
      <c r="F21" s="225"/>
      <c r="G21" s="225"/>
      <c r="H21" s="226"/>
      <c r="I21" s="1">
        <v>15</v>
      </c>
      <c r="J21" s="7">
        <v>10626471.199999999</v>
      </c>
      <c r="K21" s="109">
        <v>10232564</v>
      </c>
    </row>
    <row r="22" spans="1:11" x14ac:dyDescent="0.25">
      <c r="A22" s="224" t="s">
        <v>62</v>
      </c>
      <c r="B22" s="225"/>
      <c r="C22" s="225"/>
      <c r="D22" s="225"/>
      <c r="E22" s="225"/>
      <c r="F22" s="225"/>
      <c r="G22" s="225"/>
      <c r="H22" s="226"/>
      <c r="I22" s="1">
        <v>16</v>
      </c>
      <c r="J22" s="7">
        <v>259709</v>
      </c>
      <c r="K22" s="109">
        <v>283777</v>
      </c>
    </row>
    <row r="23" spans="1:11" x14ac:dyDescent="0.25">
      <c r="A23" s="224" t="s">
        <v>63</v>
      </c>
      <c r="B23" s="225"/>
      <c r="C23" s="225"/>
      <c r="D23" s="225"/>
      <c r="E23" s="225"/>
      <c r="F23" s="225"/>
      <c r="G23" s="225"/>
      <c r="H23" s="226"/>
      <c r="I23" s="1">
        <v>17</v>
      </c>
      <c r="J23" s="7">
        <v>21777202.029999997</v>
      </c>
      <c r="K23" s="109">
        <v>19452920.109999999</v>
      </c>
    </row>
    <row r="24" spans="1:11" x14ac:dyDescent="0.25">
      <c r="A24" s="224" t="s">
        <v>64</v>
      </c>
      <c r="B24" s="225"/>
      <c r="C24" s="225"/>
      <c r="D24" s="225"/>
      <c r="E24" s="225"/>
      <c r="F24" s="225"/>
      <c r="G24" s="225"/>
      <c r="H24" s="226"/>
      <c r="I24" s="1">
        <v>18</v>
      </c>
      <c r="J24" s="7">
        <v>83112.09</v>
      </c>
      <c r="K24" s="109">
        <v>81671</v>
      </c>
    </row>
    <row r="25" spans="1:11" x14ac:dyDescent="0.25">
      <c r="A25" s="224" t="s">
        <v>65</v>
      </c>
      <c r="B25" s="225"/>
      <c r="C25" s="225"/>
      <c r="D25" s="225"/>
      <c r="E25" s="225"/>
      <c r="F25" s="225"/>
      <c r="G25" s="225"/>
      <c r="H25" s="226"/>
      <c r="I25" s="1">
        <v>19</v>
      </c>
      <c r="J25" s="7">
        <v>432000</v>
      </c>
      <c r="K25" s="109">
        <v>432000</v>
      </c>
    </row>
    <row r="26" spans="1:11" x14ac:dyDescent="0.25">
      <c r="A26" s="224" t="s">
        <v>158</v>
      </c>
      <c r="B26" s="225"/>
      <c r="C26" s="225"/>
      <c r="D26" s="225"/>
      <c r="E26" s="225"/>
      <c r="F26" s="225"/>
      <c r="G26" s="225"/>
      <c r="H26" s="226"/>
      <c r="I26" s="1">
        <v>20</v>
      </c>
      <c r="J26" s="32">
        <f t="shared" ref="J26" si="3">SUM(J27:J34)</f>
        <v>27023566.350000001</v>
      </c>
      <c r="K26" s="108">
        <f>SUM(K27:K34)</f>
        <v>26985612.050000001</v>
      </c>
    </row>
    <row r="27" spans="1:11" x14ac:dyDescent="0.25">
      <c r="A27" s="224" t="s">
        <v>66</v>
      </c>
      <c r="B27" s="225"/>
      <c r="C27" s="225"/>
      <c r="D27" s="225"/>
      <c r="E27" s="225"/>
      <c r="F27" s="225"/>
      <c r="G27" s="225"/>
      <c r="H27" s="226"/>
      <c r="I27" s="1">
        <v>21</v>
      </c>
      <c r="J27" s="7">
        <v>0</v>
      </c>
      <c r="K27" s="109">
        <v>0</v>
      </c>
    </row>
    <row r="28" spans="1:11" x14ac:dyDescent="0.25">
      <c r="A28" s="224" t="s">
        <v>67</v>
      </c>
      <c r="B28" s="225"/>
      <c r="C28" s="225"/>
      <c r="D28" s="225"/>
      <c r="E28" s="225"/>
      <c r="F28" s="225"/>
      <c r="G28" s="225"/>
      <c r="H28" s="226"/>
      <c r="I28" s="1">
        <v>22</v>
      </c>
      <c r="J28" s="7">
        <v>0</v>
      </c>
      <c r="K28" s="109">
        <v>0</v>
      </c>
    </row>
    <row r="29" spans="1:11" x14ac:dyDescent="0.25">
      <c r="A29" s="224" t="s">
        <v>68</v>
      </c>
      <c r="B29" s="225"/>
      <c r="C29" s="225"/>
      <c r="D29" s="225"/>
      <c r="E29" s="225"/>
      <c r="F29" s="225"/>
      <c r="G29" s="225"/>
      <c r="H29" s="226"/>
      <c r="I29" s="1">
        <v>23</v>
      </c>
      <c r="J29" s="7">
        <v>0</v>
      </c>
      <c r="K29" s="109">
        <v>0</v>
      </c>
    </row>
    <row r="30" spans="1:11" x14ac:dyDescent="0.25">
      <c r="A30" s="224" t="s">
        <v>73</v>
      </c>
      <c r="B30" s="225"/>
      <c r="C30" s="225"/>
      <c r="D30" s="225"/>
      <c r="E30" s="225"/>
      <c r="F30" s="225"/>
      <c r="G30" s="225"/>
      <c r="H30" s="226"/>
      <c r="I30" s="1">
        <v>24</v>
      </c>
      <c r="J30" s="7">
        <v>0</v>
      </c>
      <c r="K30" s="109">
        <v>0</v>
      </c>
    </row>
    <row r="31" spans="1:11" x14ac:dyDescent="0.25">
      <c r="A31" s="224" t="s">
        <v>74</v>
      </c>
      <c r="B31" s="225"/>
      <c r="C31" s="225"/>
      <c r="D31" s="225"/>
      <c r="E31" s="225"/>
      <c r="F31" s="225"/>
      <c r="G31" s="225"/>
      <c r="H31" s="226"/>
      <c r="I31" s="1">
        <v>25</v>
      </c>
      <c r="J31" s="7">
        <v>0</v>
      </c>
      <c r="K31" s="109">
        <v>0</v>
      </c>
    </row>
    <row r="32" spans="1:11" x14ac:dyDescent="0.25">
      <c r="A32" s="224" t="s">
        <v>75</v>
      </c>
      <c r="B32" s="225"/>
      <c r="C32" s="225"/>
      <c r="D32" s="225"/>
      <c r="E32" s="225"/>
      <c r="F32" s="225"/>
      <c r="G32" s="225"/>
      <c r="H32" s="226"/>
      <c r="I32" s="1">
        <v>26</v>
      </c>
      <c r="J32" s="7">
        <v>6551376.46</v>
      </c>
      <c r="K32" s="109">
        <v>6513422.1600000001</v>
      </c>
    </row>
    <row r="33" spans="1:11" x14ac:dyDescent="0.25">
      <c r="A33" s="224" t="s">
        <v>69</v>
      </c>
      <c r="B33" s="225"/>
      <c r="C33" s="225"/>
      <c r="D33" s="225"/>
      <c r="E33" s="225"/>
      <c r="F33" s="225"/>
      <c r="G33" s="225"/>
      <c r="H33" s="226"/>
      <c r="I33" s="1">
        <v>27</v>
      </c>
      <c r="J33" s="7">
        <v>20472189.890000001</v>
      </c>
      <c r="K33" s="109">
        <v>20472189.890000001</v>
      </c>
    </row>
    <row r="34" spans="1:11" x14ac:dyDescent="0.25">
      <c r="A34" s="224" t="s">
        <v>151</v>
      </c>
      <c r="B34" s="225"/>
      <c r="C34" s="225"/>
      <c r="D34" s="225"/>
      <c r="E34" s="225"/>
      <c r="F34" s="225"/>
      <c r="G34" s="225"/>
      <c r="H34" s="226"/>
      <c r="I34" s="1">
        <v>28</v>
      </c>
      <c r="J34" s="7">
        <v>0</v>
      </c>
      <c r="K34" s="109">
        <v>0</v>
      </c>
    </row>
    <row r="35" spans="1:11" x14ac:dyDescent="0.25">
      <c r="A35" s="224" t="s">
        <v>152</v>
      </c>
      <c r="B35" s="225"/>
      <c r="C35" s="225"/>
      <c r="D35" s="225"/>
      <c r="E35" s="225"/>
      <c r="F35" s="225"/>
      <c r="G35" s="225"/>
      <c r="H35" s="226"/>
      <c r="I35" s="1">
        <v>29</v>
      </c>
      <c r="J35" s="32">
        <f t="shared" ref="J35" si="4">SUM(J36:J38)</f>
        <v>25111.25</v>
      </c>
      <c r="K35" s="108">
        <f>SUM(K36:K38)</f>
        <v>15000</v>
      </c>
    </row>
    <row r="36" spans="1:11" x14ac:dyDescent="0.25">
      <c r="A36" s="224" t="s">
        <v>70</v>
      </c>
      <c r="B36" s="225"/>
      <c r="C36" s="225"/>
      <c r="D36" s="225"/>
      <c r="E36" s="225"/>
      <c r="F36" s="225"/>
      <c r="G36" s="225"/>
      <c r="H36" s="226"/>
      <c r="I36" s="1">
        <v>30</v>
      </c>
      <c r="J36" s="7">
        <v>0</v>
      </c>
      <c r="K36" s="109">
        <v>0</v>
      </c>
    </row>
    <row r="37" spans="1:11" x14ac:dyDescent="0.25">
      <c r="A37" s="224" t="s">
        <v>71</v>
      </c>
      <c r="B37" s="225"/>
      <c r="C37" s="225"/>
      <c r="D37" s="225"/>
      <c r="E37" s="225"/>
      <c r="F37" s="225"/>
      <c r="G37" s="225"/>
      <c r="H37" s="226"/>
      <c r="I37" s="1">
        <v>31</v>
      </c>
      <c r="J37" s="7">
        <v>0</v>
      </c>
      <c r="K37" s="109">
        <v>0</v>
      </c>
    </row>
    <row r="38" spans="1:11" x14ac:dyDescent="0.25">
      <c r="A38" s="224" t="s">
        <v>72</v>
      </c>
      <c r="B38" s="225"/>
      <c r="C38" s="225"/>
      <c r="D38" s="225"/>
      <c r="E38" s="225"/>
      <c r="F38" s="225"/>
      <c r="G38" s="225"/>
      <c r="H38" s="226"/>
      <c r="I38" s="1">
        <v>32</v>
      </c>
      <c r="J38" s="7">
        <v>25111.25</v>
      </c>
      <c r="K38" s="109">
        <v>15000</v>
      </c>
    </row>
    <row r="39" spans="1:11" x14ac:dyDescent="0.25">
      <c r="A39" s="224" t="s">
        <v>153</v>
      </c>
      <c r="B39" s="225"/>
      <c r="C39" s="225"/>
      <c r="D39" s="225"/>
      <c r="E39" s="225"/>
      <c r="F39" s="225"/>
      <c r="G39" s="225"/>
      <c r="H39" s="226"/>
      <c r="I39" s="1">
        <v>33</v>
      </c>
      <c r="J39" s="7">
        <v>2100000</v>
      </c>
      <c r="K39" s="109">
        <v>2100000</v>
      </c>
    </row>
    <row r="40" spans="1:11" x14ac:dyDescent="0.25">
      <c r="A40" s="227" t="s">
        <v>205</v>
      </c>
      <c r="B40" s="228"/>
      <c r="C40" s="228"/>
      <c r="D40" s="228"/>
      <c r="E40" s="228"/>
      <c r="F40" s="228"/>
      <c r="G40" s="228"/>
      <c r="H40" s="229"/>
      <c r="I40" s="1">
        <v>34</v>
      </c>
      <c r="J40" s="32">
        <f t="shared" ref="J40" si="5">J41+J49+J56+J64</f>
        <v>414454289.05521107</v>
      </c>
      <c r="K40" s="108">
        <f>K41+K49+K56+K64</f>
        <v>380975892.95999998</v>
      </c>
    </row>
    <row r="41" spans="1:11" x14ac:dyDescent="0.25">
      <c r="A41" s="224" t="s">
        <v>90</v>
      </c>
      <c r="B41" s="225"/>
      <c r="C41" s="225"/>
      <c r="D41" s="225"/>
      <c r="E41" s="225"/>
      <c r="F41" s="225"/>
      <c r="G41" s="225"/>
      <c r="H41" s="226"/>
      <c r="I41" s="1">
        <v>35</v>
      </c>
      <c r="J41" s="32">
        <f t="shared" ref="J41:K41" si="6">SUM(J42:J48)</f>
        <v>90701653.805211082</v>
      </c>
      <c r="K41" s="108">
        <f t="shared" si="6"/>
        <v>72091840</v>
      </c>
    </row>
    <row r="42" spans="1:11" x14ac:dyDescent="0.25">
      <c r="A42" s="224" t="s">
        <v>102</v>
      </c>
      <c r="B42" s="225"/>
      <c r="C42" s="225"/>
      <c r="D42" s="225"/>
      <c r="E42" s="225"/>
      <c r="F42" s="225"/>
      <c r="G42" s="225"/>
      <c r="H42" s="226"/>
      <c r="I42" s="1">
        <v>36</v>
      </c>
      <c r="J42" s="7">
        <v>24362650.300000001</v>
      </c>
      <c r="K42" s="109">
        <v>18638233</v>
      </c>
    </row>
    <row r="43" spans="1:11" x14ac:dyDescent="0.25">
      <c r="A43" s="224" t="s">
        <v>103</v>
      </c>
      <c r="B43" s="225"/>
      <c r="C43" s="225"/>
      <c r="D43" s="225"/>
      <c r="E43" s="225"/>
      <c r="F43" s="225"/>
      <c r="G43" s="225"/>
      <c r="H43" s="226"/>
      <c r="I43" s="1">
        <v>37</v>
      </c>
      <c r="J43" s="7">
        <v>8917079.7800000012</v>
      </c>
      <c r="K43" s="109">
        <v>11480093</v>
      </c>
    </row>
    <row r="44" spans="1:11" x14ac:dyDescent="0.25">
      <c r="A44" s="224" t="s">
        <v>76</v>
      </c>
      <c r="B44" s="225"/>
      <c r="C44" s="225"/>
      <c r="D44" s="225"/>
      <c r="E44" s="225"/>
      <c r="F44" s="225"/>
      <c r="G44" s="225"/>
      <c r="H44" s="226"/>
      <c r="I44" s="1">
        <v>38</v>
      </c>
      <c r="J44" s="7">
        <v>29038078.84</v>
      </c>
      <c r="K44" s="109">
        <v>28088432</v>
      </c>
    </row>
    <row r="45" spans="1:11" x14ac:dyDescent="0.25">
      <c r="A45" s="224" t="s">
        <v>77</v>
      </c>
      <c r="B45" s="225"/>
      <c r="C45" s="225"/>
      <c r="D45" s="225"/>
      <c r="E45" s="225"/>
      <c r="F45" s="225"/>
      <c r="G45" s="225"/>
      <c r="H45" s="226"/>
      <c r="I45" s="1">
        <v>39</v>
      </c>
      <c r="J45" s="7">
        <v>28368129.885211077</v>
      </c>
      <c r="K45" s="109">
        <v>13831625</v>
      </c>
    </row>
    <row r="46" spans="1:11" x14ac:dyDescent="0.25">
      <c r="A46" s="224" t="s">
        <v>78</v>
      </c>
      <c r="B46" s="225"/>
      <c r="C46" s="225"/>
      <c r="D46" s="225"/>
      <c r="E46" s="225"/>
      <c r="F46" s="225"/>
      <c r="G46" s="225"/>
      <c r="H46" s="226"/>
      <c r="I46" s="1">
        <v>40</v>
      </c>
      <c r="J46" s="7">
        <v>15715</v>
      </c>
      <c r="K46" s="109">
        <v>53457</v>
      </c>
    </row>
    <row r="47" spans="1:11" x14ac:dyDescent="0.25">
      <c r="A47" s="224" t="s">
        <v>79</v>
      </c>
      <c r="B47" s="225"/>
      <c r="C47" s="225"/>
      <c r="D47" s="225"/>
      <c r="E47" s="225"/>
      <c r="F47" s="225"/>
      <c r="G47" s="225"/>
      <c r="H47" s="226"/>
      <c r="I47" s="1">
        <v>41</v>
      </c>
      <c r="J47" s="7">
        <v>0</v>
      </c>
      <c r="K47" s="109">
        <v>0</v>
      </c>
    </row>
    <row r="48" spans="1:11" x14ac:dyDescent="0.25">
      <c r="A48" s="224" t="s">
        <v>80</v>
      </c>
      <c r="B48" s="225"/>
      <c r="C48" s="225"/>
      <c r="D48" s="225"/>
      <c r="E48" s="225"/>
      <c r="F48" s="225"/>
      <c r="G48" s="225"/>
      <c r="H48" s="226"/>
      <c r="I48" s="1">
        <v>42</v>
      </c>
      <c r="J48" s="7">
        <v>0</v>
      </c>
      <c r="K48" s="109">
        <v>0</v>
      </c>
    </row>
    <row r="49" spans="1:11" x14ac:dyDescent="0.25">
      <c r="A49" s="224" t="s">
        <v>91</v>
      </c>
      <c r="B49" s="225"/>
      <c r="C49" s="225"/>
      <c r="D49" s="225"/>
      <c r="E49" s="225"/>
      <c r="F49" s="225"/>
      <c r="G49" s="225"/>
      <c r="H49" s="226"/>
      <c r="I49" s="1">
        <v>43</v>
      </c>
      <c r="J49" s="32">
        <f t="shared" ref="J49" si="7">SUM(J50:J55)</f>
        <v>285925497.06</v>
      </c>
      <c r="K49" s="108">
        <f>SUM(K50:K55)</f>
        <v>261266638</v>
      </c>
    </row>
    <row r="50" spans="1:11" x14ac:dyDescent="0.25">
      <c r="A50" s="224" t="s">
        <v>165</v>
      </c>
      <c r="B50" s="225"/>
      <c r="C50" s="225"/>
      <c r="D50" s="225"/>
      <c r="E50" s="225"/>
      <c r="F50" s="225"/>
      <c r="G50" s="225"/>
      <c r="H50" s="226"/>
      <c r="I50" s="1">
        <v>44</v>
      </c>
      <c r="J50" s="7">
        <v>330667.71999999881</v>
      </c>
      <c r="K50" s="109">
        <v>328875</v>
      </c>
    </row>
    <row r="51" spans="1:11" x14ac:dyDescent="0.25">
      <c r="A51" s="224" t="s">
        <v>166</v>
      </c>
      <c r="B51" s="225"/>
      <c r="C51" s="225"/>
      <c r="D51" s="225"/>
      <c r="E51" s="225"/>
      <c r="F51" s="225"/>
      <c r="G51" s="225"/>
      <c r="H51" s="226"/>
      <c r="I51" s="1">
        <v>45</v>
      </c>
      <c r="J51" s="7">
        <v>167141969.40000001</v>
      </c>
      <c r="K51" s="109">
        <v>156805208</v>
      </c>
    </row>
    <row r="52" spans="1:11" x14ac:dyDescent="0.25">
      <c r="A52" s="224" t="s">
        <v>167</v>
      </c>
      <c r="B52" s="225"/>
      <c r="C52" s="225"/>
      <c r="D52" s="225"/>
      <c r="E52" s="225"/>
      <c r="F52" s="225"/>
      <c r="G52" s="225"/>
      <c r="H52" s="226"/>
      <c r="I52" s="1">
        <v>46</v>
      </c>
      <c r="J52" s="7">
        <v>0</v>
      </c>
      <c r="K52" s="109">
        <v>0</v>
      </c>
    </row>
    <row r="53" spans="1:11" x14ac:dyDescent="0.25">
      <c r="A53" s="224" t="s">
        <v>168</v>
      </c>
      <c r="B53" s="225"/>
      <c r="C53" s="225"/>
      <c r="D53" s="225"/>
      <c r="E53" s="225"/>
      <c r="F53" s="225"/>
      <c r="G53" s="225"/>
      <c r="H53" s="226"/>
      <c r="I53" s="1">
        <v>47</v>
      </c>
      <c r="J53" s="7">
        <v>10786.37</v>
      </c>
      <c r="K53" s="109">
        <v>55589</v>
      </c>
    </row>
    <row r="54" spans="1:11" x14ac:dyDescent="0.25">
      <c r="A54" s="224" t="s">
        <v>5</v>
      </c>
      <c r="B54" s="225"/>
      <c r="C54" s="225"/>
      <c r="D54" s="225"/>
      <c r="E54" s="225"/>
      <c r="F54" s="225"/>
      <c r="G54" s="225"/>
      <c r="H54" s="226"/>
      <c r="I54" s="1">
        <v>48</v>
      </c>
      <c r="J54" s="7">
        <v>10863809.380000001</v>
      </c>
      <c r="K54" s="109">
        <v>9187394</v>
      </c>
    </row>
    <row r="55" spans="1:11" x14ac:dyDescent="0.25">
      <c r="A55" s="224" t="s">
        <v>6</v>
      </c>
      <c r="B55" s="225"/>
      <c r="C55" s="225"/>
      <c r="D55" s="225"/>
      <c r="E55" s="225"/>
      <c r="F55" s="225"/>
      <c r="G55" s="225"/>
      <c r="H55" s="226"/>
      <c r="I55" s="1">
        <v>49</v>
      </c>
      <c r="J55" s="7">
        <v>107578264.19</v>
      </c>
      <c r="K55" s="109">
        <v>94889572</v>
      </c>
    </row>
    <row r="56" spans="1:11" x14ac:dyDescent="0.25">
      <c r="A56" s="224" t="s">
        <v>92</v>
      </c>
      <c r="B56" s="225"/>
      <c r="C56" s="225"/>
      <c r="D56" s="225"/>
      <c r="E56" s="225"/>
      <c r="F56" s="225"/>
      <c r="G56" s="225"/>
      <c r="H56" s="226"/>
      <c r="I56" s="1">
        <v>50</v>
      </c>
      <c r="J56" s="32">
        <f t="shared" ref="J56" si="8">SUM(J57:J63)</f>
        <v>28097767.43</v>
      </c>
      <c r="K56" s="108">
        <f>SUM(K57:K63)</f>
        <v>44731507.960000001</v>
      </c>
    </row>
    <row r="57" spans="1:11" x14ac:dyDescent="0.25">
      <c r="A57" s="224" t="s">
        <v>66</v>
      </c>
      <c r="B57" s="225"/>
      <c r="C57" s="225"/>
      <c r="D57" s="225"/>
      <c r="E57" s="225"/>
      <c r="F57" s="225"/>
      <c r="G57" s="225"/>
      <c r="H57" s="226"/>
      <c r="I57" s="1">
        <v>51</v>
      </c>
      <c r="J57" s="7">
        <v>0</v>
      </c>
      <c r="K57" s="109">
        <v>0</v>
      </c>
    </row>
    <row r="58" spans="1:11" x14ac:dyDescent="0.25">
      <c r="A58" s="224" t="s">
        <v>67</v>
      </c>
      <c r="B58" s="225"/>
      <c r="C58" s="225"/>
      <c r="D58" s="225"/>
      <c r="E58" s="225"/>
      <c r="F58" s="225"/>
      <c r="G58" s="225"/>
      <c r="H58" s="226"/>
      <c r="I58" s="1">
        <v>52</v>
      </c>
      <c r="J58" s="7">
        <v>20558658.199999999</v>
      </c>
      <c r="K58" s="109">
        <v>20437097.75</v>
      </c>
    </row>
    <row r="59" spans="1:11" x14ac:dyDescent="0.25">
      <c r="A59" s="224" t="s">
        <v>207</v>
      </c>
      <c r="B59" s="225"/>
      <c r="C59" s="225"/>
      <c r="D59" s="225"/>
      <c r="E59" s="225"/>
      <c r="F59" s="225"/>
      <c r="G59" s="225"/>
      <c r="H59" s="226"/>
      <c r="I59" s="1">
        <v>53</v>
      </c>
      <c r="J59" s="7">
        <v>0</v>
      </c>
      <c r="K59" s="109">
        <v>0</v>
      </c>
    </row>
    <row r="60" spans="1:11" x14ac:dyDescent="0.25">
      <c r="A60" s="224" t="s">
        <v>73</v>
      </c>
      <c r="B60" s="225"/>
      <c r="C60" s="225"/>
      <c r="D60" s="225"/>
      <c r="E60" s="225"/>
      <c r="F60" s="225"/>
      <c r="G60" s="225"/>
      <c r="H60" s="226"/>
      <c r="I60" s="1">
        <v>54</v>
      </c>
      <c r="J60" s="7">
        <v>0</v>
      </c>
      <c r="K60" s="109">
        <v>0</v>
      </c>
    </row>
    <row r="61" spans="1:11" x14ac:dyDescent="0.25">
      <c r="A61" s="224" t="s">
        <v>74</v>
      </c>
      <c r="B61" s="225"/>
      <c r="C61" s="225"/>
      <c r="D61" s="225"/>
      <c r="E61" s="225"/>
      <c r="F61" s="225"/>
      <c r="G61" s="225"/>
      <c r="H61" s="226"/>
      <c r="I61" s="1">
        <v>55</v>
      </c>
      <c r="J61" s="7">
        <v>881993.85000000009</v>
      </c>
      <c r="K61" s="109">
        <v>178642.21000000089</v>
      </c>
    </row>
    <row r="62" spans="1:11" x14ac:dyDescent="0.25">
      <c r="A62" s="224" t="s">
        <v>75</v>
      </c>
      <c r="B62" s="225"/>
      <c r="C62" s="225"/>
      <c r="D62" s="225"/>
      <c r="E62" s="225"/>
      <c r="F62" s="225"/>
      <c r="G62" s="225"/>
      <c r="H62" s="226"/>
      <c r="I62" s="1">
        <v>56</v>
      </c>
      <c r="J62" s="7">
        <v>6657115.379999999</v>
      </c>
      <c r="K62" s="109">
        <v>24115768</v>
      </c>
    </row>
    <row r="63" spans="1:11" x14ac:dyDescent="0.25">
      <c r="A63" s="224" t="s">
        <v>40</v>
      </c>
      <c r="B63" s="225"/>
      <c r="C63" s="225"/>
      <c r="D63" s="225"/>
      <c r="E63" s="225"/>
      <c r="F63" s="225"/>
      <c r="G63" s="225"/>
      <c r="H63" s="226"/>
      <c r="I63" s="1">
        <v>57</v>
      </c>
      <c r="J63" s="7">
        <v>0</v>
      </c>
      <c r="K63" s="109">
        <v>0</v>
      </c>
    </row>
    <row r="64" spans="1:11" x14ac:dyDescent="0.25">
      <c r="A64" s="224" t="s">
        <v>172</v>
      </c>
      <c r="B64" s="225"/>
      <c r="C64" s="225"/>
      <c r="D64" s="225"/>
      <c r="E64" s="225"/>
      <c r="F64" s="225"/>
      <c r="G64" s="225"/>
      <c r="H64" s="226"/>
      <c r="I64" s="1">
        <v>58</v>
      </c>
      <c r="J64" s="7">
        <v>9729370.7599999961</v>
      </c>
      <c r="K64" s="109">
        <v>2885907</v>
      </c>
    </row>
    <row r="65" spans="1:11" x14ac:dyDescent="0.25">
      <c r="A65" s="227" t="s">
        <v>47</v>
      </c>
      <c r="B65" s="228"/>
      <c r="C65" s="228"/>
      <c r="D65" s="228"/>
      <c r="E65" s="228"/>
      <c r="F65" s="228"/>
      <c r="G65" s="228"/>
      <c r="H65" s="229"/>
      <c r="I65" s="1">
        <v>59</v>
      </c>
      <c r="J65" s="7">
        <v>4600593.5200000005</v>
      </c>
      <c r="K65" s="109">
        <v>3967895</v>
      </c>
    </row>
    <row r="66" spans="1:11" x14ac:dyDescent="0.25">
      <c r="A66" s="227" t="s">
        <v>206</v>
      </c>
      <c r="B66" s="228"/>
      <c r="C66" s="228"/>
      <c r="D66" s="228"/>
      <c r="E66" s="228"/>
      <c r="F66" s="228"/>
      <c r="G66" s="228"/>
      <c r="H66" s="229"/>
      <c r="I66" s="1">
        <v>60</v>
      </c>
      <c r="J66" s="32">
        <f>J7+J8+J40+J65</f>
        <v>997600997.07521105</v>
      </c>
      <c r="K66" s="108">
        <f>K7+K8+K40+K65</f>
        <v>946220082.11999989</v>
      </c>
    </row>
    <row r="67" spans="1:11" x14ac:dyDescent="0.25">
      <c r="A67" s="240" t="s">
        <v>81</v>
      </c>
      <c r="B67" s="241"/>
      <c r="C67" s="241"/>
      <c r="D67" s="241"/>
      <c r="E67" s="241"/>
      <c r="F67" s="241"/>
      <c r="G67" s="241"/>
      <c r="H67" s="242"/>
      <c r="I67" s="4">
        <v>61</v>
      </c>
      <c r="J67" s="7">
        <v>23560427.879999999</v>
      </c>
      <c r="K67" s="110">
        <v>32285922</v>
      </c>
    </row>
    <row r="68" spans="1:11" x14ac:dyDescent="0.25">
      <c r="A68" s="216" t="s">
        <v>49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4"/>
    </row>
    <row r="69" spans="1:11" x14ac:dyDescent="0.25">
      <c r="A69" s="220" t="s">
        <v>159</v>
      </c>
      <c r="B69" s="221"/>
      <c r="C69" s="221"/>
      <c r="D69" s="221"/>
      <c r="E69" s="221"/>
      <c r="F69" s="221"/>
      <c r="G69" s="221"/>
      <c r="H69" s="239"/>
      <c r="I69" s="9">
        <v>62</v>
      </c>
      <c r="J69" s="33">
        <f t="shared" ref="J69" si="9">J70+J71+J72+J78+J79+J82+J85</f>
        <v>237208256.14521125</v>
      </c>
      <c r="K69" s="129">
        <f>K70+K71+K72+K78+K79+K82+K85</f>
        <v>207959238.21310002</v>
      </c>
    </row>
    <row r="70" spans="1:11" x14ac:dyDescent="0.25">
      <c r="A70" s="224" t="s">
        <v>116</v>
      </c>
      <c r="B70" s="225"/>
      <c r="C70" s="225"/>
      <c r="D70" s="225"/>
      <c r="E70" s="225"/>
      <c r="F70" s="225"/>
      <c r="G70" s="225"/>
      <c r="H70" s="226"/>
      <c r="I70" s="1">
        <v>63</v>
      </c>
      <c r="J70" s="7">
        <v>19016430</v>
      </c>
      <c r="K70" s="109">
        <v>19016430</v>
      </c>
    </row>
    <row r="71" spans="1:11" x14ac:dyDescent="0.25">
      <c r="A71" s="224" t="s">
        <v>117</v>
      </c>
      <c r="B71" s="225"/>
      <c r="C71" s="225"/>
      <c r="D71" s="225"/>
      <c r="E71" s="225"/>
      <c r="F71" s="225"/>
      <c r="G71" s="225"/>
      <c r="H71" s="226"/>
      <c r="I71" s="1">
        <v>64</v>
      </c>
      <c r="J71" s="7">
        <v>84186546.620000005</v>
      </c>
      <c r="K71" s="109">
        <v>84186546.620000005</v>
      </c>
    </row>
    <row r="72" spans="1:11" x14ac:dyDescent="0.25">
      <c r="A72" s="224" t="s">
        <v>118</v>
      </c>
      <c r="B72" s="225"/>
      <c r="C72" s="225"/>
      <c r="D72" s="225"/>
      <c r="E72" s="225"/>
      <c r="F72" s="225"/>
      <c r="G72" s="225"/>
      <c r="H72" s="226"/>
      <c r="I72" s="1">
        <v>65</v>
      </c>
      <c r="J72" s="32">
        <f t="shared" ref="J72:K72" si="10">J73+J74-J75+J76+J77</f>
        <v>1083226.74</v>
      </c>
      <c r="K72" s="32">
        <f t="shared" si="10"/>
        <v>1208553.5</v>
      </c>
    </row>
    <row r="73" spans="1:11" x14ac:dyDescent="0.25">
      <c r="A73" s="224" t="s">
        <v>119</v>
      </c>
      <c r="B73" s="225"/>
      <c r="C73" s="225"/>
      <c r="D73" s="225"/>
      <c r="E73" s="225"/>
      <c r="F73" s="225"/>
      <c r="G73" s="225"/>
      <c r="H73" s="226"/>
      <c r="I73" s="1">
        <v>66</v>
      </c>
      <c r="J73" s="7">
        <v>283226.74</v>
      </c>
      <c r="K73" s="109">
        <v>408553.5</v>
      </c>
    </row>
    <row r="74" spans="1:11" x14ac:dyDescent="0.25">
      <c r="A74" s="224" t="s">
        <v>120</v>
      </c>
      <c r="B74" s="225"/>
      <c r="C74" s="225"/>
      <c r="D74" s="225"/>
      <c r="E74" s="225"/>
      <c r="F74" s="225"/>
      <c r="G74" s="225"/>
      <c r="H74" s="226"/>
      <c r="I74" s="1">
        <v>67</v>
      </c>
      <c r="J74" s="7">
        <v>800000</v>
      </c>
      <c r="K74" s="109">
        <v>800000</v>
      </c>
    </row>
    <row r="75" spans="1:11" x14ac:dyDescent="0.25">
      <c r="A75" s="224" t="s">
        <v>108</v>
      </c>
      <c r="B75" s="225"/>
      <c r="C75" s="225"/>
      <c r="D75" s="225"/>
      <c r="E75" s="225"/>
      <c r="F75" s="225"/>
      <c r="G75" s="225"/>
      <c r="H75" s="226"/>
      <c r="I75" s="1">
        <v>68</v>
      </c>
      <c r="J75" s="7">
        <v>0</v>
      </c>
      <c r="K75" s="109">
        <v>0</v>
      </c>
    </row>
    <row r="76" spans="1:11" x14ac:dyDescent="0.25">
      <c r="A76" s="224" t="s">
        <v>109</v>
      </c>
      <c r="B76" s="225"/>
      <c r="C76" s="225"/>
      <c r="D76" s="225"/>
      <c r="E76" s="225"/>
      <c r="F76" s="225"/>
      <c r="G76" s="225"/>
      <c r="H76" s="226"/>
      <c r="I76" s="1">
        <v>69</v>
      </c>
      <c r="J76" s="7">
        <v>0</v>
      </c>
      <c r="K76" s="109">
        <v>0</v>
      </c>
    </row>
    <row r="77" spans="1:11" x14ac:dyDescent="0.25">
      <c r="A77" s="224" t="s">
        <v>110</v>
      </c>
      <c r="B77" s="225"/>
      <c r="C77" s="225"/>
      <c r="D77" s="225"/>
      <c r="E77" s="225"/>
      <c r="F77" s="225"/>
      <c r="G77" s="225"/>
      <c r="H77" s="226"/>
      <c r="I77" s="1">
        <v>70</v>
      </c>
      <c r="J77" s="7">
        <v>0</v>
      </c>
      <c r="K77" s="109">
        <v>0</v>
      </c>
    </row>
    <row r="78" spans="1:11" x14ac:dyDescent="0.25">
      <c r="A78" s="224" t="s">
        <v>111</v>
      </c>
      <c r="B78" s="225"/>
      <c r="C78" s="225"/>
      <c r="D78" s="225"/>
      <c r="E78" s="225"/>
      <c r="F78" s="225"/>
      <c r="G78" s="225"/>
      <c r="H78" s="226"/>
      <c r="I78" s="1">
        <v>71</v>
      </c>
      <c r="J78" s="7">
        <v>61561956.18</v>
      </c>
      <c r="K78" s="109">
        <v>60863131</v>
      </c>
    </row>
    <row r="79" spans="1:11" x14ac:dyDescent="0.25">
      <c r="A79" s="224" t="s">
        <v>203</v>
      </c>
      <c r="B79" s="225"/>
      <c r="C79" s="225"/>
      <c r="D79" s="225"/>
      <c r="E79" s="225"/>
      <c r="F79" s="225"/>
      <c r="G79" s="225"/>
      <c r="H79" s="226"/>
      <c r="I79" s="1">
        <v>72</v>
      </c>
      <c r="J79" s="32">
        <f t="shared" ref="J79" si="11">J80-J81</f>
        <v>7812412.7392000034</v>
      </c>
      <c r="K79" s="108">
        <f>K80-K81</f>
        <v>12857412.985300004</v>
      </c>
    </row>
    <row r="80" spans="1:11" x14ac:dyDescent="0.25">
      <c r="A80" s="236" t="s">
        <v>137</v>
      </c>
      <c r="B80" s="237"/>
      <c r="C80" s="237"/>
      <c r="D80" s="237"/>
      <c r="E80" s="237"/>
      <c r="F80" s="237"/>
      <c r="G80" s="237"/>
      <c r="H80" s="238"/>
      <c r="I80" s="1">
        <v>73</v>
      </c>
      <c r="J80" s="7">
        <v>7812412.7392000034</v>
      </c>
      <c r="K80" s="109">
        <v>12857412.985300004</v>
      </c>
    </row>
    <row r="81" spans="1:11" x14ac:dyDescent="0.25">
      <c r="A81" s="236" t="s">
        <v>138</v>
      </c>
      <c r="B81" s="237"/>
      <c r="C81" s="237"/>
      <c r="D81" s="237"/>
      <c r="E81" s="237"/>
      <c r="F81" s="237"/>
      <c r="G81" s="237"/>
      <c r="H81" s="238"/>
      <c r="I81" s="1">
        <v>74</v>
      </c>
      <c r="J81" s="7">
        <v>0</v>
      </c>
      <c r="K81" s="109"/>
    </row>
    <row r="82" spans="1:11" x14ac:dyDescent="0.25">
      <c r="A82" s="224" t="s">
        <v>204</v>
      </c>
      <c r="B82" s="225"/>
      <c r="C82" s="225"/>
      <c r="D82" s="225"/>
      <c r="E82" s="225"/>
      <c r="F82" s="225"/>
      <c r="G82" s="225"/>
      <c r="H82" s="226"/>
      <c r="I82" s="1">
        <v>75</v>
      </c>
      <c r="J82" s="32">
        <f t="shared" ref="J82" si="12">J83-J84</f>
        <v>2406268.6063112682</v>
      </c>
      <c r="K82" s="108">
        <f>K83-K84</f>
        <v>-28986675.567000002</v>
      </c>
    </row>
    <row r="83" spans="1:11" x14ac:dyDescent="0.25">
      <c r="A83" s="236" t="s">
        <v>139</v>
      </c>
      <c r="B83" s="237"/>
      <c r="C83" s="237"/>
      <c r="D83" s="237"/>
      <c r="E83" s="237"/>
      <c r="F83" s="237"/>
      <c r="G83" s="237"/>
      <c r="H83" s="238"/>
      <c r="I83" s="1">
        <v>76</v>
      </c>
      <c r="J83" s="7">
        <v>2406268.6063112682</v>
      </c>
      <c r="K83" s="109">
        <v>0</v>
      </c>
    </row>
    <row r="84" spans="1:11" x14ac:dyDescent="0.25">
      <c r="A84" s="236" t="s">
        <v>140</v>
      </c>
      <c r="B84" s="237"/>
      <c r="C84" s="237"/>
      <c r="D84" s="237"/>
      <c r="E84" s="237"/>
      <c r="F84" s="237"/>
      <c r="G84" s="237"/>
      <c r="H84" s="238"/>
      <c r="I84" s="1">
        <v>77</v>
      </c>
      <c r="J84" s="7">
        <v>0</v>
      </c>
      <c r="K84" s="109">
        <v>28986675.567000002</v>
      </c>
    </row>
    <row r="85" spans="1:11" x14ac:dyDescent="0.25">
      <c r="A85" s="224" t="s">
        <v>141</v>
      </c>
      <c r="B85" s="225"/>
      <c r="C85" s="225"/>
      <c r="D85" s="225"/>
      <c r="E85" s="225"/>
      <c r="F85" s="225"/>
      <c r="G85" s="225"/>
      <c r="H85" s="226"/>
      <c r="I85" s="1">
        <v>78</v>
      </c>
      <c r="J85" s="7">
        <v>61141415.2597</v>
      </c>
      <c r="K85" s="109">
        <v>58813839.674799994</v>
      </c>
    </row>
    <row r="86" spans="1:11" x14ac:dyDescent="0.25">
      <c r="A86" s="227" t="s">
        <v>13</v>
      </c>
      <c r="B86" s="228"/>
      <c r="C86" s="228"/>
      <c r="D86" s="228"/>
      <c r="E86" s="228"/>
      <c r="F86" s="228"/>
      <c r="G86" s="228"/>
      <c r="H86" s="229"/>
      <c r="I86" s="1">
        <v>79</v>
      </c>
      <c r="J86" s="32">
        <f t="shared" ref="J86" si="13">SUM(J87:J89)</f>
        <v>0</v>
      </c>
      <c r="K86" s="108">
        <f>SUM(K87:K89)</f>
        <v>0</v>
      </c>
    </row>
    <row r="87" spans="1:11" x14ac:dyDescent="0.25">
      <c r="A87" s="224" t="s">
        <v>104</v>
      </c>
      <c r="B87" s="225"/>
      <c r="C87" s="225"/>
      <c r="D87" s="225"/>
      <c r="E87" s="225"/>
      <c r="F87" s="225"/>
      <c r="G87" s="225"/>
      <c r="H87" s="226"/>
      <c r="I87" s="1">
        <v>80</v>
      </c>
      <c r="J87" s="7">
        <v>0</v>
      </c>
      <c r="K87" s="109">
        <v>0</v>
      </c>
    </row>
    <row r="88" spans="1:11" x14ac:dyDescent="0.25">
      <c r="A88" s="224" t="s">
        <v>105</v>
      </c>
      <c r="B88" s="225"/>
      <c r="C88" s="225"/>
      <c r="D88" s="225"/>
      <c r="E88" s="225"/>
      <c r="F88" s="225"/>
      <c r="G88" s="225"/>
      <c r="H88" s="226"/>
      <c r="I88" s="1">
        <v>81</v>
      </c>
      <c r="J88" s="7">
        <v>0</v>
      </c>
      <c r="K88" s="109">
        <v>0</v>
      </c>
    </row>
    <row r="89" spans="1:11" x14ac:dyDescent="0.25">
      <c r="A89" s="224" t="s">
        <v>106</v>
      </c>
      <c r="B89" s="225"/>
      <c r="C89" s="225"/>
      <c r="D89" s="225"/>
      <c r="E89" s="225"/>
      <c r="F89" s="225"/>
      <c r="G89" s="225"/>
      <c r="H89" s="226"/>
      <c r="I89" s="1">
        <v>82</v>
      </c>
      <c r="J89" s="7">
        <v>0</v>
      </c>
      <c r="K89" s="109">
        <v>0</v>
      </c>
    </row>
    <row r="90" spans="1:11" x14ac:dyDescent="0.25">
      <c r="A90" s="227" t="s">
        <v>14</v>
      </c>
      <c r="B90" s="228"/>
      <c r="C90" s="228"/>
      <c r="D90" s="228"/>
      <c r="E90" s="228"/>
      <c r="F90" s="228"/>
      <c r="G90" s="228"/>
      <c r="H90" s="229"/>
      <c r="I90" s="1">
        <v>83</v>
      </c>
      <c r="J90" s="32">
        <f t="shared" ref="J90" si="14">SUM(J91:J99)</f>
        <v>351567682.32999992</v>
      </c>
      <c r="K90" s="108">
        <f>SUM(K91:K99)</f>
        <v>353056088.83999997</v>
      </c>
    </row>
    <row r="91" spans="1:11" x14ac:dyDescent="0.25">
      <c r="A91" s="224" t="s">
        <v>107</v>
      </c>
      <c r="B91" s="225"/>
      <c r="C91" s="225"/>
      <c r="D91" s="225"/>
      <c r="E91" s="225"/>
      <c r="F91" s="225"/>
      <c r="G91" s="225"/>
      <c r="H91" s="226"/>
      <c r="I91" s="1">
        <v>84</v>
      </c>
      <c r="J91" s="7">
        <v>0</v>
      </c>
      <c r="K91" s="109">
        <v>0</v>
      </c>
    </row>
    <row r="92" spans="1:11" x14ac:dyDescent="0.25">
      <c r="A92" s="224" t="s">
        <v>208</v>
      </c>
      <c r="B92" s="225"/>
      <c r="C92" s="225"/>
      <c r="D92" s="225"/>
      <c r="E92" s="225"/>
      <c r="F92" s="225"/>
      <c r="G92" s="225"/>
      <c r="H92" s="226"/>
      <c r="I92" s="1">
        <v>85</v>
      </c>
      <c r="J92" s="7">
        <v>11337</v>
      </c>
      <c r="K92" s="109">
        <v>11246</v>
      </c>
    </row>
    <row r="93" spans="1:11" x14ac:dyDescent="0.25">
      <c r="A93" s="224" t="s">
        <v>0</v>
      </c>
      <c r="B93" s="225"/>
      <c r="C93" s="225"/>
      <c r="D93" s="225"/>
      <c r="E93" s="225"/>
      <c r="F93" s="225"/>
      <c r="G93" s="225"/>
      <c r="H93" s="226"/>
      <c r="I93" s="1">
        <v>86</v>
      </c>
      <c r="J93" s="7">
        <v>335953544.39999998</v>
      </c>
      <c r="K93" s="109">
        <v>339472332</v>
      </c>
    </row>
    <row r="94" spans="1:11" x14ac:dyDescent="0.25">
      <c r="A94" s="224" t="s">
        <v>209</v>
      </c>
      <c r="B94" s="225"/>
      <c r="C94" s="225"/>
      <c r="D94" s="225"/>
      <c r="E94" s="225"/>
      <c r="F94" s="225"/>
      <c r="G94" s="225"/>
      <c r="H94" s="226"/>
      <c r="I94" s="1">
        <v>87</v>
      </c>
      <c r="J94" s="7">
        <v>0</v>
      </c>
      <c r="K94" s="109">
        <v>0</v>
      </c>
    </row>
    <row r="95" spans="1:11" x14ac:dyDescent="0.25">
      <c r="A95" s="224" t="s">
        <v>210</v>
      </c>
      <c r="B95" s="225"/>
      <c r="C95" s="225"/>
      <c r="D95" s="225"/>
      <c r="E95" s="225"/>
      <c r="F95" s="225"/>
      <c r="G95" s="225"/>
      <c r="H95" s="226"/>
      <c r="I95" s="1">
        <v>88</v>
      </c>
      <c r="J95" s="7">
        <v>212311.84</v>
      </c>
      <c r="K95" s="109">
        <v>212311.84</v>
      </c>
    </row>
    <row r="96" spans="1:11" x14ac:dyDescent="0.25">
      <c r="A96" s="224" t="s">
        <v>211</v>
      </c>
      <c r="B96" s="225"/>
      <c r="C96" s="225"/>
      <c r="D96" s="225"/>
      <c r="E96" s="225"/>
      <c r="F96" s="225"/>
      <c r="G96" s="225"/>
      <c r="H96" s="226"/>
      <c r="I96" s="1">
        <v>89</v>
      </c>
      <c r="J96" s="7">
        <v>0</v>
      </c>
      <c r="K96" s="109">
        <v>0</v>
      </c>
    </row>
    <row r="97" spans="1:11" x14ac:dyDescent="0.25">
      <c r="A97" s="224" t="s">
        <v>84</v>
      </c>
      <c r="B97" s="225"/>
      <c r="C97" s="225"/>
      <c r="D97" s="225"/>
      <c r="E97" s="225"/>
      <c r="F97" s="225"/>
      <c r="G97" s="225"/>
      <c r="H97" s="226"/>
      <c r="I97" s="1">
        <v>90</v>
      </c>
      <c r="J97" s="7">
        <v>0</v>
      </c>
      <c r="K97" s="109">
        <v>0</v>
      </c>
    </row>
    <row r="98" spans="1:11" x14ac:dyDescent="0.25">
      <c r="A98" s="224" t="s">
        <v>82</v>
      </c>
      <c r="B98" s="225"/>
      <c r="C98" s="225"/>
      <c r="D98" s="225"/>
      <c r="E98" s="225"/>
      <c r="F98" s="225"/>
      <c r="G98" s="225"/>
      <c r="H98" s="226"/>
      <c r="I98" s="1">
        <v>91</v>
      </c>
      <c r="J98" s="7">
        <v>0</v>
      </c>
      <c r="K98" s="109">
        <v>0</v>
      </c>
    </row>
    <row r="99" spans="1:11" x14ac:dyDescent="0.25">
      <c r="A99" s="224" t="s">
        <v>83</v>
      </c>
      <c r="B99" s="225"/>
      <c r="C99" s="225"/>
      <c r="D99" s="225"/>
      <c r="E99" s="225"/>
      <c r="F99" s="225"/>
      <c r="G99" s="225"/>
      <c r="H99" s="226"/>
      <c r="I99" s="1">
        <v>92</v>
      </c>
      <c r="J99" s="7">
        <v>15390489.09</v>
      </c>
      <c r="K99" s="109">
        <v>13360199</v>
      </c>
    </row>
    <row r="100" spans="1:11" x14ac:dyDescent="0.25">
      <c r="A100" s="227" t="s">
        <v>15</v>
      </c>
      <c r="B100" s="228"/>
      <c r="C100" s="228"/>
      <c r="D100" s="228"/>
      <c r="E100" s="228"/>
      <c r="F100" s="228"/>
      <c r="G100" s="228"/>
      <c r="H100" s="229"/>
      <c r="I100" s="1">
        <v>93</v>
      </c>
      <c r="J100" s="32">
        <f t="shared" ref="J100" si="15">SUM(J101:J112)</f>
        <v>396020237.94</v>
      </c>
      <c r="K100" s="108">
        <f>SUM(K101:K112)</f>
        <v>373203335</v>
      </c>
    </row>
    <row r="101" spans="1:11" x14ac:dyDescent="0.25">
      <c r="A101" s="224" t="s">
        <v>107</v>
      </c>
      <c r="B101" s="225"/>
      <c r="C101" s="225"/>
      <c r="D101" s="225"/>
      <c r="E101" s="225"/>
      <c r="F101" s="225"/>
      <c r="G101" s="225"/>
      <c r="H101" s="226"/>
      <c r="I101" s="1">
        <v>94</v>
      </c>
      <c r="J101" s="7">
        <v>0</v>
      </c>
      <c r="K101" s="109">
        <v>0</v>
      </c>
    </row>
    <row r="102" spans="1:11" x14ac:dyDescent="0.25">
      <c r="A102" s="224" t="s">
        <v>208</v>
      </c>
      <c r="B102" s="225"/>
      <c r="C102" s="225"/>
      <c r="D102" s="225"/>
      <c r="E102" s="225"/>
      <c r="F102" s="225"/>
      <c r="G102" s="225"/>
      <c r="H102" s="226"/>
      <c r="I102" s="1">
        <v>95</v>
      </c>
      <c r="J102" s="7">
        <v>0</v>
      </c>
      <c r="K102" s="109">
        <v>0</v>
      </c>
    </row>
    <row r="103" spans="1:11" x14ac:dyDescent="0.25">
      <c r="A103" s="224" t="s">
        <v>0</v>
      </c>
      <c r="B103" s="225"/>
      <c r="C103" s="225"/>
      <c r="D103" s="225"/>
      <c r="E103" s="225"/>
      <c r="F103" s="225"/>
      <c r="G103" s="225"/>
      <c r="H103" s="226"/>
      <c r="I103" s="1">
        <v>96</v>
      </c>
      <c r="J103" s="7">
        <v>136578173.31</v>
      </c>
      <c r="K103" s="109">
        <v>113592318</v>
      </c>
    </row>
    <row r="104" spans="1:11" x14ac:dyDescent="0.25">
      <c r="A104" s="224" t="s">
        <v>209</v>
      </c>
      <c r="B104" s="225"/>
      <c r="C104" s="225"/>
      <c r="D104" s="225"/>
      <c r="E104" s="225"/>
      <c r="F104" s="225"/>
      <c r="G104" s="225"/>
      <c r="H104" s="226"/>
      <c r="I104" s="1">
        <v>97</v>
      </c>
      <c r="J104" s="7">
        <v>3653466.51</v>
      </c>
      <c r="K104" s="109">
        <v>3079085</v>
      </c>
    </row>
    <row r="105" spans="1:11" x14ac:dyDescent="0.25">
      <c r="A105" s="224" t="s">
        <v>210</v>
      </c>
      <c r="B105" s="225"/>
      <c r="C105" s="225"/>
      <c r="D105" s="225"/>
      <c r="E105" s="225"/>
      <c r="F105" s="225"/>
      <c r="G105" s="225"/>
      <c r="H105" s="226"/>
      <c r="I105" s="1">
        <v>98</v>
      </c>
      <c r="J105" s="7">
        <v>103073840.75</v>
      </c>
      <c r="K105" s="109">
        <v>122151980</v>
      </c>
    </row>
    <row r="106" spans="1:11" x14ac:dyDescent="0.25">
      <c r="A106" s="224" t="s">
        <v>211</v>
      </c>
      <c r="B106" s="225"/>
      <c r="C106" s="225"/>
      <c r="D106" s="225"/>
      <c r="E106" s="225"/>
      <c r="F106" s="225"/>
      <c r="G106" s="225"/>
      <c r="H106" s="226"/>
      <c r="I106" s="1">
        <v>99</v>
      </c>
      <c r="J106" s="7">
        <v>39770000</v>
      </c>
      <c r="K106" s="109">
        <v>47125600</v>
      </c>
    </row>
    <row r="107" spans="1:11" x14ac:dyDescent="0.25">
      <c r="A107" s="224" t="s">
        <v>84</v>
      </c>
      <c r="B107" s="225"/>
      <c r="C107" s="225"/>
      <c r="D107" s="225"/>
      <c r="E107" s="225"/>
      <c r="F107" s="225"/>
      <c r="G107" s="225"/>
      <c r="H107" s="226"/>
      <c r="I107" s="1">
        <v>100</v>
      </c>
      <c r="J107" s="7">
        <v>0</v>
      </c>
      <c r="K107" s="109">
        <v>0</v>
      </c>
    </row>
    <row r="108" spans="1:11" x14ac:dyDescent="0.25">
      <c r="A108" s="224" t="s">
        <v>85</v>
      </c>
      <c r="B108" s="225"/>
      <c r="C108" s="225"/>
      <c r="D108" s="225"/>
      <c r="E108" s="225"/>
      <c r="F108" s="225"/>
      <c r="G108" s="225"/>
      <c r="H108" s="226"/>
      <c r="I108" s="1">
        <v>101</v>
      </c>
      <c r="J108" s="7">
        <v>2521343.31</v>
      </c>
      <c r="K108" s="109">
        <v>2181025</v>
      </c>
    </row>
    <row r="109" spans="1:11" x14ac:dyDescent="0.25">
      <c r="A109" s="224" t="s">
        <v>86</v>
      </c>
      <c r="B109" s="225"/>
      <c r="C109" s="225"/>
      <c r="D109" s="225"/>
      <c r="E109" s="225"/>
      <c r="F109" s="225"/>
      <c r="G109" s="225"/>
      <c r="H109" s="226"/>
      <c r="I109" s="1">
        <v>102</v>
      </c>
      <c r="J109" s="7">
        <v>6830477.7500000009</v>
      </c>
      <c r="K109" s="109">
        <v>3350489</v>
      </c>
    </row>
    <row r="110" spans="1:11" x14ac:dyDescent="0.25">
      <c r="A110" s="224" t="s">
        <v>89</v>
      </c>
      <c r="B110" s="225"/>
      <c r="C110" s="225"/>
      <c r="D110" s="225"/>
      <c r="E110" s="225"/>
      <c r="F110" s="225"/>
      <c r="G110" s="225"/>
      <c r="H110" s="226"/>
      <c r="I110" s="1">
        <v>103</v>
      </c>
      <c r="J110" s="7">
        <v>0</v>
      </c>
      <c r="K110" s="109">
        <v>0</v>
      </c>
    </row>
    <row r="111" spans="1:11" x14ac:dyDescent="0.25">
      <c r="A111" s="224" t="s">
        <v>87</v>
      </c>
      <c r="B111" s="225"/>
      <c r="C111" s="225"/>
      <c r="D111" s="225"/>
      <c r="E111" s="225"/>
      <c r="F111" s="225"/>
      <c r="G111" s="225"/>
      <c r="H111" s="226"/>
      <c r="I111" s="1">
        <v>104</v>
      </c>
      <c r="J111" s="7">
        <v>0</v>
      </c>
      <c r="K111" s="109">
        <v>0</v>
      </c>
    </row>
    <row r="112" spans="1:11" x14ac:dyDescent="0.25">
      <c r="A112" s="224" t="s">
        <v>88</v>
      </c>
      <c r="B112" s="225"/>
      <c r="C112" s="225"/>
      <c r="D112" s="225"/>
      <c r="E112" s="225"/>
      <c r="F112" s="225"/>
      <c r="G112" s="225"/>
      <c r="H112" s="226"/>
      <c r="I112" s="1">
        <v>105</v>
      </c>
      <c r="J112" s="7">
        <v>103592936.31</v>
      </c>
      <c r="K112" s="109">
        <v>81722838</v>
      </c>
    </row>
    <row r="113" spans="1:11" x14ac:dyDescent="0.25">
      <c r="A113" s="227" t="s">
        <v>1</v>
      </c>
      <c r="B113" s="228"/>
      <c r="C113" s="228"/>
      <c r="D113" s="228"/>
      <c r="E113" s="228"/>
      <c r="F113" s="228"/>
      <c r="G113" s="228"/>
      <c r="H113" s="229"/>
      <c r="I113" s="1">
        <v>106</v>
      </c>
      <c r="J113" s="7">
        <v>12804821.4</v>
      </c>
      <c r="K113" s="109">
        <v>12001418</v>
      </c>
    </row>
    <row r="114" spans="1:11" x14ac:dyDescent="0.25">
      <c r="A114" s="227" t="s">
        <v>19</v>
      </c>
      <c r="B114" s="228"/>
      <c r="C114" s="228"/>
      <c r="D114" s="228"/>
      <c r="E114" s="228"/>
      <c r="F114" s="228"/>
      <c r="G114" s="228"/>
      <c r="H114" s="229"/>
      <c r="I114" s="1">
        <v>107</v>
      </c>
      <c r="J114" s="32">
        <f>J69+J86+J90+J100+J113-1</f>
        <v>997600996.81521118</v>
      </c>
      <c r="K114" s="108">
        <f>K69+K86+K90+K100+K113</f>
        <v>946220080.05309999</v>
      </c>
    </row>
    <row r="115" spans="1:11" x14ac:dyDescent="0.25">
      <c r="A115" s="213" t="s">
        <v>48</v>
      </c>
      <c r="B115" s="214"/>
      <c r="C115" s="214"/>
      <c r="D115" s="214"/>
      <c r="E115" s="214"/>
      <c r="F115" s="214"/>
      <c r="G115" s="214"/>
      <c r="H115" s="215"/>
      <c r="I115" s="2">
        <v>108</v>
      </c>
      <c r="J115" s="7">
        <v>23560427.879999999</v>
      </c>
      <c r="K115" s="109">
        <v>32285922</v>
      </c>
    </row>
    <row r="116" spans="1:11" x14ac:dyDescent="0.25">
      <c r="A116" s="216" t="s">
        <v>273</v>
      </c>
      <c r="B116" s="217"/>
      <c r="C116" s="217"/>
      <c r="D116" s="217"/>
      <c r="E116" s="217"/>
      <c r="F116" s="217"/>
      <c r="G116" s="217"/>
      <c r="H116" s="217"/>
      <c r="I116" s="218"/>
      <c r="J116" s="218"/>
      <c r="K116" s="219"/>
    </row>
    <row r="117" spans="1:11" x14ac:dyDescent="0.25">
      <c r="A117" s="220" t="s">
        <v>154</v>
      </c>
      <c r="B117" s="221"/>
      <c r="C117" s="221"/>
      <c r="D117" s="221"/>
      <c r="E117" s="221"/>
      <c r="F117" s="221"/>
      <c r="G117" s="221"/>
      <c r="H117" s="221"/>
      <c r="I117" s="222"/>
      <c r="J117" s="222"/>
      <c r="K117" s="223"/>
    </row>
    <row r="118" spans="1:11" x14ac:dyDescent="0.25">
      <c r="A118" s="224" t="s">
        <v>3</v>
      </c>
      <c r="B118" s="225"/>
      <c r="C118" s="225"/>
      <c r="D118" s="225"/>
      <c r="E118" s="225"/>
      <c r="F118" s="225"/>
      <c r="G118" s="225"/>
      <c r="H118" s="226"/>
      <c r="I118" s="1">
        <v>109</v>
      </c>
      <c r="J118" s="5">
        <v>176066840.88551125</v>
      </c>
      <c r="K118" s="109">
        <v>149145398.53830004</v>
      </c>
    </row>
    <row r="119" spans="1:11" ht="13.8" thickBot="1" x14ac:dyDescent="0.3">
      <c r="A119" s="230" t="s">
        <v>4</v>
      </c>
      <c r="B119" s="231"/>
      <c r="C119" s="231"/>
      <c r="D119" s="231"/>
      <c r="E119" s="231"/>
      <c r="F119" s="231"/>
      <c r="G119" s="231"/>
      <c r="H119" s="232"/>
      <c r="I119" s="127">
        <v>110</v>
      </c>
      <c r="J119" s="128">
        <v>61141415.2597</v>
      </c>
      <c r="K119" s="130">
        <v>58813839.674799994</v>
      </c>
    </row>
    <row r="120" spans="1:11" x14ac:dyDescent="0.25">
      <c r="A120" s="233" t="s">
        <v>274</v>
      </c>
      <c r="B120" s="234"/>
      <c r="C120" s="234"/>
      <c r="D120" s="234"/>
      <c r="E120" s="234"/>
      <c r="F120" s="234"/>
      <c r="G120" s="234"/>
      <c r="H120" s="234"/>
      <c r="I120" s="234"/>
      <c r="J120" s="234"/>
      <c r="K120" s="235"/>
    </row>
    <row r="121" spans="1:11" x14ac:dyDescent="0.25">
      <c r="A121" s="210"/>
      <c r="B121" s="211"/>
      <c r="C121" s="211"/>
      <c r="D121" s="211"/>
      <c r="E121" s="211"/>
      <c r="F121" s="211"/>
      <c r="G121" s="211"/>
      <c r="H121" s="211"/>
      <c r="I121" s="211"/>
      <c r="J121" s="211"/>
      <c r="K121" s="212"/>
    </row>
    <row r="122" spans="1:11" x14ac:dyDescent="0.25">
      <c r="A122" s="111"/>
      <c r="B122" s="112"/>
      <c r="C122" s="112"/>
      <c r="D122" s="112"/>
      <c r="E122" s="112"/>
      <c r="F122" s="112"/>
      <c r="G122" s="112"/>
      <c r="H122" s="112"/>
      <c r="I122" s="112"/>
      <c r="J122" s="112"/>
      <c r="K122" s="113"/>
    </row>
    <row r="123" spans="1:11" ht="13.8" thickBot="1" x14ac:dyDescent="0.3">
      <c r="A123" s="114"/>
      <c r="B123" s="115"/>
      <c r="C123" s="115"/>
      <c r="D123" s="115"/>
      <c r="E123" s="115"/>
      <c r="F123" s="115"/>
      <c r="G123" s="115"/>
      <c r="H123" s="115"/>
      <c r="I123" s="115"/>
      <c r="J123" s="116"/>
      <c r="K123" s="117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2">
    <dataValidation allowBlank="1" sqref="L1:IQ1048576 J1:J65536 K1:K25 A1:I1048576 K27:K65536"/>
    <dataValidation type="whole" operator="greaterThanOrEqual" allowBlank="1" showInputMessage="1" showErrorMessage="1" errorTitle="Pogrešan unos" error="Mogu se unijeti samo cjelobrojne pozitivne vrijednosti." sqref="K26">
      <formula1>0</formula1>
    </dataValidation>
  </dataValidations>
  <pageMargins left="0.74803149606299213" right="0.74803149606299213" top="0.6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71"/>
  <sheetViews>
    <sheetView view="pageBreakPreview" topLeftCell="A3" zoomScale="110" zoomScaleNormal="100" workbookViewId="0">
      <selection activeCell="M22" sqref="M22"/>
    </sheetView>
  </sheetViews>
  <sheetFormatPr defaultColWidth="9.21875" defaultRowHeight="13.2" x14ac:dyDescent="0.25"/>
  <cols>
    <col min="1" max="5" width="9.21875" style="31"/>
    <col min="6" max="6" width="5.21875" style="31" customWidth="1"/>
    <col min="7" max="7" width="2.44140625" style="31" customWidth="1"/>
    <col min="8" max="8" width="3.44140625" style="31" customWidth="1"/>
    <col min="9" max="9" width="9.21875" style="31"/>
    <col min="10" max="12" width="12" style="31" customWidth="1"/>
    <col min="13" max="13" width="13.21875" style="31" customWidth="1"/>
    <col min="14" max="14" width="11.21875" style="31" bestFit="1" customWidth="1"/>
    <col min="15" max="16384" width="9.21875" style="31"/>
  </cols>
  <sheetData>
    <row r="1" spans="1:14" ht="12.75" customHeight="1" x14ac:dyDescent="0.25">
      <c r="A1" s="245" t="s">
        <v>127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7"/>
    </row>
    <row r="2" spans="1:14" ht="12.75" customHeight="1" x14ac:dyDescent="0.25">
      <c r="A2" s="262" t="s">
        <v>319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4"/>
    </row>
    <row r="3" spans="1:14" ht="12.75" customHeight="1" x14ac:dyDescent="0.25">
      <c r="A3" s="285" t="s">
        <v>313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7"/>
    </row>
    <row r="4" spans="1:14" ht="22.2" x14ac:dyDescent="0.25">
      <c r="A4" s="283" t="s">
        <v>50</v>
      </c>
      <c r="B4" s="284"/>
      <c r="C4" s="284"/>
      <c r="D4" s="284"/>
      <c r="E4" s="284"/>
      <c r="F4" s="284"/>
      <c r="G4" s="284"/>
      <c r="H4" s="284"/>
      <c r="I4" s="102" t="s">
        <v>244</v>
      </c>
      <c r="J4" s="281" t="s">
        <v>321</v>
      </c>
      <c r="K4" s="281"/>
      <c r="L4" s="281" t="s">
        <v>282</v>
      </c>
      <c r="M4" s="282"/>
    </row>
    <row r="5" spans="1:14" x14ac:dyDescent="0.25">
      <c r="A5" s="283"/>
      <c r="B5" s="284"/>
      <c r="C5" s="284"/>
      <c r="D5" s="284"/>
      <c r="E5" s="284"/>
      <c r="F5" s="284"/>
      <c r="G5" s="284"/>
      <c r="H5" s="284"/>
      <c r="I5" s="102"/>
      <c r="J5" s="101" t="s">
        <v>277</v>
      </c>
      <c r="K5" s="101" t="s">
        <v>278</v>
      </c>
      <c r="L5" s="101" t="s">
        <v>277</v>
      </c>
      <c r="M5" s="105" t="s">
        <v>278</v>
      </c>
    </row>
    <row r="6" spans="1:14" x14ac:dyDescent="0.25">
      <c r="A6" s="288">
        <v>1</v>
      </c>
      <c r="B6" s="281"/>
      <c r="C6" s="281"/>
      <c r="D6" s="281"/>
      <c r="E6" s="281"/>
      <c r="F6" s="281"/>
      <c r="G6" s="281"/>
      <c r="H6" s="281"/>
      <c r="I6" s="37">
        <v>2</v>
      </c>
      <c r="J6" s="101">
        <v>3</v>
      </c>
      <c r="K6" s="101">
        <v>4</v>
      </c>
      <c r="L6" s="101">
        <v>5</v>
      </c>
      <c r="M6" s="105">
        <v>6</v>
      </c>
    </row>
    <row r="7" spans="1:14" x14ac:dyDescent="0.25">
      <c r="A7" s="220" t="s">
        <v>20</v>
      </c>
      <c r="B7" s="221"/>
      <c r="C7" s="221"/>
      <c r="D7" s="221"/>
      <c r="E7" s="221"/>
      <c r="F7" s="221"/>
      <c r="G7" s="221"/>
      <c r="H7" s="239"/>
      <c r="I7" s="3">
        <v>111</v>
      </c>
      <c r="J7" s="33">
        <f>SUM(J8:J9)</f>
        <v>581203954.1500001</v>
      </c>
      <c r="K7" s="33">
        <f>SUM(K8:K9)</f>
        <v>221915933.03000003</v>
      </c>
      <c r="L7" s="33">
        <f>SUM(L8:L9)</f>
        <v>426504773</v>
      </c>
      <c r="M7" s="33">
        <f>SUM(M8:M9)</f>
        <v>138732815</v>
      </c>
      <c r="N7" s="96"/>
    </row>
    <row r="8" spans="1:14" x14ac:dyDescent="0.25">
      <c r="A8" s="227" t="s">
        <v>125</v>
      </c>
      <c r="B8" s="228"/>
      <c r="C8" s="228"/>
      <c r="D8" s="228"/>
      <c r="E8" s="228"/>
      <c r="F8" s="228"/>
      <c r="G8" s="228"/>
      <c r="H8" s="229"/>
      <c r="I8" s="1">
        <v>112</v>
      </c>
      <c r="J8" s="7">
        <v>562550068.5200001</v>
      </c>
      <c r="K8" s="7">
        <v>214367276.72000003</v>
      </c>
      <c r="L8" s="7">
        <v>411728634</v>
      </c>
      <c r="M8" s="109">
        <v>132439521</v>
      </c>
      <c r="N8" s="96"/>
    </row>
    <row r="9" spans="1:14" x14ac:dyDescent="0.25">
      <c r="A9" s="227" t="s">
        <v>93</v>
      </c>
      <c r="B9" s="228"/>
      <c r="C9" s="228"/>
      <c r="D9" s="228"/>
      <c r="E9" s="228"/>
      <c r="F9" s="228"/>
      <c r="G9" s="228"/>
      <c r="H9" s="229"/>
      <c r="I9" s="1">
        <v>113</v>
      </c>
      <c r="J9" s="7">
        <v>18653885.629999999</v>
      </c>
      <c r="K9" s="7">
        <v>7548656.3100000005</v>
      </c>
      <c r="L9" s="7">
        <v>14776139</v>
      </c>
      <c r="M9" s="109">
        <v>6293294</v>
      </c>
      <c r="N9" s="96"/>
    </row>
    <row r="10" spans="1:14" x14ac:dyDescent="0.25">
      <c r="A10" s="227" t="s">
        <v>7</v>
      </c>
      <c r="B10" s="228"/>
      <c r="C10" s="228"/>
      <c r="D10" s="228"/>
      <c r="E10" s="228"/>
      <c r="F10" s="228"/>
      <c r="G10" s="228"/>
      <c r="H10" s="229"/>
      <c r="I10" s="1">
        <v>114</v>
      </c>
      <c r="J10" s="32">
        <f>J11+J12+J16+J20+J21+J22+J25+J26</f>
        <v>561831603.02999997</v>
      </c>
      <c r="K10" s="32">
        <f>K11+K12+K16+K20+K21+K22+K25+K26</f>
        <v>210782785.80999994</v>
      </c>
      <c r="L10" s="32">
        <f>L11+L12+L16+L20+L21+L22+L25+L26</f>
        <v>437485370.65999997</v>
      </c>
      <c r="M10" s="32">
        <f>M11+M12+M16+M20+M21+M22+M25+M26</f>
        <v>137903918.66</v>
      </c>
      <c r="N10" s="96"/>
    </row>
    <row r="11" spans="1:14" x14ac:dyDescent="0.25">
      <c r="A11" s="227" t="s">
        <v>94</v>
      </c>
      <c r="B11" s="228"/>
      <c r="C11" s="228"/>
      <c r="D11" s="228"/>
      <c r="E11" s="228"/>
      <c r="F11" s="228"/>
      <c r="G11" s="228"/>
      <c r="H11" s="229"/>
      <c r="I11" s="1">
        <v>115</v>
      </c>
      <c r="J11" s="7">
        <v>-2270528.0400000056</v>
      </c>
      <c r="K11" s="7">
        <v>-1458023.5100000137</v>
      </c>
      <c r="L11" s="7">
        <v>-1894911</v>
      </c>
      <c r="M11" s="109">
        <v>3245425</v>
      </c>
      <c r="N11" s="96"/>
    </row>
    <row r="12" spans="1:14" x14ac:dyDescent="0.25">
      <c r="A12" s="227" t="s">
        <v>16</v>
      </c>
      <c r="B12" s="228"/>
      <c r="C12" s="228"/>
      <c r="D12" s="228"/>
      <c r="E12" s="228"/>
      <c r="F12" s="228"/>
      <c r="G12" s="228"/>
      <c r="H12" s="229"/>
      <c r="I12" s="1">
        <v>116</v>
      </c>
      <c r="J12" s="32">
        <f>SUM(J13:J15)</f>
        <v>491218833.27999997</v>
      </c>
      <c r="K12" s="32">
        <f>SUM(K13:K15)</f>
        <v>187267309.31999999</v>
      </c>
      <c r="L12" s="32">
        <f>SUM(L13:L15)</f>
        <v>368774703.65999997</v>
      </c>
      <c r="M12" s="32">
        <f>SUM(M13:M15)</f>
        <v>113046552.66</v>
      </c>
      <c r="N12" s="96"/>
    </row>
    <row r="13" spans="1:14" x14ac:dyDescent="0.25">
      <c r="A13" s="224" t="s">
        <v>121</v>
      </c>
      <c r="B13" s="225"/>
      <c r="C13" s="225"/>
      <c r="D13" s="225"/>
      <c r="E13" s="225"/>
      <c r="F13" s="225"/>
      <c r="G13" s="225"/>
      <c r="H13" s="226"/>
      <c r="I13" s="1">
        <v>117</v>
      </c>
      <c r="J13" s="7">
        <v>250940586.84</v>
      </c>
      <c r="K13" s="7">
        <v>99287529.799999982</v>
      </c>
      <c r="L13" s="7">
        <v>199127781.53</v>
      </c>
      <c r="M13" s="109">
        <v>65035408.530000001</v>
      </c>
      <c r="N13" s="96"/>
    </row>
    <row r="14" spans="1:14" x14ac:dyDescent="0.25">
      <c r="A14" s="224" t="s">
        <v>122</v>
      </c>
      <c r="B14" s="225"/>
      <c r="C14" s="225"/>
      <c r="D14" s="225"/>
      <c r="E14" s="225"/>
      <c r="F14" s="225"/>
      <c r="G14" s="225"/>
      <c r="H14" s="226"/>
      <c r="I14" s="1">
        <v>118</v>
      </c>
      <c r="J14" s="7">
        <v>201155282.47999999</v>
      </c>
      <c r="K14" s="7">
        <v>71921348.070000008</v>
      </c>
      <c r="L14" s="7">
        <v>137119147.34999999</v>
      </c>
      <c r="M14" s="109">
        <v>37109904.349999994</v>
      </c>
      <c r="N14" s="96"/>
    </row>
    <row r="15" spans="1:14" x14ac:dyDescent="0.25">
      <c r="A15" s="224" t="s">
        <v>52</v>
      </c>
      <c r="B15" s="225"/>
      <c r="C15" s="225"/>
      <c r="D15" s="225"/>
      <c r="E15" s="225"/>
      <c r="F15" s="225"/>
      <c r="G15" s="225"/>
      <c r="H15" s="226"/>
      <c r="I15" s="1">
        <v>119</v>
      </c>
      <c r="J15" s="7">
        <v>39122963.960000001</v>
      </c>
      <c r="K15" s="7">
        <v>16058431.449999996</v>
      </c>
      <c r="L15" s="7">
        <v>32527774.780000001</v>
      </c>
      <c r="M15" s="109">
        <v>10901239.780000001</v>
      </c>
      <c r="N15" s="96"/>
    </row>
    <row r="16" spans="1:14" x14ac:dyDescent="0.25">
      <c r="A16" s="227" t="s">
        <v>17</v>
      </c>
      <c r="B16" s="228"/>
      <c r="C16" s="228"/>
      <c r="D16" s="228"/>
      <c r="E16" s="228"/>
      <c r="F16" s="228"/>
      <c r="G16" s="228"/>
      <c r="H16" s="229"/>
      <c r="I16" s="1">
        <v>120</v>
      </c>
      <c r="J16" s="32">
        <f>SUM(J17:J19)</f>
        <v>33784235.5</v>
      </c>
      <c r="K16" s="32">
        <f>SUM(K17:K19)</f>
        <v>11759144.049999997</v>
      </c>
      <c r="L16" s="32">
        <f>SUM(L17:L19)</f>
        <v>31427220</v>
      </c>
      <c r="M16" s="32">
        <f>SUM(M17:M19)</f>
        <v>9602101</v>
      </c>
      <c r="N16" s="96"/>
    </row>
    <row r="17" spans="1:14" x14ac:dyDescent="0.25">
      <c r="A17" s="224" t="s">
        <v>53</v>
      </c>
      <c r="B17" s="225"/>
      <c r="C17" s="225"/>
      <c r="D17" s="225"/>
      <c r="E17" s="225"/>
      <c r="F17" s="225"/>
      <c r="G17" s="225"/>
      <c r="H17" s="226"/>
      <c r="I17" s="1">
        <v>121</v>
      </c>
      <c r="J17" s="7">
        <v>20525671.68</v>
      </c>
      <c r="K17" s="7">
        <v>7135727.4899999984</v>
      </c>
      <c r="L17" s="7">
        <v>19702246</v>
      </c>
      <c r="M17" s="109">
        <v>6133908</v>
      </c>
      <c r="N17" s="96"/>
    </row>
    <row r="18" spans="1:14" x14ac:dyDescent="0.25">
      <c r="A18" s="224" t="s">
        <v>54</v>
      </c>
      <c r="B18" s="225"/>
      <c r="C18" s="225"/>
      <c r="D18" s="225"/>
      <c r="E18" s="225"/>
      <c r="F18" s="225"/>
      <c r="G18" s="225"/>
      <c r="H18" s="226"/>
      <c r="I18" s="1">
        <v>122</v>
      </c>
      <c r="J18" s="7">
        <v>8292779.4299999997</v>
      </c>
      <c r="K18" s="7">
        <v>2894380.01</v>
      </c>
      <c r="L18" s="7">
        <v>7084444</v>
      </c>
      <c r="M18" s="109">
        <v>2047036</v>
      </c>
      <c r="N18" s="96"/>
    </row>
    <row r="19" spans="1:14" x14ac:dyDescent="0.25">
      <c r="A19" s="224" t="s">
        <v>55</v>
      </c>
      <c r="B19" s="225"/>
      <c r="C19" s="225"/>
      <c r="D19" s="225"/>
      <c r="E19" s="225"/>
      <c r="F19" s="225"/>
      <c r="G19" s="225"/>
      <c r="H19" s="226"/>
      <c r="I19" s="1">
        <v>123</v>
      </c>
      <c r="J19" s="7">
        <v>4965784.3899999997</v>
      </c>
      <c r="K19" s="7">
        <v>1729036.5499999998</v>
      </c>
      <c r="L19" s="7">
        <v>4640530</v>
      </c>
      <c r="M19" s="109">
        <v>1421157</v>
      </c>
      <c r="N19" s="96"/>
    </row>
    <row r="20" spans="1:14" x14ac:dyDescent="0.25">
      <c r="A20" s="227" t="s">
        <v>95</v>
      </c>
      <c r="B20" s="228"/>
      <c r="C20" s="228"/>
      <c r="D20" s="228"/>
      <c r="E20" s="228"/>
      <c r="F20" s="228"/>
      <c r="G20" s="228"/>
      <c r="H20" s="229"/>
      <c r="I20" s="1">
        <v>124</v>
      </c>
      <c r="J20" s="7">
        <v>23294506.050000001</v>
      </c>
      <c r="K20" s="7">
        <v>7861299.7400000021</v>
      </c>
      <c r="L20" s="7">
        <v>24107445</v>
      </c>
      <c r="M20" s="109">
        <v>7933008</v>
      </c>
      <c r="N20" s="96"/>
    </row>
    <row r="21" spans="1:14" x14ac:dyDescent="0.25">
      <c r="A21" s="227" t="s">
        <v>96</v>
      </c>
      <c r="B21" s="228"/>
      <c r="C21" s="228"/>
      <c r="D21" s="228"/>
      <c r="E21" s="228"/>
      <c r="F21" s="228"/>
      <c r="G21" s="228"/>
      <c r="H21" s="229"/>
      <c r="I21" s="1">
        <v>125</v>
      </c>
      <c r="J21" s="7">
        <v>6555651.3699999992</v>
      </c>
      <c r="K21" s="7">
        <v>2475246.2299999995</v>
      </c>
      <c r="L21" s="7">
        <v>5608608</v>
      </c>
      <c r="M21" s="109">
        <v>1676111</v>
      </c>
      <c r="N21" s="96"/>
    </row>
    <row r="22" spans="1:14" x14ac:dyDescent="0.25">
      <c r="A22" s="227" t="s">
        <v>18</v>
      </c>
      <c r="B22" s="228"/>
      <c r="C22" s="228"/>
      <c r="D22" s="228"/>
      <c r="E22" s="228"/>
      <c r="F22" s="228"/>
      <c r="G22" s="228"/>
      <c r="H22" s="229"/>
      <c r="I22" s="1">
        <v>126</v>
      </c>
      <c r="J22" s="32">
        <f>SUM(J23:J24)</f>
        <v>19331</v>
      </c>
      <c r="K22" s="32">
        <f>SUM(K23:K24)</f>
        <v>0</v>
      </c>
      <c r="L22" s="32">
        <f>SUM(L23:L24)</f>
        <v>1377</v>
      </c>
      <c r="M22" s="32">
        <f>SUM(M23:M24)</f>
        <v>1377</v>
      </c>
      <c r="N22" s="96"/>
    </row>
    <row r="23" spans="1:14" x14ac:dyDescent="0.25">
      <c r="A23" s="224" t="s">
        <v>112</v>
      </c>
      <c r="B23" s="225"/>
      <c r="C23" s="225"/>
      <c r="D23" s="225"/>
      <c r="E23" s="225"/>
      <c r="F23" s="225"/>
      <c r="G23" s="225"/>
      <c r="H23" s="226"/>
      <c r="I23" s="1">
        <v>127</v>
      </c>
      <c r="J23" s="7">
        <v>0</v>
      </c>
      <c r="K23" s="7">
        <v>0</v>
      </c>
      <c r="L23" s="7">
        <v>0</v>
      </c>
      <c r="M23" s="109">
        <v>0</v>
      </c>
      <c r="N23" s="96"/>
    </row>
    <row r="24" spans="1:14" x14ac:dyDescent="0.25">
      <c r="A24" s="224" t="s">
        <v>113</v>
      </c>
      <c r="B24" s="225"/>
      <c r="C24" s="225"/>
      <c r="D24" s="225"/>
      <c r="E24" s="225"/>
      <c r="F24" s="225"/>
      <c r="G24" s="225"/>
      <c r="H24" s="226"/>
      <c r="I24" s="1">
        <v>128</v>
      </c>
      <c r="J24" s="7">
        <v>19331</v>
      </c>
      <c r="K24" s="7">
        <v>0</v>
      </c>
      <c r="L24" s="7">
        <v>1377</v>
      </c>
      <c r="M24" s="109">
        <v>1377</v>
      </c>
      <c r="N24" s="96"/>
    </row>
    <row r="25" spans="1:14" x14ac:dyDescent="0.25">
      <c r="A25" s="227" t="s">
        <v>97</v>
      </c>
      <c r="B25" s="228"/>
      <c r="C25" s="228"/>
      <c r="D25" s="228"/>
      <c r="E25" s="228"/>
      <c r="F25" s="228"/>
      <c r="G25" s="228"/>
      <c r="H25" s="229"/>
      <c r="I25" s="1">
        <v>129</v>
      </c>
      <c r="J25" s="7">
        <v>0</v>
      </c>
      <c r="K25" s="7">
        <v>0</v>
      </c>
      <c r="L25" s="7">
        <v>0</v>
      </c>
      <c r="M25" s="109">
        <v>0</v>
      </c>
      <c r="N25" s="96"/>
    </row>
    <row r="26" spans="1:14" x14ac:dyDescent="0.25">
      <c r="A26" s="227" t="s">
        <v>41</v>
      </c>
      <c r="B26" s="228"/>
      <c r="C26" s="228"/>
      <c r="D26" s="228"/>
      <c r="E26" s="228"/>
      <c r="F26" s="228"/>
      <c r="G26" s="228"/>
      <c r="H26" s="229"/>
      <c r="I26" s="1">
        <v>130</v>
      </c>
      <c r="J26" s="7">
        <v>9229573.870000001</v>
      </c>
      <c r="K26" s="7">
        <v>2877809.9800000014</v>
      </c>
      <c r="L26" s="7">
        <v>9460928</v>
      </c>
      <c r="M26" s="109">
        <v>2399344</v>
      </c>
      <c r="N26" s="96"/>
    </row>
    <row r="27" spans="1:14" x14ac:dyDescent="0.25">
      <c r="A27" s="227" t="s">
        <v>178</v>
      </c>
      <c r="B27" s="228"/>
      <c r="C27" s="228"/>
      <c r="D27" s="228"/>
      <c r="E27" s="228"/>
      <c r="F27" s="228"/>
      <c r="G27" s="228"/>
      <c r="H27" s="229"/>
      <c r="I27" s="1">
        <v>131</v>
      </c>
      <c r="J27" s="32">
        <f>SUM(J28:J32)</f>
        <v>3432595.5799999996</v>
      </c>
      <c r="K27" s="32">
        <f>SUM(K28:K32)</f>
        <v>1043624.8399999999</v>
      </c>
      <c r="L27" s="32">
        <f t="shared" ref="L27:M27" si="0">SUM(L28:L32)</f>
        <v>4441703</v>
      </c>
      <c r="M27" s="32">
        <f t="shared" si="0"/>
        <v>728421</v>
      </c>
      <c r="N27" s="96"/>
    </row>
    <row r="28" spans="1:14" ht="24" customHeight="1" x14ac:dyDescent="0.25">
      <c r="A28" s="227" t="s">
        <v>192</v>
      </c>
      <c r="B28" s="228"/>
      <c r="C28" s="228"/>
      <c r="D28" s="228"/>
      <c r="E28" s="228"/>
      <c r="F28" s="228"/>
      <c r="G28" s="228"/>
      <c r="H28" s="229"/>
      <c r="I28" s="1">
        <v>132</v>
      </c>
      <c r="J28" s="7">
        <v>0</v>
      </c>
      <c r="K28" s="7">
        <v>0</v>
      </c>
      <c r="L28" s="7">
        <v>0</v>
      </c>
      <c r="M28" s="109">
        <v>0</v>
      </c>
      <c r="N28" s="96"/>
    </row>
    <row r="29" spans="1:14" ht="23.25" customHeight="1" x14ac:dyDescent="0.25">
      <c r="A29" s="227" t="s">
        <v>128</v>
      </c>
      <c r="B29" s="228"/>
      <c r="C29" s="228"/>
      <c r="D29" s="228"/>
      <c r="E29" s="228"/>
      <c r="F29" s="228"/>
      <c r="G29" s="228"/>
      <c r="H29" s="229"/>
      <c r="I29" s="1">
        <v>133</v>
      </c>
      <c r="J29" s="7">
        <v>2761014.4299999997</v>
      </c>
      <c r="K29" s="7">
        <v>636824.29999999981</v>
      </c>
      <c r="L29" s="7">
        <v>3302447</v>
      </c>
      <c r="M29" s="109">
        <v>672884</v>
      </c>
      <c r="N29" s="96"/>
    </row>
    <row r="30" spans="1:14" x14ac:dyDescent="0.25">
      <c r="A30" s="227" t="s">
        <v>114</v>
      </c>
      <c r="B30" s="228"/>
      <c r="C30" s="228"/>
      <c r="D30" s="228"/>
      <c r="E30" s="228"/>
      <c r="F30" s="228"/>
      <c r="G30" s="228"/>
      <c r="H30" s="229"/>
      <c r="I30" s="1">
        <v>134</v>
      </c>
      <c r="J30" s="7">
        <v>19794.27</v>
      </c>
      <c r="K30" s="7">
        <v>0</v>
      </c>
      <c r="L30" s="7">
        <v>0</v>
      </c>
      <c r="M30" s="109">
        <v>0</v>
      </c>
      <c r="N30" s="96"/>
    </row>
    <row r="31" spans="1:14" x14ac:dyDescent="0.25">
      <c r="A31" s="227" t="s">
        <v>188</v>
      </c>
      <c r="B31" s="228"/>
      <c r="C31" s="228"/>
      <c r="D31" s="228"/>
      <c r="E31" s="228"/>
      <c r="F31" s="228"/>
      <c r="G31" s="228"/>
      <c r="H31" s="229"/>
      <c r="I31" s="1">
        <v>135</v>
      </c>
      <c r="J31" s="7">
        <v>0</v>
      </c>
      <c r="K31" s="7">
        <v>0</v>
      </c>
      <c r="L31" s="7">
        <v>0</v>
      </c>
      <c r="M31" s="109">
        <v>0</v>
      </c>
      <c r="N31" s="96"/>
    </row>
    <row r="32" spans="1:14" x14ac:dyDescent="0.25">
      <c r="A32" s="227" t="s">
        <v>115</v>
      </c>
      <c r="B32" s="228"/>
      <c r="C32" s="228"/>
      <c r="D32" s="228"/>
      <c r="E32" s="228"/>
      <c r="F32" s="228"/>
      <c r="G32" s="228"/>
      <c r="H32" s="229"/>
      <c r="I32" s="1">
        <v>136</v>
      </c>
      <c r="J32" s="7">
        <v>651786.88</v>
      </c>
      <c r="K32" s="7">
        <v>406800.54000000004</v>
      </c>
      <c r="L32" s="7">
        <v>1139256</v>
      </c>
      <c r="M32" s="109">
        <v>55537</v>
      </c>
      <c r="N32" s="96"/>
    </row>
    <row r="33" spans="1:14" x14ac:dyDescent="0.25">
      <c r="A33" s="227" t="s">
        <v>179</v>
      </c>
      <c r="B33" s="228"/>
      <c r="C33" s="228"/>
      <c r="D33" s="228"/>
      <c r="E33" s="228"/>
      <c r="F33" s="228"/>
      <c r="G33" s="228"/>
      <c r="H33" s="229"/>
      <c r="I33" s="1">
        <v>137</v>
      </c>
      <c r="J33" s="32">
        <f>SUM(J34:J37)</f>
        <v>24692192.729999997</v>
      </c>
      <c r="K33" s="32">
        <f>SUM(K34:K37)</f>
        <v>8496661.8599999938</v>
      </c>
      <c r="L33" s="32">
        <f>SUM(L34:L37)</f>
        <v>24775358</v>
      </c>
      <c r="M33" s="32">
        <f>SUM(M34:M37)</f>
        <v>8632139</v>
      </c>
      <c r="N33" s="96"/>
    </row>
    <row r="34" spans="1:14" ht="23.25" customHeight="1" x14ac:dyDescent="0.25">
      <c r="A34" s="227" t="s">
        <v>317</v>
      </c>
      <c r="B34" s="228"/>
      <c r="C34" s="228"/>
      <c r="D34" s="228"/>
      <c r="E34" s="228"/>
      <c r="F34" s="228"/>
      <c r="G34" s="228"/>
      <c r="H34" s="229"/>
      <c r="I34" s="1">
        <v>138</v>
      </c>
      <c r="J34" s="7">
        <v>0</v>
      </c>
      <c r="K34" s="7">
        <v>0</v>
      </c>
      <c r="L34" s="7">
        <v>0</v>
      </c>
      <c r="M34" s="109">
        <v>0</v>
      </c>
      <c r="N34" s="96"/>
    </row>
    <row r="35" spans="1:14" ht="25.5" customHeight="1" x14ac:dyDescent="0.25">
      <c r="A35" s="227" t="s">
        <v>56</v>
      </c>
      <c r="B35" s="228"/>
      <c r="C35" s="228"/>
      <c r="D35" s="228"/>
      <c r="E35" s="228"/>
      <c r="F35" s="228"/>
      <c r="G35" s="228"/>
      <c r="H35" s="229"/>
      <c r="I35" s="1">
        <v>139</v>
      </c>
      <c r="J35" s="7">
        <v>24595916.929999996</v>
      </c>
      <c r="K35" s="7">
        <v>8495254.2499999944</v>
      </c>
      <c r="L35" s="7">
        <v>24742630</v>
      </c>
      <c r="M35" s="109">
        <v>8630875</v>
      </c>
      <c r="N35" s="96"/>
    </row>
    <row r="36" spans="1:14" x14ac:dyDescent="0.25">
      <c r="A36" s="227" t="s">
        <v>189</v>
      </c>
      <c r="B36" s="228"/>
      <c r="C36" s="228"/>
      <c r="D36" s="228"/>
      <c r="E36" s="228"/>
      <c r="F36" s="228"/>
      <c r="G36" s="228"/>
      <c r="H36" s="229"/>
      <c r="I36" s="1">
        <v>140</v>
      </c>
      <c r="J36" s="7">
        <v>0</v>
      </c>
      <c r="K36" s="7">
        <v>0</v>
      </c>
      <c r="L36" s="7">
        <v>0</v>
      </c>
      <c r="M36" s="109">
        <v>0</v>
      </c>
      <c r="N36" s="96"/>
    </row>
    <row r="37" spans="1:14" x14ac:dyDescent="0.25">
      <c r="A37" s="227" t="s">
        <v>57</v>
      </c>
      <c r="B37" s="228"/>
      <c r="C37" s="228"/>
      <c r="D37" s="228"/>
      <c r="E37" s="228"/>
      <c r="F37" s="228"/>
      <c r="G37" s="228"/>
      <c r="H37" s="229"/>
      <c r="I37" s="1">
        <v>141</v>
      </c>
      <c r="J37" s="7">
        <v>96275.799999999988</v>
      </c>
      <c r="K37" s="7">
        <v>1407.609999999986</v>
      </c>
      <c r="L37" s="7">
        <v>32728</v>
      </c>
      <c r="M37" s="109">
        <v>1264</v>
      </c>
      <c r="N37" s="96"/>
    </row>
    <row r="38" spans="1:14" x14ac:dyDescent="0.25">
      <c r="A38" s="227" t="s">
        <v>163</v>
      </c>
      <c r="B38" s="228"/>
      <c r="C38" s="228"/>
      <c r="D38" s="228"/>
      <c r="E38" s="228"/>
      <c r="F38" s="228"/>
      <c r="G38" s="228"/>
      <c r="H38" s="229"/>
      <c r="I38" s="1">
        <v>142</v>
      </c>
      <c r="J38" s="7">
        <v>0</v>
      </c>
      <c r="K38" s="7">
        <v>0</v>
      </c>
      <c r="L38" s="7">
        <v>0</v>
      </c>
      <c r="M38" s="109">
        <v>0</v>
      </c>
      <c r="N38" s="96"/>
    </row>
    <row r="39" spans="1:14" x14ac:dyDescent="0.25">
      <c r="A39" s="227" t="s">
        <v>164</v>
      </c>
      <c r="B39" s="228"/>
      <c r="C39" s="228"/>
      <c r="D39" s="228"/>
      <c r="E39" s="228"/>
      <c r="F39" s="228"/>
      <c r="G39" s="228"/>
      <c r="H39" s="229"/>
      <c r="I39" s="1">
        <v>143</v>
      </c>
      <c r="J39" s="7">
        <v>0</v>
      </c>
      <c r="K39" s="7">
        <v>0</v>
      </c>
      <c r="L39" s="7">
        <v>0</v>
      </c>
      <c r="M39" s="109">
        <v>0</v>
      </c>
      <c r="N39" s="96"/>
    </row>
    <row r="40" spans="1:14" x14ac:dyDescent="0.25">
      <c r="A40" s="227" t="s">
        <v>190</v>
      </c>
      <c r="B40" s="228"/>
      <c r="C40" s="228"/>
      <c r="D40" s="228"/>
      <c r="E40" s="228"/>
      <c r="F40" s="228"/>
      <c r="G40" s="228"/>
      <c r="H40" s="229"/>
      <c r="I40" s="1">
        <v>144</v>
      </c>
      <c r="J40" s="7">
        <v>0</v>
      </c>
      <c r="K40" s="7">
        <v>0</v>
      </c>
      <c r="L40" s="7">
        <v>0</v>
      </c>
      <c r="M40" s="109">
        <v>0</v>
      </c>
      <c r="N40" s="96"/>
    </row>
    <row r="41" spans="1:14" x14ac:dyDescent="0.25">
      <c r="A41" s="227" t="s">
        <v>191</v>
      </c>
      <c r="B41" s="228"/>
      <c r="C41" s="228"/>
      <c r="D41" s="228"/>
      <c r="E41" s="228"/>
      <c r="F41" s="228"/>
      <c r="G41" s="228"/>
      <c r="H41" s="229"/>
      <c r="I41" s="1">
        <v>145</v>
      </c>
      <c r="J41" s="7">
        <v>0</v>
      </c>
      <c r="K41" s="7">
        <v>0</v>
      </c>
      <c r="L41" s="7">
        <v>0</v>
      </c>
      <c r="M41" s="109">
        <v>0</v>
      </c>
      <c r="N41" s="96"/>
    </row>
    <row r="42" spans="1:14" x14ac:dyDescent="0.25">
      <c r="A42" s="227" t="s">
        <v>180</v>
      </c>
      <c r="B42" s="228"/>
      <c r="C42" s="228"/>
      <c r="D42" s="228"/>
      <c r="E42" s="228"/>
      <c r="F42" s="228"/>
      <c r="G42" s="228"/>
      <c r="H42" s="229"/>
      <c r="I42" s="1">
        <v>146</v>
      </c>
      <c r="J42" s="32">
        <f>J7+J27+J38+J40</f>
        <v>584636549.73000014</v>
      </c>
      <c r="K42" s="32">
        <f>K7+K27+K38+K40</f>
        <v>222959557.87000003</v>
      </c>
      <c r="L42" s="32">
        <f>L7+L27+L38+L40</f>
        <v>430946476</v>
      </c>
      <c r="M42" s="32">
        <f>M7+M27+M38+M40</f>
        <v>139461236</v>
      </c>
      <c r="N42" s="96"/>
    </row>
    <row r="43" spans="1:14" x14ac:dyDescent="0.25">
      <c r="A43" s="227" t="s">
        <v>181</v>
      </c>
      <c r="B43" s="228"/>
      <c r="C43" s="228"/>
      <c r="D43" s="228"/>
      <c r="E43" s="228"/>
      <c r="F43" s="228"/>
      <c r="G43" s="228"/>
      <c r="H43" s="229"/>
      <c r="I43" s="1">
        <v>147</v>
      </c>
      <c r="J43" s="32">
        <f>J10+J33+J39+J41</f>
        <v>586523795.75999999</v>
      </c>
      <c r="K43" s="32">
        <f>K10+K33+K39+K41</f>
        <v>219279447.66999993</v>
      </c>
      <c r="L43" s="32">
        <f>L10+L33+L39+L41</f>
        <v>462260728.65999997</v>
      </c>
      <c r="M43" s="32">
        <f>M10+M33+M39+M41</f>
        <v>146536057.66</v>
      </c>
      <c r="N43" s="96"/>
    </row>
    <row r="44" spans="1:14" x14ac:dyDescent="0.25">
      <c r="A44" s="227" t="s">
        <v>201</v>
      </c>
      <c r="B44" s="228"/>
      <c r="C44" s="228"/>
      <c r="D44" s="228"/>
      <c r="E44" s="228"/>
      <c r="F44" s="228"/>
      <c r="G44" s="228"/>
      <c r="H44" s="229"/>
      <c r="I44" s="1">
        <v>148</v>
      </c>
      <c r="J44" s="32">
        <f>J42-J43</f>
        <v>-1887246.0299998522</v>
      </c>
      <c r="K44" s="32">
        <f>K42-K43</f>
        <v>3680110.2000001073</v>
      </c>
      <c r="L44" s="32">
        <f>L42-L43</f>
        <v>-31314252.659999967</v>
      </c>
      <c r="M44" s="32">
        <f>M42-M43</f>
        <v>-7074821.6599999964</v>
      </c>
      <c r="N44" s="96"/>
    </row>
    <row r="45" spans="1:14" x14ac:dyDescent="0.25">
      <c r="A45" s="236" t="s">
        <v>183</v>
      </c>
      <c r="B45" s="237"/>
      <c r="C45" s="237"/>
      <c r="D45" s="237"/>
      <c r="E45" s="237"/>
      <c r="F45" s="237"/>
      <c r="G45" s="237"/>
      <c r="H45" s="238"/>
      <c r="I45" s="1">
        <v>149</v>
      </c>
      <c r="J45" s="32">
        <f>IF(J42&gt;J43,J42-J43,0)</f>
        <v>0</v>
      </c>
      <c r="K45" s="32">
        <f>IF(K42&gt;K43,K42-K43,0)</f>
        <v>3680110.2000001073</v>
      </c>
      <c r="L45" s="32">
        <f>IF(L42&gt;L43,L42-L43,0)</f>
        <v>0</v>
      </c>
      <c r="M45" s="108">
        <v>0</v>
      </c>
      <c r="N45" s="96"/>
    </row>
    <row r="46" spans="1:14" x14ac:dyDescent="0.25">
      <c r="A46" s="236" t="s">
        <v>184</v>
      </c>
      <c r="B46" s="237"/>
      <c r="C46" s="237"/>
      <c r="D46" s="237"/>
      <c r="E46" s="237"/>
      <c r="F46" s="237"/>
      <c r="G46" s="237"/>
      <c r="H46" s="238"/>
      <c r="I46" s="1">
        <v>150</v>
      </c>
      <c r="J46" s="32">
        <f>IF(J43&gt;J42,J43-J42,0)</f>
        <v>1887246.0299998522</v>
      </c>
      <c r="K46" s="32">
        <f>IF(K43&gt;K42,K43-K42,0)</f>
        <v>0</v>
      </c>
      <c r="L46" s="32">
        <f>IF(L43&gt;L42,L43-L42,0)</f>
        <v>31314252.659999967</v>
      </c>
      <c r="M46" s="32">
        <f>IF(M43&gt;M42,M43-M42,0)</f>
        <v>7074821.6599999964</v>
      </c>
      <c r="N46" s="96"/>
    </row>
    <row r="47" spans="1:14" x14ac:dyDescent="0.25">
      <c r="A47" s="227" t="s">
        <v>182</v>
      </c>
      <c r="B47" s="228"/>
      <c r="C47" s="228"/>
      <c r="D47" s="228"/>
      <c r="E47" s="228"/>
      <c r="F47" s="228"/>
      <c r="G47" s="228"/>
      <c r="H47" s="229"/>
      <c r="I47" s="1">
        <v>151</v>
      </c>
      <c r="J47" s="109">
        <v>0</v>
      </c>
      <c r="K47" s="109">
        <v>0</v>
      </c>
      <c r="L47" s="109">
        <v>0</v>
      </c>
      <c r="M47" s="109">
        <v>0</v>
      </c>
      <c r="N47" s="96"/>
    </row>
    <row r="48" spans="1:14" x14ac:dyDescent="0.25">
      <c r="A48" s="227" t="s">
        <v>202</v>
      </c>
      <c r="B48" s="228"/>
      <c r="C48" s="228"/>
      <c r="D48" s="228"/>
      <c r="E48" s="228"/>
      <c r="F48" s="228"/>
      <c r="G48" s="228"/>
      <c r="H48" s="229"/>
      <c r="I48" s="1">
        <v>152</v>
      </c>
      <c r="J48" s="32">
        <f>J44-J47</f>
        <v>-1887246.0299998522</v>
      </c>
      <c r="K48" s="32">
        <f>K44-K47</f>
        <v>3680110.2000001073</v>
      </c>
      <c r="L48" s="32">
        <f>L44-L47</f>
        <v>-31314252.659999967</v>
      </c>
      <c r="M48" s="32">
        <f>M44-M47</f>
        <v>-7074821.6599999964</v>
      </c>
      <c r="N48" s="96"/>
    </row>
    <row r="49" spans="1:14" x14ac:dyDescent="0.25">
      <c r="A49" s="236" t="s">
        <v>160</v>
      </c>
      <c r="B49" s="237"/>
      <c r="C49" s="237"/>
      <c r="D49" s="237"/>
      <c r="E49" s="237"/>
      <c r="F49" s="237"/>
      <c r="G49" s="237"/>
      <c r="H49" s="238"/>
      <c r="I49" s="1">
        <v>153</v>
      </c>
      <c r="J49" s="32">
        <f>IF(J48&gt;0,J48,0)</f>
        <v>0</v>
      </c>
      <c r="K49" s="32">
        <f>IF(K48&gt;0,K48,0)</f>
        <v>3680110.2000001073</v>
      </c>
      <c r="L49" s="32">
        <f>IF(L48&gt;0,L48,0)</f>
        <v>0</v>
      </c>
      <c r="M49" s="108">
        <v>0</v>
      </c>
      <c r="N49" s="96"/>
    </row>
    <row r="50" spans="1:14" x14ac:dyDescent="0.25">
      <c r="A50" s="278" t="s">
        <v>185</v>
      </c>
      <c r="B50" s="279"/>
      <c r="C50" s="279"/>
      <c r="D50" s="279"/>
      <c r="E50" s="279"/>
      <c r="F50" s="279"/>
      <c r="G50" s="279"/>
      <c r="H50" s="280"/>
      <c r="I50" s="4">
        <v>154</v>
      </c>
      <c r="J50" s="36">
        <f>IF(J48&lt;0,-J48,0)</f>
        <v>1887246.0299998522</v>
      </c>
      <c r="K50" s="36">
        <f>IF(K48&lt;0,-K48,0)</f>
        <v>0</v>
      </c>
      <c r="L50" s="36">
        <f>IF(L48&lt;0,-L48,0)</f>
        <v>31314252.659999967</v>
      </c>
      <c r="M50" s="131">
        <v>7074821.6599999666</v>
      </c>
      <c r="N50" s="96"/>
    </row>
    <row r="51" spans="1:14" ht="12.75" customHeight="1" x14ac:dyDescent="0.25">
      <c r="A51" s="216" t="s">
        <v>275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77"/>
      <c r="N51" s="96"/>
    </row>
    <row r="52" spans="1:14" ht="12.75" customHeight="1" x14ac:dyDescent="0.25">
      <c r="A52" s="220" t="s">
        <v>155</v>
      </c>
      <c r="B52" s="221"/>
      <c r="C52" s="221"/>
      <c r="D52" s="221"/>
      <c r="E52" s="221"/>
      <c r="F52" s="221"/>
      <c r="G52" s="221"/>
      <c r="H52" s="221"/>
      <c r="I52" s="99"/>
      <c r="J52" s="99"/>
      <c r="K52" s="99"/>
      <c r="L52" s="99"/>
      <c r="M52" s="132"/>
      <c r="N52" s="96"/>
    </row>
    <row r="53" spans="1:14" x14ac:dyDescent="0.25">
      <c r="A53" s="274" t="s">
        <v>199</v>
      </c>
      <c r="B53" s="275"/>
      <c r="C53" s="275"/>
      <c r="D53" s="275"/>
      <c r="E53" s="275"/>
      <c r="F53" s="275"/>
      <c r="G53" s="275"/>
      <c r="H53" s="276"/>
      <c r="I53" s="1">
        <v>155</v>
      </c>
      <c r="J53" s="7">
        <v>-3068056.932774852</v>
      </c>
      <c r="K53" s="7">
        <v>3156705.4556250479</v>
      </c>
      <c r="L53" s="7">
        <v>-28986675.566999927</v>
      </c>
      <c r="M53" s="109">
        <v>-5952574.5669999272</v>
      </c>
      <c r="N53" s="96"/>
    </row>
    <row r="54" spans="1:14" x14ac:dyDescent="0.25">
      <c r="A54" s="274" t="s">
        <v>200</v>
      </c>
      <c r="B54" s="275"/>
      <c r="C54" s="275"/>
      <c r="D54" s="275"/>
      <c r="E54" s="275"/>
      <c r="F54" s="275"/>
      <c r="G54" s="275"/>
      <c r="H54" s="276"/>
      <c r="I54" s="1">
        <v>156</v>
      </c>
      <c r="J54" s="8">
        <v>1180810.9027750001</v>
      </c>
      <c r="K54" s="8">
        <v>523404.74437500001</v>
      </c>
      <c r="L54" s="8">
        <v>-2327576.4330000002</v>
      </c>
      <c r="M54" s="110">
        <v>-1122246.4330000002</v>
      </c>
      <c r="N54" s="96"/>
    </row>
    <row r="55" spans="1:14" ht="12.75" customHeight="1" x14ac:dyDescent="0.25">
      <c r="A55" s="216" t="s">
        <v>157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77"/>
      <c r="N55" s="96"/>
    </row>
    <row r="56" spans="1:14" x14ac:dyDescent="0.25">
      <c r="A56" s="220" t="s">
        <v>169</v>
      </c>
      <c r="B56" s="221"/>
      <c r="C56" s="221"/>
      <c r="D56" s="221"/>
      <c r="E56" s="221"/>
      <c r="F56" s="221"/>
      <c r="G56" s="221"/>
      <c r="H56" s="239"/>
      <c r="I56" s="9">
        <v>157</v>
      </c>
      <c r="J56" s="6">
        <f>J48</f>
        <v>-1887246.0299998522</v>
      </c>
      <c r="K56" s="6">
        <f>K48</f>
        <v>3680110.2000001073</v>
      </c>
      <c r="L56" s="6">
        <f>L48</f>
        <v>-31314252.659999967</v>
      </c>
      <c r="M56" s="6">
        <f>M48</f>
        <v>-7074821.6599999964</v>
      </c>
      <c r="N56" s="96"/>
    </row>
    <row r="57" spans="1:14" x14ac:dyDescent="0.25">
      <c r="A57" s="227" t="s">
        <v>186</v>
      </c>
      <c r="B57" s="228"/>
      <c r="C57" s="228"/>
      <c r="D57" s="228"/>
      <c r="E57" s="228"/>
      <c r="F57" s="228"/>
      <c r="G57" s="228"/>
      <c r="H57" s="229"/>
      <c r="I57" s="1">
        <v>158</v>
      </c>
      <c r="J57" s="32">
        <f>SUM(J58:J64)</f>
        <v>0</v>
      </c>
      <c r="K57" s="32">
        <f>SUM(K58:K64)</f>
        <v>0</v>
      </c>
      <c r="L57" s="32">
        <f>SUM(L58:L64)</f>
        <v>0</v>
      </c>
      <c r="M57" s="108">
        <v>0</v>
      </c>
      <c r="N57" s="96"/>
    </row>
    <row r="58" spans="1:14" x14ac:dyDescent="0.25">
      <c r="A58" s="227" t="s">
        <v>193</v>
      </c>
      <c r="B58" s="228"/>
      <c r="C58" s="228"/>
      <c r="D58" s="228"/>
      <c r="E58" s="228"/>
      <c r="F58" s="228"/>
      <c r="G58" s="228"/>
      <c r="H58" s="229"/>
      <c r="I58" s="1">
        <v>159</v>
      </c>
      <c r="J58" s="7">
        <v>0</v>
      </c>
      <c r="K58" s="7">
        <v>0</v>
      </c>
      <c r="L58" s="7">
        <v>0</v>
      </c>
      <c r="M58" s="109">
        <v>0</v>
      </c>
      <c r="N58" s="96"/>
    </row>
    <row r="59" spans="1:14" x14ac:dyDescent="0.25">
      <c r="A59" s="227" t="s">
        <v>194</v>
      </c>
      <c r="B59" s="228"/>
      <c r="C59" s="228"/>
      <c r="D59" s="228"/>
      <c r="E59" s="228"/>
      <c r="F59" s="228"/>
      <c r="G59" s="228"/>
      <c r="H59" s="229"/>
      <c r="I59" s="1">
        <v>160</v>
      </c>
      <c r="J59" s="7">
        <v>0</v>
      </c>
      <c r="K59" s="7">
        <v>0</v>
      </c>
      <c r="L59" s="7">
        <v>0</v>
      </c>
      <c r="M59" s="109">
        <v>0</v>
      </c>
      <c r="N59" s="96"/>
    </row>
    <row r="60" spans="1:14" x14ac:dyDescent="0.25">
      <c r="A60" s="227" t="s">
        <v>39</v>
      </c>
      <c r="B60" s="228"/>
      <c r="C60" s="228"/>
      <c r="D60" s="228"/>
      <c r="E60" s="228"/>
      <c r="F60" s="228"/>
      <c r="G60" s="228"/>
      <c r="H60" s="229"/>
      <c r="I60" s="1">
        <v>161</v>
      </c>
      <c r="J60" s="7">
        <v>0</v>
      </c>
      <c r="K60" s="7">
        <v>0</v>
      </c>
      <c r="L60" s="7">
        <v>0</v>
      </c>
      <c r="M60" s="109">
        <v>0</v>
      </c>
      <c r="N60" s="96"/>
    </row>
    <row r="61" spans="1:14" x14ac:dyDescent="0.25">
      <c r="A61" s="227" t="s">
        <v>195</v>
      </c>
      <c r="B61" s="228"/>
      <c r="C61" s="228"/>
      <c r="D61" s="228"/>
      <c r="E61" s="228"/>
      <c r="F61" s="228"/>
      <c r="G61" s="228"/>
      <c r="H61" s="229"/>
      <c r="I61" s="1">
        <v>162</v>
      </c>
      <c r="J61" s="7">
        <v>0</v>
      </c>
      <c r="K61" s="7">
        <v>0</v>
      </c>
      <c r="L61" s="7">
        <v>0</v>
      </c>
      <c r="M61" s="109">
        <v>0</v>
      </c>
      <c r="N61" s="96"/>
    </row>
    <row r="62" spans="1:14" x14ac:dyDescent="0.25">
      <c r="A62" s="227" t="s">
        <v>196</v>
      </c>
      <c r="B62" s="228"/>
      <c r="C62" s="228"/>
      <c r="D62" s="228"/>
      <c r="E62" s="228"/>
      <c r="F62" s="228"/>
      <c r="G62" s="228"/>
      <c r="H62" s="229"/>
      <c r="I62" s="1">
        <v>163</v>
      </c>
      <c r="J62" s="7">
        <v>0</v>
      </c>
      <c r="K62" s="7">
        <v>0</v>
      </c>
      <c r="L62" s="7">
        <v>0</v>
      </c>
      <c r="M62" s="109">
        <v>0</v>
      </c>
      <c r="N62" s="96"/>
    </row>
    <row r="63" spans="1:14" x14ac:dyDescent="0.25">
      <c r="A63" s="227" t="s">
        <v>197</v>
      </c>
      <c r="B63" s="228"/>
      <c r="C63" s="228"/>
      <c r="D63" s="228"/>
      <c r="E63" s="228"/>
      <c r="F63" s="228"/>
      <c r="G63" s="228"/>
      <c r="H63" s="229"/>
      <c r="I63" s="1">
        <v>164</v>
      </c>
      <c r="J63" s="7">
        <v>0</v>
      </c>
      <c r="K63" s="7">
        <v>0</v>
      </c>
      <c r="L63" s="7">
        <v>0</v>
      </c>
      <c r="M63" s="109">
        <v>0</v>
      </c>
      <c r="N63" s="96"/>
    </row>
    <row r="64" spans="1:14" x14ac:dyDescent="0.25">
      <c r="A64" s="227" t="s">
        <v>198</v>
      </c>
      <c r="B64" s="228"/>
      <c r="C64" s="228"/>
      <c r="D64" s="228"/>
      <c r="E64" s="228"/>
      <c r="F64" s="228"/>
      <c r="G64" s="228"/>
      <c r="H64" s="229"/>
      <c r="I64" s="1">
        <v>165</v>
      </c>
      <c r="J64" s="7">
        <v>0</v>
      </c>
      <c r="K64" s="7">
        <v>0</v>
      </c>
      <c r="L64" s="7">
        <v>0</v>
      </c>
      <c r="M64" s="109">
        <v>0</v>
      </c>
      <c r="N64" s="96"/>
    </row>
    <row r="65" spans="1:14" x14ac:dyDescent="0.25">
      <c r="A65" s="227" t="s">
        <v>187</v>
      </c>
      <c r="B65" s="228"/>
      <c r="C65" s="228"/>
      <c r="D65" s="228"/>
      <c r="E65" s="228"/>
      <c r="F65" s="228"/>
      <c r="G65" s="228"/>
      <c r="H65" s="229"/>
      <c r="I65" s="1">
        <v>166</v>
      </c>
      <c r="J65" s="7">
        <v>0</v>
      </c>
      <c r="K65" s="7">
        <v>0</v>
      </c>
      <c r="L65" s="7">
        <v>0</v>
      </c>
      <c r="M65" s="109">
        <v>0</v>
      </c>
      <c r="N65" s="96"/>
    </row>
    <row r="66" spans="1:14" x14ac:dyDescent="0.25">
      <c r="A66" s="227" t="s">
        <v>161</v>
      </c>
      <c r="B66" s="228"/>
      <c r="C66" s="228"/>
      <c r="D66" s="228"/>
      <c r="E66" s="228"/>
      <c r="F66" s="228"/>
      <c r="G66" s="228"/>
      <c r="H66" s="229"/>
      <c r="I66" s="1">
        <v>167</v>
      </c>
      <c r="J66" s="32">
        <f>J57-J65</f>
        <v>0</v>
      </c>
      <c r="K66" s="32">
        <f>K57-K65</f>
        <v>0</v>
      </c>
      <c r="L66" s="32">
        <f>L57-L65</f>
        <v>0</v>
      </c>
      <c r="M66" s="108">
        <v>0</v>
      </c>
      <c r="N66" s="96"/>
    </row>
    <row r="67" spans="1:14" x14ac:dyDescent="0.25">
      <c r="A67" s="227" t="s">
        <v>162</v>
      </c>
      <c r="B67" s="228"/>
      <c r="C67" s="228"/>
      <c r="D67" s="228"/>
      <c r="E67" s="228"/>
      <c r="F67" s="228"/>
      <c r="G67" s="228"/>
      <c r="H67" s="229"/>
      <c r="I67" s="1">
        <v>168</v>
      </c>
      <c r="J67" s="36">
        <f>J56+J66</f>
        <v>-1887246.0299998522</v>
      </c>
      <c r="K67" s="36">
        <f>K56+K66</f>
        <v>3680110.2000001073</v>
      </c>
      <c r="L67" s="36">
        <f>L56+L66</f>
        <v>-31314252.659999967</v>
      </c>
      <c r="M67" s="36">
        <f>M56+M66</f>
        <v>-7074821.6599999964</v>
      </c>
      <c r="N67" s="96"/>
    </row>
    <row r="68" spans="1:14" ht="12.75" customHeight="1" x14ac:dyDescent="0.25">
      <c r="A68" s="268" t="s">
        <v>276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70"/>
      <c r="N68" s="96"/>
    </row>
    <row r="69" spans="1:14" ht="12.75" customHeight="1" x14ac:dyDescent="0.25">
      <c r="A69" s="271" t="s">
        <v>156</v>
      </c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3"/>
      <c r="N69" s="96"/>
    </row>
    <row r="70" spans="1:14" x14ac:dyDescent="0.25">
      <c r="A70" s="274" t="s">
        <v>199</v>
      </c>
      <c r="B70" s="275"/>
      <c r="C70" s="275"/>
      <c r="D70" s="275"/>
      <c r="E70" s="275"/>
      <c r="F70" s="275"/>
      <c r="G70" s="275"/>
      <c r="H70" s="276"/>
      <c r="I70" s="1">
        <v>169</v>
      </c>
      <c r="J70" s="7">
        <f>J67-J71</f>
        <v>-3068056.932774852</v>
      </c>
      <c r="K70" s="7">
        <f>K67-K71</f>
        <v>3156705.4556251075</v>
      </c>
      <c r="L70" s="7">
        <f>L67-L71</f>
        <v>-28986676.226999968</v>
      </c>
      <c r="M70" s="7">
        <f>M67-M71</f>
        <v>-5952575.2269999962</v>
      </c>
      <c r="N70" s="96"/>
    </row>
    <row r="71" spans="1:14" ht="13.8" thickBot="1" x14ac:dyDescent="0.3">
      <c r="A71" s="265" t="s">
        <v>200</v>
      </c>
      <c r="B71" s="266"/>
      <c r="C71" s="266"/>
      <c r="D71" s="266"/>
      <c r="E71" s="266"/>
      <c r="F71" s="266"/>
      <c r="G71" s="266"/>
      <c r="H71" s="267"/>
      <c r="I71" s="127">
        <v>170</v>
      </c>
      <c r="J71" s="133">
        <f>J54</f>
        <v>1180810.9027750001</v>
      </c>
      <c r="K71" s="133">
        <f>K54</f>
        <v>523404.74437500001</v>
      </c>
      <c r="L71" s="133">
        <v>-2327576.4330000002</v>
      </c>
      <c r="M71" s="130">
        <v>-1122246.4330000002</v>
      </c>
      <c r="N71" s="96"/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1">
    <dataValidation allowBlank="1" sqref="A1:XFD1048576"/>
  </dataValidations>
  <pageMargins left="0.74803149606299213" right="0.39370078740157483" top="0.55118110236220474" bottom="0.51181102362204722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tabSelected="1" view="pageBreakPreview" topLeftCell="A22" zoomScale="110" zoomScaleNormal="100" zoomScaleSheetLayoutView="110" workbookViewId="0">
      <selection activeCell="K46" sqref="K46"/>
    </sheetView>
  </sheetViews>
  <sheetFormatPr defaultColWidth="9.21875" defaultRowHeight="13.2" x14ac:dyDescent="0.25"/>
  <cols>
    <col min="1" max="5" width="9.21875" style="31"/>
    <col min="6" max="6" width="7.44140625" style="31" customWidth="1"/>
    <col min="7" max="7" width="5" style="31" customWidth="1"/>
    <col min="8" max="8" width="3.21875" style="31" customWidth="1"/>
    <col min="9" max="9" width="9.21875" style="31"/>
    <col min="10" max="10" width="12.5546875" style="31" customWidth="1"/>
    <col min="11" max="11" width="13.21875" style="31" customWidth="1"/>
    <col min="12" max="15" width="9.21875" style="31"/>
    <col min="16" max="16" width="13.5546875" style="31" customWidth="1"/>
    <col min="17" max="16384" width="9.21875" style="31"/>
  </cols>
  <sheetData>
    <row r="1" spans="1:20" ht="12.75" customHeight="1" x14ac:dyDescent="0.25">
      <c r="A1" s="300" t="s">
        <v>135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20" ht="12.75" customHeight="1" x14ac:dyDescent="0.25">
      <c r="A2" s="301" t="s">
        <v>319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20" x14ac:dyDescent="0.25">
      <c r="A3" s="297" t="s">
        <v>313</v>
      </c>
      <c r="B3" s="298"/>
      <c r="C3" s="298"/>
      <c r="D3" s="298"/>
      <c r="E3" s="298"/>
      <c r="F3" s="298"/>
      <c r="G3" s="298"/>
      <c r="H3" s="298"/>
      <c r="I3" s="298"/>
      <c r="J3" s="298"/>
      <c r="K3" s="299"/>
    </row>
    <row r="4" spans="1:20" ht="22.2" x14ac:dyDescent="0.25">
      <c r="A4" s="302" t="s">
        <v>50</v>
      </c>
      <c r="B4" s="302"/>
      <c r="C4" s="302"/>
      <c r="D4" s="302"/>
      <c r="E4" s="302"/>
      <c r="F4" s="302"/>
      <c r="G4" s="302"/>
      <c r="H4" s="302"/>
      <c r="I4" s="140" t="s">
        <v>244</v>
      </c>
      <c r="J4" s="141" t="s">
        <v>281</v>
      </c>
      <c r="K4" s="141" t="s">
        <v>282</v>
      </c>
    </row>
    <row r="5" spans="1:20" x14ac:dyDescent="0.25">
      <c r="A5" s="296">
        <v>1</v>
      </c>
      <c r="B5" s="296"/>
      <c r="C5" s="296"/>
      <c r="D5" s="296"/>
      <c r="E5" s="296"/>
      <c r="F5" s="296"/>
      <c r="G5" s="296"/>
      <c r="H5" s="296"/>
      <c r="I5" s="38">
        <v>2</v>
      </c>
      <c r="J5" s="142" t="s">
        <v>248</v>
      </c>
      <c r="K5" s="142" t="s">
        <v>249</v>
      </c>
    </row>
    <row r="6" spans="1:20" x14ac:dyDescent="0.25">
      <c r="A6" s="293" t="s">
        <v>129</v>
      </c>
      <c r="B6" s="217"/>
      <c r="C6" s="217"/>
      <c r="D6" s="217"/>
      <c r="E6" s="217"/>
      <c r="F6" s="217"/>
      <c r="G6" s="217"/>
      <c r="H6" s="217"/>
      <c r="I6" s="294"/>
      <c r="J6" s="294"/>
      <c r="K6" s="295"/>
    </row>
    <row r="7" spans="1:20" x14ac:dyDescent="0.25">
      <c r="A7" s="290" t="s">
        <v>34</v>
      </c>
      <c r="B7" s="225"/>
      <c r="C7" s="225"/>
      <c r="D7" s="225"/>
      <c r="E7" s="225"/>
      <c r="F7" s="225"/>
      <c r="G7" s="225"/>
      <c r="H7" s="225"/>
      <c r="I7" s="1">
        <v>1</v>
      </c>
      <c r="J7" s="6">
        <v>-1887246</v>
      </c>
      <c r="K7" s="6">
        <v>-31314250</v>
      </c>
      <c r="O7" s="96"/>
      <c r="P7" s="96"/>
      <c r="S7" s="96"/>
      <c r="T7" s="96"/>
    </row>
    <row r="8" spans="1:20" x14ac:dyDescent="0.25">
      <c r="A8" s="290" t="s">
        <v>35</v>
      </c>
      <c r="B8" s="225"/>
      <c r="C8" s="225"/>
      <c r="D8" s="225"/>
      <c r="E8" s="225"/>
      <c r="F8" s="225"/>
      <c r="G8" s="225"/>
      <c r="H8" s="225"/>
      <c r="I8" s="1">
        <v>2</v>
      </c>
      <c r="J8" s="7">
        <v>23294506</v>
      </c>
      <c r="K8" s="7">
        <v>24107445.239999998</v>
      </c>
      <c r="O8" s="96"/>
      <c r="P8" s="96"/>
    </row>
    <row r="9" spans="1:20" x14ac:dyDescent="0.25">
      <c r="A9" s="290" t="s">
        <v>36</v>
      </c>
      <c r="B9" s="225"/>
      <c r="C9" s="225"/>
      <c r="D9" s="225"/>
      <c r="E9" s="225"/>
      <c r="F9" s="225"/>
      <c r="G9" s="225"/>
      <c r="H9" s="225"/>
      <c r="I9" s="1">
        <v>3</v>
      </c>
      <c r="J9" s="7">
        <v>26906170</v>
      </c>
      <c r="K9" s="7">
        <v>24178492</v>
      </c>
      <c r="O9" s="96"/>
      <c r="P9" s="96"/>
    </row>
    <row r="10" spans="1:20" x14ac:dyDescent="0.25">
      <c r="A10" s="290" t="s">
        <v>37</v>
      </c>
      <c r="B10" s="225"/>
      <c r="C10" s="225"/>
      <c r="D10" s="225"/>
      <c r="E10" s="225"/>
      <c r="F10" s="225"/>
      <c r="G10" s="225"/>
      <c r="H10" s="225"/>
      <c r="I10" s="1">
        <v>4</v>
      </c>
      <c r="J10" s="7">
        <v>3796051.6100000003</v>
      </c>
      <c r="K10" s="7">
        <v>17378638</v>
      </c>
      <c r="O10" s="96"/>
      <c r="P10" s="96"/>
    </row>
    <row r="11" spans="1:20" x14ac:dyDescent="0.25">
      <c r="A11" s="290" t="s">
        <v>38</v>
      </c>
      <c r="B11" s="225"/>
      <c r="C11" s="225"/>
      <c r="D11" s="225"/>
      <c r="E11" s="225"/>
      <c r="F11" s="225"/>
      <c r="G11" s="225"/>
      <c r="H11" s="225"/>
      <c r="I11" s="1">
        <v>5</v>
      </c>
      <c r="J11" s="7">
        <v>0</v>
      </c>
      <c r="K11" s="7">
        <v>18843226</v>
      </c>
      <c r="O11" s="96"/>
      <c r="P11" s="96"/>
    </row>
    <row r="12" spans="1:20" x14ac:dyDescent="0.25">
      <c r="A12" s="290" t="s">
        <v>42</v>
      </c>
      <c r="B12" s="225"/>
      <c r="C12" s="225"/>
      <c r="D12" s="225"/>
      <c r="E12" s="225"/>
      <c r="F12" s="225"/>
      <c r="G12" s="225"/>
      <c r="H12" s="225"/>
      <c r="I12" s="1">
        <v>6</v>
      </c>
      <c r="J12" s="7">
        <v>25594883.43</v>
      </c>
      <c r="K12" s="7">
        <v>24764558.849999994</v>
      </c>
      <c r="O12" s="96"/>
      <c r="P12" s="96"/>
    </row>
    <row r="13" spans="1:20" x14ac:dyDescent="0.25">
      <c r="A13" s="289" t="s">
        <v>130</v>
      </c>
      <c r="B13" s="228"/>
      <c r="C13" s="228"/>
      <c r="D13" s="228"/>
      <c r="E13" s="228"/>
      <c r="F13" s="228"/>
      <c r="G13" s="228"/>
      <c r="H13" s="228"/>
      <c r="I13" s="1">
        <v>7</v>
      </c>
      <c r="J13" s="143">
        <f>SUM(J7:J12)</f>
        <v>77704365.039999992</v>
      </c>
      <c r="K13" s="143">
        <f>SUM(K7:K12)</f>
        <v>77958110.089999989</v>
      </c>
      <c r="O13" s="96"/>
      <c r="P13" s="96"/>
    </row>
    <row r="14" spans="1:20" x14ac:dyDescent="0.25">
      <c r="A14" s="290" t="s">
        <v>43</v>
      </c>
      <c r="B14" s="225"/>
      <c r="C14" s="225"/>
      <c r="D14" s="225"/>
      <c r="E14" s="225"/>
      <c r="F14" s="225"/>
      <c r="G14" s="225"/>
      <c r="H14" s="225"/>
      <c r="I14" s="1">
        <v>8</v>
      </c>
      <c r="J14" s="92">
        <v>4314044.16</v>
      </c>
      <c r="K14" s="32">
        <v>1377785</v>
      </c>
      <c r="O14" s="96"/>
      <c r="P14" s="96"/>
    </row>
    <row r="15" spans="1:20" x14ac:dyDescent="0.25">
      <c r="A15" s="290" t="s">
        <v>44</v>
      </c>
      <c r="B15" s="225"/>
      <c r="C15" s="225"/>
      <c r="D15" s="225"/>
      <c r="E15" s="225"/>
      <c r="F15" s="225"/>
      <c r="G15" s="225"/>
      <c r="H15" s="225"/>
      <c r="I15" s="1">
        <v>9</v>
      </c>
      <c r="J15" s="93">
        <v>70656725</v>
      </c>
      <c r="K15" s="7">
        <v>4717653</v>
      </c>
      <c r="O15" s="96"/>
      <c r="P15" s="96"/>
    </row>
    <row r="16" spans="1:20" x14ac:dyDescent="0.25">
      <c r="A16" s="290" t="s">
        <v>45</v>
      </c>
      <c r="B16" s="225"/>
      <c r="C16" s="225"/>
      <c r="D16" s="225"/>
      <c r="E16" s="225"/>
      <c r="F16" s="225"/>
      <c r="G16" s="225"/>
      <c r="H16" s="225"/>
      <c r="I16" s="1">
        <v>10</v>
      </c>
      <c r="J16" s="93">
        <v>24800052</v>
      </c>
      <c r="K16" s="7">
        <v>0</v>
      </c>
      <c r="O16" s="96"/>
      <c r="P16" s="96"/>
    </row>
    <row r="17" spans="1:16" x14ac:dyDescent="0.25">
      <c r="A17" s="290" t="s">
        <v>46</v>
      </c>
      <c r="B17" s="225"/>
      <c r="C17" s="225"/>
      <c r="D17" s="225"/>
      <c r="E17" s="225"/>
      <c r="F17" s="225"/>
      <c r="G17" s="225"/>
      <c r="H17" s="225"/>
      <c r="I17" s="1">
        <v>11</v>
      </c>
      <c r="J17" s="93">
        <v>14510695.450000001</v>
      </c>
      <c r="K17" s="7">
        <v>6306321.9399999995</v>
      </c>
      <c r="O17" s="96"/>
      <c r="P17" s="96"/>
    </row>
    <row r="18" spans="1:16" x14ac:dyDescent="0.25">
      <c r="A18" s="289" t="s">
        <v>131</v>
      </c>
      <c r="B18" s="228"/>
      <c r="C18" s="228"/>
      <c r="D18" s="228"/>
      <c r="E18" s="228"/>
      <c r="F18" s="228"/>
      <c r="G18" s="228"/>
      <c r="H18" s="228"/>
      <c r="I18" s="1">
        <v>12</v>
      </c>
      <c r="J18" s="32">
        <f>SUM(J14:J17)</f>
        <v>114281516.61</v>
      </c>
      <c r="K18" s="32">
        <f>SUM(K14:K17)</f>
        <v>12401759.939999999</v>
      </c>
      <c r="O18" s="96"/>
      <c r="P18" s="96"/>
    </row>
    <row r="19" spans="1:16" ht="22.8" customHeight="1" x14ac:dyDescent="0.25">
      <c r="A19" s="289" t="s">
        <v>30</v>
      </c>
      <c r="B19" s="228"/>
      <c r="C19" s="228"/>
      <c r="D19" s="228"/>
      <c r="E19" s="228"/>
      <c r="F19" s="228"/>
      <c r="G19" s="228"/>
      <c r="H19" s="228"/>
      <c r="I19" s="1">
        <v>13</v>
      </c>
      <c r="J19" s="32">
        <f>IF(J13&gt;J18,J13-J18,0)</f>
        <v>0</v>
      </c>
      <c r="K19" s="32">
        <f>IF(K13&gt;K18,K13-K18,0)</f>
        <v>65556350.149999991</v>
      </c>
      <c r="O19" s="96"/>
      <c r="P19" s="96"/>
    </row>
    <row r="20" spans="1:16" ht="19.8" customHeight="1" x14ac:dyDescent="0.25">
      <c r="A20" s="289" t="s">
        <v>31</v>
      </c>
      <c r="B20" s="228"/>
      <c r="C20" s="228"/>
      <c r="D20" s="228"/>
      <c r="E20" s="228"/>
      <c r="F20" s="228"/>
      <c r="G20" s="228"/>
      <c r="H20" s="228"/>
      <c r="I20" s="1">
        <v>14</v>
      </c>
      <c r="J20" s="36">
        <f>IF(J18&gt;J13,J18-J13,0)</f>
        <v>36577151.570000008</v>
      </c>
      <c r="K20" s="36">
        <f>IF(K18&gt;K13,K18-K13,0)</f>
        <v>0</v>
      </c>
      <c r="O20" s="96"/>
      <c r="P20" s="96"/>
    </row>
    <row r="21" spans="1:16" x14ac:dyDescent="0.25">
      <c r="A21" s="293" t="s">
        <v>132</v>
      </c>
      <c r="B21" s="217"/>
      <c r="C21" s="217"/>
      <c r="D21" s="217"/>
      <c r="E21" s="217"/>
      <c r="F21" s="217"/>
      <c r="G21" s="217"/>
      <c r="H21" s="217"/>
      <c r="I21" s="294"/>
      <c r="J21" s="294"/>
      <c r="K21" s="295"/>
      <c r="O21" s="96"/>
      <c r="P21" s="96"/>
    </row>
    <row r="22" spans="1:16" x14ac:dyDescent="0.25">
      <c r="A22" s="290" t="s">
        <v>146</v>
      </c>
      <c r="B22" s="225"/>
      <c r="C22" s="225"/>
      <c r="D22" s="225"/>
      <c r="E22" s="225"/>
      <c r="F22" s="225"/>
      <c r="G22" s="225"/>
      <c r="H22" s="225"/>
      <c r="I22" s="1">
        <v>15</v>
      </c>
      <c r="J22" s="6">
        <v>326477.88</v>
      </c>
      <c r="K22" s="6">
        <v>80917</v>
      </c>
      <c r="O22" s="96"/>
      <c r="P22" s="96"/>
    </row>
    <row r="23" spans="1:16" x14ac:dyDescent="0.25">
      <c r="A23" s="290" t="s">
        <v>147</v>
      </c>
      <c r="B23" s="225"/>
      <c r="C23" s="225"/>
      <c r="D23" s="225"/>
      <c r="E23" s="225"/>
      <c r="F23" s="225"/>
      <c r="G23" s="225"/>
      <c r="H23" s="225"/>
      <c r="I23" s="1">
        <v>16</v>
      </c>
      <c r="J23" s="7">
        <v>30515237</v>
      </c>
      <c r="K23" s="7">
        <v>4807319.8400000008</v>
      </c>
      <c r="O23" s="96"/>
      <c r="P23" s="96"/>
    </row>
    <row r="24" spans="1:16" x14ac:dyDescent="0.25">
      <c r="A24" s="290" t="s">
        <v>148</v>
      </c>
      <c r="B24" s="225"/>
      <c r="C24" s="225"/>
      <c r="D24" s="225"/>
      <c r="E24" s="225"/>
      <c r="F24" s="225"/>
      <c r="G24" s="225"/>
      <c r="H24" s="225"/>
      <c r="I24" s="1">
        <v>17</v>
      </c>
      <c r="J24" s="7">
        <v>925381.43</v>
      </c>
      <c r="K24" s="7">
        <v>929629</v>
      </c>
      <c r="O24" s="96"/>
      <c r="P24" s="96"/>
    </row>
    <row r="25" spans="1:16" x14ac:dyDescent="0.25">
      <c r="A25" s="290" t="s">
        <v>149</v>
      </c>
      <c r="B25" s="225"/>
      <c r="C25" s="225"/>
      <c r="D25" s="225"/>
      <c r="E25" s="225"/>
      <c r="F25" s="225"/>
      <c r="G25" s="225"/>
      <c r="H25" s="225"/>
      <c r="I25" s="1">
        <v>18</v>
      </c>
      <c r="J25" s="7">
        <v>19794</v>
      </c>
      <c r="K25" s="7">
        <v>0</v>
      </c>
      <c r="O25" s="96"/>
      <c r="P25" s="96"/>
    </row>
    <row r="26" spans="1:16" x14ac:dyDescent="0.25">
      <c r="A26" s="290" t="s">
        <v>150</v>
      </c>
      <c r="B26" s="225"/>
      <c r="C26" s="225"/>
      <c r="D26" s="225"/>
      <c r="E26" s="225"/>
      <c r="F26" s="225"/>
      <c r="G26" s="225"/>
      <c r="H26" s="225"/>
      <c r="I26" s="1">
        <v>19</v>
      </c>
      <c r="J26" s="7">
        <v>131027</v>
      </c>
      <c r="K26" s="7">
        <v>795584</v>
      </c>
      <c r="O26" s="96"/>
      <c r="P26" s="96"/>
    </row>
    <row r="27" spans="1:16" x14ac:dyDescent="0.25">
      <c r="A27" s="289" t="s">
        <v>136</v>
      </c>
      <c r="B27" s="228"/>
      <c r="C27" s="228"/>
      <c r="D27" s="228"/>
      <c r="E27" s="228"/>
      <c r="F27" s="228"/>
      <c r="G27" s="228"/>
      <c r="H27" s="228"/>
      <c r="I27" s="1">
        <v>20</v>
      </c>
      <c r="J27" s="32">
        <f>SUM(J22:J26)</f>
        <v>31917917.309999999</v>
      </c>
      <c r="K27" s="32">
        <f>SUM(K22:K26)</f>
        <v>6613449.8400000008</v>
      </c>
      <c r="O27" s="96"/>
      <c r="P27" s="96"/>
    </row>
    <row r="28" spans="1:16" x14ac:dyDescent="0.25">
      <c r="A28" s="290" t="s">
        <v>100</v>
      </c>
      <c r="B28" s="225"/>
      <c r="C28" s="225"/>
      <c r="D28" s="225"/>
      <c r="E28" s="225"/>
      <c r="F28" s="225"/>
      <c r="G28" s="225"/>
      <c r="H28" s="225"/>
      <c r="I28" s="1">
        <v>21</v>
      </c>
      <c r="J28" s="7">
        <v>12225409.729999999</v>
      </c>
      <c r="K28" s="7">
        <v>6719086.04</v>
      </c>
      <c r="O28" s="96"/>
      <c r="P28" s="96"/>
    </row>
    <row r="29" spans="1:16" x14ac:dyDescent="0.25">
      <c r="A29" s="290" t="s">
        <v>101</v>
      </c>
      <c r="B29" s="225"/>
      <c r="C29" s="225"/>
      <c r="D29" s="225"/>
      <c r="E29" s="225"/>
      <c r="F29" s="225"/>
      <c r="G29" s="225"/>
      <c r="H29" s="225"/>
      <c r="I29" s="1">
        <v>22</v>
      </c>
      <c r="J29" s="7">
        <v>52728694</v>
      </c>
      <c r="K29" s="7">
        <v>21937318.52</v>
      </c>
      <c r="O29" s="96"/>
      <c r="P29" s="96"/>
    </row>
    <row r="30" spans="1:16" x14ac:dyDescent="0.25">
      <c r="A30" s="290" t="s">
        <v>10</v>
      </c>
      <c r="B30" s="225"/>
      <c r="C30" s="225"/>
      <c r="D30" s="225"/>
      <c r="E30" s="225"/>
      <c r="F30" s="225"/>
      <c r="G30" s="225"/>
      <c r="H30" s="225"/>
      <c r="I30" s="1">
        <v>23</v>
      </c>
      <c r="J30" s="7">
        <v>73568</v>
      </c>
      <c r="K30" s="7">
        <v>0</v>
      </c>
      <c r="O30" s="96"/>
      <c r="P30" s="96"/>
    </row>
    <row r="31" spans="1:16" x14ac:dyDescent="0.25">
      <c r="A31" s="289" t="s">
        <v>2</v>
      </c>
      <c r="B31" s="228"/>
      <c r="C31" s="228"/>
      <c r="D31" s="228"/>
      <c r="E31" s="228"/>
      <c r="F31" s="228"/>
      <c r="G31" s="228"/>
      <c r="H31" s="228"/>
      <c r="I31" s="1">
        <v>24</v>
      </c>
      <c r="J31" s="32">
        <f>SUM(J28:J30)</f>
        <v>65027671.729999997</v>
      </c>
      <c r="K31" s="32">
        <f>SUM(K28:K30)</f>
        <v>28656404.559999999</v>
      </c>
      <c r="O31" s="96"/>
      <c r="P31" s="96"/>
    </row>
    <row r="32" spans="1:16" ht="24.6" customHeight="1" x14ac:dyDescent="0.25">
      <c r="A32" s="289" t="s">
        <v>32</v>
      </c>
      <c r="B32" s="228"/>
      <c r="C32" s="228"/>
      <c r="D32" s="228"/>
      <c r="E32" s="228"/>
      <c r="F32" s="228"/>
      <c r="G32" s="228"/>
      <c r="H32" s="228"/>
      <c r="I32" s="1">
        <v>25</v>
      </c>
      <c r="J32" s="32">
        <f>IF(J27&gt;J31,J27-J31,0)</f>
        <v>0</v>
      </c>
      <c r="K32" s="32">
        <f>IF(K27&gt;K31,K27-K31,0)</f>
        <v>0</v>
      </c>
      <c r="O32" s="96"/>
      <c r="P32" s="96"/>
    </row>
    <row r="33" spans="1:16" ht="21" customHeight="1" x14ac:dyDescent="0.25">
      <c r="A33" s="289" t="s">
        <v>33</v>
      </c>
      <c r="B33" s="228"/>
      <c r="C33" s="228"/>
      <c r="D33" s="228"/>
      <c r="E33" s="228"/>
      <c r="F33" s="228"/>
      <c r="G33" s="228"/>
      <c r="H33" s="228"/>
      <c r="I33" s="1">
        <v>26</v>
      </c>
      <c r="J33" s="36">
        <f>IF(J31&gt;J27,J31-J27,0)</f>
        <v>33109754.419999998</v>
      </c>
      <c r="K33" s="36">
        <f>IF(K31&gt;K27,K31-K27,0)</f>
        <v>22042954.719999999</v>
      </c>
      <c r="O33" s="96"/>
      <c r="P33" s="96"/>
    </row>
    <row r="34" spans="1:16" x14ac:dyDescent="0.25">
      <c r="A34" s="293" t="s">
        <v>133</v>
      </c>
      <c r="B34" s="217"/>
      <c r="C34" s="217"/>
      <c r="D34" s="217"/>
      <c r="E34" s="217"/>
      <c r="F34" s="217"/>
      <c r="G34" s="217"/>
      <c r="H34" s="217"/>
      <c r="I34" s="294"/>
      <c r="J34" s="294"/>
      <c r="K34" s="295"/>
      <c r="O34" s="96"/>
      <c r="P34" s="96"/>
    </row>
    <row r="35" spans="1:16" x14ac:dyDescent="0.25">
      <c r="A35" s="290" t="s">
        <v>142</v>
      </c>
      <c r="B35" s="225"/>
      <c r="C35" s="225"/>
      <c r="D35" s="225"/>
      <c r="E35" s="225"/>
      <c r="F35" s="225"/>
      <c r="G35" s="225"/>
      <c r="H35" s="225"/>
      <c r="I35" s="1">
        <v>27</v>
      </c>
      <c r="J35" s="6"/>
      <c r="K35" s="6"/>
      <c r="O35" s="96"/>
      <c r="P35" s="96"/>
    </row>
    <row r="36" spans="1:16" x14ac:dyDescent="0.25">
      <c r="A36" s="290" t="s">
        <v>23</v>
      </c>
      <c r="B36" s="225"/>
      <c r="C36" s="225"/>
      <c r="D36" s="225"/>
      <c r="E36" s="225"/>
      <c r="F36" s="225"/>
      <c r="G36" s="225"/>
      <c r="H36" s="225"/>
      <c r="I36" s="1">
        <v>28</v>
      </c>
      <c r="J36" s="7">
        <v>269677153</v>
      </c>
      <c r="K36" s="7">
        <v>87540589.200000003</v>
      </c>
      <c r="O36" s="96"/>
      <c r="P36" s="96"/>
    </row>
    <row r="37" spans="1:16" x14ac:dyDescent="0.25">
      <c r="A37" s="290" t="s">
        <v>24</v>
      </c>
      <c r="B37" s="225"/>
      <c r="C37" s="225"/>
      <c r="D37" s="225"/>
      <c r="E37" s="225"/>
      <c r="F37" s="225"/>
      <c r="G37" s="225"/>
      <c r="H37" s="225"/>
      <c r="I37" s="1">
        <v>29</v>
      </c>
      <c r="J37" s="7">
        <v>28734007.400000002</v>
      </c>
      <c r="K37" s="7">
        <v>775310</v>
      </c>
      <c r="O37" s="96"/>
      <c r="P37" s="96"/>
    </row>
    <row r="38" spans="1:16" x14ac:dyDescent="0.25">
      <c r="A38" s="289" t="s">
        <v>58</v>
      </c>
      <c r="B38" s="228"/>
      <c r="C38" s="228"/>
      <c r="D38" s="228"/>
      <c r="E38" s="228"/>
      <c r="F38" s="228"/>
      <c r="G38" s="228"/>
      <c r="H38" s="228"/>
      <c r="I38" s="1">
        <v>30</v>
      </c>
      <c r="J38" s="32">
        <f>SUM(J35:J37)</f>
        <v>298411160.39999998</v>
      </c>
      <c r="K38" s="32">
        <f>SUM(K35:K37)</f>
        <v>88315899.200000003</v>
      </c>
      <c r="O38" s="96"/>
      <c r="P38" s="96"/>
    </row>
    <row r="39" spans="1:16" x14ac:dyDescent="0.25">
      <c r="A39" s="290" t="s">
        <v>25</v>
      </c>
      <c r="B39" s="225"/>
      <c r="C39" s="225"/>
      <c r="D39" s="225"/>
      <c r="E39" s="225"/>
      <c r="F39" s="225"/>
      <c r="G39" s="225"/>
      <c r="H39" s="225"/>
      <c r="I39" s="1">
        <v>31</v>
      </c>
      <c r="J39" s="7">
        <v>221956143</v>
      </c>
      <c r="K39" s="7">
        <v>113540557.75</v>
      </c>
      <c r="O39" s="96"/>
      <c r="P39" s="96"/>
    </row>
    <row r="40" spans="1:16" x14ac:dyDescent="0.25">
      <c r="A40" s="290" t="s">
        <v>26</v>
      </c>
      <c r="B40" s="225"/>
      <c r="C40" s="225"/>
      <c r="D40" s="225"/>
      <c r="E40" s="225"/>
      <c r="F40" s="225"/>
      <c r="G40" s="225"/>
      <c r="H40" s="225"/>
      <c r="I40" s="1">
        <v>32</v>
      </c>
      <c r="J40" s="7">
        <v>950822</v>
      </c>
      <c r="K40" s="7">
        <v>0</v>
      </c>
      <c r="O40" s="96"/>
      <c r="P40" s="96"/>
    </row>
    <row r="41" spans="1:16" x14ac:dyDescent="0.25">
      <c r="A41" s="290" t="s">
        <v>27</v>
      </c>
      <c r="B41" s="225"/>
      <c r="C41" s="225"/>
      <c r="D41" s="225"/>
      <c r="E41" s="225"/>
      <c r="F41" s="225"/>
      <c r="G41" s="225"/>
      <c r="H41" s="225"/>
      <c r="I41" s="1">
        <v>33</v>
      </c>
      <c r="J41" s="7">
        <v>2697144</v>
      </c>
      <c r="K41" s="7">
        <v>1577583</v>
      </c>
      <c r="O41" s="96"/>
      <c r="P41" s="96"/>
    </row>
    <row r="42" spans="1:16" x14ac:dyDescent="0.25">
      <c r="A42" s="290" t="s">
        <v>28</v>
      </c>
      <c r="B42" s="225"/>
      <c r="C42" s="225"/>
      <c r="D42" s="225"/>
      <c r="E42" s="225"/>
      <c r="F42" s="225"/>
      <c r="G42" s="225"/>
      <c r="H42" s="225"/>
      <c r="I42" s="1">
        <v>34</v>
      </c>
      <c r="J42" s="7"/>
      <c r="K42" s="7"/>
      <c r="O42" s="96"/>
      <c r="P42" s="96"/>
    </row>
    <row r="43" spans="1:16" x14ac:dyDescent="0.25">
      <c r="A43" s="290" t="s">
        <v>29</v>
      </c>
      <c r="B43" s="225"/>
      <c r="C43" s="225"/>
      <c r="D43" s="225"/>
      <c r="E43" s="225"/>
      <c r="F43" s="225"/>
      <c r="G43" s="225"/>
      <c r="H43" s="225"/>
      <c r="I43" s="1">
        <v>35</v>
      </c>
      <c r="J43" s="7">
        <v>23343957.41</v>
      </c>
      <c r="K43" s="7">
        <v>23554619.25</v>
      </c>
      <c r="O43" s="96"/>
      <c r="P43" s="96"/>
    </row>
    <row r="44" spans="1:16" x14ac:dyDescent="0.25">
      <c r="A44" s="289" t="s">
        <v>59</v>
      </c>
      <c r="B44" s="228"/>
      <c r="C44" s="228"/>
      <c r="D44" s="228"/>
      <c r="E44" s="228"/>
      <c r="F44" s="228"/>
      <c r="G44" s="228"/>
      <c r="H44" s="228"/>
      <c r="I44" s="1">
        <v>36</v>
      </c>
      <c r="J44" s="32">
        <f>SUM(J39:J43)</f>
        <v>248948066.41</v>
      </c>
      <c r="K44" s="32">
        <f>SUM(K39:K43)</f>
        <v>138672760</v>
      </c>
      <c r="O44" s="96"/>
      <c r="P44" s="96"/>
    </row>
    <row r="45" spans="1:16" ht="24.6" customHeight="1" x14ac:dyDescent="0.25">
      <c r="A45" s="289" t="s">
        <v>11</v>
      </c>
      <c r="B45" s="228"/>
      <c r="C45" s="228"/>
      <c r="D45" s="228"/>
      <c r="E45" s="228"/>
      <c r="F45" s="228"/>
      <c r="G45" s="228"/>
      <c r="H45" s="228"/>
      <c r="I45" s="1">
        <v>37</v>
      </c>
      <c r="J45" s="32">
        <f>IF(J38&gt;J44,J38-J44,0)</f>
        <v>49463093.98999998</v>
      </c>
      <c r="K45" s="32">
        <f>IF(K38&gt;K44,K38-K44,0)</f>
        <v>0</v>
      </c>
      <c r="O45" s="96"/>
      <c r="P45" s="96"/>
    </row>
    <row r="46" spans="1:16" ht="19.8" customHeight="1" x14ac:dyDescent="0.25">
      <c r="A46" s="289" t="s">
        <v>12</v>
      </c>
      <c r="B46" s="228"/>
      <c r="C46" s="228"/>
      <c r="D46" s="228"/>
      <c r="E46" s="228"/>
      <c r="F46" s="228"/>
      <c r="G46" s="228"/>
      <c r="H46" s="228"/>
      <c r="I46" s="1">
        <v>38</v>
      </c>
      <c r="J46" s="32">
        <f>IF(J44&gt;J38,J44-J38,0)</f>
        <v>0</v>
      </c>
      <c r="K46" s="32">
        <f>IF(K44&gt;K38,K44-K38,0)</f>
        <v>50356860.799999997</v>
      </c>
      <c r="O46" s="96"/>
      <c r="P46" s="96"/>
    </row>
    <row r="47" spans="1:16" x14ac:dyDescent="0.25">
      <c r="A47" s="290" t="s">
        <v>60</v>
      </c>
      <c r="B47" s="225"/>
      <c r="C47" s="225"/>
      <c r="D47" s="225"/>
      <c r="E47" s="225"/>
      <c r="F47" s="225"/>
      <c r="G47" s="225"/>
      <c r="H47" s="225"/>
      <c r="I47" s="1">
        <v>39</v>
      </c>
      <c r="J47" s="32">
        <f>IF(J19-J20+J32-J33+J45-J46&gt;0,J19-J20+J32-J33+J45-J46,0)</f>
        <v>0</v>
      </c>
      <c r="K47" s="32">
        <f>IF(K19-K20+K32-K33+K45-K46&gt;0,K19-K20+K32-K33+K45-K46,0)</f>
        <v>0</v>
      </c>
      <c r="O47" s="96"/>
      <c r="P47" s="96"/>
    </row>
    <row r="48" spans="1:16" x14ac:dyDescent="0.25">
      <c r="A48" s="290" t="s">
        <v>61</v>
      </c>
      <c r="B48" s="225"/>
      <c r="C48" s="225"/>
      <c r="D48" s="225"/>
      <c r="E48" s="225"/>
      <c r="F48" s="225"/>
      <c r="G48" s="225"/>
      <c r="H48" s="225"/>
      <c r="I48" s="1">
        <v>40</v>
      </c>
      <c r="J48" s="32">
        <f>IF(J20-J19+J33-J32+J46-J45&gt;0,J20-J19+J33-J32+J46-J45,0)</f>
        <v>20223812.00000003</v>
      </c>
      <c r="K48" s="32">
        <f>IF(K20-K19+K33-K32+K46-K45&gt;0,K20-K19+K33-K32+K46-K45,0)</f>
        <v>6843465.3700000048</v>
      </c>
      <c r="O48" s="96"/>
      <c r="P48" s="96"/>
    </row>
    <row r="49" spans="1:16" x14ac:dyDescent="0.25">
      <c r="A49" s="290" t="s">
        <v>134</v>
      </c>
      <c r="B49" s="225"/>
      <c r="C49" s="225"/>
      <c r="D49" s="225"/>
      <c r="E49" s="225"/>
      <c r="F49" s="225"/>
      <c r="G49" s="225"/>
      <c r="H49" s="225"/>
      <c r="I49" s="1">
        <v>41</v>
      </c>
      <c r="J49" s="7">
        <v>22425931</v>
      </c>
      <c r="K49" s="7">
        <v>9729370.7599999961</v>
      </c>
      <c r="O49" s="96"/>
      <c r="P49" s="96"/>
    </row>
    <row r="50" spans="1:16" x14ac:dyDescent="0.25">
      <c r="A50" s="290" t="s">
        <v>143</v>
      </c>
      <c r="B50" s="225"/>
      <c r="C50" s="225"/>
      <c r="D50" s="225"/>
      <c r="E50" s="225"/>
      <c r="F50" s="225"/>
      <c r="G50" s="225"/>
      <c r="H50" s="225"/>
      <c r="I50" s="1">
        <v>42</v>
      </c>
      <c r="J50" s="32">
        <f>IF(J47&gt;J48,J47-J48,0)</f>
        <v>0</v>
      </c>
      <c r="K50" s="32">
        <f>IF(K47&gt;K48,K47-K48,0)</f>
        <v>0</v>
      </c>
      <c r="O50" s="96"/>
      <c r="P50" s="96"/>
    </row>
    <row r="51" spans="1:16" x14ac:dyDescent="0.25">
      <c r="A51" s="290" t="s">
        <v>144</v>
      </c>
      <c r="B51" s="225"/>
      <c r="C51" s="225"/>
      <c r="D51" s="225"/>
      <c r="E51" s="225"/>
      <c r="F51" s="225"/>
      <c r="G51" s="225"/>
      <c r="H51" s="225"/>
      <c r="I51" s="1">
        <v>43</v>
      </c>
      <c r="J51" s="32">
        <f>IF(J48&gt;J47,J48-J47,0)</f>
        <v>20223812.00000003</v>
      </c>
      <c r="K51" s="32">
        <f>IF(K48&gt;K47,K48-K47,0)</f>
        <v>6843465.3700000048</v>
      </c>
      <c r="O51" s="96"/>
      <c r="P51" s="96"/>
    </row>
    <row r="52" spans="1:16" x14ac:dyDescent="0.25">
      <c r="A52" s="291" t="s">
        <v>145</v>
      </c>
      <c r="B52" s="292"/>
      <c r="C52" s="292"/>
      <c r="D52" s="292"/>
      <c r="E52" s="292"/>
      <c r="F52" s="292"/>
      <c r="G52" s="292"/>
      <c r="H52" s="292"/>
      <c r="I52" s="4">
        <v>44</v>
      </c>
      <c r="J52" s="36">
        <f>J49+J50-J51</f>
        <v>2202118.9999999702</v>
      </c>
      <c r="K52" s="36">
        <f>K49+K50-K51</f>
        <v>2885905.3899999913</v>
      </c>
      <c r="O52" s="96"/>
      <c r="P52" s="96"/>
    </row>
    <row r="55" spans="1:16" x14ac:dyDescent="0.25">
      <c r="J55" s="96"/>
      <c r="K55" s="96"/>
    </row>
  </sheetData>
  <protectedRanges>
    <protectedRange sqref="K14" name="Range1_11_1"/>
    <protectedRange sqref="K16:K17" name="Range1_11_2"/>
    <protectedRange sqref="K22" name="Range1_12"/>
    <protectedRange sqref="K28" name="Range1_13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allowBlank="1" sqref="J16 J1:J14 J18:J65536 A1:I1048576 K1:IR1048576"/>
    <dataValidation type="whole" operator="notEqual" allowBlank="1" showInputMessage="1" showErrorMessage="1" errorTitle="Pogrešan unos" error="Mogu se unijeti samo cjelobrojne vrijednosti." sqref="J17 J15">
      <formula1>9999999998</formula1>
    </dataValidation>
  </dataValidations>
  <pageMargins left="0.7" right="0.7" top="0.75" bottom="0.75" header="0.3" footer="0.3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31"/>
  <sheetViews>
    <sheetView view="pageBreakPreview" zoomScale="125" zoomScaleNormal="100" zoomScaleSheetLayoutView="125" workbookViewId="0">
      <selection activeCell="J21" sqref="J21"/>
    </sheetView>
  </sheetViews>
  <sheetFormatPr defaultColWidth="9.21875" defaultRowHeight="13.2" x14ac:dyDescent="0.25"/>
  <cols>
    <col min="1" max="4" width="9.21875" style="40"/>
    <col min="5" max="5" width="10.21875" style="40" bestFit="1" customWidth="1"/>
    <col min="6" max="7" width="9.21875" style="40"/>
    <col min="8" max="8" width="5" style="40" customWidth="1"/>
    <col min="9" max="9" width="9.21875" style="40"/>
    <col min="10" max="10" width="10.44140625" style="40" bestFit="1" customWidth="1"/>
    <col min="11" max="11" width="12" style="40" customWidth="1"/>
    <col min="12" max="12" width="15.5546875" style="40" bestFit="1" customWidth="1"/>
    <col min="13" max="16384" width="9.21875" style="40"/>
  </cols>
  <sheetData>
    <row r="1" spans="1:12" x14ac:dyDescent="0.25">
      <c r="A1" s="312" t="s">
        <v>246</v>
      </c>
      <c r="B1" s="313"/>
      <c r="C1" s="313"/>
      <c r="D1" s="313"/>
      <c r="E1" s="313"/>
      <c r="F1" s="313"/>
      <c r="G1" s="313"/>
      <c r="H1" s="313"/>
      <c r="I1" s="313"/>
      <c r="J1" s="313"/>
      <c r="K1" s="314"/>
      <c r="L1" s="39"/>
    </row>
    <row r="2" spans="1:12" ht="15.6" x14ac:dyDescent="0.25">
      <c r="A2" s="136"/>
      <c r="B2" s="121"/>
      <c r="C2" s="122" t="s">
        <v>247</v>
      </c>
      <c r="D2" s="122"/>
      <c r="E2" s="123" t="s">
        <v>318</v>
      </c>
      <c r="F2" s="124" t="s">
        <v>215</v>
      </c>
      <c r="G2" s="125" t="s">
        <v>322</v>
      </c>
      <c r="H2" s="126"/>
      <c r="I2" s="121"/>
      <c r="J2" s="121"/>
      <c r="K2" s="137"/>
      <c r="L2" s="41"/>
    </row>
    <row r="3" spans="1:12" ht="22.2" x14ac:dyDescent="0.25">
      <c r="A3" s="306" t="s">
        <v>50</v>
      </c>
      <c r="B3" s="302"/>
      <c r="C3" s="302"/>
      <c r="D3" s="302"/>
      <c r="E3" s="302"/>
      <c r="F3" s="302"/>
      <c r="G3" s="302"/>
      <c r="H3" s="302"/>
      <c r="I3" s="104" t="s">
        <v>244</v>
      </c>
      <c r="J3" s="103" t="s">
        <v>123</v>
      </c>
      <c r="K3" s="134" t="s">
        <v>124</v>
      </c>
    </row>
    <row r="4" spans="1:12" x14ac:dyDescent="0.25">
      <c r="A4" s="307">
        <v>1</v>
      </c>
      <c r="B4" s="308"/>
      <c r="C4" s="308"/>
      <c r="D4" s="308"/>
      <c r="E4" s="308"/>
      <c r="F4" s="308"/>
      <c r="G4" s="308"/>
      <c r="H4" s="308"/>
      <c r="I4" s="119">
        <v>2</v>
      </c>
      <c r="J4" s="118" t="s">
        <v>248</v>
      </c>
      <c r="K4" s="135" t="s">
        <v>249</v>
      </c>
    </row>
    <row r="5" spans="1:12" x14ac:dyDescent="0.25">
      <c r="A5" s="224" t="s">
        <v>250</v>
      </c>
      <c r="B5" s="225"/>
      <c r="C5" s="225"/>
      <c r="D5" s="225"/>
      <c r="E5" s="225"/>
      <c r="F5" s="225"/>
      <c r="G5" s="225"/>
      <c r="H5" s="225"/>
      <c r="I5" s="1">
        <v>1</v>
      </c>
      <c r="J5" s="6">
        <v>19016430</v>
      </c>
      <c r="K5" s="107">
        <v>19016430</v>
      </c>
    </row>
    <row r="6" spans="1:12" ht="12.75" customHeight="1" x14ac:dyDescent="0.25">
      <c r="A6" s="224" t="s">
        <v>251</v>
      </c>
      <c r="B6" s="225"/>
      <c r="C6" s="225"/>
      <c r="D6" s="225"/>
      <c r="E6" s="225"/>
      <c r="F6" s="225"/>
      <c r="G6" s="225"/>
      <c r="H6" s="225"/>
      <c r="I6" s="1">
        <v>2</v>
      </c>
      <c r="J6" s="7">
        <v>84186546.620000005</v>
      </c>
      <c r="K6" s="109">
        <v>84186546.620000005</v>
      </c>
    </row>
    <row r="7" spans="1:12" ht="12.75" customHeight="1" x14ac:dyDescent="0.25">
      <c r="A7" s="224" t="s">
        <v>252</v>
      </c>
      <c r="B7" s="225"/>
      <c r="C7" s="225"/>
      <c r="D7" s="225"/>
      <c r="E7" s="225"/>
      <c r="F7" s="225"/>
      <c r="G7" s="225"/>
      <c r="H7" s="225"/>
      <c r="I7" s="1">
        <v>3</v>
      </c>
      <c r="J7" s="7">
        <v>1083227</v>
      </c>
      <c r="K7" s="109">
        <v>1208554</v>
      </c>
    </row>
    <row r="8" spans="1:12" ht="12.75" customHeight="1" x14ac:dyDescent="0.25">
      <c r="A8" s="224" t="s">
        <v>253</v>
      </c>
      <c r="B8" s="225"/>
      <c r="C8" s="225"/>
      <c r="D8" s="225"/>
      <c r="E8" s="225"/>
      <c r="F8" s="225"/>
      <c r="G8" s="225"/>
      <c r="H8" s="225"/>
      <c r="I8" s="1">
        <v>4</v>
      </c>
      <c r="J8" s="7">
        <v>6892226.9400000004</v>
      </c>
      <c r="K8" s="109">
        <v>12857413</v>
      </c>
    </row>
    <row r="9" spans="1:12" ht="12.75" customHeight="1" x14ac:dyDescent="0.25">
      <c r="A9" s="224" t="s">
        <v>254</v>
      </c>
      <c r="B9" s="225"/>
      <c r="C9" s="225"/>
      <c r="D9" s="225"/>
      <c r="E9" s="225"/>
      <c r="F9" s="225"/>
      <c r="G9" s="225"/>
      <c r="H9" s="225"/>
      <c r="I9" s="1">
        <v>5</v>
      </c>
      <c r="J9" s="7">
        <v>-3068056.93</v>
      </c>
      <c r="K9" s="109">
        <v>-28986676</v>
      </c>
    </row>
    <row r="10" spans="1:12" ht="12.75" customHeight="1" x14ac:dyDescent="0.25">
      <c r="A10" s="224" t="s">
        <v>255</v>
      </c>
      <c r="B10" s="225"/>
      <c r="C10" s="225"/>
      <c r="D10" s="225"/>
      <c r="E10" s="225"/>
      <c r="F10" s="225"/>
      <c r="G10" s="225"/>
      <c r="H10" s="225"/>
      <c r="I10" s="1">
        <v>6</v>
      </c>
      <c r="J10" s="98">
        <v>62289720</v>
      </c>
      <c r="K10" s="138">
        <v>60863131</v>
      </c>
    </row>
    <row r="11" spans="1:12" ht="12.75" customHeight="1" x14ac:dyDescent="0.25">
      <c r="A11" s="224" t="s">
        <v>256</v>
      </c>
      <c r="B11" s="225"/>
      <c r="C11" s="225"/>
      <c r="D11" s="225"/>
      <c r="E11" s="225"/>
      <c r="F11" s="225"/>
      <c r="G11" s="225"/>
      <c r="H11" s="225"/>
      <c r="I11" s="1">
        <v>7</v>
      </c>
      <c r="J11" s="7">
        <v>0</v>
      </c>
      <c r="K11" s="109">
        <v>0</v>
      </c>
    </row>
    <row r="12" spans="1:12" ht="12.75" customHeight="1" x14ac:dyDescent="0.25">
      <c r="A12" s="224" t="s">
        <v>257</v>
      </c>
      <c r="B12" s="225"/>
      <c r="C12" s="225"/>
      <c r="D12" s="225"/>
      <c r="E12" s="225"/>
      <c r="F12" s="225"/>
      <c r="G12" s="225"/>
      <c r="H12" s="225"/>
      <c r="I12" s="1">
        <v>8</v>
      </c>
      <c r="J12" s="7">
        <v>0</v>
      </c>
      <c r="K12" s="109">
        <v>0</v>
      </c>
    </row>
    <row r="13" spans="1:12" ht="12.75" customHeight="1" x14ac:dyDescent="0.25">
      <c r="A13" s="224" t="s">
        <v>258</v>
      </c>
      <c r="B13" s="225"/>
      <c r="C13" s="225"/>
      <c r="D13" s="225"/>
      <c r="E13" s="225"/>
      <c r="F13" s="225"/>
      <c r="G13" s="225"/>
      <c r="H13" s="225"/>
      <c r="I13" s="1">
        <v>9</v>
      </c>
      <c r="J13" s="7">
        <v>0</v>
      </c>
      <c r="K13" s="109">
        <v>0</v>
      </c>
    </row>
    <row r="14" spans="1:12" ht="12.75" customHeight="1" x14ac:dyDescent="0.25">
      <c r="A14" s="227" t="s">
        <v>259</v>
      </c>
      <c r="B14" s="228"/>
      <c r="C14" s="228"/>
      <c r="D14" s="228"/>
      <c r="E14" s="228"/>
      <c r="F14" s="228"/>
      <c r="G14" s="228"/>
      <c r="H14" s="228"/>
      <c r="I14" s="1">
        <v>10</v>
      </c>
      <c r="J14" s="32">
        <f>SUM(J5:J13)</f>
        <v>170400093.63</v>
      </c>
      <c r="K14" s="108">
        <f>SUM(K5:K13)</f>
        <v>149145398.62</v>
      </c>
    </row>
    <row r="15" spans="1:12" x14ac:dyDescent="0.25">
      <c r="A15" s="224" t="s">
        <v>260</v>
      </c>
      <c r="B15" s="225"/>
      <c r="C15" s="225"/>
      <c r="D15" s="225"/>
      <c r="E15" s="225"/>
      <c r="F15" s="225"/>
      <c r="G15" s="225"/>
      <c r="H15" s="225"/>
      <c r="I15" s="1">
        <v>11</v>
      </c>
      <c r="J15" s="7">
        <v>0</v>
      </c>
      <c r="K15" s="109">
        <v>0</v>
      </c>
    </row>
    <row r="16" spans="1:12" x14ac:dyDescent="0.25">
      <c r="A16" s="224" t="s">
        <v>261</v>
      </c>
      <c r="B16" s="225"/>
      <c r="C16" s="225"/>
      <c r="D16" s="225"/>
      <c r="E16" s="225"/>
      <c r="F16" s="225"/>
      <c r="G16" s="225"/>
      <c r="H16" s="225"/>
      <c r="I16" s="1">
        <v>12</v>
      </c>
      <c r="J16" s="7">
        <v>545822.93999999994</v>
      </c>
      <c r="K16" s="109">
        <v>2030290</v>
      </c>
    </row>
    <row r="17" spans="1:12" x14ac:dyDescent="0.25">
      <c r="A17" s="224" t="s">
        <v>262</v>
      </c>
      <c r="B17" s="225"/>
      <c r="C17" s="225"/>
      <c r="D17" s="225"/>
      <c r="E17" s="225"/>
      <c r="F17" s="225"/>
      <c r="G17" s="225"/>
      <c r="H17" s="225"/>
      <c r="I17" s="1">
        <v>13</v>
      </c>
      <c r="J17" s="7">
        <v>0</v>
      </c>
      <c r="K17" s="109">
        <v>0</v>
      </c>
    </row>
    <row r="18" spans="1:12" x14ac:dyDescent="0.25">
      <c r="A18" s="224" t="s">
        <v>263</v>
      </c>
      <c r="B18" s="225"/>
      <c r="C18" s="225"/>
      <c r="D18" s="225"/>
      <c r="E18" s="225"/>
      <c r="F18" s="225"/>
      <c r="G18" s="225"/>
      <c r="H18" s="225"/>
      <c r="I18" s="1">
        <v>14</v>
      </c>
      <c r="J18" s="7">
        <v>0</v>
      </c>
      <c r="K18" s="109">
        <v>0</v>
      </c>
    </row>
    <row r="19" spans="1:12" x14ac:dyDescent="0.25">
      <c r="A19" s="224" t="s">
        <v>264</v>
      </c>
      <c r="B19" s="225"/>
      <c r="C19" s="225"/>
      <c r="D19" s="225"/>
      <c r="E19" s="225"/>
      <c r="F19" s="225"/>
      <c r="G19" s="225"/>
      <c r="H19" s="225"/>
      <c r="I19" s="1">
        <v>15</v>
      </c>
      <c r="J19" s="7">
        <v>0</v>
      </c>
      <c r="K19" s="109">
        <v>0</v>
      </c>
      <c r="L19" s="120"/>
    </row>
    <row r="20" spans="1:12" x14ac:dyDescent="0.25">
      <c r="A20" s="224" t="s">
        <v>265</v>
      </c>
      <c r="B20" s="225"/>
      <c r="C20" s="225"/>
      <c r="D20" s="225"/>
      <c r="E20" s="225"/>
      <c r="F20" s="225"/>
      <c r="G20" s="225"/>
      <c r="H20" s="225"/>
      <c r="I20" s="1">
        <v>16</v>
      </c>
      <c r="J20" s="7">
        <v>-2848721</v>
      </c>
      <c r="K20" s="109">
        <v>-31279309</v>
      </c>
    </row>
    <row r="21" spans="1:12" x14ac:dyDescent="0.25">
      <c r="A21" s="227" t="s">
        <v>266</v>
      </c>
      <c r="B21" s="228"/>
      <c r="C21" s="228"/>
      <c r="D21" s="228"/>
      <c r="E21" s="228"/>
      <c r="F21" s="228"/>
      <c r="G21" s="228"/>
      <c r="H21" s="228"/>
      <c r="I21" s="1">
        <v>17</v>
      </c>
      <c r="J21" s="95">
        <f>SUM(J15:J20)</f>
        <v>-2302898.06</v>
      </c>
      <c r="K21" s="139">
        <f>SUM(K15:K20)</f>
        <v>-29249019</v>
      </c>
    </row>
    <row r="22" spans="1:12" x14ac:dyDescent="0.25">
      <c r="A22" s="216"/>
      <c r="B22" s="217"/>
      <c r="C22" s="217"/>
      <c r="D22" s="217"/>
      <c r="E22" s="217"/>
      <c r="F22" s="217"/>
      <c r="G22" s="217"/>
      <c r="H22" s="217"/>
      <c r="I22" s="294"/>
      <c r="J22" s="294"/>
      <c r="K22" s="315"/>
    </row>
    <row r="23" spans="1:12" x14ac:dyDescent="0.25">
      <c r="A23" s="303" t="s">
        <v>267</v>
      </c>
      <c r="B23" s="304"/>
      <c r="C23" s="304"/>
      <c r="D23" s="304"/>
      <c r="E23" s="304"/>
      <c r="F23" s="304"/>
      <c r="G23" s="304"/>
      <c r="H23" s="304"/>
      <c r="I23" s="9">
        <v>18</v>
      </c>
      <c r="J23" s="7">
        <v>-3068056.932774852</v>
      </c>
      <c r="K23" s="109">
        <v>-28986676</v>
      </c>
    </row>
    <row r="24" spans="1:12" ht="17.25" customHeight="1" x14ac:dyDescent="0.25">
      <c r="A24" s="305" t="s">
        <v>268</v>
      </c>
      <c r="B24" s="292"/>
      <c r="C24" s="292"/>
      <c r="D24" s="292"/>
      <c r="E24" s="292"/>
      <c r="F24" s="292"/>
      <c r="G24" s="292"/>
      <c r="H24" s="292"/>
      <c r="I24" s="4">
        <v>19</v>
      </c>
      <c r="J24" s="7">
        <v>0</v>
      </c>
      <c r="K24" s="109">
        <v>0</v>
      </c>
    </row>
    <row r="25" spans="1:12" ht="30" customHeight="1" thickBot="1" x14ac:dyDescent="0.3">
      <c r="A25" s="309" t="s">
        <v>269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7" spans="1:12" x14ac:dyDescent="0.25">
      <c r="J27" s="94"/>
    </row>
    <row r="31" spans="1:12" x14ac:dyDescent="0.25">
      <c r="J31" s="94"/>
      <c r="K31" s="94"/>
    </row>
  </sheetData>
  <protectedRanges>
    <protectedRange sqref="E2" name="Range1_1_1"/>
    <protectedRange sqref="G2:H2" name="Range1_2"/>
  </protectedRanges>
  <mergeCells count="24"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  <mergeCell ref="A17:H17"/>
    <mergeCell ref="A5:H5"/>
    <mergeCell ref="A6:H6"/>
    <mergeCell ref="A23:H23"/>
    <mergeCell ref="A24:H24"/>
    <mergeCell ref="A3:H3"/>
    <mergeCell ref="A4:H4"/>
    <mergeCell ref="A8:H8"/>
    <mergeCell ref="A9:H9"/>
    <mergeCell ref="A10:H10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I1048576 J1:K9 L1:IL1048576 J11:K65536"/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3.2" x14ac:dyDescent="0.25"/>
  <sheetData>
    <row r="1" spans="1:1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5.6" x14ac:dyDescent="0.3">
      <c r="A2" s="316" t="s">
        <v>245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2.75" customHeight="1" x14ac:dyDescent="0.25">
      <c r="A4" s="317" t="s">
        <v>279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0" ht="12.75" customHeight="1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</row>
    <row r="6" spans="1:10" ht="12.75" customHeight="1" x14ac:dyDescent="0.25">
      <c r="A6" s="317"/>
      <c r="B6" s="317"/>
      <c r="C6" s="317"/>
      <c r="D6" s="317"/>
      <c r="E6" s="317"/>
      <c r="F6" s="317"/>
      <c r="G6" s="317"/>
      <c r="H6" s="317"/>
      <c r="I6" s="317"/>
      <c r="J6" s="317"/>
    </row>
    <row r="7" spans="1:10" ht="12.75" customHeight="1" x14ac:dyDescent="0.25">
      <c r="A7" s="317"/>
      <c r="B7" s="317"/>
      <c r="C7" s="317"/>
      <c r="D7" s="317"/>
      <c r="E7" s="317"/>
      <c r="F7" s="317"/>
      <c r="G7" s="317"/>
      <c r="H7" s="317"/>
      <c r="I7" s="317"/>
      <c r="J7" s="317"/>
    </row>
    <row r="8" spans="1:10" ht="12.75" customHeight="1" x14ac:dyDescent="0.25">
      <c r="A8" s="317"/>
      <c r="B8" s="317"/>
      <c r="C8" s="317"/>
      <c r="D8" s="317"/>
      <c r="E8" s="317"/>
      <c r="F8" s="317"/>
      <c r="G8" s="317"/>
      <c r="H8" s="317"/>
      <c r="I8" s="317"/>
      <c r="J8" s="317"/>
    </row>
    <row r="9" spans="1:10" ht="12.75" customHeight="1" x14ac:dyDescent="0.25">
      <c r="A9" s="317"/>
      <c r="B9" s="317"/>
      <c r="C9" s="317"/>
      <c r="D9" s="317"/>
      <c r="E9" s="317"/>
      <c r="F9" s="317"/>
      <c r="G9" s="317"/>
      <c r="H9" s="317"/>
      <c r="I9" s="317"/>
      <c r="J9" s="317"/>
    </row>
    <row r="10" spans="1:10" ht="12.75" customHeight="1" x14ac:dyDescent="0.25">
      <c r="A10" s="317"/>
      <c r="B10" s="317"/>
      <c r="C10" s="317"/>
      <c r="D10" s="317"/>
      <c r="E10" s="317"/>
      <c r="F10" s="317"/>
      <c r="G10" s="317"/>
      <c r="H10" s="317"/>
      <c r="I10" s="317"/>
      <c r="J10" s="317"/>
    </row>
    <row r="11" spans="1:10" x14ac:dyDescent="0.25">
      <c r="A11" s="318"/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0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</row>
    <row r="14" spans="1:1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</row>
    <row r="19" spans="1:10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</row>
    <row r="20" spans="1:10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" x14ac:dyDescent="0.25">
      <c r="A26" s="28"/>
      <c r="B26" s="28"/>
      <c r="C26" s="28"/>
      <c r="D26" s="28"/>
      <c r="E26" s="28"/>
      <c r="F26" s="28"/>
      <c r="G26" s="28"/>
      <c r="H26" s="28"/>
      <c r="I26" s="29"/>
      <c r="J26" s="28"/>
    </row>
    <row r="27" spans="1:1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Bilanca </vt:lpstr>
      <vt:lpstr>RDG </vt:lpstr>
      <vt:lpstr>NT_I</vt:lpstr>
      <vt:lpstr>PK </vt:lpstr>
      <vt:lpstr>Bilješke</vt:lpstr>
      <vt:lpstr>Bilješke!Print_Area</vt:lpstr>
      <vt:lpstr>'OPĆI PODACI'!Print_Area</vt:lpstr>
      <vt:lpstr>'PK 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Zdravka Krizmanić</cp:lastModifiedBy>
  <cp:lastPrinted>2017-10-26T18:41:51Z</cp:lastPrinted>
  <dcterms:created xsi:type="dcterms:W3CDTF">2008-10-17T11:51:54Z</dcterms:created>
  <dcterms:modified xsi:type="dcterms:W3CDTF">2017-10-31T08:11:38Z</dcterms:modified>
</cp:coreProperties>
</file>