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OBJAVA 31.7.2018\ENG\Konsolidirani\"/>
    </mc:Choice>
  </mc:AlternateContent>
  <xr:revisionPtr revIDLastSave="0" documentId="10_ncr:100000_{EA50AE1A-C4EB-4420-BC61-A7A5F2420457}" xr6:coauthVersionLast="31" xr6:coauthVersionMax="31" xr10:uidLastSave="{00000000-0000-0000-0000-000000000000}"/>
  <bookViews>
    <workbookView xWindow="0" yWindow="0" windowWidth="21600" windowHeight="10800" activeTab="1" xr2:uid="{00000000-000D-0000-FFFF-FFFF00000000}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9017"/>
</workbook>
</file>

<file path=xl/calcChain.xml><?xml version="1.0" encoding="utf-8"?>
<calcChain xmlns="http://schemas.openxmlformats.org/spreadsheetml/2006/main">
  <c r="K23" i="17" l="1"/>
  <c r="J23" i="17"/>
  <c r="J16" i="17"/>
  <c r="K16" i="17"/>
  <c r="D44" i="20"/>
  <c r="D46" i="20" s="1"/>
  <c r="D48" i="20" s="1"/>
  <c r="C44" i="20"/>
  <c r="C46" i="20" s="1"/>
  <c r="C48" i="20" s="1"/>
  <c r="D38" i="20"/>
  <c r="D45" i="20" s="1"/>
  <c r="C38" i="20"/>
  <c r="C45" i="20" s="1"/>
  <c r="D31" i="20"/>
  <c r="D33" i="20" s="1"/>
  <c r="C31" i="20"/>
  <c r="C33" i="20" s="1"/>
  <c r="D27" i="20"/>
  <c r="D32" i="20" s="1"/>
  <c r="C27" i="20"/>
  <c r="C32" i="20" s="1"/>
  <c r="C19" i="20"/>
  <c r="D18" i="20"/>
  <c r="D20" i="20" s="1"/>
  <c r="C18" i="20"/>
  <c r="C20" i="20" s="1"/>
  <c r="D13" i="20"/>
  <c r="D19" i="20" s="1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10" i="18"/>
  <c r="F43" i="18" s="1"/>
  <c r="F46" i="18" s="1"/>
  <c r="E10" i="18"/>
  <c r="E43" i="18" s="1"/>
  <c r="D10" i="18"/>
  <c r="D43" i="18" s="1"/>
  <c r="C10" i="18"/>
  <c r="C43" i="18" s="1"/>
  <c r="F7" i="18"/>
  <c r="F42" i="18" s="1"/>
  <c r="E7" i="18"/>
  <c r="E42" i="18" s="1"/>
  <c r="D7" i="18"/>
  <c r="D42" i="18" s="1"/>
  <c r="C7" i="18"/>
  <c r="C42" i="18" s="1"/>
  <c r="D100" i="19"/>
  <c r="C100" i="19"/>
  <c r="D90" i="19"/>
  <c r="C90" i="19"/>
  <c r="D86" i="19"/>
  <c r="C86" i="19"/>
  <c r="D82" i="19"/>
  <c r="C82" i="19"/>
  <c r="D79" i="19"/>
  <c r="C79" i="19"/>
  <c r="D72" i="19"/>
  <c r="C72" i="19"/>
  <c r="D56" i="19"/>
  <c r="C56" i="19"/>
  <c r="D49" i="19"/>
  <c r="C49" i="19"/>
  <c r="D41" i="19"/>
  <c r="C41" i="19"/>
  <c r="D40" i="19"/>
  <c r="C40" i="19"/>
  <c r="D35" i="19"/>
  <c r="C35" i="19"/>
  <c r="D26" i="19"/>
  <c r="C26" i="19"/>
  <c r="D16" i="19"/>
  <c r="C16" i="19"/>
  <c r="D9" i="19"/>
  <c r="C9" i="19"/>
  <c r="C51" i="20" l="1"/>
  <c r="C47" i="20"/>
  <c r="C50" i="20" s="1"/>
  <c r="D47" i="20"/>
  <c r="D50" i="20" s="1"/>
  <c r="C44" i="18"/>
  <c r="C48" i="18" s="1"/>
  <c r="C45" i="18"/>
  <c r="C46" i="18"/>
  <c r="D45" i="18"/>
  <c r="D44" i="18"/>
  <c r="D48" i="18" s="1"/>
  <c r="D46" i="18"/>
  <c r="F45" i="18"/>
  <c r="F44" i="18"/>
  <c r="F48" i="18" s="1"/>
  <c r="E45" i="18"/>
  <c r="E44" i="18"/>
  <c r="E48" i="18" s="1"/>
  <c r="E46" i="18"/>
  <c r="C52" i="20" l="1"/>
  <c r="D51" i="20"/>
  <c r="D52" i="20" s="1"/>
  <c r="E50" i="18"/>
  <c r="E49" i="18"/>
  <c r="F50" i="18"/>
  <c r="F49" i="18"/>
  <c r="D50" i="18"/>
  <c r="D49" i="18"/>
  <c r="C49" i="18"/>
  <c r="C50" i="18"/>
  <c r="C69" i="19"/>
  <c r="C114" i="19" s="1"/>
  <c r="C66" i="19"/>
  <c r="C8" i="19"/>
  <c r="D8" i="19"/>
  <c r="D69" i="19"/>
  <c r="D114" i="19" s="1"/>
  <c r="F57" i="18"/>
  <c r="F66" i="18" s="1"/>
  <c r="E57" i="18"/>
  <c r="E66" i="18" s="1"/>
  <c r="D57" i="18"/>
  <c r="D66" i="18" s="1"/>
  <c r="C57" i="18"/>
  <c r="C66" i="18" s="1"/>
  <c r="D66" i="19" l="1"/>
  <c r="F56" i="18"/>
  <c r="F67" i="18" s="1"/>
  <c r="E56" i="18" l="1"/>
  <c r="E67" i="18" s="1"/>
  <c r="D56" i="18"/>
  <c r="D67" i="18" s="1"/>
  <c r="C56" i="18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<sst xmlns="http://schemas.openxmlformats.org/spreadsheetml/2006/main" count="351" uniqueCount="318">
  <si>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</si>
  <si>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</si>
  <si>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</si>
  <si>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</si>
  <si>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</si>
  <si>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</si>
  <si>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</si>
  <si>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</si>
  <si>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</si>
  <si>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</si>
  <si>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</si>
  <si>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</si>
  <si>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</si>
  <si>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</si>
  <si>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</si>
  <si>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</si>
  <si>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</si>
  <si>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</si>
  <si>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</si>
  <si>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</si>
  <si>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</si>
  <si>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</si>
  <si>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</si>
  <si>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</si>
  <si>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</si>
  <si>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</si>
  <si>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</si>
  <si>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</si>
  <si>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</si>
  <si>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</si>
  <si>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</si>
  <si>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</si>
  <si>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</si>
  <si>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</si>
  <si>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</si>
  <si>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</si>
  <si>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</si>
  <si>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</si>
  <si>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</si>
  <si>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</si>
  <si>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</si>
  <si>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</si>
  <si>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</si>
  <si>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</si>
  <si>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</si>
  <si>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</si>
  <si>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</si>
  <si>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</si>
  <si>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</si>
  <si>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</si>
  <si>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</si>
  <si>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</si>
  <si>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</si>
  <si>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</si>
  <si>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</si>
  <si>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</si>
  <si>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</si>
  <si>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</si>
  <si>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</si>
  <si>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</si>
  <si>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</si>
  <si>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</si>
  <si>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</si>
  <si>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</si>
  <si>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</si>
  <si>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</si>
  <si>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</si>
  <si>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</si>
  <si>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</si>
  <si>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</si>
  <si>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</si>
  <si>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</si>
  <si>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</si>
  <si>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</si>
  <si>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</si>
  <si>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</si>
  <si>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</si>
  <si>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</si>
  <si>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</si>
  <si>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</si>
  <si>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</si>
  <si>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</si>
  <si>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</si>
  <si>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</si>
  <si>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</si>
  <si>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</si>
  <si>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</si>
  <si>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</si>
  <si>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</si>
  <si>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</si>
  <si>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</si>
  <si>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</si>
  <si>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</si>
  <si>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</si>
  <si>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</si>
  <si>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</si>
  <si>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</si>
  <si>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</si>
  <si>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</si>
  <si>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</si>
  <si>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</si>
  <si>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</si>
  <si>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</si>
  <si>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</si>
  <si>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</si>
  <si>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</si>
  <si>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</si>
  <si>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</si>
  <si>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</si>
  <si>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</si>
  <si>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</si>
  <si>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</si>
  <si>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</si>
  <si>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</si>
  <si>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</si>
  <si>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</si>
  <si>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</si>
  <si>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</si>
  <si>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</si>
  <si>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</si>
  <si>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</si>
  <si>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</si>
  <si>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</si>
  <si>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</si>
  <si>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</si>
  <si>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</si>
  <si>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</si>
  <si>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</si>
  <si>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</si>
  <si>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</si>
  <si>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</si>
  <si>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</si>
  <si>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</si>
  <si>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</si>
  <si>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</si>
  <si>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</si>
  <si>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</si>
  <si>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</si>
  <si>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</si>
  <si>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</si>
  <si>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</si>
  <si>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</si>
  <si>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</si>
  <si>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</si>
  <si>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</si>
  <si>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</si>
  <si>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</si>
  <si>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</si>
  <si>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</si>
  <si>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</si>
  <si>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</si>
  <si>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</si>
  <si>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</si>
  <si>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</si>
  <si>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</si>
  <si>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</si>
  <si>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</si>
  <si>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</si>
  <si>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</si>
  <si>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</si>
  <si>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</si>
  <si>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</si>
  <si>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</si>
  <si>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</si>
  <si>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</si>
  <si>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</si>
  <si>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</si>
  <si>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</si>
  <si>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</si>
  <si>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</si>
  <si>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</si>
  <si>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</si>
  <si>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</si>
  <si>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</si>
  <si>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</si>
  <si>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</si>
  <si>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</si>
  <si>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</si>
  <si>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</si>
  <si>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</si>
  <si>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</si>
  <si>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</si>
  <si>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</si>
  <si>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</si>
  <si>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</si>
  <si>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</si>
  <si>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</si>
  <si>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</si>
  <si>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</si>
  <si>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</si>
  <si>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</si>
  <si>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</si>
  <si>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</si>
  <si>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</si>
  <si>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</si>
  <si>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</si>
  <si>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</si>
  <si>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</si>
  <si>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</si>
  <si>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</si>
  <si>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</si>
  <si>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</si>
  <si>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</si>
  <si>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</si>
  <si>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</si>
  <si>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</si>
  <si>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</si>
  <si>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</si>
  <si>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</si>
  <si>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</si>
  <si>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</si>
  <si>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</si>
  <si>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</si>
  <si>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</si>
  <si>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</si>
  <si>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</si>
  <si>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</si>
  <si>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</si>
  <si>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</si>
  <si>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</si>
  <si>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</si>
  <si>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</si>
  <si>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</si>
  <si>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</si>
  <si>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</si>
  <si>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</si>
  <si>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</si>
  <si>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</si>
  <si>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</si>
  <si>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</si>
  <si>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</si>
  <si>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</si>
  <si>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</si>
  <si>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</si>
  <si>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</si>
  <si>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</si>
  <si>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</si>
  <si>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</si>
  <si>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</si>
  <si>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</si>
  <si>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</si>
  <si>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</si>
  <si>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</si>
  <si>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</si>
  <si>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</si>
  <si>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</si>
  <si>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</si>
  <si>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</si>
  <si>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</si>
  <si>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</si>
  <si>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</si>
  <si>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</si>
  <si>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</si>
  <si>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</si>
  <si>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</si>
  <si>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</si>
  <si>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</si>
  <si>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</si>
  <si>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</si>
  <si>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</si>
  <si>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</si>
  <si>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</si>
  <si>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</si>
  <si>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</si>
  <si>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</si>
  <si>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</si>
  <si>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</si>
  <si>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</si>
  <si>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</si>
  <si>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</si>
  <si>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</si>
  <si>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</si>
  <si>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</si>
  <si>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</si>
  <si>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</si>
  <si>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</si>
  <si>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</si>
  <si>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</si>
  <si>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</si>
  <si>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</si>
  <si>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</si>
  <si>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</si>
  <si>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</si>
  <si>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</si>
  <si>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</si>
  <si>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</si>
  <si>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</si>
  <si>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</si>
  <si>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</si>
  <si>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</si>
  <si>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</si>
  <si>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</si>
  <si>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</si>
  <si>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</si>
  <si>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</si>
  <si>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</si>
  <si>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</si>
  <si>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</si>
  <si>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</si>
  <si>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30.06.2018</t>
  </si>
  <si>
    <t>period 01.01.2018 to 30.06.2018</t>
  </si>
  <si>
    <t>period 01.01.2018. to 30.06.2018.</t>
  </si>
  <si>
    <t>YES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</si>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</sst>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14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22" fillId="0" borderId="0" xfId="0" applyNumberFormat="1" applyFont="1" applyFill="1" applyAlignment="1">
      <alignment vertical="center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0" borderId="3" xfId="11" applyNumberFormat="1" applyFont="1" applyFill="1" applyBorder="1" applyAlignment="1" applyProtection="1">
      <alignment vertical="center"/>
      <protection locked="0"/>
    </xf>
    <xf numFmtId="3" fontId="3" fillId="0" borderId="33" xfId="11" applyNumberFormat="1" applyFont="1" applyFill="1" applyBorder="1" applyAlignment="1" applyProtection="1">
      <alignment vertical="center"/>
      <protection locked="0"/>
    </xf>
    <xf numFmtId="3" fontId="3" fillId="0" borderId="1" xfId="11" applyNumberFormat="1" applyFont="1" applyFill="1" applyBorder="1" applyAlignment="1" applyProtection="1">
      <alignment vertical="center"/>
      <protection locked="0"/>
    </xf>
    <xf numFmtId="3" fontId="3" fillId="0" borderId="31" xfId="11" applyNumberFormat="1" applyFont="1" applyFill="1" applyBorder="1" applyAlignment="1" applyProtection="1">
      <alignment vertical="center"/>
      <protection locked="0"/>
    </xf>
    <xf numFmtId="3" fontId="3" fillId="5" borderId="31" xfId="11" applyNumberFormat="1" applyFont="1" applyFill="1" applyBorder="1" applyAlignment="1" applyProtection="1">
      <alignment vertical="center"/>
      <protection locked="0"/>
    </xf>
    <xf numFmtId="3" fontId="9" fillId="0" borderId="1" xfId="11" applyNumberFormat="1" applyFont="1" applyFill="1" applyBorder="1" applyAlignment="1" applyProtection="1">
      <alignment vertical="center"/>
      <protection hidden="1"/>
    </xf>
    <xf numFmtId="3" fontId="9" fillId="5" borderId="31" xfId="11" applyNumberFormat="1" applyFont="1" applyFill="1" applyBorder="1" applyAlignment="1" applyProtection="1">
      <alignment vertical="center"/>
      <protection hidden="1"/>
    </xf>
    <xf numFmtId="3" fontId="9" fillId="0" borderId="1" xfId="12" applyNumberFormat="1" applyFont="1" applyFill="1" applyBorder="1" applyAlignment="1" applyProtection="1">
      <alignment vertical="center"/>
      <protection hidden="1"/>
    </xf>
    <xf numFmtId="3" fontId="9" fillId="0" borderId="31" xfId="12" applyNumberFormat="1" applyFont="1" applyFill="1" applyBorder="1" applyAlignment="1" applyProtection="1">
      <alignment vertical="center"/>
      <protection hidden="1"/>
    </xf>
    <xf numFmtId="3" fontId="9" fillId="0" borderId="2" xfId="11" applyNumberFormat="1" applyFont="1" applyFill="1" applyBorder="1" applyAlignment="1" applyProtection="1">
      <alignment vertical="center"/>
      <protection hidden="1"/>
    </xf>
    <xf numFmtId="3" fontId="9" fillId="0" borderId="32" xfId="11" applyNumberFormat="1" applyFont="1" applyFill="1" applyBorder="1" applyAlignment="1" applyProtection="1">
      <alignment vertical="center"/>
      <protection hidden="1"/>
    </xf>
    <xf numFmtId="3" fontId="9" fillId="0" borderId="31" xfId="11" applyNumberFormat="1" applyFont="1" applyFill="1" applyBorder="1" applyAlignment="1" applyProtection="1">
      <alignment vertical="center"/>
      <protection hidden="1"/>
    </xf>
    <xf numFmtId="3" fontId="25" fillId="0" borderId="1" xfId="11" applyNumberFormat="1" applyFont="1" applyFill="1" applyBorder="1" applyAlignment="1" applyProtection="1">
      <alignment vertical="center"/>
      <protection locked="0"/>
    </xf>
    <xf numFmtId="3" fontId="25" fillId="0" borderId="31" xfId="11" applyNumberFormat="1" applyFont="1" applyFill="1" applyBorder="1" applyAlignment="1" applyProtection="1">
      <alignment vertical="center"/>
      <protection locked="0"/>
    </xf>
    <xf numFmtId="3" fontId="22" fillId="0" borderId="34" xfId="0" applyNumberFormat="1" applyFont="1" applyBorder="1" applyAlignment="1">
      <alignment horizontal="right" wrapText="1"/>
    </xf>
    <xf numFmtId="3" fontId="9" fillId="0" borderId="7" xfId="0" applyNumberFormat="1" applyFont="1" applyFill="1" applyBorder="1" applyAlignment="1" applyProtection="1">
      <alignment vertical="center"/>
      <protection hidden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</cellXfs>
  <cellStyles count="13">
    <cellStyle name="Hyperlink" xfId="1" builtinId="8"/>
    <cellStyle name="Normal" xfId="0" builtinId="0"/>
    <cellStyle name="Normal 108" xfId="11" xr:uid="{3D1AB4AF-794D-49A8-89B7-5A731FDEB2B2}"/>
    <cellStyle name="Normal 2" xfId="2" xr:uid="{00000000-0005-0000-0000-000002000000}"/>
    <cellStyle name="Normal 2 2" xfId="10" xr:uid="{00000000-0005-0000-0000-000003000000}"/>
    <cellStyle name="Normal 3" xfId="3" xr:uid="{00000000-0005-0000-0000-000004000000}"/>
    <cellStyle name="Normal 3 10" xfId="12" xr:uid="{2BD50BFE-843F-4E0D-9892-85016C8D9395}"/>
    <cellStyle name="Normal 4" xfId="4" xr:uid="{00000000-0005-0000-0000-000005000000}"/>
    <cellStyle name="Normal 5" xfId="8" xr:uid="{00000000-0005-0000-0000-000006000000}"/>
    <cellStyle name="Normal 6" xfId="9" xr:uid="{00000000-0005-0000-0000-000007000000}"/>
    <cellStyle name="Normal_TFI-POD" xfId="5" xr:uid="{00000000-0005-0000-0000-000008000000}"/>
    <cellStyle name="Obično_Knjiga2" xfId="6" xr:uid="{00000000-0005-0000-0000-000009000000}"/>
    <cellStyle name="Style 1" xfId="7" xr:uid="{00000000-0005-0000-0000-00000A000000}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view="pageBreakPreview" topLeftCell="A13" zoomScale="110" zoomScaleSheetLayoutView="100" workbookViewId="0">
      <selection activeCell="P42" sqref="P42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14" t="s">
        <v>21</v>
      </c>
      <c r="B1" s="215"/>
      <c r="C1" s="215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281" t="s">
        <v>22</v>
      </c>
      <c r="B2" s="282"/>
      <c r="C2" s="282"/>
      <c r="D2" s="283"/>
      <c r="E2" s="71">
        <v>43101</v>
      </c>
      <c r="F2" s="8"/>
      <c r="G2" s="9" t="s">
        <v>32</v>
      </c>
      <c r="H2" s="71">
        <v>43281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84" t="s">
        <v>133</v>
      </c>
      <c r="B4" s="285"/>
      <c r="C4" s="285"/>
      <c r="D4" s="285"/>
      <c r="E4" s="285"/>
      <c r="F4" s="285"/>
      <c r="G4" s="285"/>
      <c r="H4" s="285"/>
      <c r="I4" s="286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43" t="s">
        <v>6</v>
      </c>
      <c r="B6" s="244"/>
      <c r="C6" s="230" t="s">
        <v>134</v>
      </c>
      <c r="D6" s="231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87" t="s">
        <v>7</v>
      </c>
      <c r="B8" s="288"/>
      <c r="C8" s="230" t="s">
        <v>135</v>
      </c>
      <c r="D8" s="231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75" t="s">
        <v>8</v>
      </c>
      <c r="B10" s="276"/>
      <c r="C10" s="230" t="s">
        <v>136</v>
      </c>
      <c r="D10" s="231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77"/>
      <c r="B11" s="277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43" t="s">
        <v>9</v>
      </c>
      <c r="B12" s="244"/>
      <c r="C12" s="267" t="s">
        <v>137</v>
      </c>
      <c r="D12" s="268"/>
      <c r="E12" s="268"/>
      <c r="F12" s="268"/>
      <c r="G12" s="268"/>
      <c r="H12" s="268"/>
      <c r="I12" s="269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43" t="s">
        <v>10</v>
      </c>
      <c r="B14" s="280"/>
      <c r="C14" s="273">
        <v>10000</v>
      </c>
      <c r="D14" s="274"/>
      <c r="E14" s="74"/>
      <c r="F14" s="262" t="s">
        <v>5</v>
      </c>
      <c r="G14" s="265"/>
      <c r="H14" s="265"/>
      <c r="I14" s="266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43" t="s">
        <v>11</v>
      </c>
      <c r="B16" s="244"/>
      <c r="C16" s="267" t="s">
        <v>138</v>
      </c>
      <c r="D16" s="268"/>
      <c r="E16" s="268"/>
      <c r="F16" s="268"/>
      <c r="G16" s="268"/>
      <c r="H16" s="268"/>
      <c r="I16" s="269"/>
      <c r="J16" s="6"/>
      <c r="K16" s="6"/>
      <c r="L16" s="6"/>
    </row>
    <row r="17" spans="1:12" x14ac:dyDescent="0.25">
      <c r="A17" s="122"/>
      <c r="B17" s="122"/>
      <c r="C17" s="140"/>
      <c r="D17" s="140"/>
      <c r="E17" s="140"/>
      <c r="F17" s="140"/>
      <c r="G17" s="140"/>
      <c r="H17" s="140"/>
      <c r="I17" s="140"/>
      <c r="J17" s="6"/>
      <c r="K17" s="6"/>
      <c r="L17" s="6"/>
    </row>
    <row r="18" spans="1:12" x14ac:dyDescent="0.25">
      <c r="A18" s="243" t="s">
        <v>12</v>
      </c>
      <c r="B18" s="244"/>
      <c r="C18" s="270" t="s">
        <v>139</v>
      </c>
      <c r="D18" s="271"/>
      <c r="E18" s="271"/>
      <c r="F18" s="271"/>
      <c r="G18" s="271"/>
      <c r="H18" s="271"/>
      <c r="I18" s="272"/>
      <c r="J18" s="6"/>
      <c r="K18" s="6"/>
      <c r="L18" s="6"/>
    </row>
    <row r="19" spans="1:12" x14ac:dyDescent="0.25">
      <c r="A19" s="122"/>
      <c r="B19" s="122"/>
      <c r="C19" s="141"/>
      <c r="D19" s="140"/>
      <c r="E19" s="140"/>
      <c r="F19" s="140"/>
      <c r="G19" s="140"/>
      <c r="H19" s="140"/>
      <c r="I19" s="140"/>
      <c r="J19" s="6"/>
      <c r="K19" s="6"/>
      <c r="L19" s="6"/>
    </row>
    <row r="20" spans="1:12" x14ac:dyDescent="0.25">
      <c r="A20" s="243" t="s">
        <v>13</v>
      </c>
      <c r="B20" s="244"/>
      <c r="C20" s="270" t="s">
        <v>140</v>
      </c>
      <c r="D20" s="271"/>
      <c r="E20" s="271"/>
      <c r="F20" s="271"/>
      <c r="G20" s="271"/>
      <c r="H20" s="271"/>
      <c r="I20" s="272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43" t="s">
        <v>14</v>
      </c>
      <c r="B22" s="244"/>
      <c r="C22" s="139">
        <v>133</v>
      </c>
      <c r="D22" s="262" t="s">
        <v>142</v>
      </c>
      <c r="E22" s="263"/>
      <c r="F22" s="264"/>
      <c r="G22" s="278"/>
      <c r="H22" s="279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43" t="s">
        <v>15</v>
      </c>
      <c r="B24" s="244"/>
      <c r="C24" s="77">
        <v>21</v>
      </c>
      <c r="D24" s="262" t="s">
        <v>141</v>
      </c>
      <c r="E24" s="263"/>
      <c r="F24" s="263"/>
      <c r="G24" s="264"/>
      <c r="H24" s="121" t="s">
        <v>25</v>
      </c>
      <c r="I24" s="134">
        <v>436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43" t="s">
        <v>16</v>
      </c>
      <c r="B26" s="244"/>
      <c r="C26" s="81" t="s">
        <v>302</v>
      </c>
      <c r="D26" s="82"/>
      <c r="E26" s="83"/>
      <c r="F26" s="79"/>
      <c r="G26" s="243" t="s">
        <v>27</v>
      </c>
      <c r="H26" s="244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57" t="s">
        <v>23</v>
      </c>
      <c r="B28" s="258"/>
      <c r="C28" s="259"/>
      <c r="D28" s="259"/>
      <c r="E28" s="258" t="s">
        <v>24</v>
      </c>
      <c r="F28" s="260"/>
      <c r="G28" s="260"/>
      <c r="H28" s="261" t="s">
        <v>1</v>
      </c>
      <c r="I28" s="261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24" t="s">
        <v>303</v>
      </c>
      <c r="B30" s="225"/>
      <c r="C30" s="225"/>
      <c r="D30" s="226"/>
      <c r="E30" s="224" t="s">
        <v>142</v>
      </c>
      <c r="F30" s="225"/>
      <c r="G30" s="225"/>
      <c r="H30" s="230" t="s">
        <v>304</v>
      </c>
      <c r="I30" s="231"/>
      <c r="J30" s="6"/>
      <c r="K30" s="6"/>
      <c r="L30" s="6"/>
    </row>
    <row r="31" spans="1:12" x14ac:dyDescent="0.25">
      <c r="A31" s="187"/>
      <c r="B31" s="187"/>
      <c r="C31" s="188"/>
      <c r="D31" s="255"/>
      <c r="E31" s="255"/>
      <c r="F31" s="255"/>
      <c r="G31" s="256"/>
      <c r="H31" s="63"/>
      <c r="I31" s="189"/>
      <c r="J31" s="6"/>
      <c r="K31" s="6"/>
      <c r="L31" s="6"/>
    </row>
    <row r="32" spans="1:12" x14ac:dyDescent="0.25">
      <c r="A32" s="224" t="s">
        <v>305</v>
      </c>
      <c r="B32" s="225"/>
      <c r="C32" s="225"/>
      <c r="D32" s="226"/>
      <c r="E32" s="224" t="s">
        <v>306</v>
      </c>
      <c r="F32" s="225"/>
      <c r="G32" s="225"/>
      <c r="H32" s="230" t="s">
        <v>307</v>
      </c>
      <c r="I32" s="231"/>
      <c r="J32" s="6"/>
      <c r="K32" s="6"/>
      <c r="L32" s="6"/>
    </row>
    <row r="33" spans="1:12" x14ac:dyDescent="0.25">
      <c r="A33" s="187"/>
      <c r="B33" s="187"/>
      <c r="C33" s="188"/>
      <c r="D33" s="190"/>
      <c r="E33" s="190"/>
      <c r="F33" s="190"/>
      <c r="G33" s="191"/>
      <c r="H33" s="63"/>
      <c r="I33" s="192"/>
      <c r="J33" s="6"/>
      <c r="K33" s="6"/>
      <c r="L33" s="6"/>
    </row>
    <row r="34" spans="1:12" x14ac:dyDescent="0.25">
      <c r="A34" s="224" t="s">
        <v>308</v>
      </c>
      <c r="B34" s="225"/>
      <c r="C34" s="225"/>
      <c r="D34" s="226"/>
      <c r="E34" s="224" t="s">
        <v>309</v>
      </c>
      <c r="F34" s="225"/>
      <c r="G34" s="225"/>
      <c r="H34" s="230" t="s">
        <v>310</v>
      </c>
      <c r="I34" s="231"/>
      <c r="J34" s="6"/>
      <c r="K34" s="6"/>
      <c r="L34" s="6"/>
    </row>
    <row r="35" spans="1:12" x14ac:dyDescent="0.25">
      <c r="A35" s="187"/>
      <c r="B35" s="187"/>
      <c r="C35" s="188"/>
      <c r="D35" s="190"/>
      <c r="E35" s="190"/>
      <c r="F35" s="190"/>
      <c r="G35" s="191"/>
      <c r="H35" s="63"/>
      <c r="I35" s="192"/>
      <c r="J35" s="6"/>
      <c r="K35" s="6"/>
      <c r="L35" s="6"/>
    </row>
    <row r="36" spans="1:12" x14ac:dyDescent="0.25">
      <c r="A36" s="224" t="s">
        <v>311</v>
      </c>
      <c r="B36" s="225"/>
      <c r="C36" s="225"/>
      <c r="D36" s="226"/>
      <c r="E36" s="224" t="s">
        <v>306</v>
      </c>
      <c r="F36" s="225"/>
      <c r="G36" s="225"/>
      <c r="H36" s="230" t="s">
        <v>312</v>
      </c>
      <c r="I36" s="231"/>
      <c r="J36" s="6"/>
      <c r="K36" s="6"/>
      <c r="L36" s="6"/>
    </row>
    <row r="37" spans="1:12" x14ac:dyDescent="0.25">
      <c r="A37" s="193"/>
      <c r="B37" s="193"/>
      <c r="C37" s="251"/>
      <c r="D37" s="252"/>
      <c r="E37" s="63"/>
      <c r="F37" s="251"/>
      <c r="G37" s="252"/>
      <c r="H37" s="63"/>
      <c r="I37" s="63"/>
      <c r="J37" s="6"/>
      <c r="K37" s="6"/>
      <c r="L37" s="6"/>
    </row>
    <row r="38" spans="1:12" x14ac:dyDescent="0.25">
      <c r="A38" s="224" t="s">
        <v>313</v>
      </c>
      <c r="B38" s="225"/>
      <c r="C38" s="225"/>
      <c r="D38" s="226"/>
      <c r="E38" s="224" t="s">
        <v>314</v>
      </c>
      <c r="F38" s="225"/>
      <c r="G38" s="225"/>
      <c r="H38" s="230" t="s">
        <v>315</v>
      </c>
      <c r="I38" s="231"/>
      <c r="J38" s="6"/>
      <c r="K38" s="6"/>
      <c r="L38" s="6"/>
    </row>
    <row r="39" spans="1:12" x14ac:dyDescent="0.25">
      <c r="A39" s="193"/>
      <c r="B39" s="193"/>
      <c r="C39" s="194"/>
      <c r="D39" s="195"/>
      <c r="E39" s="63"/>
      <c r="F39" s="194"/>
      <c r="G39" s="195"/>
      <c r="H39" s="63"/>
      <c r="I39" s="63"/>
      <c r="J39" s="6"/>
      <c r="K39" s="6"/>
      <c r="L39" s="6"/>
    </row>
    <row r="40" spans="1:12" x14ac:dyDescent="0.25">
      <c r="A40" s="224" t="s">
        <v>316</v>
      </c>
      <c r="B40" s="232"/>
      <c r="C40" s="232"/>
      <c r="D40" s="233"/>
      <c r="E40" s="224" t="s">
        <v>314</v>
      </c>
      <c r="F40" s="232"/>
      <c r="G40" s="233"/>
      <c r="H40" s="230" t="s">
        <v>317</v>
      </c>
      <c r="I40" s="234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17" t="s">
        <v>17</v>
      </c>
      <c r="B44" s="218"/>
      <c r="C44" s="235"/>
      <c r="D44" s="236"/>
      <c r="E44" s="18"/>
      <c r="F44" s="219"/>
      <c r="G44" s="253"/>
      <c r="H44" s="253"/>
      <c r="I44" s="254"/>
      <c r="J44" s="6"/>
      <c r="K44" s="6"/>
      <c r="L44" s="6"/>
    </row>
    <row r="45" spans="1:12" x14ac:dyDescent="0.25">
      <c r="A45" s="21"/>
      <c r="B45" s="21"/>
      <c r="C45" s="227"/>
      <c r="D45" s="228"/>
      <c r="E45" s="18"/>
      <c r="F45" s="227"/>
      <c r="G45" s="229"/>
      <c r="H45" s="142"/>
      <c r="I45" s="143"/>
      <c r="J45" s="6"/>
      <c r="K45" s="6"/>
      <c r="L45" s="6"/>
    </row>
    <row r="46" spans="1:12" ht="12.75" customHeight="1" x14ac:dyDescent="0.25">
      <c r="A46" s="217" t="s">
        <v>18</v>
      </c>
      <c r="B46" s="218"/>
      <c r="C46" s="219" t="s">
        <v>144</v>
      </c>
      <c r="D46" s="220"/>
      <c r="E46" s="220"/>
      <c r="F46" s="220"/>
      <c r="G46" s="220"/>
      <c r="H46" s="220"/>
      <c r="I46" s="220"/>
      <c r="J46" s="6"/>
      <c r="K46" s="6"/>
      <c r="L46" s="6"/>
    </row>
    <row r="47" spans="1:12" x14ac:dyDescent="0.25">
      <c r="A47" s="122"/>
      <c r="B47" s="122"/>
      <c r="C47" s="144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17" t="s">
        <v>19</v>
      </c>
      <c r="B48" s="218"/>
      <c r="C48" s="221" t="s">
        <v>145</v>
      </c>
      <c r="D48" s="222"/>
      <c r="E48" s="223"/>
      <c r="F48" s="18"/>
      <c r="G48" s="145" t="s">
        <v>294</v>
      </c>
      <c r="H48" s="221" t="s">
        <v>146</v>
      </c>
      <c r="I48" s="223"/>
      <c r="J48" s="6"/>
      <c r="K48" s="6"/>
      <c r="L48" s="6"/>
    </row>
    <row r="49" spans="1:12" x14ac:dyDescent="0.25">
      <c r="A49" s="122"/>
      <c r="B49" s="122"/>
      <c r="C49" s="146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17" t="s">
        <v>12</v>
      </c>
      <c r="B50" s="218"/>
      <c r="C50" s="242" t="s">
        <v>147</v>
      </c>
      <c r="D50" s="222"/>
      <c r="E50" s="222"/>
      <c r="F50" s="222"/>
      <c r="G50" s="222"/>
      <c r="H50" s="222"/>
      <c r="I50" s="223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43" t="s">
        <v>20</v>
      </c>
      <c r="B52" s="244"/>
      <c r="C52" s="221" t="s">
        <v>148</v>
      </c>
      <c r="D52" s="222"/>
      <c r="E52" s="222"/>
      <c r="F52" s="222"/>
      <c r="G52" s="222"/>
      <c r="H52" s="222"/>
      <c r="I52" s="245"/>
      <c r="J52" s="6"/>
      <c r="K52" s="6"/>
      <c r="L52" s="6"/>
    </row>
    <row r="53" spans="1:12" x14ac:dyDescent="0.25">
      <c r="A53" s="125"/>
      <c r="B53" s="125"/>
      <c r="C53" s="216" t="s">
        <v>29</v>
      </c>
      <c r="D53" s="216"/>
      <c r="E53" s="216"/>
      <c r="F53" s="216"/>
      <c r="G53" s="216"/>
      <c r="H53" s="216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46"/>
      <c r="C55" s="247"/>
      <c r="D55" s="247"/>
      <c r="E55" s="247"/>
      <c r="F55" s="177"/>
      <c r="G55" s="177"/>
      <c r="H55" s="177"/>
      <c r="I55" s="178"/>
      <c r="J55" s="6"/>
      <c r="K55" s="6"/>
      <c r="L55" s="6"/>
    </row>
    <row r="56" spans="1:12" x14ac:dyDescent="0.25">
      <c r="A56" s="125"/>
      <c r="B56" s="248"/>
      <c r="C56" s="249"/>
      <c r="D56" s="249"/>
      <c r="E56" s="249"/>
      <c r="F56" s="249"/>
      <c r="G56" s="249"/>
      <c r="H56" s="249"/>
      <c r="I56" s="250"/>
      <c r="J56" s="6"/>
      <c r="K56" s="6"/>
      <c r="L56" s="6"/>
    </row>
    <row r="57" spans="1:12" x14ac:dyDescent="0.25">
      <c r="A57" s="125"/>
      <c r="B57" s="248"/>
      <c r="C57" s="249"/>
      <c r="D57" s="249"/>
      <c r="E57" s="249"/>
      <c r="F57" s="249"/>
      <c r="G57" s="249"/>
      <c r="H57" s="249"/>
      <c r="I57" s="178"/>
      <c r="J57" s="6"/>
      <c r="K57" s="6"/>
      <c r="L57" s="6"/>
    </row>
    <row r="58" spans="1:12" x14ac:dyDescent="0.25">
      <c r="A58" s="125"/>
      <c r="B58" s="248"/>
      <c r="C58" s="249"/>
      <c r="D58" s="249"/>
      <c r="E58" s="249"/>
      <c r="F58" s="249"/>
      <c r="G58" s="249"/>
      <c r="H58" s="249"/>
      <c r="I58" s="250"/>
      <c r="J58" s="6"/>
      <c r="K58" s="6"/>
      <c r="L58" s="6"/>
    </row>
    <row r="59" spans="1:12" x14ac:dyDescent="0.25">
      <c r="A59" s="125"/>
      <c r="B59" s="248"/>
      <c r="C59" s="249"/>
      <c r="D59" s="249"/>
      <c r="E59" s="249"/>
      <c r="F59" s="249"/>
      <c r="G59" s="249"/>
      <c r="H59" s="249"/>
      <c r="I59" s="250"/>
      <c r="J59" s="6"/>
      <c r="K59" s="6"/>
      <c r="L59" s="6"/>
    </row>
    <row r="60" spans="1:12" x14ac:dyDescent="0.25">
      <c r="A60" s="126" t="s">
        <v>2</v>
      </c>
      <c r="B60" s="183"/>
      <c r="C60" s="179"/>
      <c r="D60" s="179"/>
      <c r="E60" s="179"/>
      <c r="F60" s="179"/>
      <c r="G60" s="179"/>
      <c r="H60" s="179"/>
      <c r="I60" s="180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37" t="s">
        <v>31</v>
      </c>
      <c r="H62" s="238"/>
      <c r="I62" s="239"/>
      <c r="J62" s="6"/>
      <c r="K62" s="6"/>
      <c r="L62" s="6"/>
    </row>
    <row r="63" spans="1:12" x14ac:dyDescent="0.25">
      <c r="C63" s="69"/>
      <c r="D63" s="69"/>
      <c r="E63" s="69"/>
      <c r="F63" s="69"/>
      <c r="G63" s="240"/>
      <c r="H63" s="241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 xr:uid="{00000000-0002-0000-0000-000000000000}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 xr:uid="{00000000-0002-0000-0000-000001000000}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 xr:uid="{00000000-0002-0000-0000-000002000000}">
      <formula1>11</formula1>
      <formula2>11</formula2>
    </dataValidation>
  </dataValidations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1"/>
  <sheetViews>
    <sheetView tabSelected="1" view="pageBreakPreview" topLeftCell="A40" zoomScale="130" zoomScaleNormal="130" zoomScaleSheetLayoutView="130" workbookViewId="0">
      <selection activeCell="C118" sqref="C118:D119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299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3"/>
      <c r="C6" s="110"/>
      <c r="D6" s="173"/>
    </row>
    <row r="7" spans="1:4" ht="12.75" customHeight="1" x14ac:dyDescent="0.25">
      <c r="A7" s="98" t="s">
        <v>186</v>
      </c>
      <c r="B7" s="159">
        <v>1</v>
      </c>
      <c r="C7" s="3"/>
      <c r="D7" s="3"/>
    </row>
    <row r="8" spans="1:4" ht="12.75" customHeight="1" x14ac:dyDescent="0.25">
      <c r="A8" s="157" t="s">
        <v>187</v>
      </c>
      <c r="B8" s="160">
        <v>2</v>
      </c>
      <c r="C8" s="136">
        <f>C9+C16+C26+C35+C39</f>
        <v>468986689.24000001</v>
      </c>
      <c r="D8" s="136">
        <f>D9+D16+D26+D35+D39</f>
        <v>458257312</v>
      </c>
    </row>
    <row r="9" spans="1:4" ht="12.75" customHeight="1" x14ac:dyDescent="0.25">
      <c r="A9" s="156" t="s">
        <v>38</v>
      </c>
      <c r="B9" s="160">
        <v>3</v>
      </c>
      <c r="C9" s="136">
        <f t="shared" ref="C9" si="0">SUM(C10:C15)</f>
        <v>124767302</v>
      </c>
      <c r="D9" s="136">
        <f>SUM(D10:D15)</f>
        <v>123718555</v>
      </c>
    </row>
    <row r="10" spans="1:4" x14ac:dyDescent="0.25">
      <c r="A10" s="156" t="s">
        <v>185</v>
      </c>
      <c r="B10" s="160">
        <v>4</v>
      </c>
      <c r="C10" s="4">
        <v>0</v>
      </c>
      <c r="D10" s="4">
        <v>0</v>
      </c>
    </row>
    <row r="11" spans="1:4" x14ac:dyDescent="0.25">
      <c r="A11" s="156" t="s">
        <v>39</v>
      </c>
      <c r="B11" s="160">
        <v>5</v>
      </c>
      <c r="C11" s="4">
        <v>120737135</v>
      </c>
      <c r="D11" s="4">
        <v>120521388</v>
      </c>
    </row>
    <row r="12" spans="1:4" x14ac:dyDescent="0.25">
      <c r="A12" s="156" t="s">
        <v>0</v>
      </c>
      <c r="B12" s="160">
        <v>6</v>
      </c>
      <c r="C12" s="4">
        <v>0</v>
      </c>
      <c r="D12" s="4">
        <v>0</v>
      </c>
    </row>
    <row r="13" spans="1:4" x14ac:dyDescent="0.25">
      <c r="A13" s="156" t="s">
        <v>188</v>
      </c>
      <c r="B13" s="160">
        <v>7</v>
      </c>
      <c r="C13" s="4">
        <v>0</v>
      </c>
      <c r="D13" s="4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4">
        <v>0</v>
      </c>
    </row>
    <row r="15" spans="1:4" x14ac:dyDescent="0.25">
      <c r="A15" s="156" t="s">
        <v>40</v>
      </c>
      <c r="B15" s="160">
        <v>9</v>
      </c>
      <c r="C15" s="4">
        <v>4030167</v>
      </c>
      <c r="D15" s="4">
        <v>3197167</v>
      </c>
    </row>
    <row r="16" spans="1:4" x14ac:dyDescent="0.25">
      <c r="A16" s="156" t="s">
        <v>190</v>
      </c>
      <c r="B16" s="160">
        <v>10</v>
      </c>
      <c r="C16" s="136">
        <f t="shared" ref="C16" si="1">SUM(C17:C25)</f>
        <v>328212154.24000001</v>
      </c>
      <c r="D16" s="136">
        <f>SUM(D17:D25)</f>
        <v>318531523</v>
      </c>
    </row>
    <row r="17" spans="1:4" x14ac:dyDescent="0.25">
      <c r="A17" s="156" t="s">
        <v>41</v>
      </c>
      <c r="B17" s="160">
        <v>11</v>
      </c>
      <c r="C17" s="4">
        <v>23610097</v>
      </c>
      <c r="D17" s="4">
        <v>23643097</v>
      </c>
    </row>
    <row r="18" spans="1:4" x14ac:dyDescent="0.25">
      <c r="A18" s="156" t="s">
        <v>42</v>
      </c>
      <c r="B18" s="160">
        <v>12</v>
      </c>
      <c r="C18" s="4">
        <v>223325464</v>
      </c>
      <c r="D18" s="4">
        <v>218555745</v>
      </c>
    </row>
    <row r="19" spans="1:4" x14ac:dyDescent="0.25">
      <c r="A19" s="156" t="s">
        <v>43</v>
      </c>
      <c r="B19" s="160">
        <v>13</v>
      </c>
      <c r="C19" s="4">
        <v>56943128.24000001</v>
      </c>
      <c r="D19" s="4">
        <v>52603854</v>
      </c>
    </row>
    <row r="20" spans="1:4" x14ac:dyDescent="0.25">
      <c r="A20" s="156" t="s">
        <v>44</v>
      </c>
      <c r="B20" s="160">
        <v>14</v>
      </c>
      <c r="C20" s="4">
        <v>2917588</v>
      </c>
      <c r="D20" s="4">
        <v>2369961</v>
      </c>
    </row>
    <row r="21" spans="1:4" x14ac:dyDescent="0.25">
      <c r="A21" s="156" t="s">
        <v>45</v>
      </c>
      <c r="B21" s="160">
        <v>15</v>
      </c>
      <c r="C21" s="4">
        <v>10110572</v>
      </c>
      <c r="D21" s="4">
        <v>9785140</v>
      </c>
    </row>
    <row r="22" spans="1:4" x14ac:dyDescent="0.25">
      <c r="A22" s="156" t="s">
        <v>191</v>
      </c>
      <c r="B22" s="160">
        <v>16</v>
      </c>
      <c r="C22" s="4">
        <v>355095</v>
      </c>
      <c r="D22" s="4">
        <v>283777</v>
      </c>
    </row>
    <row r="23" spans="1:4" x14ac:dyDescent="0.25">
      <c r="A23" s="156" t="s">
        <v>46</v>
      </c>
      <c r="B23" s="160">
        <v>17</v>
      </c>
      <c r="C23" s="4">
        <v>10437015</v>
      </c>
      <c r="D23" s="4">
        <v>10777713</v>
      </c>
    </row>
    <row r="24" spans="1:4" x14ac:dyDescent="0.25">
      <c r="A24" s="156" t="s">
        <v>47</v>
      </c>
      <c r="B24" s="160">
        <v>18</v>
      </c>
      <c r="C24" s="4">
        <v>81195</v>
      </c>
      <c r="D24" s="4">
        <v>80236</v>
      </c>
    </row>
    <row r="25" spans="1:4" x14ac:dyDescent="0.25">
      <c r="A25" s="156" t="s">
        <v>192</v>
      </c>
      <c r="B25" s="160">
        <v>19</v>
      </c>
      <c r="C25" s="4">
        <v>432000</v>
      </c>
      <c r="D25" s="4">
        <v>432000</v>
      </c>
    </row>
    <row r="26" spans="1:4" x14ac:dyDescent="0.25">
      <c r="A26" s="156" t="s">
        <v>193</v>
      </c>
      <c r="B26" s="160">
        <v>20</v>
      </c>
      <c r="C26" s="136">
        <f t="shared" ref="C26" si="2">SUM(C27:C34)</f>
        <v>13892233</v>
      </c>
      <c r="D26" s="136">
        <f>SUM(D27:D34)</f>
        <v>13892234</v>
      </c>
    </row>
    <row r="27" spans="1:4" x14ac:dyDescent="0.25">
      <c r="A27" s="156" t="s">
        <v>194</v>
      </c>
      <c r="B27" s="160">
        <v>21</v>
      </c>
      <c r="C27" s="4">
        <v>0</v>
      </c>
      <c r="D27" s="4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4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4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4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4">
        <v>0</v>
      </c>
    </row>
    <row r="32" spans="1:4" x14ac:dyDescent="0.25">
      <c r="A32" s="156" t="s">
        <v>198</v>
      </c>
      <c r="B32" s="160">
        <v>26</v>
      </c>
      <c r="C32" s="4">
        <v>396143</v>
      </c>
      <c r="D32" s="4">
        <v>396144</v>
      </c>
    </row>
    <row r="33" spans="1:4" x14ac:dyDescent="0.25">
      <c r="A33" s="156" t="s">
        <v>199</v>
      </c>
      <c r="B33" s="160">
        <v>27</v>
      </c>
      <c r="C33" s="4">
        <v>13496090</v>
      </c>
      <c r="D33" s="4">
        <v>13496090</v>
      </c>
    </row>
    <row r="34" spans="1:4" x14ac:dyDescent="0.25">
      <c r="A34" s="156" t="s">
        <v>200</v>
      </c>
      <c r="B34" s="160">
        <v>28</v>
      </c>
      <c r="C34" s="4">
        <v>0</v>
      </c>
      <c r="D34" s="4">
        <v>0</v>
      </c>
    </row>
    <row r="35" spans="1:4" x14ac:dyDescent="0.25">
      <c r="A35" s="156" t="s">
        <v>51</v>
      </c>
      <c r="B35" s="160">
        <v>29</v>
      </c>
      <c r="C35" s="136">
        <f t="shared" ref="C35" si="3">SUM(C36:C38)</f>
        <v>15000</v>
      </c>
      <c r="D35" s="136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4">
        <v>0</v>
      </c>
    </row>
    <row r="37" spans="1:4" x14ac:dyDescent="0.25">
      <c r="A37" s="156" t="s">
        <v>201</v>
      </c>
      <c r="B37" s="160">
        <v>31</v>
      </c>
      <c r="C37" s="4">
        <v>0</v>
      </c>
      <c r="D37" s="4">
        <v>0</v>
      </c>
    </row>
    <row r="38" spans="1:4" x14ac:dyDescent="0.25">
      <c r="A38" s="156" t="s">
        <v>53</v>
      </c>
      <c r="B38" s="160">
        <v>32</v>
      </c>
      <c r="C38" s="4">
        <v>15000</v>
      </c>
      <c r="D38" s="4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4">
        <v>2100000</v>
      </c>
    </row>
    <row r="40" spans="1:4" x14ac:dyDescent="0.25">
      <c r="A40" s="157" t="s">
        <v>202</v>
      </c>
      <c r="B40" s="160">
        <v>34</v>
      </c>
      <c r="C40" s="136">
        <f t="shared" ref="C40" si="4">C41+C49+C56+C64</f>
        <v>254673903.65000004</v>
      </c>
      <c r="D40" s="136">
        <f>D41+D49+D56+D64</f>
        <v>285329825.20999998</v>
      </c>
    </row>
    <row r="41" spans="1:4" x14ac:dyDescent="0.25">
      <c r="A41" s="156" t="s">
        <v>55</v>
      </c>
      <c r="B41" s="160">
        <v>35</v>
      </c>
      <c r="C41" s="136">
        <f t="shared" ref="C41:D41" si="5">SUM(C42:C48)</f>
        <v>74430389</v>
      </c>
      <c r="D41" s="136">
        <f t="shared" si="5"/>
        <v>87768245</v>
      </c>
    </row>
    <row r="42" spans="1:4" x14ac:dyDescent="0.25">
      <c r="A42" s="156" t="s">
        <v>56</v>
      </c>
      <c r="B42" s="160">
        <v>36</v>
      </c>
      <c r="C42" s="4">
        <v>23586432</v>
      </c>
      <c r="D42" s="4">
        <v>16171712</v>
      </c>
    </row>
    <row r="43" spans="1:4" x14ac:dyDescent="0.25">
      <c r="A43" s="156" t="s">
        <v>203</v>
      </c>
      <c r="B43" s="160">
        <v>37</v>
      </c>
      <c r="C43" s="4">
        <v>8376188</v>
      </c>
      <c r="D43" s="4">
        <v>12817309</v>
      </c>
    </row>
    <row r="44" spans="1:4" x14ac:dyDescent="0.25">
      <c r="A44" s="156" t="s">
        <v>204</v>
      </c>
      <c r="B44" s="160">
        <v>38</v>
      </c>
      <c r="C44" s="4">
        <v>33251567</v>
      </c>
      <c r="D44" s="4">
        <v>35198596</v>
      </c>
    </row>
    <row r="45" spans="1:4" x14ac:dyDescent="0.25">
      <c r="A45" s="156" t="s">
        <v>57</v>
      </c>
      <c r="B45" s="160">
        <v>39</v>
      </c>
      <c r="C45" s="4">
        <v>9130745</v>
      </c>
      <c r="D45" s="4">
        <v>23553662</v>
      </c>
    </row>
    <row r="46" spans="1:4" x14ac:dyDescent="0.25">
      <c r="A46" s="156" t="s">
        <v>205</v>
      </c>
      <c r="B46" s="160">
        <v>40</v>
      </c>
      <c r="C46" s="4">
        <v>85457</v>
      </c>
      <c r="D46" s="4">
        <v>26966</v>
      </c>
    </row>
    <row r="47" spans="1:4" x14ac:dyDescent="0.25">
      <c r="A47" s="156" t="s">
        <v>58</v>
      </c>
      <c r="B47" s="160">
        <v>41</v>
      </c>
      <c r="C47" s="4">
        <v>0</v>
      </c>
      <c r="D47" s="4">
        <v>0</v>
      </c>
    </row>
    <row r="48" spans="1:4" x14ac:dyDescent="0.25">
      <c r="A48" s="156" t="s">
        <v>59</v>
      </c>
      <c r="B48" s="160">
        <v>42</v>
      </c>
      <c r="C48" s="4">
        <v>0</v>
      </c>
      <c r="D48" s="4">
        <v>0</v>
      </c>
    </row>
    <row r="49" spans="1:4" x14ac:dyDescent="0.25">
      <c r="A49" s="156" t="s">
        <v>60</v>
      </c>
      <c r="B49" s="160">
        <v>43</v>
      </c>
      <c r="C49" s="136">
        <f t="shared" ref="C49" si="6">SUM(C50:C55)</f>
        <v>148285115.61000001</v>
      </c>
      <c r="D49" s="136">
        <f>SUM(D50:D55)</f>
        <v>148560978</v>
      </c>
    </row>
    <row r="50" spans="1:4" x14ac:dyDescent="0.25">
      <c r="A50" s="156" t="s">
        <v>61</v>
      </c>
      <c r="B50" s="160">
        <v>44</v>
      </c>
      <c r="C50" s="4">
        <v>492725.61</v>
      </c>
      <c r="D50" s="184">
        <v>492722</v>
      </c>
    </row>
    <row r="51" spans="1:4" x14ac:dyDescent="0.25">
      <c r="A51" s="156" t="s">
        <v>206</v>
      </c>
      <c r="B51" s="160">
        <v>45</v>
      </c>
      <c r="C51" s="4">
        <v>112470877</v>
      </c>
      <c r="D51" s="184">
        <v>119821767</v>
      </c>
    </row>
    <row r="52" spans="1:4" x14ac:dyDescent="0.25">
      <c r="A52" s="156" t="s">
        <v>62</v>
      </c>
      <c r="B52" s="160">
        <v>46</v>
      </c>
      <c r="C52" s="4">
        <v>0</v>
      </c>
      <c r="D52" s="184"/>
    </row>
    <row r="53" spans="1:4" x14ac:dyDescent="0.25">
      <c r="A53" s="156" t="s">
        <v>207</v>
      </c>
      <c r="B53" s="160">
        <v>47</v>
      </c>
      <c r="C53" s="4">
        <v>3526</v>
      </c>
      <c r="D53" s="184">
        <v>4675</v>
      </c>
    </row>
    <row r="54" spans="1:4" x14ac:dyDescent="0.25">
      <c r="A54" s="156" t="s">
        <v>63</v>
      </c>
      <c r="B54" s="160">
        <v>48</v>
      </c>
      <c r="C54" s="4">
        <v>8710729</v>
      </c>
      <c r="D54" s="184">
        <v>2945972</v>
      </c>
    </row>
    <row r="55" spans="1:4" x14ac:dyDescent="0.25">
      <c r="A55" s="156" t="s">
        <v>64</v>
      </c>
      <c r="B55" s="160">
        <v>49</v>
      </c>
      <c r="C55" s="4">
        <v>26607258</v>
      </c>
      <c r="D55" s="184">
        <v>25295842</v>
      </c>
    </row>
    <row r="56" spans="1:4" x14ac:dyDescent="0.25">
      <c r="A56" s="156" t="s">
        <v>208</v>
      </c>
      <c r="B56" s="160">
        <v>50</v>
      </c>
      <c r="C56" s="136">
        <f t="shared" ref="C56" si="7">SUM(C57:C63)</f>
        <v>28353437.040000007</v>
      </c>
      <c r="D56" s="136">
        <f>SUM(D57:D63)</f>
        <v>38129246.210000001</v>
      </c>
    </row>
    <row r="57" spans="1:4" x14ac:dyDescent="0.25">
      <c r="A57" s="156" t="s">
        <v>209</v>
      </c>
      <c r="B57" s="160">
        <v>51</v>
      </c>
      <c r="C57" s="4">
        <v>0</v>
      </c>
      <c r="D57" s="4">
        <v>0</v>
      </c>
    </row>
    <row r="58" spans="1:4" x14ac:dyDescent="0.25">
      <c r="A58" s="156" t="s">
        <v>210</v>
      </c>
      <c r="B58" s="160">
        <v>52</v>
      </c>
      <c r="C58" s="4">
        <v>14676131.830000006</v>
      </c>
      <c r="D58" s="4">
        <v>14656773</v>
      </c>
    </row>
    <row r="59" spans="1:4" x14ac:dyDescent="0.25">
      <c r="A59" s="156" t="s">
        <v>48</v>
      </c>
      <c r="B59" s="160">
        <v>53</v>
      </c>
      <c r="C59" s="4">
        <v>0</v>
      </c>
      <c r="D59" s="4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4">
        <v>0</v>
      </c>
    </row>
    <row r="61" spans="1:4" x14ac:dyDescent="0.25">
      <c r="A61" s="156" t="s">
        <v>49</v>
      </c>
      <c r="B61" s="160">
        <v>55</v>
      </c>
      <c r="C61" s="4">
        <v>178441.21000000089</v>
      </c>
      <c r="D61" s="4">
        <v>179272.21</v>
      </c>
    </row>
    <row r="62" spans="1:4" x14ac:dyDescent="0.25">
      <c r="A62" s="156" t="s">
        <v>50</v>
      </c>
      <c r="B62" s="160">
        <v>56</v>
      </c>
      <c r="C62" s="4">
        <v>13498864</v>
      </c>
      <c r="D62" s="4">
        <v>23293201</v>
      </c>
    </row>
    <row r="63" spans="1:4" x14ac:dyDescent="0.25">
      <c r="A63" s="156" t="s">
        <v>65</v>
      </c>
      <c r="B63" s="160">
        <v>57</v>
      </c>
      <c r="C63" s="4">
        <v>0</v>
      </c>
      <c r="D63" s="4">
        <v>0</v>
      </c>
    </row>
    <row r="64" spans="1:4" x14ac:dyDescent="0.25">
      <c r="A64" s="156" t="s">
        <v>66</v>
      </c>
      <c r="B64" s="160">
        <v>58</v>
      </c>
      <c r="C64" s="4">
        <v>3604962</v>
      </c>
      <c r="D64" s="4">
        <v>10871356</v>
      </c>
    </row>
    <row r="65" spans="1:4" x14ac:dyDescent="0.25">
      <c r="A65" s="157" t="s">
        <v>212</v>
      </c>
      <c r="B65" s="160">
        <v>59</v>
      </c>
      <c r="C65" s="4">
        <v>1278706</v>
      </c>
      <c r="D65" s="4">
        <v>1161818</v>
      </c>
    </row>
    <row r="66" spans="1:4" x14ac:dyDescent="0.25">
      <c r="A66" s="157" t="s">
        <v>67</v>
      </c>
      <c r="B66" s="160">
        <v>60</v>
      </c>
      <c r="C66" s="136">
        <f>C7+C8+C40+C65</f>
        <v>724939298.8900001</v>
      </c>
      <c r="D66" s="136">
        <f>D7+D8+D40+D65</f>
        <v>744748955.21000004</v>
      </c>
    </row>
    <row r="67" spans="1:4" x14ac:dyDescent="0.25">
      <c r="A67" s="101" t="s">
        <v>213</v>
      </c>
      <c r="B67" s="161">
        <v>61</v>
      </c>
      <c r="C67" s="5"/>
      <c r="D67" s="185"/>
    </row>
    <row r="68" spans="1:4" x14ac:dyDescent="0.25">
      <c r="A68" s="94" t="s">
        <v>84</v>
      </c>
      <c r="B68" s="102"/>
      <c r="C68" s="174"/>
      <c r="D68" s="158"/>
    </row>
    <row r="69" spans="1:4" x14ac:dyDescent="0.25">
      <c r="A69" s="112" t="s">
        <v>68</v>
      </c>
      <c r="B69" s="159">
        <v>62</v>
      </c>
      <c r="C69" s="164">
        <f>C70+C71+C72+C78+C79+C82+C85</f>
        <v>20356307.441999808</v>
      </c>
      <c r="D69" s="164">
        <f>D70+D71+D72+D78+D79+D82+D85</f>
        <v>17376965.040000007</v>
      </c>
    </row>
    <row r="70" spans="1:4" x14ac:dyDescent="0.25">
      <c r="A70" s="154" t="s">
        <v>69</v>
      </c>
      <c r="B70" s="160">
        <v>63</v>
      </c>
      <c r="C70" s="4">
        <v>19016430</v>
      </c>
      <c r="D70" s="4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4">
        <v>84195807</v>
      </c>
    </row>
    <row r="72" spans="1:4" x14ac:dyDescent="0.25">
      <c r="A72" s="154" t="s">
        <v>71</v>
      </c>
      <c r="B72" s="160">
        <v>65</v>
      </c>
      <c r="C72" s="136">
        <f t="shared" ref="C72:D72" si="8">C73+C74-C75+C76+C77</f>
        <v>1208553.5</v>
      </c>
      <c r="D72" s="136">
        <f t="shared" si="8"/>
        <v>1208553.5</v>
      </c>
    </row>
    <row r="73" spans="1:4" x14ac:dyDescent="0.25">
      <c r="A73" s="181" t="s">
        <v>295</v>
      </c>
      <c r="B73" s="160">
        <v>66</v>
      </c>
      <c r="C73" s="4">
        <v>408553.5</v>
      </c>
      <c r="D73" s="4">
        <v>408553.5</v>
      </c>
    </row>
    <row r="74" spans="1:4" x14ac:dyDescent="0.25">
      <c r="A74" s="181" t="s">
        <v>296</v>
      </c>
      <c r="B74" s="160">
        <v>67</v>
      </c>
      <c r="C74" s="4">
        <v>800000</v>
      </c>
      <c r="D74" s="4">
        <v>800000</v>
      </c>
    </row>
    <row r="75" spans="1:4" x14ac:dyDescent="0.25">
      <c r="A75" s="181" t="s">
        <v>297</v>
      </c>
      <c r="B75" s="160">
        <v>68</v>
      </c>
      <c r="C75" s="4">
        <v>0</v>
      </c>
      <c r="D75" s="4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4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4">
        <v>0</v>
      </c>
    </row>
    <row r="78" spans="1:4" x14ac:dyDescent="0.25">
      <c r="A78" s="154" t="s">
        <v>74</v>
      </c>
      <c r="B78" s="160">
        <v>71</v>
      </c>
      <c r="C78" s="4">
        <v>60117173</v>
      </c>
      <c r="D78" s="4">
        <v>59179265</v>
      </c>
    </row>
    <row r="79" spans="1:4" x14ac:dyDescent="0.25">
      <c r="A79" s="154" t="s">
        <v>216</v>
      </c>
      <c r="B79" s="160">
        <v>72</v>
      </c>
      <c r="C79" s="136">
        <f t="shared" ref="C79" si="9">C80-C81</f>
        <v>-868634</v>
      </c>
      <c r="D79" s="136">
        <f>D80-D81</f>
        <v>-201420647.4025</v>
      </c>
    </row>
    <row r="80" spans="1:4" x14ac:dyDescent="0.25">
      <c r="A80" s="154" t="s">
        <v>75</v>
      </c>
      <c r="B80" s="160">
        <v>73</v>
      </c>
      <c r="C80" s="4">
        <v>0</v>
      </c>
      <c r="D80" s="4">
        <v>0</v>
      </c>
    </row>
    <row r="81" spans="1:4" x14ac:dyDescent="0.25">
      <c r="A81" s="154" t="s">
        <v>215</v>
      </c>
      <c r="B81" s="160">
        <v>74</v>
      </c>
      <c r="C81" s="4">
        <v>868634</v>
      </c>
      <c r="D81" s="4">
        <v>201420647.4025</v>
      </c>
    </row>
    <row r="82" spans="1:4" x14ac:dyDescent="0.25">
      <c r="A82" s="154" t="s">
        <v>217</v>
      </c>
      <c r="B82" s="160">
        <v>75</v>
      </c>
      <c r="C82" s="136">
        <f t="shared" ref="C82" si="10">C83-C84</f>
        <v>-201662286.30090001</v>
      </c>
      <c r="D82" s="136">
        <f>D83-D84</f>
        <v>-4233873.2724999897</v>
      </c>
    </row>
    <row r="83" spans="1:4" x14ac:dyDescent="0.25">
      <c r="A83" s="154" t="s">
        <v>218</v>
      </c>
      <c r="B83" s="160">
        <v>76</v>
      </c>
      <c r="C83" s="4">
        <v>0</v>
      </c>
      <c r="D83" s="4"/>
    </row>
    <row r="84" spans="1:4" x14ac:dyDescent="0.25">
      <c r="A84" s="154" t="s">
        <v>219</v>
      </c>
      <c r="B84" s="160">
        <v>77</v>
      </c>
      <c r="C84" s="4">
        <v>201662286.30090001</v>
      </c>
      <c r="D84" s="136">
        <v>4233873.2724999897</v>
      </c>
    </row>
    <row r="85" spans="1:4" x14ac:dyDescent="0.25">
      <c r="A85" s="154" t="s">
        <v>76</v>
      </c>
      <c r="B85" s="160">
        <v>78</v>
      </c>
      <c r="C85" s="4">
        <v>58358524.622899815</v>
      </c>
      <c r="D85" s="4">
        <v>59431430.215000004</v>
      </c>
    </row>
    <row r="86" spans="1:4" x14ac:dyDescent="0.25">
      <c r="A86" s="155" t="s">
        <v>77</v>
      </c>
      <c r="B86" s="160">
        <v>79</v>
      </c>
      <c r="C86" s="136">
        <f t="shared" ref="C86" si="11">SUM(C87:C89)</f>
        <v>0</v>
      </c>
      <c r="D86" s="136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4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4">
        <v>0</v>
      </c>
    </row>
    <row r="89" spans="1:4" x14ac:dyDescent="0.25">
      <c r="A89" s="154" t="s">
        <v>80</v>
      </c>
      <c r="B89" s="160">
        <v>82</v>
      </c>
      <c r="C89" s="4"/>
      <c r="D89" s="4">
        <v>0</v>
      </c>
    </row>
    <row r="90" spans="1:4" x14ac:dyDescent="0.25">
      <c r="A90" s="155" t="s">
        <v>220</v>
      </c>
      <c r="B90" s="160">
        <v>83</v>
      </c>
      <c r="C90" s="136">
        <f t="shared" ref="C90" si="12">SUM(C91:C99)</f>
        <v>85269845</v>
      </c>
      <c r="D90" s="136">
        <f>SUM(D91:D99)</f>
        <v>75673277</v>
      </c>
    </row>
    <row r="91" spans="1:4" x14ac:dyDescent="0.25">
      <c r="A91" s="154" t="s">
        <v>81</v>
      </c>
      <c r="B91" s="160">
        <v>84</v>
      </c>
      <c r="C91" s="4">
        <v>0</v>
      </c>
      <c r="D91" s="4">
        <v>0</v>
      </c>
    </row>
    <row r="92" spans="1:4" x14ac:dyDescent="0.25">
      <c r="A92" s="154" t="s">
        <v>82</v>
      </c>
      <c r="B92" s="160">
        <v>85</v>
      </c>
      <c r="C92" s="4">
        <v>11270</v>
      </c>
      <c r="D92" s="4">
        <v>11069</v>
      </c>
    </row>
    <row r="93" spans="1:4" x14ac:dyDescent="0.25">
      <c r="A93" s="154" t="s">
        <v>83</v>
      </c>
      <c r="B93" s="160">
        <v>86</v>
      </c>
      <c r="C93" s="4">
        <v>71876349</v>
      </c>
      <c r="D93" s="4">
        <v>62485865</v>
      </c>
    </row>
    <row r="94" spans="1:4" x14ac:dyDescent="0.25">
      <c r="A94" s="154" t="s">
        <v>222</v>
      </c>
      <c r="B94" s="160">
        <v>87</v>
      </c>
      <c r="C94" s="4">
        <v>0</v>
      </c>
      <c r="D94" s="4">
        <v>0</v>
      </c>
    </row>
    <row r="95" spans="1:4" x14ac:dyDescent="0.25">
      <c r="A95" s="154" t="s">
        <v>223</v>
      </c>
      <c r="B95" s="160">
        <v>88</v>
      </c>
      <c r="C95" s="4">
        <v>185773</v>
      </c>
      <c r="D95" s="4">
        <v>185773</v>
      </c>
    </row>
    <row r="96" spans="1:4" x14ac:dyDescent="0.25">
      <c r="A96" s="154" t="s">
        <v>224</v>
      </c>
      <c r="B96" s="160">
        <v>89</v>
      </c>
      <c r="C96" s="4">
        <v>0</v>
      </c>
      <c r="D96" s="4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4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4">
        <v>0</v>
      </c>
    </row>
    <row r="99" spans="1:4" x14ac:dyDescent="0.25">
      <c r="A99" s="154" t="s">
        <v>227</v>
      </c>
      <c r="B99" s="160">
        <v>92</v>
      </c>
      <c r="C99" s="4">
        <v>13196453</v>
      </c>
      <c r="D99" s="4">
        <v>12990570</v>
      </c>
    </row>
    <row r="100" spans="1:4" x14ac:dyDescent="0.25">
      <c r="A100" s="155" t="s">
        <v>221</v>
      </c>
      <c r="B100" s="160">
        <v>93</v>
      </c>
      <c r="C100" s="136">
        <f t="shared" ref="C100" si="13">SUM(C101:C112)</f>
        <v>605933816</v>
      </c>
      <c r="D100" s="136">
        <f>SUM(D101:D112)</f>
        <v>637913875</v>
      </c>
    </row>
    <row r="101" spans="1:4" x14ac:dyDescent="0.25">
      <c r="A101" s="154" t="s">
        <v>81</v>
      </c>
      <c r="B101" s="160">
        <v>94</v>
      </c>
      <c r="C101" s="4">
        <v>0</v>
      </c>
      <c r="D101" s="4">
        <v>0</v>
      </c>
    </row>
    <row r="102" spans="1:4" x14ac:dyDescent="0.25">
      <c r="A102" s="154" t="s">
        <v>82</v>
      </c>
      <c r="B102" s="160">
        <v>95</v>
      </c>
      <c r="C102" s="4">
        <v>0</v>
      </c>
      <c r="D102" s="4">
        <v>35551515</v>
      </c>
    </row>
    <row r="103" spans="1:4" x14ac:dyDescent="0.25">
      <c r="A103" s="154" t="s">
        <v>83</v>
      </c>
      <c r="B103" s="160">
        <v>96</v>
      </c>
      <c r="C103" s="4">
        <v>366510252</v>
      </c>
      <c r="D103" s="4">
        <v>367341172</v>
      </c>
    </row>
    <row r="104" spans="1:4" x14ac:dyDescent="0.25">
      <c r="A104" s="154" t="s">
        <v>222</v>
      </c>
      <c r="B104" s="160">
        <v>97</v>
      </c>
      <c r="C104" s="4">
        <v>2985710</v>
      </c>
      <c r="D104" s="4">
        <v>250488</v>
      </c>
    </row>
    <row r="105" spans="1:4" x14ac:dyDescent="0.25">
      <c r="A105" s="154" t="s">
        <v>223</v>
      </c>
      <c r="B105" s="160">
        <v>98</v>
      </c>
      <c r="C105" s="4">
        <v>102605008</v>
      </c>
      <c r="D105" s="4">
        <v>102751192</v>
      </c>
    </row>
    <row r="106" spans="1:4" x14ac:dyDescent="0.25">
      <c r="A106" s="154" t="s">
        <v>224</v>
      </c>
      <c r="B106" s="160">
        <v>99</v>
      </c>
      <c r="C106" s="4">
        <v>46740600</v>
      </c>
      <c r="D106" s="4">
        <v>45830600</v>
      </c>
    </row>
    <row r="107" spans="1:4" x14ac:dyDescent="0.25">
      <c r="A107" s="154" t="s">
        <v>225</v>
      </c>
      <c r="B107" s="160">
        <v>100</v>
      </c>
      <c r="C107" s="4">
        <v>0</v>
      </c>
      <c r="D107" s="4">
        <v>0</v>
      </c>
    </row>
    <row r="108" spans="1:4" x14ac:dyDescent="0.25">
      <c r="A108" s="181" t="s">
        <v>298</v>
      </c>
      <c r="B108" s="160">
        <v>101</v>
      </c>
      <c r="C108" s="4">
        <v>2188819</v>
      </c>
      <c r="D108" s="4">
        <v>2306435</v>
      </c>
    </row>
    <row r="109" spans="1:4" x14ac:dyDescent="0.25">
      <c r="A109" s="154" t="s">
        <v>231</v>
      </c>
      <c r="B109" s="160">
        <v>102</v>
      </c>
      <c r="C109" s="4">
        <v>4014406</v>
      </c>
      <c r="D109" s="4">
        <v>4261919</v>
      </c>
    </row>
    <row r="110" spans="1:4" x14ac:dyDescent="0.25">
      <c r="A110" s="154" t="s">
        <v>230</v>
      </c>
      <c r="B110" s="160">
        <v>103</v>
      </c>
      <c r="C110" s="4">
        <v>0</v>
      </c>
      <c r="D110" s="4">
        <v>0</v>
      </c>
    </row>
    <row r="111" spans="1:4" x14ac:dyDescent="0.25">
      <c r="A111" s="154" t="s">
        <v>228</v>
      </c>
      <c r="B111" s="160">
        <v>104</v>
      </c>
      <c r="C111" s="4">
        <v>0</v>
      </c>
      <c r="D111" s="4">
        <v>0</v>
      </c>
    </row>
    <row r="112" spans="1:4" x14ac:dyDescent="0.25">
      <c r="A112" s="154" t="s">
        <v>229</v>
      </c>
      <c r="B112" s="160">
        <v>105</v>
      </c>
      <c r="C112" s="4">
        <v>80889021</v>
      </c>
      <c r="D112" s="4">
        <v>79620554</v>
      </c>
    </row>
    <row r="113" spans="1:4" x14ac:dyDescent="0.25">
      <c r="A113" s="155" t="s">
        <v>232</v>
      </c>
      <c r="B113" s="160">
        <v>106</v>
      </c>
      <c r="C113" s="4">
        <v>13379330</v>
      </c>
      <c r="D113" s="4">
        <v>13784838</v>
      </c>
    </row>
    <row r="114" spans="1:4" x14ac:dyDescent="0.25">
      <c r="A114" s="155" t="s">
        <v>233</v>
      </c>
      <c r="B114" s="160">
        <v>107</v>
      </c>
      <c r="C114" s="136">
        <f>C69+C86+C90+C100+C113</f>
        <v>724939298.44199979</v>
      </c>
      <c r="D114" s="136">
        <f>D69+D86+D90+D100+D113</f>
        <v>744748955.03999996</v>
      </c>
    </row>
    <row r="115" spans="1:4" x14ac:dyDescent="0.25">
      <c r="A115" s="93" t="s">
        <v>214</v>
      </c>
      <c r="B115" s="162">
        <v>108</v>
      </c>
      <c r="C115" s="5"/>
      <c r="D115" s="185"/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184">
        <v>-38002217.180900007</v>
      </c>
      <c r="D118" s="4">
        <v>-42054465.174999997</v>
      </c>
    </row>
    <row r="119" spans="1:4" x14ac:dyDescent="0.25">
      <c r="A119" s="153" t="s">
        <v>85</v>
      </c>
      <c r="B119" s="2">
        <v>110</v>
      </c>
      <c r="C119" s="197">
        <v>58358524.622899815</v>
      </c>
      <c r="D119" s="5">
        <v>59431430.215000004</v>
      </c>
    </row>
    <row r="120" spans="1:4" x14ac:dyDescent="0.25">
      <c r="A120" s="89"/>
      <c r="B120" s="90"/>
      <c r="C120" s="196"/>
      <c r="D120" s="196"/>
    </row>
    <row r="121" spans="1:4" x14ac:dyDescent="0.25">
      <c r="A121" s="91"/>
      <c r="B121" s="92"/>
      <c r="C121" s="138"/>
      <c r="D121" s="138"/>
    </row>
  </sheetData>
  <phoneticPr fontId="4" type="noConversion"/>
  <dataValidations count="2">
    <dataValidation allowBlank="1" sqref="D27:D115 D7:D25 C7:C115 C118:D119" xr:uid="{00000000-0002-0000-0100-000000000000}"/>
    <dataValidation type="whole" operator="greaterThanOrEqual" allowBlank="1" showInputMessage="1" showErrorMessage="1" errorTitle="Pogrešan unos" error="Mogu se unijeti samo cjelobrojne pozitivne vrijednosti." sqref="D26" xr:uid="{E299B466-4269-4DE9-A039-8F3725944416}">
      <formula1>0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71"/>
  <sheetViews>
    <sheetView view="pageBreakPreview" topLeftCell="A38" zoomScale="115" zoomScaleSheetLayoutView="115" workbookViewId="0">
      <selection activeCell="F70" sqref="F70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301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6">
        <v>111</v>
      </c>
      <c r="C7" s="164">
        <f>SUM(C8:C9)</f>
        <v>287771957</v>
      </c>
      <c r="D7" s="164">
        <f>SUM(D8:D9)</f>
        <v>128319693</v>
      </c>
      <c r="E7" s="164">
        <f>SUM(E8:E9)</f>
        <v>238103937.98000002</v>
      </c>
      <c r="F7" s="164">
        <f>SUM(F8:F9)</f>
        <v>135075935.98000002</v>
      </c>
    </row>
    <row r="8" spans="1:6" x14ac:dyDescent="0.25">
      <c r="A8" s="149" t="s">
        <v>150</v>
      </c>
      <c r="B8" s="1">
        <v>112</v>
      </c>
      <c r="C8" s="4">
        <v>279289112</v>
      </c>
      <c r="D8" s="4">
        <v>124742996</v>
      </c>
      <c r="E8" s="4">
        <v>229827598.87</v>
      </c>
      <c r="F8" s="4">
        <v>131042642.87</v>
      </c>
    </row>
    <row r="9" spans="1:6" x14ac:dyDescent="0.25">
      <c r="A9" s="157" t="s">
        <v>151</v>
      </c>
      <c r="B9" s="1">
        <v>113</v>
      </c>
      <c r="C9" s="4">
        <v>8482845</v>
      </c>
      <c r="D9" s="4">
        <v>3576697</v>
      </c>
      <c r="E9" s="4">
        <v>8276339.1100000003</v>
      </c>
      <c r="F9" s="4">
        <v>4033293.1100000003</v>
      </c>
    </row>
    <row r="10" spans="1:6" x14ac:dyDescent="0.25">
      <c r="A10" s="157" t="s">
        <v>86</v>
      </c>
      <c r="B10" s="1">
        <v>114</v>
      </c>
      <c r="C10" s="136">
        <f>C11+C12+C16+C20+C21+C22+C25+C26</f>
        <v>299581452</v>
      </c>
      <c r="D10" s="136">
        <f>D11+D12+D16+D20+D21+D22+D25+D26</f>
        <v>133703863</v>
      </c>
      <c r="E10" s="136">
        <f>E11+E12+E16+E20+E21+E22+E25+E26</f>
        <v>241240877.95000002</v>
      </c>
      <c r="F10" s="136">
        <f>F11+F12+F16+F20+F21+F22+F25+F26</f>
        <v>134856970</v>
      </c>
    </row>
    <row r="11" spans="1:6" x14ac:dyDescent="0.25">
      <c r="A11" s="157" t="s">
        <v>152</v>
      </c>
      <c r="B11" s="1">
        <v>115</v>
      </c>
      <c r="C11" s="4">
        <v>-5140336</v>
      </c>
      <c r="D11" s="4">
        <v>788861</v>
      </c>
      <c r="E11" s="4">
        <v>-6730675</v>
      </c>
      <c r="F11" s="4">
        <v>-3845499</v>
      </c>
    </row>
    <row r="12" spans="1:6" x14ac:dyDescent="0.25">
      <c r="A12" s="157" t="s">
        <v>155</v>
      </c>
      <c r="B12" s="1">
        <v>116</v>
      </c>
      <c r="C12" s="136">
        <f>SUM(C13:C15)</f>
        <v>255728151</v>
      </c>
      <c r="D12" s="136">
        <f>SUM(D13:D15)</f>
        <v>110141240</v>
      </c>
      <c r="E12" s="136">
        <f>SUM(E13:E15)</f>
        <v>206084471.94</v>
      </c>
      <c r="F12" s="136">
        <f>SUM(F13:F15)</f>
        <v>117013023.55</v>
      </c>
    </row>
    <row r="13" spans="1:6" x14ac:dyDescent="0.25">
      <c r="A13" s="156" t="s">
        <v>153</v>
      </c>
      <c r="B13" s="1">
        <v>117</v>
      </c>
      <c r="C13" s="4">
        <v>134092373</v>
      </c>
      <c r="D13" s="4">
        <v>60893204</v>
      </c>
      <c r="E13" s="4">
        <v>144172275.34999999</v>
      </c>
      <c r="F13" s="4">
        <v>73238797.959999993</v>
      </c>
    </row>
    <row r="14" spans="1:6" x14ac:dyDescent="0.25">
      <c r="A14" s="156" t="s">
        <v>87</v>
      </c>
      <c r="B14" s="1">
        <v>118</v>
      </c>
      <c r="C14" s="4">
        <v>100009243</v>
      </c>
      <c r="D14" s="4">
        <v>38402481</v>
      </c>
      <c r="E14" s="4">
        <v>44387018</v>
      </c>
      <c r="F14" s="4">
        <v>34113418</v>
      </c>
    </row>
    <row r="15" spans="1:6" x14ac:dyDescent="0.25">
      <c r="A15" s="156" t="s">
        <v>154</v>
      </c>
      <c r="B15" s="1">
        <v>119</v>
      </c>
      <c r="C15" s="4">
        <v>21626535</v>
      </c>
      <c r="D15" s="4">
        <v>10845555</v>
      </c>
      <c r="E15" s="4">
        <v>17525178.59</v>
      </c>
      <c r="F15" s="4">
        <v>9660807.5899999999</v>
      </c>
    </row>
    <row r="16" spans="1:6" x14ac:dyDescent="0.25">
      <c r="A16" s="157" t="s">
        <v>157</v>
      </c>
      <c r="B16" s="1">
        <v>120</v>
      </c>
      <c r="C16" s="136">
        <f>SUM(C17:C19)</f>
        <v>21825119</v>
      </c>
      <c r="D16" s="136">
        <f>SUM(D17:D19)</f>
        <v>10284255</v>
      </c>
      <c r="E16" s="136">
        <f>SUM(E17:E19)</f>
        <v>18585933.289999999</v>
      </c>
      <c r="F16" s="136">
        <f>SUM(F17:F19)</f>
        <v>9471183.2899999991</v>
      </c>
    </row>
    <row r="17" spans="1:6" x14ac:dyDescent="0.25">
      <c r="A17" s="156" t="s">
        <v>156</v>
      </c>
      <c r="B17" s="1">
        <v>121</v>
      </c>
      <c r="C17" s="4">
        <v>13568338</v>
      </c>
      <c r="D17" s="4">
        <v>6490081</v>
      </c>
      <c r="E17" s="4">
        <v>11962011.76</v>
      </c>
      <c r="F17" s="4">
        <v>6115029.7599999998</v>
      </c>
    </row>
    <row r="18" spans="1:6" x14ac:dyDescent="0.25">
      <c r="A18" s="156" t="s">
        <v>88</v>
      </c>
      <c r="B18" s="1">
        <v>122</v>
      </c>
      <c r="C18" s="4">
        <v>5037408</v>
      </c>
      <c r="D18" s="4">
        <v>2275580</v>
      </c>
      <c r="E18" s="4">
        <v>3998458.87</v>
      </c>
      <c r="F18" s="4">
        <v>2024306.87</v>
      </c>
    </row>
    <row r="19" spans="1:6" x14ac:dyDescent="0.25">
      <c r="A19" s="156" t="s">
        <v>158</v>
      </c>
      <c r="B19" s="1">
        <v>123</v>
      </c>
      <c r="C19" s="4">
        <v>3219373</v>
      </c>
      <c r="D19" s="4">
        <v>1518594</v>
      </c>
      <c r="E19" s="4">
        <v>2625462.66</v>
      </c>
      <c r="F19" s="4">
        <v>1331846.6600000001</v>
      </c>
    </row>
    <row r="20" spans="1:6" x14ac:dyDescent="0.25">
      <c r="A20" s="157" t="s">
        <v>89</v>
      </c>
      <c r="B20" s="1">
        <v>124</v>
      </c>
      <c r="C20" s="4">
        <v>16174437</v>
      </c>
      <c r="D20" s="4">
        <v>8029696</v>
      </c>
      <c r="E20" s="4">
        <v>15352641.24</v>
      </c>
      <c r="F20" s="4">
        <v>7613351.2400000002</v>
      </c>
    </row>
    <row r="21" spans="1:6" x14ac:dyDescent="0.25">
      <c r="A21" s="157" t="s">
        <v>159</v>
      </c>
      <c r="B21" s="1">
        <v>125</v>
      </c>
      <c r="C21" s="4">
        <v>3932497</v>
      </c>
      <c r="D21" s="4">
        <v>1511724</v>
      </c>
      <c r="E21" s="4">
        <v>3473744.86</v>
      </c>
      <c r="F21" s="4">
        <v>1845698.2999999998</v>
      </c>
    </row>
    <row r="22" spans="1:6" x14ac:dyDescent="0.25">
      <c r="A22" s="157" t="s">
        <v>160</v>
      </c>
      <c r="B22" s="1">
        <v>126</v>
      </c>
      <c r="C22" s="136">
        <f>SUM(C23:C24)</f>
        <v>0</v>
      </c>
      <c r="D22" s="136">
        <f>SUM(D23:D24)</f>
        <v>0</v>
      </c>
      <c r="E22" s="136">
        <f>SUM(E23:E24)</f>
        <v>0</v>
      </c>
      <c r="F22" s="136">
        <f>SUM(F23:F24)</f>
        <v>0</v>
      </c>
    </row>
    <row r="23" spans="1:6" x14ac:dyDescent="0.25">
      <c r="A23" s="156" t="s">
        <v>161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25">
      <c r="A24" s="156" t="s">
        <v>162</v>
      </c>
      <c r="B24" s="1">
        <v>128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25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25">
      <c r="A26" s="157" t="s">
        <v>91</v>
      </c>
      <c r="B26" s="1">
        <v>130</v>
      </c>
      <c r="C26" s="4">
        <v>7061584</v>
      </c>
      <c r="D26" s="4">
        <v>2948087</v>
      </c>
      <c r="E26" s="4">
        <v>4474761.62</v>
      </c>
      <c r="F26" s="4">
        <v>2759212.62</v>
      </c>
    </row>
    <row r="27" spans="1:6" x14ac:dyDescent="0.25">
      <c r="A27" s="157" t="s">
        <v>92</v>
      </c>
      <c r="B27" s="1">
        <v>131</v>
      </c>
      <c r="C27" s="136">
        <f t="shared" ref="C27:F27" si="0">SUM(C28:C32)</f>
        <v>3713282</v>
      </c>
      <c r="D27" s="136">
        <f t="shared" si="0"/>
        <v>1458870</v>
      </c>
      <c r="E27" s="136">
        <f t="shared" si="0"/>
        <v>2175676.98</v>
      </c>
      <c r="F27" s="136">
        <f t="shared" si="0"/>
        <v>922385.98</v>
      </c>
    </row>
    <row r="28" spans="1:6" x14ac:dyDescent="0.25">
      <c r="A28" s="186" t="s">
        <v>164</v>
      </c>
      <c r="B28" s="1">
        <v>132</v>
      </c>
      <c r="C28" s="4">
        <v>0</v>
      </c>
      <c r="D28" s="4">
        <v>0</v>
      </c>
      <c r="E28" s="4">
        <v>0</v>
      </c>
      <c r="F28" s="4">
        <v>0</v>
      </c>
    </row>
    <row r="29" spans="1:6" ht="32.25" customHeight="1" x14ac:dyDescent="0.25">
      <c r="A29" s="186" t="s">
        <v>165</v>
      </c>
      <c r="B29" s="1">
        <v>133</v>
      </c>
      <c r="C29" s="4">
        <v>2629563</v>
      </c>
      <c r="D29" s="4">
        <v>1015509</v>
      </c>
      <c r="E29" s="4">
        <v>2175676.98</v>
      </c>
      <c r="F29" s="4">
        <v>922385.98</v>
      </c>
    </row>
    <row r="30" spans="1:6" x14ac:dyDescent="0.25">
      <c r="A30" s="186" t="s">
        <v>167</v>
      </c>
      <c r="B30" s="1">
        <v>134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25">
      <c r="A31" s="186" t="s">
        <v>166</v>
      </c>
      <c r="B31" s="1">
        <v>135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25">
      <c r="A32" s="186" t="s">
        <v>93</v>
      </c>
      <c r="B32" s="1">
        <v>136</v>
      </c>
      <c r="C32" s="4">
        <v>1083719</v>
      </c>
      <c r="D32" s="4">
        <v>443361</v>
      </c>
      <c r="E32" s="4">
        <v>0</v>
      </c>
      <c r="F32" s="4">
        <v>0</v>
      </c>
    </row>
    <row r="33" spans="1:6" x14ac:dyDescent="0.25">
      <c r="A33" s="157" t="s">
        <v>94</v>
      </c>
      <c r="B33" s="1">
        <v>137</v>
      </c>
      <c r="C33" s="136">
        <f>SUM(C34:C37)</f>
        <v>16143219</v>
      </c>
      <c r="D33" s="136">
        <f>SUM(D34:D37)</f>
        <v>7348958</v>
      </c>
      <c r="E33" s="136">
        <f>SUM(E34:E37)</f>
        <v>2199703.52</v>
      </c>
      <c r="F33" s="136">
        <f>SUM(F34:F37)</f>
        <v>1105663.52</v>
      </c>
    </row>
    <row r="34" spans="1:6" ht="21" customHeight="1" x14ac:dyDescent="0.25">
      <c r="A34" s="186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 x14ac:dyDescent="0.25">
      <c r="A35" s="186" t="s">
        <v>169</v>
      </c>
      <c r="B35" s="1">
        <v>139</v>
      </c>
      <c r="C35" s="4">
        <v>16111755</v>
      </c>
      <c r="D35" s="4">
        <v>7345303</v>
      </c>
      <c r="E35" s="4">
        <v>2178092.52</v>
      </c>
      <c r="F35" s="4">
        <v>1084147.52</v>
      </c>
    </row>
    <row r="36" spans="1:6" x14ac:dyDescent="0.25">
      <c r="A36" s="186" t="s">
        <v>170</v>
      </c>
      <c r="B36" s="1">
        <v>140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25">
      <c r="A37" s="186" t="s">
        <v>95</v>
      </c>
      <c r="B37" s="1">
        <v>141</v>
      </c>
      <c r="C37" s="4">
        <v>31464</v>
      </c>
      <c r="D37" s="4">
        <v>3655</v>
      </c>
      <c r="E37" s="4">
        <v>21611</v>
      </c>
      <c r="F37" s="4">
        <v>21516</v>
      </c>
    </row>
    <row r="38" spans="1:6" x14ac:dyDescent="0.25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 x14ac:dyDescent="0.25">
      <c r="A42" s="157" t="s">
        <v>98</v>
      </c>
      <c r="B42" s="1">
        <v>146</v>
      </c>
      <c r="C42" s="136">
        <f>C7+C27+C38+C40</f>
        <v>291485239</v>
      </c>
      <c r="D42" s="136">
        <f>D7+D27+D38+D40</f>
        <v>129778563</v>
      </c>
      <c r="E42" s="136">
        <f>E7+E27+E38+E40</f>
        <v>240279614.96000001</v>
      </c>
      <c r="F42" s="136">
        <f>F7+F27+F38+F40</f>
        <v>135998321.96000001</v>
      </c>
    </row>
    <row r="43" spans="1:6" x14ac:dyDescent="0.25">
      <c r="A43" s="157" t="s">
        <v>99</v>
      </c>
      <c r="B43" s="1">
        <v>147</v>
      </c>
      <c r="C43" s="136">
        <f>C10+C33+C39+C41</f>
        <v>315724671</v>
      </c>
      <c r="D43" s="136">
        <f>D10+D33+D39+D41</f>
        <v>141052821</v>
      </c>
      <c r="E43" s="136">
        <f>E10+E33+E39+E41</f>
        <v>243440581.47000003</v>
      </c>
      <c r="F43" s="136">
        <f>F10+F33+F39+F41</f>
        <v>135962633.52000001</v>
      </c>
    </row>
    <row r="44" spans="1:6" x14ac:dyDescent="0.25">
      <c r="A44" s="157" t="s">
        <v>100</v>
      </c>
      <c r="B44" s="1">
        <v>148</v>
      </c>
      <c r="C44" s="136">
        <f>C42-C43</f>
        <v>-24239432</v>
      </c>
      <c r="D44" s="136">
        <f>D42-D43</f>
        <v>-11274258</v>
      </c>
      <c r="E44" s="136">
        <f>E42-E43</f>
        <v>-3160966.5100000203</v>
      </c>
      <c r="F44" s="136">
        <f>F42-F43</f>
        <v>35688.439999997616</v>
      </c>
    </row>
    <row r="45" spans="1:6" x14ac:dyDescent="0.25">
      <c r="A45" s="156" t="s">
        <v>101</v>
      </c>
      <c r="B45" s="1">
        <v>149</v>
      </c>
      <c r="C45" s="136">
        <f>IF(C42&gt;C43,C42-C43,0)</f>
        <v>0</v>
      </c>
      <c r="D45" s="136">
        <f>IF(D42&gt;D43,D42-D43,0)</f>
        <v>0</v>
      </c>
      <c r="E45" s="136">
        <f>IF(E42&gt;E43,E42-E43,0)</f>
        <v>0</v>
      </c>
      <c r="F45" s="136">
        <f>IF(F42&gt;F43,F42-F43,0)</f>
        <v>35688.439999997616</v>
      </c>
    </row>
    <row r="46" spans="1:6" x14ac:dyDescent="0.25">
      <c r="A46" s="156" t="s">
        <v>102</v>
      </c>
      <c r="B46" s="1">
        <v>150</v>
      </c>
      <c r="C46" s="136">
        <f>IF(C43&gt;C42,C43-C42,0)</f>
        <v>24239432</v>
      </c>
      <c r="D46" s="136">
        <f>IF(D43&gt;D42,D43-D42,0)</f>
        <v>11274258</v>
      </c>
      <c r="E46" s="136">
        <f>IF(E43&gt;E42,E43-E42,0)</f>
        <v>3160966.5100000203</v>
      </c>
      <c r="F46" s="136">
        <f>IF(F43&gt;F42,F43-F42,0)</f>
        <v>0</v>
      </c>
    </row>
    <row r="47" spans="1:6" x14ac:dyDescent="0.25">
      <c r="A47" s="157" t="s">
        <v>173</v>
      </c>
      <c r="B47" s="1">
        <v>151</v>
      </c>
      <c r="C47" s="4"/>
      <c r="D47" s="4"/>
      <c r="E47" s="4"/>
      <c r="F47" s="4"/>
    </row>
    <row r="48" spans="1:6" x14ac:dyDescent="0.25">
      <c r="A48" s="157" t="s">
        <v>103</v>
      </c>
      <c r="B48" s="1">
        <v>152</v>
      </c>
      <c r="C48" s="136">
        <f>C44-C47</f>
        <v>-24239432</v>
      </c>
      <c r="D48" s="136">
        <f>D44-D47</f>
        <v>-11274258</v>
      </c>
      <c r="E48" s="136">
        <f>E44-E47</f>
        <v>-3160966.5100000203</v>
      </c>
      <c r="F48" s="136">
        <f>F44-F47</f>
        <v>35688.439999997616</v>
      </c>
    </row>
    <row r="49" spans="1:6" x14ac:dyDescent="0.25">
      <c r="A49" s="156" t="s">
        <v>104</v>
      </c>
      <c r="B49" s="1">
        <v>153</v>
      </c>
      <c r="C49" s="136">
        <f>IF(C48&gt;0,C48,0)</f>
        <v>0</v>
      </c>
      <c r="D49" s="136">
        <f>IF(D48&gt;0,D48,0)</f>
        <v>0</v>
      </c>
      <c r="E49" s="136">
        <f>IF(E48&gt;0,E48,0)</f>
        <v>0</v>
      </c>
      <c r="F49" s="136">
        <f>IF(F48&gt;0,F48,0)</f>
        <v>35688.439999997616</v>
      </c>
    </row>
    <row r="50" spans="1:6" x14ac:dyDescent="0.25">
      <c r="A50" s="132" t="s">
        <v>105</v>
      </c>
      <c r="B50" s="167">
        <v>154</v>
      </c>
      <c r="C50" s="137">
        <f>IF(C48&lt;0,-C48,0)</f>
        <v>24239432</v>
      </c>
      <c r="D50" s="137">
        <f>IF(D48&lt;0,-D48,0)</f>
        <v>11274258</v>
      </c>
      <c r="E50" s="137">
        <f>IF(E48&lt;0,-E48,0)</f>
        <v>3160966.5100000203</v>
      </c>
      <c r="F50" s="137">
        <f>IF(F48&lt;0,-F48,0)</f>
        <v>0</v>
      </c>
    </row>
    <row r="51" spans="1:6" x14ac:dyDescent="0.25">
      <c r="A51" s="94" t="s">
        <v>106</v>
      </c>
      <c r="B51" s="95"/>
      <c r="C51" s="152"/>
      <c r="D51" s="152"/>
      <c r="E51" s="152"/>
      <c r="F51" s="163"/>
    </row>
    <row r="52" spans="1:6" x14ac:dyDescent="0.25">
      <c r="A52" s="112" t="s">
        <v>107</v>
      </c>
      <c r="B52" s="169"/>
      <c r="C52" s="170"/>
      <c r="D52" s="170"/>
      <c r="E52" s="170"/>
      <c r="F52" s="170"/>
    </row>
    <row r="53" spans="1:6" x14ac:dyDescent="0.25">
      <c r="A53" s="157" t="s">
        <v>174</v>
      </c>
      <c r="B53" s="1">
        <v>155</v>
      </c>
      <c r="C53" s="4">
        <v>-23034101</v>
      </c>
      <c r="D53" s="4">
        <v>-10392562</v>
      </c>
      <c r="E53" s="4">
        <v>-4233873.2324999869</v>
      </c>
      <c r="F53" s="4">
        <v>-1470940.2984999828</v>
      </c>
    </row>
    <row r="54" spans="1:6" x14ac:dyDescent="0.25">
      <c r="A54" s="93" t="s">
        <v>108</v>
      </c>
      <c r="B54" s="167">
        <v>156</v>
      </c>
      <c r="C54" s="5">
        <v>-1205330</v>
      </c>
      <c r="D54" s="5">
        <v>-881669</v>
      </c>
      <c r="E54" s="5">
        <v>1072906.8125</v>
      </c>
      <c r="F54" s="5">
        <v>1506629.0185000002</v>
      </c>
    </row>
    <row r="55" spans="1:6" x14ac:dyDescent="0.25">
      <c r="A55" s="94" t="s">
        <v>109</v>
      </c>
      <c r="B55" s="95"/>
      <c r="C55" s="152"/>
      <c r="D55" s="152"/>
      <c r="E55" s="152"/>
      <c r="F55" s="163"/>
    </row>
    <row r="56" spans="1:6" x14ac:dyDescent="0.25">
      <c r="A56" s="112" t="s">
        <v>110</v>
      </c>
      <c r="B56" s="166">
        <v>157</v>
      </c>
      <c r="C56" s="3">
        <f>C48</f>
        <v>-24239432</v>
      </c>
      <c r="D56" s="3">
        <f>D48</f>
        <v>-11274258</v>
      </c>
      <c r="E56" s="3">
        <f>E48</f>
        <v>-3160966.5100000203</v>
      </c>
      <c r="F56" s="3">
        <f>F48</f>
        <v>35688.439999997616</v>
      </c>
    </row>
    <row r="57" spans="1:6" x14ac:dyDescent="0.25">
      <c r="A57" s="157" t="s">
        <v>111</v>
      </c>
      <c r="B57" s="1">
        <v>158</v>
      </c>
      <c r="C57" s="176">
        <f>SUM(C58:C64)</f>
        <v>0</v>
      </c>
      <c r="D57" s="136">
        <f>SUM(D58:D64)</f>
        <v>0</v>
      </c>
      <c r="E57" s="136">
        <f>SUM(E58:E64)</f>
        <v>0</v>
      </c>
      <c r="F57" s="136">
        <f>SUM(F58:F64)</f>
        <v>0</v>
      </c>
    </row>
    <row r="58" spans="1:6" x14ac:dyDescent="0.25">
      <c r="A58" s="157" t="s">
        <v>175</v>
      </c>
      <c r="B58" s="1">
        <v>159</v>
      </c>
      <c r="C58" s="4"/>
      <c r="D58" s="4"/>
      <c r="E58" s="4"/>
      <c r="F58" s="4"/>
    </row>
    <row r="59" spans="1:6" x14ac:dyDescent="0.25">
      <c r="A59" s="157" t="s">
        <v>176</v>
      </c>
      <c r="B59" s="1">
        <v>160</v>
      </c>
      <c r="C59" s="4"/>
      <c r="D59" s="4"/>
      <c r="E59" s="4"/>
      <c r="F59" s="4"/>
    </row>
    <row r="60" spans="1:6" x14ac:dyDescent="0.25">
      <c r="A60" s="157" t="s">
        <v>177</v>
      </c>
      <c r="B60" s="1">
        <v>161</v>
      </c>
      <c r="C60" s="175"/>
      <c r="D60" s="4"/>
      <c r="E60" s="4"/>
      <c r="F60" s="4"/>
    </row>
    <row r="61" spans="1:6" x14ac:dyDescent="0.25">
      <c r="A61" s="182" t="s">
        <v>178</v>
      </c>
      <c r="B61" s="1">
        <v>162</v>
      </c>
      <c r="C61" s="4"/>
      <c r="D61" s="4"/>
      <c r="E61" s="4"/>
      <c r="F61" s="4"/>
    </row>
    <row r="62" spans="1:6" x14ac:dyDescent="0.25">
      <c r="A62" s="182" t="s">
        <v>179</v>
      </c>
      <c r="B62" s="1">
        <v>163</v>
      </c>
      <c r="C62" s="4"/>
      <c r="D62" s="4"/>
      <c r="E62" s="4"/>
      <c r="F62" s="4"/>
    </row>
    <row r="63" spans="1:6" x14ac:dyDescent="0.25">
      <c r="A63" s="157" t="s">
        <v>180</v>
      </c>
      <c r="B63" s="1">
        <v>164</v>
      </c>
      <c r="C63" s="4"/>
      <c r="D63" s="4"/>
      <c r="E63" s="4"/>
      <c r="F63" s="4"/>
    </row>
    <row r="64" spans="1:6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6">
        <f>C57-C65</f>
        <v>0</v>
      </c>
      <c r="D66" s="136">
        <f>D57-D65</f>
        <v>0</v>
      </c>
      <c r="E66" s="136">
        <f>E57-E65</f>
        <v>0</v>
      </c>
      <c r="F66" s="136">
        <f>F57-F65</f>
        <v>0</v>
      </c>
    </row>
    <row r="67" spans="1:6" x14ac:dyDescent="0.25">
      <c r="A67" s="93" t="s">
        <v>112</v>
      </c>
      <c r="B67" s="167">
        <v>168</v>
      </c>
      <c r="C67" s="137">
        <f>C56+C66</f>
        <v>-24239432</v>
      </c>
      <c r="D67" s="137">
        <f>D56+D66</f>
        <v>-11274258</v>
      </c>
      <c r="E67" s="137">
        <f>E56+E66</f>
        <v>-3160966.5100000203</v>
      </c>
      <c r="F67" s="137">
        <f>F56+F66</f>
        <v>35688.439999997616</v>
      </c>
    </row>
    <row r="68" spans="1:6" ht="24" x14ac:dyDescent="0.25">
      <c r="A68" s="94" t="s">
        <v>113</v>
      </c>
      <c r="B68" s="95"/>
      <c r="C68" s="171"/>
      <c r="D68" s="171"/>
      <c r="E68" s="171"/>
      <c r="F68" s="172"/>
    </row>
    <row r="69" spans="1:6" x14ac:dyDescent="0.25">
      <c r="A69" s="112" t="s">
        <v>114</v>
      </c>
      <c r="B69" s="168"/>
      <c r="C69" s="165"/>
      <c r="D69" s="165"/>
      <c r="E69" s="165"/>
      <c r="F69" s="165"/>
    </row>
    <row r="70" spans="1:6" x14ac:dyDescent="0.25">
      <c r="A70" s="157" t="s">
        <v>174</v>
      </c>
      <c r="B70" s="1">
        <v>169</v>
      </c>
      <c r="C70" s="4">
        <v>-23034100</v>
      </c>
      <c r="D70" s="4">
        <v>-10392562</v>
      </c>
      <c r="E70" s="4">
        <v>-4233873.2324999869</v>
      </c>
      <c r="F70" s="4">
        <v>-1470940.2984999828</v>
      </c>
    </row>
    <row r="71" spans="1:6" x14ac:dyDescent="0.25">
      <c r="A71" s="101" t="s">
        <v>184</v>
      </c>
      <c r="B71" s="2">
        <v>170</v>
      </c>
      <c r="C71" s="5">
        <v>-1205330</v>
      </c>
      <c r="D71" s="5">
        <v>-881695</v>
      </c>
      <c r="E71" s="5">
        <v>1072906.8125</v>
      </c>
      <c r="F71" s="5">
        <v>1506629.0185000002</v>
      </c>
    </row>
  </sheetData>
  <autoFilter ref="A1:F71" xr:uid="{00000000-0009-0000-0000-000002000000}"/>
  <phoneticPr fontId="4" type="noConversion"/>
  <dataValidations count="1">
    <dataValidation allowBlank="1" sqref="C7:F67 C70:F71" xr:uid="{00000000-0002-0000-0200-000000000000}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8"/>
  <sheetViews>
    <sheetView view="pageBreakPreview" topLeftCell="A37" zoomScale="145" zoomScaleSheetLayoutView="145" workbookViewId="0">
      <selection activeCell="C47" sqref="C47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300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198">
        <v>-23057645</v>
      </c>
      <c r="D7" s="199">
        <v>-3160967</v>
      </c>
    </row>
    <row r="8" spans="1:4" x14ac:dyDescent="0.25">
      <c r="A8" s="100" t="s">
        <v>119</v>
      </c>
      <c r="B8" s="1">
        <v>2</v>
      </c>
      <c r="C8" s="200">
        <v>16175437</v>
      </c>
      <c r="D8" s="201">
        <v>15352643.16</v>
      </c>
    </row>
    <row r="9" spans="1:4" x14ac:dyDescent="0.25">
      <c r="A9" s="100" t="s">
        <v>237</v>
      </c>
      <c r="B9" s="1">
        <v>3</v>
      </c>
      <c r="C9" s="200">
        <v>0</v>
      </c>
      <c r="D9" s="201"/>
    </row>
    <row r="10" spans="1:4" x14ac:dyDescent="0.25">
      <c r="A10" s="100" t="s">
        <v>238</v>
      </c>
      <c r="B10" s="1">
        <v>4</v>
      </c>
      <c r="C10" s="200">
        <v>19019351</v>
      </c>
      <c r="D10" s="202">
        <v>2388245</v>
      </c>
    </row>
    <row r="11" spans="1:4" x14ac:dyDescent="0.25">
      <c r="A11" s="100" t="s">
        <v>239</v>
      </c>
      <c r="B11" s="1">
        <v>5</v>
      </c>
      <c r="C11" s="200">
        <v>17753544</v>
      </c>
      <c r="D11" s="201"/>
    </row>
    <row r="12" spans="1:4" x14ac:dyDescent="0.25">
      <c r="A12" s="100" t="s">
        <v>240</v>
      </c>
      <c r="B12" s="1">
        <v>6</v>
      </c>
      <c r="C12" s="200">
        <v>17048424</v>
      </c>
      <c r="D12" s="201">
        <v>3724140.62</v>
      </c>
    </row>
    <row r="13" spans="1:4" x14ac:dyDescent="0.25">
      <c r="A13" s="87" t="s">
        <v>241</v>
      </c>
      <c r="B13" s="1">
        <v>7</v>
      </c>
      <c r="C13" s="203">
        <f>+SUM(C7:C12)</f>
        <v>46939111</v>
      </c>
      <c r="D13" s="203">
        <f>+SUM(D7:D12)</f>
        <v>18304061.780000001</v>
      </c>
    </row>
    <row r="14" spans="1:4" x14ac:dyDescent="0.25">
      <c r="A14" s="100" t="s">
        <v>242</v>
      </c>
      <c r="B14" s="1">
        <v>8</v>
      </c>
      <c r="C14" s="200">
        <v>6902192</v>
      </c>
      <c r="D14" s="202">
        <v>1731141</v>
      </c>
    </row>
    <row r="15" spans="1:4" x14ac:dyDescent="0.25">
      <c r="A15" s="100" t="s">
        <v>243</v>
      </c>
      <c r="B15" s="1">
        <v>9</v>
      </c>
      <c r="C15" s="200">
        <v>0</v>
      </c>
      <c r="D15" s="201"/>
    </row>
    <row r="16" spans="1:4" x14ac:dyDescent="0.25">
      <c r="A16" s="100" t="s">
        <v>244</v>
      </c>
      <c r="B16" s="1">
        <v>10</v>
      </c>
      <c r="C16" s="200">
        <v>0</v>
      </c>
      <c r="D16" s="201">
        <v>13221408</v>
      </c>
    </row>
    <row r="17" spans="1:4" x14ac:dyDescent="0.25">
      <c r="A17" s="100" t="s">
        <v>245</v>
      </c>
      <c r="B17" s="1">
        <v>11</v>
      </c>
      <c r="C17" s="200">
        <v>18971814</v>
      </c>
      <c r="D17" s="201">
        <v>8012797.8000000007</v>
      </c>
    </row>
    <row r="18" spans="1:4" x14ac:dyDescent="0.25">
      <c r="A18" s="87" t="s">
        <v>246</v>
      </c>
      <c r="B18" s="1">
        <v>12</v>
      </c>
      <c r="C18" s="203">
        <f>SUM(C14:C17)</f>
        <v>25874006</v>
      </c>
      <c r="D18" s="204">
        <f>SUM(D14:D17)</f>
        <v>22965346.800000001</v>
      </c>
    </row>
    <row r="19" spans="1:4" ht="12.75" customHeight="1" x14ac:dyDescent="0.25">
      <c r="A19" s="87" t="s">
        <v>247</v>
      </c>
      <c r="B19" s="1">
        <v>13</v>
      </c>
      <c r="C19" s="205">
        <f>IF(C13&gt;C18,C13-C18,0)</f>
        <v>21065105</v>
      </c>
      <c r="D19" s="206">
        <f>IF(D13&gt;D18,D13-D18,0)</f>
        <v>0</v>
      </c>
    </row>
    <row r="20" spans="1:4" ht="13.5" customHeight="1" x14ac:dyDescent="0.25">
      <c r="A20" s="87" t="s">
        <v>248</v>
      </c>
      <c r="B20" s="1">
        <v>14</v>
      </c>
      <c r="C20" s="207">
        <f>IF(C18&gt;C13,C18-C13,0)</f>
        <v>0</v>
      </c>
      <c r="D20" s="208">
        <f>IF(D18&gt;D13,D18-D13,0)</f>
        <v>4661285.0199999996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198">
        <v>242394</v>
      </c>
      <c r="D22" s="199">
        <v>0</v>
      </c>
    </row>
    <row r="23" spans="1:4" x14ac:dyDescent="0.25">
      <c r="A23" s="100" t="s">
        <v>250</v>
      </c>
      <c r="B23" s="1">
        <v>16</v>
      </c>
      <c r="C23" s="200">
        <v>4754735</v>
      </c>
      <c r="D23" s="201">
        <v>54811.16</v>
      </c>
    </row>
    <row r="24" spans="1:4" x14ac:dyDescent="0.25">
      <c r="A24" s="100" t="s">
        <v>251</v>
      </c>
      <c r="B24" s="1">
        <v>17</v>
      </c>
      <c r="C24" s="200">
        <v>767626</v>
      </c>
      <c r="D24" s="201">
        <v>43482</v>
      </c>
    </row>
    <row r="25" spans="1:4" x14ac:dyDescent="0.25">
      <c r="A25" s="100" t="s">
        <v>252</v>
      </c>
      <c r="B25" s="1">
        <v>18</v>
      </c>
      <c r="C25" s="200">
        <v>0</v>
      </c>
      <c r="D25" s="201"/>
    </row>
    <row r="26" spans="1:4" x14ac:dyDescent="0.25">
      <c r="A26" s="100" t="s">
        <v>253</v>
      </c>
      <c r="B26" s="1">
        <v>19</v>
      </c>
      <c r="C26" s="200">
        <v>1435851</v>
      </c>
      <c r="D26" s="201">
        <v>10215</v>
      </c>
    </row>
    <row r="27" spans="1:4" x14ac:dyDescent="0.25">
      <c r="A27" s="87" t="s">
        <v>254</v>
      </c>
      <c r="B27" s="1">
        <v>20</v>
      </c>
      <c r="C27" s="203">
        <f>SUM(C22:C26)</f>
        <v>7200606</v>
      </c>
      <c r="D27" s="209">
        <f>SUM(D22:D26)</f>
        <v>108508.16</v>
      </c>
    </row>
    <row r="28" spans="1:4" x14ac:dyDescent="0.25">
      <c r="A28" s="100" t="s">
        <v>255</v>
      </c>
      <c r="B28" s="1">
        <v>21</v>
      </c>
      <c r="C28" s="200">
        <v>4464061</v>
      </c>
      <c r="D28" s="201">
        <v>4350184.71</v>
      </c>
    </row>
    <row r="29" spans="1:4" x14ac:dyDescent="0.25">
      <c r="A29" s="100" t="s">
        <v>256</v>
      </c>
      <c r="B29" s="1">
        <v>22</v>
      </c>
      <c r="C29" s="200">
        <v>21837319</v>
      </c>
      <c r="D29" s="201">
        <v>9840004</v>
      </c>
    </row>
    <row r="30" spans="1:4" x14ac:dyDescent="0.25">
      <c r="A30" s="100" t="s">
        <v>257</v>
      </c>
      <c r="B30" s="1">
        <v>23</v>
      </c>
      <c r="C30" s="200">
        <v>180161</v>
      </c>
      <c r="D30" s="201">
        <v>0</v>
      </c>
    </row>
    <row r="31" spans="1:4" x14ac:dyDescent="0.25">
      <c r="A31" s="87" t="s">
        <v>258</v>
      </c>
      <c r="B31" s="1">
        <v>24</v>
      </c>
      <c r="C31" s="203">
        <f>SUM(C28:C30)</f>
        <v>26481541</v>
      </c>
      <c r="D31" s="209">
        <f>SUM(D28:D30)</f>
        <v>14190188.710000001</v>
      </c>
    </row>
    <row r="32" spans="1:4" x14ac:dyDescent="0.25">
      <c r="A32" s="87" t="s">
        <v>259</v>
      </c>
      <c r="B32" s="1">
        <v>25</v>
      </c>
      <c r="C32" s="203">
        <f>IF(C27&gt;C31,C27-C31,0)</f>
        <v>0</v>
      </c>
      <c r="D32" s="209">
        <f>IF(D27&gt;D31,D27-D31,0)</f>
        <v>0</v>
      </c>
    </row>
    <row r="33" spans="1:4" x14ac:dyDescent="0.25">
      <c r="A33" s="87" t="s">
        <v>260</v>
      </c>
      <c r="B33" s="1">
        <v>26</v>
      </c>
      <c r="C33" s="207">
        <f>IF(C31&gt;C27,C31-C27,0)</f>
        <v>19280935</v>
      </c>
      <c r="D33" s="208">
        <f>IF(D31&gt;D27,D31-D27,0)</f>
        <v>14081680.550000001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3"/>
    </row>
    <row r="36" spans="1:4" ht="15.75" customHeight="1" x14ac:dyDescent="0.25">
      <c r="A36" s="100" t="s">
        <v>262</v>
      </c>
      <c r="B36" s="1">
        <v>28</v>
      </c>
      <c r="C36" s="200">
        <v>97577451</v>
      </c>
      <c r="D36" s="201">
        <v>35551515</v>
      </c>
    </row>
    <row r="37" spans="1:4" x14ac:dyDescent="0.25">
      <c r="A37" s="100" t="s">
        <v>263</v>
      </c>
      <c r="B37" s="1">
        <v>29</v>
      </c>
      <c r="C37" s="200">
        <v>52319</v>
      </c>
      <c r="D37" s="201">
        <v>0</v>
      </c>
    </row>
    <row r="38" spans="1:4" x14ac:dyDescent="0.25">
      <c r="A38" s="87" t="s">
        <v>264</v>
      </c>
      <c r="B38" s="1">
        <v>30</v>
      </c>
      <c r="C38" s="203">
        <f>SUM(C35:C37)</f>
        <v>97629770</v>
      </c>
      <c r="D38" s="209">
        <f>SUM(D35:D37)</f>
        <v>35551515</v>
      </c>
    </row>
    <row r="39" spans="1:4" x14ac:dyDescent="0.25">
      <c r="A39" s="100" t="s">
        <v>265</v>
      </c>
      <c r="B39" s="1">
        <v>31</v>
      </c>
      <c r="C39" s="200">
        <v>97531240</v>
      </c>
      <c r="D39" s="201">
        <v>7769741</v>
      </c>
    </row>
    <row r="40" spans="1:4" x14ac:dyDescent="0.25">
      <c r="A40" s="100" t="s">
        <v>266</v>
      </c>
      <c r="B40" s="1">
        <v>32</v>
      </c>
      <c r="C40" s="210">
        <v>1181786</v>
      </c>
      <c r="D40" s="201"/>
    </row>
    <row r="41" spans="1:4" x14ac:dyDescent="0.25">
      <c r="A41" s="100" t="s">
        <v>267</v>
      </c>
      <c r="B41" s="1">
        <v>33</v>
      </c>
      <c r="C41" s="210">
        <v>1287814</v>
      </c>
      <c r="D41" s="211">
        <v>862413</v>
      </c>
    </row>
    <row r="42" spans="1:4" x14ac:dyDescent="0.25">
      <c r="A42" s="100" t="s">
        <v>268</v>
      </c>
      <c r="B42" s="1">
        <v>34</v>
      </c>
      <c r="C42" s="200">
        <v>0</v>
      </c>
      <c r="D42" s="201"/>
    </row>
    <row r="43" spans="1:4" x14ac:dyDescent="0.25">
      <c r="A43" s="100" t="s">
        <v>269</v>
      </c>
      <c r="B43" s="1">
        <v>35</v>
      </c>
      <c r="C43" s="200">
        <v>8118000</v>
      </c>
      <c r="D43" s="201">
        <v>910000</v>
      </c>
    </row>
    <row r="44" spans="1:4" x14ac:dyDescent="0.25">
      <c r="A44" s="87" t="s">
        <v>270</v>
      </c>
      <c r="B44" s="1">
        <v>36</v>
      </c>
      <c r="C44" s="147">
        <f>SUM(C39:C43)</f>
        <v>108118840</v>
      </c>
      <c r="D44" s="147">
        <f>SUM(D39:D43)</f>
        <v>9542154</v>
      </c>
    </row>
    <row r="45" spans="1:4" x14ac:dyDescent="0.25">
      <c r="A45" s="87" t="s">
        <v>271</v>
      </c>
      <c r="B45" s="1">
        <v>37</v>
      </c>
      <c r="C45" s="147">
        <f>IF(C38&gt;C44,C38-C44,0)</f>
        <v>0</v>
      </c>
      <c r="D45" s="147">
        <f>IF(D38&gt;D44,D38-D44,0)</f>
        <v>26009361</v>
      </c>
    </row>
    <row r="46" spans="1:4" x14ac:dyDescent="0.25">
      <c r="A46" s="87" t="s">
        <v>272</v>
      </c>
      <c r="B46" s="1">
        <v>38</v>
      </c>
      <c r="C46" s="147">
        <f>IF(C44&gt;C38,C44-C38,0)</f>
        <v>10489070</v>
      </c>
      <c r="D46" s="147">
        <f>IF(D44&gt;D38,D44-D38,0)</f>
        <v>0</v>
      </c>
    </row>
    <row r="47" spans="1:4" x14ac:dyDescent="0.25">
      <c r="A47" s="100" t="s">
        <v>273</v>
      </c>
      <c r="B47" s="1">
        <v>39</v>
      </c>
      <c r="C47" s="136">
        <f>IF(C19-C20+C32-C33+C45-C46&gt;0,C19-C20+C32-C33+C45-C46,0)</f>
        <v>0</v>
      </c>
      <c r="D47" s="136">
        <f>IF(D19-D20+D32-D33+D45-D46&gt;0,D19-D20+D32-D33+D45-D46,0)</f>
        <v>7266395.4299999997</v>
      </c>
    </row>
    <row r="48" spans="1:4" x14ac:dyDescent="0.25">
      <c r="A48" s="100" t="s">
        <v>274</v>
      </c>
      <c r="B48" s="1">
        <v>40</v>
      </c>
      <c r="C48" s="136">
        <f>IF(C20-C19+C33-C32+C46-C45&gt;0,C20-C19+C33-C32+C46-C45,0)</f>
        <v>8704900</v>
      </c>
      <c r="D48" s="136">
        <f>IF(D20-D19+D33-D32+D46-D45&gt;0,D20-D19+D33-D32+D46-D45,0)</f>
        <v>0</v>
      </c>
    </row>
    <row r="49" spans="1:4" x14ac:dyDescent="0.25">
      <c r="A49" s="100" t="s">
        <v>275</v>
      </c>
      <c r="B49" s="1">
        <v>41</v>
      </c>
      <c r="C49" s="200">
        <v>9729370.7599999961</v>
      </c>
      <c r="D49" s="201">
        <v>3604962</v>
      </c>
    </row>
    <row r="50" spans="1:4" x14ac:dyDescent="0.25">
      <c r="A50" s="100" t="s">
        <v>276</v>
      </c>
      <c r="B50" s="1">
        <v>42</v>
      </c>
      <c r="C50" s="136">
        <f>IF(C47&gt;C48,C47-C48,0)</f>
        <v>0</v>
      </c>
      <c r="D50" s="136">
        <f>IF(D47&gt;D48,D47-D48,0)</f>
        <v>7266395.4299999997</v>
      </c>
    </row>
    <row r="51" spans="1:4" x14ac:dyDescent="0.25">
      <c r="A51" s="100" t="s">
        <v>122</v>
      </c>
      <c r="B51" s="1">
        <v>43</v>
      </c>
      <c r="C51" s="136">
        <f>IF(C48&gt;C47,C48-C47,0)</f>
        <v>8704900</v>
      </c>
      <c r="D51" s="136">
        <f>IF(D48&gt;D47,D48-D47,0)</f>
        <v>0</v>
      </c>
    </row>
    <row r="52" spans="1:4" x14ac:dyDescent="0.25">
      <c r="A52" s="88" t="s">
        <v>277</v>
      </c>
      <c r="B52" s="2">
        <v>44</v>
      </c>
      <c r="C52" s="137">
        <f>C49+C50-C51</f>
        <v>1024470.7599999961</v>
      </c>
      <c r="D52" s="137">
        <f>D49+D50-D51</f>
        <v>10871357.43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C28" name="Range1_13_1"/>
  </protectedRanges>
  <phoneticPr fontId="4" type="noConversion"/>
  <dataValidations count="1">
    <dataValidation allowBlank="1" sqref="C7:D20 C22:D33 C35:D52" xr:uid="{00000000-0002-0000-0300-000000000000}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27"/>
  <sheetViews>
    <sheetView view="pageBreakPreview" zoomScale="130" zoomScaleSheetLayoutView="130" workbookViewId="0">
      <selection activeCell="M23" sqref="M23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89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47"/>
    </row>
    <row r="2" spans="1:12" ht="15.6" x14ac:dyDescent="0.25">
      <c r="A2" s="29"/>
      <c r="B2" s="46"/>
      <c r="C2" s="309" t="s">
        <v>123</v>
      </c>
      <c r="D2" s="309"/>
      <c r="E2" s="49">
        <v>43101</v>
      </c>
      <c r="F2" s="30" t="s">
        <v>32</v>
      </c>
      <c r="G2" s="310">
        <v>43281</v>
      </c>
      <c r="H2" s="311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296" t="s">
        <v>149</v>
      </c>
      <c r="B4" s="297"/>
      <c r="C4" s="297"/>
      <c r="D4" s="297"/>
      <c r="E4" s="297"/>
      <c r="F4" s="297"/>
      <c r="G4" s="297"/>
      <c r="H4" s="297"/>
      <c r="I4" s="297"/>
      <c r="J4" s="297"/>
      <c r="K4" s="298"/>
      <c r="L4" s="50"/>
    </row>
    <row r="5" spans="1:12" x14ac:dyDescent="0.25">
      <c r="A5" s="312" t="s">
        <v>33</v>
      </c>
      <c r="B5" s="312"/>
      <c r="C5" s="312"/>
      <c r="D5" s="312"/>
      <c r="E5" s="312"/>
      <c r="F5" s="312"/>
      <c r="G5" s="312"/>
      <c r="H5" s="312"/>
      <c r="I5" s="51" t="s">
        <v>34</v>
      </c>
      <c r="J5" s="52" t="s">
        <v>124</v>
      </c>
      <c r="K5" s="52" t="s">
        <v>125</v>
      </c>
    </row>
    <row r="6" spans="1:12" x14ac:dyDescent="0.25">
      <c r="A6" s="313">
        <v>1</v>
      </c>
      <c r="B6" s="313"/>
      <c r="C6" s="313"/>
      <c r="D6" s="313"/>
      <c r="E6" s="313"/>
      <c r="F6" s="313"/>
      <c r="G6" s="313"/>
      <c r="H6" s="313"/>
      <c r="I6" s="54">
        <v>2</v>
      </c>
      <c r="J6" s="53" t="s">
        <v>3</v>
      </c>
      <c r="K6" s="53" t="s">
        <v>4</v>
      </c>
    </row>
    <row r="7" spans="1:12" x14ac:dyDescent="0.25">
      <c r="A7" s="291" t="s">
        <v>278</v>
      </c>
      <c r="B7" s="292"/>
      <c r="C7" s="292"/>
      <c r="D7" s="292"/>
      <c r="E7" s="292"/>
      <c r="F7" s="292"/>
      <c r="G7" s="292"/>
      <c r="H7" s="292"/>
      <c r="I7" s="31">
        <v>1</v>
      </c>
      <c r="J7" s="3">
        <v>19016430</v>
      </c>
      <c r="K7" s="3">
        <v>1208553.5</v>
      </c>
    </row>
    <row r="8" spans="1:12" x14ac:dyDescent="0.25">
      <c r="A8" s="295" t="s">
        <v>126</v>
      </c>
      <c r="B8" s="292"/>
      <c r="C8" s="292"/>
      <c r="D8" s="292"/>
      <c r="E8" s="292"/>
      <c r="F8" s="292"/>
      <c r="G8" s="292"/>
      <c r="H8" s="292"/>
      <c r="I8" s="31">
        <v>2</v>
      </c>
      <c r="J8" s="4">
        <v>84186547</v>
      </c>
      <c r="K8" s="4">
        <v>408553.5</v>
      </c>
    </row>
    <row r="9" spans="1:12" x14ac:dyDescent="0.25">
      <c r="A9" s="295" t="s">
        <v>127</v>
      </c>
      <c r="B9" s="292"/>
      <c r="C9" s="292"/>
      <c r="D9" s="292"/>
      <c r="E9" s="292"/>
      <c r="F9" s="292"/>
      <c r="G9" s="292"/>
      <c r="H9" s="292"/>
      <c r="I9" s="31">
        <v>3</v>
      </c>
      <c r="J9" s="4">
        <v>1208553.5</v>
      </c>
      <c r="K9" s="4">
        <v>800000</v>
      </c>
    </row>
    <row r="10" spans="1:12" x14ac:dyDescent="0.25">
      <c r="A10" s="291" t="s">
        <v>279</v>
      </c>
      <c r="B10" s="292"/>
      <c r="C10" s="292"/>
      <c r="D10" s="292"/>
      <c r="E10" s="292"/>
      <c r="F10" s="292"/>
      <c r="G10" s="292"/>
      <c r="H10" s="292"/>
      <c r="I10" s="31">
        <v>4</v>
      </c>
      <c r="J10" s="4">
        <v>11947709</v>
      </c>
      <c r="K10" s="4">
        <v>201420647.4025</v>
      </c>
    </row>
    <row r="11" spans="1:12" x14ac:dyDescent="0.25">
      <c r="A11" s="291" t="s">
        <v>280</v>
      </c>
      <c r="B11" s="292"/>
      <c r="C11" s="292"/>
      <c r="D11" s="292"/>
      <c r="E11" s="292"/>
      <c r="F11" s="292"/>
      <c r="G11" s="292"/>
      <c r="H11" s="292"/>
      <c r="I11" s="31">
        <v>5</v>
      </c>
      <c r="J11" s="4">
        <v>-23034101</v>
      </c>
      <c r="K11" s="4">
        <v>4233873.2724999897</v>
      </c>
    </row>
    <row r="12" spans="1:12" x14ac:dyDescent="0.25">
      <c r="A12" s="291" t="s">
        <v>281</v>
      </c>
      <c r="B12" s="292"/>
      <c r="C12" s="292"/>
      <c r="D12" s="292"/>
      <c r="E12" s="292"/>
      <c r="F12" s="292"/>
      <c r="G12" s="292"/>
      <c r="H12" s="292"/>
      <c r="I12" s="31">
        <v>6</v>
      </c>
      <c r="J12" s="212">
        <v>61609089</v>
      </c>
      <c r="K12" s="212">
        <v>0</v>
      </c>
    </row>
    <row r="13" spans="1:12" x14ac:dyDescent="0.25">
      <c r="A13" s="291" t="s">
        <v>128</v>
      </c>
      <c r="B13" s="292"/>
      <c r="C13" s="292"/>
      <c r="D13" s="292"/>
      <c r="E13" s="292"/>
      <c r="F13" s="292"/>
      <c r="G13" s="292"/>
      <c r="H13" s="292"/>
      <c r="I13" s="31">
        <v>7</v>
      </c>
      <c r="J13" s="4"/>
      <c r="K13" s="4"/>
    </row>
    <row r="14" spans="1:12" x14ac:dyDescent="0.25">
      <c r="A14" s="291" t="s">
        <v>282</v>
      </c>
      <c r="B14" s="292"/>
      <c r="C14" s="292"/>
      <c r="D14" s="292"/>
      <c r="E14" s="292"/>
      <c r="F14" s="292"/>
      <c r="G14" s="292"/>
      <c r="H14" s="292"/>
      <c r="I14" s="31">
        <v>8</v>
      </c>
      <c r="J14" s="4"/>
      <c r="K14" s="4"/>
    </row>
    <row r="15" spans="1:12" x14ac:dyDescent="0.25">
      <c r="A15" s="295" t="s">
        <v>129</v>
      </c>
      <c r="B15" s="292"/>
      <c r="C15" s="292"/>
      <c r="D15" s="292"/>
      <c r="E15" s="292"/>
      <c r="F15" s="292"/>
      <c r="G15" s="292"/>
      <c r="H15" s="292"/>
      <c r="I15" s="31">
        <v>9</v>
      </c>
      <c r="J15" s="4">
        <v>0</v>
      </c>
      <c r="K15" s="4">
        <v>0</v>
      </c>
    </row>
    <row r="16" spans="1:12" x14ac:dyDescent="0.25">
      <c r="A16" s="293" t="s">
        <v>283</v>
      </c>
      <c r="B16" s="294"/>
      <c r="C16" s="294"/>
      <c r="D16" s="294"/>
      <c r="E16" s="294"/>
      <c r="F16" s="294"/>
      <c r="G16" s="294"/>
      <c r="H16" s="294"/>
      <c r="I16" s="31">
        <v>10</v>
      </c>
      <c r="J16" s="136">
        <f>SUM(J7:J15)</f>
        <v>154934227.5</v>
      </c>
      <c r="K16" s="136">
        <f>SUM(K7:K15)</f>
        <v>208071627.67499998</v>
      </c>
      <c r="L16" s="84"/>
    </row>
    <row r="17" spans="1:11" x14ac:dyDescent="0.25">
      <c r="A17" s="291" t="s">
        <v>284</v>
      </c>
      <c r="B17" s="292"/>
      <c r="C17" s="292"/>
      <c r="D17" s="292"/>
      <c r="E17" s="292"/>
      <c r="F17" s="292"/>
      <c r="G17" s="292"/>
      <c r="H17" s="292"/>
      <c r="I17" s="31">
        <v>11</v>
      </c>
      <c r="J17" s="4"/>
      <c r="K17" s="4"/>
    </row>
    <row r="18" spans="1:11" x14ac:dyDescent="0.25">
      <c r="A18" s="291" t="s">
        <v>285</v>
      </c>
      <c r="B18" s="292"/>
      <c r="C18" s="292"/>
      <c r="D18" s="292"/>
      <c r="E18" s="292"/>
      <c r="F18" s="292"/>
      <c r="G18" s="292"/>
      <c r="H18" s="292"/>
      <c r="I18" s="31">
        <v>12</v>
      </c>
      <c r="J18" s="4">
        <v>1866543</v>
      </c>
      <c r="K18" s="4">
        <v>209251</v>
      </c>
    </row>
    <row r="19" spans="1:11" x14ac:dyDescent="0.25">
      <c r="A19" s="291" t="s">
        <v>286</v>
      </c>
      <c r="B19" s="292"/>
      <c r="C19" s="292"/>
      <c r="D19" s="292"/>
      <c r="E19" s="292"/>
      <c r="F19" s="292"/>
      <c r="G19" s="292"/>
      <c r="H19" s="292"/>
      <c r="I19" s="31">
        <v>13</v>
      </c>
      <c r="J19" s="4"/>
      <c r="K19" s="4"/>
    </row>
    <row r="20" spans="1:11" x14ac:dyDescent="0.25">
      <c r="A20" s="291" t="s">
        <v>287</v>
      </c>
      <c r="B20" s="292"/>
      <c r="C20" s="292"/>
      <c r="D20" s="292"/>
      <c r="E20" s="292"/>
      <c r="F20" s="292"/>
      <c r="G20" s="292"/>
      <c r="H20" s="292"/>
      <c r="I20" s="31">
        <v>14</v>
      </c>
      <c r="J20" s="4"/>
      <c r="K20" s="4"/>
    </row>
    <row r="21" spans="1:11" x14ac:dyDescent="0.25">
      <c r="A21" s="291" t="s">
        <v>288</v>
      </c>
      <c r="B21" s="292"/>
      <c r="C21" s="292"/>
      <c r="D21" s="292"/>
      <c r="E21" s="292"/>
      <c r="F21" s="292"/>
      <c r="G21" s="292"/>
      <c r="H21" s="292"/>
      <c r="I21" s="31">
        <v>15</v>
      </c>
      <c r="J21" s="4"/>
      <c r="K21" s="4"/>
    </row>
    <row r="22" spans="1:11" x14ac:dyDescent="0.25">
      <c r="A22" s="291" t="s">
        <v>289</v>
      </c>
      <c r="B22" s="292"/>
      <c r="C22" s="292"/>
      <c r="D22" s="292"/>
      <c r="E22" s="292"/>
      <c r="F22" s="292"/>
      <c r="G22" s="292"/>
      <c r="H22" s="292"/>
      <c r="I22" s="31">
        <v>16</v>
      </c>
      <c r="J22" s="5">
        <v>-22999157</v>
      </c>
      <c r="K22" s="5">
        <v>-24617806</v>
      </c>
    </row>
    <row r="23" spans="1:11" x14ac:dyDescent="0.25">
      <c r="A23" s="293" t="s">
        <v>290</v>
      </c>
      <c r="B23" s="294"/>
      <c r="C23" s="294"/>
      <c r="D23" s="294"/>
      <c r="E23" s="294"/>
      <c r="F23" s="294"/>
      <c r="G23" s="294"/>
      <c r="H23" s="294"/>
      <c r="I23" s="31">
        <v>17</v>
      </c>
      <c r="J23" s="213">
        <f>SUM(J17:J22)</f>
        <v>-21132614</v>
      </c>
      <c r="K23" s="213">
        <f>SUM(K17:K22)</f>
        <v>-24408555</v>
      </c>
    </row>
    <row r="24" spans="1:11" x14ac:dyDescent="0.25">
      <c r="A24" s="301"/>
      <c r="B24" s="302"/>
      <c r="C24" s="302"/>
      <c r="D24" s="302"/>
      <c r="E24" s="302"/>
      <c r="F24" s="302"/>
      <c r="G24" s="302"/>
      <c r="H24" s="302"/>
      <c r="I24" s="303"/>
      <c r="J24" s="303"/>
      <c r="K24" s="304"/>
    </row>
    <row r="25" spans="1:11" x14ac:dyDescent="0.25">
      <c r="A25" s="305" t="s">
        <v>291</v>
      </c>
      <c r="B25" s="306"/>
      <c r="C25" s="306"/>
      <c r="D25" s="306"/>
      <c r="E25" s="306"/>
      <c r="F25" s="306"/>
      <c r="G25" s="306"/>
      <c r="H25" s="306"/>
      <c r="I25" s="32">
        <v>18</v>
      </c>
      <c r="J25" s="4">
        <v>-21132614</v>
      </c>
      <c r="K25" s="4">
        <v>-24408555</v>
      </c>
    </row>
    <row r="26" spans="1:11" ht="17.25" customHeight="1" x14ac:dyDescent="0.25">
      <c r="A26" s="307" t="s">
        <v>292</v>
      </c>
      <c r="B26" s="308"/>
      <c r="C26" s="308"/>
      <c r="D26" s="308"/>
      <c r="E26" s="308"/>
      <c r="F26" s="308"/>
      <c r="G26" s="308"/>
      <c r="H26" s="308"/>
      <c r="I26" s="33">
        <v>19</v>
      </c>
      <c r="J26" s="135"/>
      <c r="K26" s="135"/>
    </row>
    <row r="27" spans="1:11" ht="30" customHeight="1" x14ac:dyDescent="0.25">
      <c r="A27" s="299"/>
      <c r="B27" s="300"/>
      <c r="C27" s="300"/>
      <c r="D27" s="300"/>
      <c r="E27" s="300"/>
      <c r="F27" s="300"/>
      <c r="G27" s="300"/>
      <c r="H27" s="300"/>
      <c r="I27" s="300"/>
      <c r="J27" s="300"/>
      <c r="K27" s="30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 xr:uid="{00000000-0002-0000-0400-000001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 xr:uid="{00000000-0002-0000-0400-000002000000}">
      <formula1>39448</formula1>
    </dataValidation>
    <dataValidation allowBlank="1" sqref="J13:K23 J7:K11 J25:K26" xr:uid="{00000000-0002-0000-0400-000003000000}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2018-07-31T06:51:11Z</dcterms:modified>
</cp:coreProperties>
</file>