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1\7. Održane sjednice Uprave i NO, objavljena izvješća 2020 i 1Q2021\2020 Konsolidirano\2020 Konsolidirani Hrvatski\"/>
    </mc:Choice>
  </mc:AlternateContent>
  <xr:revisionPtr revIDLastSave="0" documentId="8_{FCE0EA19-E512-4CF9-B423-0913A7EDA54E}" xr6:coauthVersionLast="45" xr6:coauthVersionMax="45" xr10:uidLastSave="{00000000-0000-0000-0000-000000000000}"/>
  <bookViews>
    <workbookView xWindow="-120" yWindow="-120" windowWidth="21840" windowHeight="13140" xr2:uid="{00000000-000D-0000-FFFF-FFFF00000000}"/>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22" l="1"/>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<sst xmlns="http://schemas.openxmlformats.org/spreadsheetml/2006/main" count="519" uniqueCount="455">
  <si>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</si>
  <si>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</si>
  <si>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</si>
  <si>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</si>
  <si>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</si>
  <si>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</si>
  <si>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</si>
  <si>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</si>
  <si>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</si>
  <si>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</si>
  <si>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</si>
  <si>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</si>
  <si>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</si>
  <si>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</si>
  <si>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</si>
  <si>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</si>
  <si>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</si>
  <si>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</si>
  <si>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</si>
  <si>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</si>
  <si>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</si>
  <si>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</si>
  <si>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</si>
  <si>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</si>
  <si>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</si>
  <si>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</si>
  <si>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</si>
  <si>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</si>
  <si>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</si>
  <si>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</si>
  <si>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</si>
  <si>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</si>
  <si>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</si>
  <si>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</si>
  <si>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</si>
  <si>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</si>
  <si>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</si>
  <si>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</si>
  <si>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</si>
  <si>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</si>
  <si>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</si>
  <si>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</si>
  <si>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</si>
  <si>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</si>
  <si>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</si>
  <si>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</si>
  <si>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</si>
  <si>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</si>
  <si>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</si>
  <si>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</si>
  <si>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</si>
  <si>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</si>
  <si>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</si>
  <si>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</si>
  <si>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</si>
  <si>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</si>
  <si>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</si>
  <si>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</si>
  <si>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</si>
  <si>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</si>
  <si>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</si>
  <si>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</si>
  <si>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</si>
  <si>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</si>
  <si>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</si>
  <si>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</si>
  <si>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</si>
  <si>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</si>
  <si>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</si>
  <si>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</si>
  <si>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</si>
  <si>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</si>
  <si>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</si>
  <si>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</si>
  <si>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</si>
  <si>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</si>
  <si>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</si>
  <si>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</si>
  <si>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</si>
  <si>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</si>
  <si>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</si>
  <si>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</si>
  <si>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</si>
  <si>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</si>
  <si>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</si>
  <si>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</si>
  <si>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</si>
  <si>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</si>
  <si>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</si>
  <si>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</si>
  <si>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</si>
  <si>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</si>
  <si>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</si>
  <si>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</si>
  <si>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</si>
  <si>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</si>
  <si>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</si>
  <si>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</si>
  <si>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</si>
  <si>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</si>
  <si>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</si>
  <si>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</si>
  <si>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</si>
  <si>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</si>
  <si>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</si>
  <si>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</si>
  <si>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</si>
  <si>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</si>
  <si>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</si>
  <si>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</si>
  <si>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</si>
  <si>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</si>
  <si>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</si>
  <si>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</si>
  <si>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</si>
  <si>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</si>
  <si>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</si>
  <si>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</si>
  <si>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</si>
  <si>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</si>
  <si>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</si>
  <si>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</si>
  <si>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</si>
  <si>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</si>
  <si>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</si>
  <si>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</si>
  <si>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</si>
  <si>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</si>
  <si>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</si>
  <si>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</si>
  <si>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</si>
  <si>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</si>
  <si>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</si>
  <si>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</si>
  <si>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</si>
  <si>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</si>
  <si>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</si>
  <si>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</si>
  <si>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</si>
  <si>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</si>
  <si>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</si>
  <si>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</si>
  <si>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</si>
  <si>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</si>
  <si>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</si>
  <si>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</si>
  <si>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</si>
  <si>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</si>
  <si>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</si>
  <si>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</si>
  <si>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</si>
  <si>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</si>
  <si>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</si>
  <si>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</si>
  <si>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</si>
  <si>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</si>
  <si>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</si>
  <si>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</si>
  <si>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</si>
  <si>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</si>
  <si>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</si>
  <si>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</si>
  <si>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</si>
  <si>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</si>
  <si>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</si>
  <si>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</si>
  <si>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</si>
  <si>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</si>
  <si>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</si>
  <si>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</si>
  <si>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</si>
  <si>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</si>
  <si>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</si>
  <si>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</si>
  <si>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</si>
  <si>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</si>
  <si>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</si>
  <si>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</si>
  <si>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</si>
  <si>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</si>
  <si>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</si>
  <si>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</si>
  <si>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</si>
  <si>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</si>
  <si>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</si>
  <si>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</si>
  <si>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</si>
  <si>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</si>
  <si>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</si>
  <si>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</si>
  <si>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</si>
  <si>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</si>
  <si>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</si>
  <si>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</si>
  <si>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</si>
  <si>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</si>
  <si>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</si>
  <si>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</si>
  <si>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</si>
  <si>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</si>
  <si>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</si>
  <si>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</si>
  <si>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</si>
  <si>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</si>
  <si>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</si>
  <si>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</si>
  <si>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</si>
  <si>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</si>
  <si>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</si>
  <si>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</si>
  <si>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</si>
  <si>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</si>
  <si>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</si>
  <si>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</si>
  <si>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</si>
  <si>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</si>
  <si>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</si>
  <si>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</si>
  <si>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</si>
  <si>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</si>
  <si>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</si>
  <si>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</si>
  <si>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</si>
  <si>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</si>
  <si>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</si>
  <si>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</si>
  <si>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</si>
  <si>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</si>
  <si>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</si>
  <si>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</si>
  <si>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</si>
  <si>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</si>
  <si>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</si>
  <si>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</si>
  <si>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</si>
  <si>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</si>
  <si>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</si>
  <si>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</si>
  <si>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</si>
  <si>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</si>
  <si>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</si>
  <si>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</si>
  <si>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</si>
  <si>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</si>
  <si>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</si>
  <si>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</si>
  <si>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</si>
  <si>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</si>
  <si>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</si>
  <si>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</si>
  <si>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</si>
  <si>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</si>
  <si>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</si>
  <si>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</si>
  <si>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</si>
  <si>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</si>
  <si>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</si>
  <si>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</si>
  <si>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</si>
  <si>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</si>
  <si>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</si>
  <si>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</si>
  <si>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</si>
  <si>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</si>
  <si>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</si>
  <si>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</si>
  <si>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</si>
  <si>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</si>
  <si>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</si>
  <si>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</si>
  <si>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</si>
  <si>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</si>
  <si>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</si>
  <si>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</si>
  <si>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</si>
  <si>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</si>
  <si>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</si>
  <si>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</si>
  <si>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</si>
  <si>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</si>
  <si>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</si>
  <si>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</si>
  <si>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</si>
  <si>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</si>
  <si>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</si>
  <si>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</si>
  <si>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</si>
  <si>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</si>
  <si>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</si>
  <si>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</si>
  <si>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</si>
  <si>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</si>
  <si>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</si>
  <si>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</si>
  <si>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</si>
  <si>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</si>
  <si>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</si>
  <si>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</si>
  <si>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</si>
  <si>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</si>
  <si>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</si>
  <si>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</si>
  <si>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</si>
  <si>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</si>
  <si>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</si>
  <si>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</si>
  <si>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</si>
  <si>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</si>
  <si>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</si>
  <si>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</si>
  <si>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</si>
  <si>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</si>
  <si>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</si>
  <si>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</si>
  <si>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</si>
  <si>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</si>
  <si>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</si>
  <si>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</si>
  <si>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</si>
  <si>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</si>
  <si>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</si>
  <si>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</si>
  <si>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</si>
  <si>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</si>
  <si>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</si>
  <si>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</si>
  <si>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</si>
  <si>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</si>
  <si>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</si>
  <si>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</si>
  <si>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</si>
  <si>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</si>
  <si>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</si>
  <si>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</si>
  <si>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</si>
  <si>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</si>
  <si>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</si>
  <si>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</si>
  <si>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</si>
  <si>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</si>
  <si>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</si>
  <si>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</si>
  <si>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</si>
  <si>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</si>
  <si>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</si>
  <si>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</si>
  <si>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</si>
  <si>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</si>
  <si>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</si>
  <si>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</si>
  <si>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</si>
  <si>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</si>
  <si>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</si>
  <si>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</si>
  <si>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</si>
  <si>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</si>
  <si>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</si>
  <si>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</si>
  <si>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</si>
  <si>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</si>
  <si>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</si>
  <si>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</si>
  <si>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</si>
  <si>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</si>
  <si>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</si>
  <si>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</si>
  <si>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</si>
  <si>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</si>
  <si>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</si>
  <si>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</si>
  <si>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</si>
  <si>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</si>
  <si>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</si>
  <si>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</si>
  <si>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</si>
  <si>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</si>
  <si>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</si>
  <si>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</si>
  <si>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</si>
  <si>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</si>
  <si>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</si>
  <si>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</si>
  <si>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</si>
  <si>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</si>
  <si>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</si>
  <si>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</si>
  <si>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</si>
  <si>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</si>
  <si>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</si>
  <si>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</si>
  <si>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</si>
  <si>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</si>
  <si>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</si>
  <si>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</si>
  <si>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</si>
  <si>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</si>
  <si>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</si>
  <si>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</si>
  <si>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</si>
  <si>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</si>
  <si>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</si>
  <si>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</si>
  <si>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</si>
  <si>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</si>
  <si>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</si>
  <si>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</si>
  <si>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</si>
  <si>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</si>
  <si>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</si>
  <si>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</si>
  <si>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</si>
  <si>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</si>
  <si>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</si>
  <si>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</si>
  <si>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</si>
  <si>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</si>
  <si>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</si>
  <si>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</si>
  <si>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</si>
  <si>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</si>
  <si>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</si>
  <si>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</si>
  <si>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</si>
  <si>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</si>
  <si>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</si>
  <si>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</si>
  <si>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</si>
  <si>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</si>
  <si>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</si>
  <si>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</si>
  <si>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</si>
  <si>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15989</t>
  </si>
  <si>
    <t>Hrvatska</t>
  </si>
  <si>
    <t>213800O3Z6ZSDBAKG321</t>
  </si>
  <si>
    <t>Granolio d.d.</t>
  </si>
  <si>
    <t>Zagreb</t>
  </si>
  <si>
    <t>Budmanijeva 5</t>
  </si>
  <si>
    <t>granolio@granolio.hr</t>
  </si>
  <si>
    <t>www.granolio.hr</t>
  </si>
  <si>
    <t>GRANOLIO D.D.</t>
  </si>
  <si>
    <t>ZDENAČKA FARMA D.O.O.</t>
  </si>
  <si>
    <t>ZDENKA - MLIJEČNI PROIZVODI D.O.O.</t>
  </si>
  <si>
    <t>ZAGREB</t>
  </si>
  <si>
    <t>VELIKI ZDENCI</t>
  </si>
  <si>
    <t>01/6320-261</t>
  </si>
  <si>
    <t>Obveznik: Granolio d.d.</t>
  </si>
  <si>
    <t>Obveznik: Granolio d.d</t>
  </si>
  <si>
    <t>MIRJANA KELAVA</t>
  </si>
  <si>
    <t>mkelava@granolio.hr</t>
  </si>
  <si>
    <t>BDO CROATIA d.o.o.</t>
  </si>
  <si>
    <t>u razdoblju 01.01.2019.  do 31.12.2019</t>
  </si>
  <si>
    <t>Hrvoje Stipić</t>
  </si>
  <si>
    <t>stanje na dan 31.12.2020.</t>
  </si>
  <si>
    <t>u razdoblju 01.01.2020. do 31.12.2020.</t>
  </si>
  <si>
    <t xml:space="preserve">                   BILJEŠKE UZ GODIŠNJE FINANCIJSKE IZVJEŠTAJE (GFI)
Naziv izdavatelja: Granolio d.d.
OIB:59064993527
Izvještajno razdoblje: d 01.01.2020. do 31.12.2020.
Iste računovodstvene politike primjenjuju se prilikom sastavljanja financijskih izvještaja za dvanaestomjesečno izvještajno razdoblje kao i u posljednjim godišnjim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</si>
</sst>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3" fontId="4" fillId="0" borderId="33" xfId="0" applyNumberFormat="1" applyFont="1" applyBorder="1" applyAlignment="1" applyProtection="1">
      <alignment horizontal="right" vertical="center" wrapText="1"/>
      <protection locked="0"/>
    </xf>
    <xf numFmtId="3" fontId="4" fillId="0" borderId="15" xfId="0" applyNumberFormat="1" applyFont="1" applyBorder="1" applyAlignment="1" applyProtection="1">
      <alignment horizontal="right" vertical="center" wrapText="1"/>
      <protection locked="0"/>
    </xf>
    <xf numFmtId="3" fontId="4" fillId="0" borderId="33"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wrapText="1"/>
      <protection locked="0"/>
    </xf>
    <xf numFmtId="3" fontId="2" fillId="0" borderId="44" xfId="3" applyNumberFormat="1" applyFont="1" applyBorder="1" applyAlignment="1" applyProtection="1">
      <alignment vertical="center" shrinkToFit="1"/>
      <protection locked="0"/>
    </xf>
    <xf numFmtId="3" fontId="2" fillId="0" borderId="44" xfId="0" applyNumberFormat="1" applyFont="1" applyBorder="1" applyAlignment="1" applyProtection="1">
      <alignmen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2" borderId="3" xfId="4" applyFont="1" applyFill="1" applyBorder="1" applyAlignment="1" applyProtection="1">
      <alignment horizontal="right" vertical="center"/>
      <protection locked="0" hidden="1"/>
    </xf>
    <xf numFmtId="0" fontId="4" fillId="0" borderId="2" xfId="4" applyFont="1" applyBorder="1" applyAlignment="1" applyProtection="1">
      <protection locked="0"/>
    </xf>
    <xf numFmtId="0" fontId="4" fillId="0" borderId="4" xfId="4" applyFont="1" applyBorder="1" applyAlignment="1" applyProtection="1">
      <protection locked="0"/>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3" fillId="2" borderId="2" xfId="4" applyFont="1" applyFill="1" applyBorder="1" applyAlignment="1" applyProtection="1">
      <alignment horizontal="right" vertical="center"/>
      <protection locked="0" hidden="1"/>
    </xf>
    <xf numFmtId="0" fontId="3" fillId="2" borderId="4" xfId="4" applyFont="1" applyFill="1" applyBorder="1" applyAlignment="1" applyProtection="1">
      <alignment horizontal="right" vertical="center"/>
      <protection locked="0" hidden="1"/>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_TFI-POD" xfId="4" xr:uid="{00000000-0005-0000-0000-000003000000}"/>
    <cellStyle name="Style 1" xfId="1" xr:uid="{00000000-0005-0000-0000-000004000000}"/>
  </cellStyles>
  <dxfs count="1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J44" sqref="J44"/>
    </sheetView>
  </sheetViews>
  <sheetFormatPr defaultRowHeight="12.75" x14ac:dyDescent="0.2"/>
  <cols>
    <col min="9" max="9" width="13.42578125" customWidth="1"/>
  </cols>
  <sheetData>
    <row r="1" spans="1:10" ht="15.75" x14ac:dyDescent="0.2">
      <c r="A1" s="139"/>
      <c r="B1" s="140"/>
      <c r="C1" s="140"/>
      <c r="D1" s="29"/>
      <c r="E1" s="29"/>
      <c r="F1" s="29"/>
      <c r="G1" s="29"/>
      <c r="H1" s="29"/>
      <c r="I1" s="29"/>
      <c r="J1" s="30"/>
    </row>
    <row r="2" spans="1:10" ht="14.45" customHeight="1" x14ac:dyDescent="0.2">
      <c r="A2" s="141" t="s">
        <v>404</v>
      </c>
      <c r="B2" s="142"/>
      <c r="C2" s="142"/>
      <c r="D2" s="142"/>
      <c r="E2" s="142"/>
      <c r="F2" s="142"/>
      <c r="G2" s="142"/>
      <c r="H2" s="142"/>
      <c r="I2" s="142"/>
      <c r="J2" s="143"/>
    </row>
    <row r="3" spans="1:10" ht="15" x14ac:dyDescent="0.2">
      <c r="A3" s="85"/>
      <c r="B3" s="86"/>
      <c r="C3" s="86"/>
      <c r="D3" s="86"/>
      <c r="E3" s="86"/>
      <c r="F3" s="86"/>
      <c r="G3" s="86"/>
      <c r="H3" s="86"/>
      <c r="I3" s="86"/>
      <c r="J3" s="87"/>
    </row>
    <row r="4" spans="1:10" ht="33.6" customHeight="1" x14ac:dyDescent="0.2">
      <c r="A4" s="144" t="s">
        <v>389</v>
      </c>
      <c r="B4" s="145"/>
      <c r="C4" s="145"/>
      <c r="D4" s="145"/>
      <c r="E4" s="146">
        <v>43831</v>
      </c>
      <c r="F4" s="147"/>
      <c r="G4" s="93" t="s">
        <v>0</v>
      </c>
      <c r="H4" s="146">
        <v>44196</v>
      </c>
      <c r="I4" s="147"/>
      <c r="J4" s="31"/>
    </row>
    <row r="5" spans="1:10" s="98" customFormat="1" ht="10.35" customHeight="1" x14ac:dyDescent="0.25">
      <c r="A5" s="148"/>
      <c r="B5" s="149"/>
      <c r="C5" s="149"/>
      <c r="D5" s="149"/>
      <c r="E5" s="149"/>
      <c r="F5" s="149"/>
      <c r="G5" s="149"/>
      <c r="H5" s="149"/>
      <c r="I5" s="149"/>
      <c r="J5" s="150"/>
    </row>
    <row r="6" spans="1:10" ht="20.45" customHeight="1" x14ac:dyDescent="0.2">
      <c r="A6" s="88"/>
      <c r="B6" s="99" t="s">
        <v>409</v>
      </c>
      <c r="C6" s="89"/>
      <c r="D6" s="89"/>
      <c r="E6" s="111">
        <v>2020</v>
      </c>
      <c r="F6" s="100"/>
      <c r="G6" s="93"/>
      <c r="H6" s="100"/>
      <c r="I6" s="100"/>
      <c r="J6" s="40"/>
    </row>
    <row r="7" spans="1:10" s="102" customFormat="1" ht="11.1" customHeight="1" x14ac:dyDescent="0.2">
      <c r="A7" s="88"/>
      <c r="B7" s="89"/>
      <c r="C7" s="89"/>
      <c r="D7" s="89"/>
      <c r="E7" s="101"/>
      <c r="F7" s="101"/>
      <c r="G7" s="93"/>
      <c r="H7" s="101"/>
      <c r="I7" s="101"/>
      <c r="J7" s="40"/>
    </row>
    <row r="8" spans="1:10" ht="38.1" customHeight="1" x14ac:dyDescent="0.2">
      <c r="A8" s="153" t="s">
        <v>410</v>
      </c>
      <c r="B8" s="154"/>
      <c r="C8" s="154"/>
      <c r="D8" s="154"/>
      <c r="E8" s="154"/>
      <c r="F8" s="154"/>
      <c r="G8" s="154"/>
      <c r="H8" s="154"/>
      <c r="I8" s="154"/>
      <c r="J8" s="32"/>
    </row>
    <row r="9" spans="1:10" ht="14.25" x14ac:dyDescent="0.2">
      <c r="A9" s="33"/>
      <c r="B9" s="82"/>
      <c r="C9" s="82"/>
      <c r="D9" s="82"/>
      <c r="E9" s="152"/>
      <c r="F9" s="152"/>
      <c r="G9" s="125"/>
      <c r="H9" s="125"/>
      <c r="I9" s="91"/>
      <c r="J9" s="92"/>
    </row>
    <row r="10" spans="1:10" ht="26.1" customHeight="1" x14ac:dyDescent="0.2">
      <c r="A10" s="155" t="s">
        <v>390</v>
      </c>
      <c r="B10" s="156"/>
      <c r="C10" s="157" t="s">
        <v>428</v>
      </c>
      <c r="D10" s="158"/>
      <c r="E10" s="83"/>
      <c r="F10" s="159" t="s">
        <v>411</v>
      </c>
      <c r="G10" s="160"/>
      <c r="H10" s="161" t="s">
        <v>432</v>
      </c>
      <c r="I10" s="162"/>
      <c r="J10" s="34"/>
    </row>
    <row r="11" spans="1:10" ht="15.6" customHeight="1" x14ac:dyDescent="0.2">
      <c r="A11" s="33"/>
      <c r="B11" s="82"/>
      <c r="C11" s="82"/>
      <c r="D11" s="82"/>
      <c r="E11" s="151"/>
      <c r="F11" s="151"/>
      <c r="G11" s="151"/>
      <c r="H11" s="151"/>
      <c r="I11" s="84"/>
      <c r="J11" s="34"/>
    </row>
    <row r="12" spans="1:10" ht="21" customHeight="1" x14ac:dyDescent="0.2">
      <c r="A12" s="126" t="s">
        <v>405</v>
      </c>
      <c r="B12" s="156"/>
      <c r="C12" s="157" t="s">
        <v>429</v>
      </c>
      <c r="D12" s="158"/>
      <c r="E12" s="165"/>
      <c r="F12" s="151"/>
      <c r="G12" s="151"/>
      <c r="H12" s="151"/>
      <c r="I12" s="84"/>
      <c r="J12" s="34"/>
    </row>
    <row r="13" spans="1:10" ht="11.1" customHeight="1" x14ac:dyDescent="0.2">
      <c r="A13" s="83"/>
      <c r="B13" s="84"/>
      <c r="C13" s="82"/>
      <c r="D13" s="82"/>
      <c r="E13" s="125"/>
      <c r="F13" s="125"/>
      <c r="G13" s="125"/>
      <c r="H13" s="125"/>
      <c r="I13" s="82"/>
      <c r="J13" s="35"/>
    </row>
    <row r="14" spans="1:10" ht="23.1" customHeight="1" x14ac:dyDescent="0.2">
      <c r="A14" s="126" t="s">
        <v>391</v>
      </c>
      <c r="B14" s="166"/>
      <c r="C14" s="157" t="s">
        <v>430</v>
      </c>
      <c r="D14" s="158"/>
      <c r="E14" s="163"/>
      <c r="F14" s="164"/>
      <c r="G14" s="97" t="s">
        <v>412</v>
      </c>
      <c r="H14" s="161" t="s">
        <v>433</v>
      </c>
      <c r="I14" s="162"/>
      <c r="J14" s="94"/>
    </row>
    <row r="15" spans="1:10" ht="14.45" customHeight="1" x14ac:dyDescent="0.2">
      <c r="A15" s="83"/>
      <c r="B15" s="84"/>
      <c r="C15" s="82"/>
      <c r="D15" s="82"/>
      <c r="E15" s="125"/>
      <c r="F15" s="125"/>
      <c r="G15" s="125"/>
      <c r="H15" s="125"/>
      <c r="I15" s="82"/>
      <c r="J15" s="35"/>
    </row>
    <row r="16" spans="1:10" ht="13.35" customHeight="1" x14ac:dyDescent="0.2">
      <c r="A16" s="126" t="s">
        <v>413</v>
      </c>
      <c r="B16" s="166"/>
      <c r="C16" s="157" t="s">
        <v>431</v>
      </c>
      <c r="D16" s="158"/>
      <c r="E16" s="90"/>
      <c r="F16" s="90"/>
      <c r="G16" s="90"/>
      <c r="H16" s="90"/>
      <c r="I16" s="90"/>
      <c r="J16" s="94"/>
    </row>
    <row r="17" spans="1:10" ht="14.45" customHeight="1" x14ac:dyDescent="0.2">
      <c r="A17" s="167"/>
      <c r="B17" s="168"/>
      <c r="C17" s="168"/>
      <c r="D17" s="168"/>
      <c r="E17" s="168"/>
      <c r="F17" s="168"/>
      <c r="G17" s="168"/>
      <c r="H17" s="168"/>
      <c r="I17" s="168"/>
      <c r="J17" s="169"/>
    </row>
    <row r="18" spans="1:10" x14ac:dyDescent="0.2">
      <c r="A18" s="155" t="s">
        <v>392</v>
      </c>
      <c r="B18" s="156"/>
      <c r="C18" s="170" t="s">
        <v>434</v>
      </c>
      <c r="D18" s="171"/>
      <c r="E18" s="171"/>
      <c r="F18" s="171"/>
      <c r="G18" s="171"/>
      <c r="H18" s="171"/>
      <c r="I18" s="171"/>
      <c r="J18" s="172"/>
    </row>
    <row r="19" spans="1:10" ht="14.25" x14ac:dyDescent="0.2">
      <c r="A19" s="33"/>
      <c r="B19" s="82"/>
      <c r="C19" s="96"/>
      <c r="D19" s="82"/>
      <c r="E19" s="125"/>
      <c r="F19" s="125"/>
      <c r="G19" s="125"/>
      <c r="H19" s="125"/>
      <c r="I19" s="82"/>
      <c r="J19" s="35"/>
    </row>
    <row r="20" spans="1:10" ht="14.25" x14ac:dyDescent="0.2">
      <c r="A20" s="155" t="s">
        <v>393</v>
      </c>
      <c r="B20" s="156"/>
      <c r="C20" s="161">
        <v>10000</v>
      </c>
      <c r="D20" s="162"/>
      <c r="E20" s="125"/>
      <c r="F20" s="125"/>
      <c r="G20" s="170" t="s">
        <v>435</v>
      </c>
      <c r="H20" s="171"/>
      <c r="I20" s="171"/>
      <c r="J20" s="172"/>
    </row>
    <row r="21" spans="1:10" ht="14.25" x14ac:dyDescent="0.2">
      <c r="A21" s="33"/>
      <c r="B21" s="82"/>
      <c r="C21" s="82"/>
      <c r="D21" s="82"/>
      <c r="E21" s="125"/>
      <c r="F21" s="125"/>
      <c r="G21" s="125"/>
      <c r="H21" s="125"/>
      <c r="I21" s="82"/>
      <c r="J21" s="35"/>
    </row>
    <row r="22" spans="1:10" x14ac:dyDescent="0.2">
      <c r="A22" s="155" t="s">
        <v>394</v>
      </c>
      <c r="B22" s="156"/>
      <c r="C22" s="170" t="s">
        <v>436</v>
      </c>
      <c r="D22" s="171"/>
      <c r="E22" s="171"/>
      <c r="F22" s="171"/>
      <c r="G22" s="171"/>
      <c r="H22" s="171"/>
      <c r="I22" s="171"/>
      <c r="J22" s="172"/>
    </row>
    <row r="23" spans="1:10" ht="14.25" x14ac:dyDescent="0.2">
      <c r="A23" s="33"/>
      <c r="B23" s="82"/>
      <c r="C23" s="82"/>
      <c r="D23" s="82"/>
      <c r="E23" s="125"/>
      <c r="F23" s="125"/>
      <c r="G23" s="125"/>
      <c r="H23" s="125"/>
      <c r="I23" s="82"/>
      <c r="J23" s="35"/>
    </row>
    <row r="24" spans="1:10" ht="14.25" x14ac:dyDescent="0.2">
      <c r="A24" s="155" t="s">
        <v>395</v>
      </c>
      <c r="B24" s="156"/>
      <c r="C24" s="173" t="s">
        <v>437</v>
      </c>
      <c r="D24" s="174"/>
      <c r="E24" s="174"/>
      <c r="F24" s="174"/>
      <c r="G24" s="174"/>
      <c r="H24" s="174"/>
      <c r="I24" s="174"/>
      <c r="J24" s="175"/>
    </row>
    <row r="25" spans="1:10" ht="14.25" x14ac:dyDescent="0.2">
      <c r="A25" s="33"/>
      <c r="B25" s="82"/>
      <c r="C25" s="96"/>
      <c r="D25" s="82"/>
      <c r="E25" s="125"/>
      <c r="F25" s="125"/>
      <c r="G25" s="125"/>
      <c r="H25" s="125"/>
      <c r="I25" s="82"/>
      <c r="J25" s="35"/>
    </row>
    <row r="26" spans="1:10" ht="14.25" x14ac:dyDescent="0.2">
      <c r="A26" s="155" t="s">
        <v>396</v>
      </c>
      <c r="B26" s="156"/>
      <c r="C26" s="173" t="s">
        <v>438</v>
      </c>
      <c r="D26" s="174"/>
      <c r="E26" s="174"/>
      <c r="F26" s="174"/>
      <c r="G26" s="174"/>
      <c r="H26" s="174"/>
      <c r="I26" s="174"/>
      <c r="J26" s="175"/>
    </row>
    <row r="27" spans="1:10" ht="14.1" customHeight="1" x14ac:dyDescent="0.2">
      <c r="A27" s="33"/>
      <c r="B27" s="82"/>
      <c r="C27" s="96"/>
      <c r="D27" s="82"/>
      <c r="E27" s="125"/>
      <c r="F27" s="125"/>
      <c r="G27" s="125"/>
      <c r="H27" s="125"/>
      <c r="I27" s="82"/>
      <c r="J27" s="35"/>
    </row>
    <row r="28" spans="1:10" ht="23.1" customHeight="1" x14ac:dyDescent="0.2">
      <c r="A28" s="126" t="s">
        <v>406</v>
      </c>
      <c r="B28" s="156"/>
      <c r="C28" s="62">
        <v>412</v>
      </c>
      <c r="D28" s="36"/>
      <c r="E28" s="133"/>
      <c r="F28" s="133"/>
      <c r="G28" s="133"/>
      <c r="H28" s="133"/>
      <c r="I28" s="176"/>
      <c r="J28" s="177"/>
    </row>
    <row r="29" spans="1:10" ht="14.25" x14ac:dyDescent="0.2">
      <c r="A29" s="33"/>
      <c r="B29" s="82"/>
      <c r="C29" s="82"/>
      <c r="D29" s="82"/>
      <c r="E29" s="125"/>
      <c r="F29" s="125"/>
      <c r="G29" s="125"/>
      <c r="H29" s="125"/>
      <c r="I29" s="82"/>
      <c r="J29" s="35"/>
    </row>
    <row r="30" spans="1:10" ht="15" x14ac:dyDescent="0.2">
      <c r="A30" s="155" t="s">
        <v>397</v>
      </c>
      <c r="B30" s="156"/>
      <c r="C30" s="110" t="s">
        <v>416</v>
      </c>
      <c r="D30" s="178" t="s">
        <v>414</v>
      </c>
      <c r="E30" s="137"/>
      <c r="F30" s="137"/>
      <c r="G30" s="137"/>
      <c r="H30" s="103" t="s">
        <v>415</v>
      </c>
      <c r="I30" s="104" t="s">
        <v>416</v>
      </c>
      <c r="J30" s="105"/>
    </row>
    <row r="31" spans="1:10" x14ac:dyDescent="0.2">
      <c r="A31" s="155"/>
      <c r="B31" s="156"/>
      <c r="C31" s="37"/>
      <c r="D31" s="93"/>
      <c r="E31" s="164"/>
      <c r="F31" s="164"/>
      <c r="G31" s="164"/>
      <c r="H31" s="164"/>
      <c r="I31" s="179"/>
      <c r="J31" s="180"/>
    </row>
    <row r="32" spans="1:10" x14ac:dyDescent="0.2">
      <c r="A32" s="155" t="s">
        <v>407</v>
      </c>
      <c r="B32" s="156"/>
      <c r="C32" s="62" t="s">
        <v>419</v>
      </c>
      <c r="D32" s="178" t="s">
        <v>417</v>
      </c>
      <c r="E32" s="137"/>
      <c r="F32" s="137"/>
      <c r="G32" s="137"/>
      <c r="H32" s="106" t="s">
        <v>418</v>
      </c>
      <c r="I32" s="107" t="s">
        <v>419</v>
      </c>
      <c r="J32" s="108"/>
    </row>
    <row r="33" spans="1:10" ht="14.25" x14ac:dyDescent="0.2">
      <c r="A33" s="33"/>
      <c r="B33" s="82"/>
      <c r="C33" s="82"/>
      <c r="D33" s="82"/>
      <c r="E33" s="125"/>
      <c r="F33" s="125"/>
      <c r="G33" s="125"/>
      <c r="H33" s="125"/>
      <c r="I33" s="82"/>
      <c r="J33" s="35"/>
    </row>
    <row r="34" spans="1:10" x14ac:dyDescent="0.2">
      <c r="A34" s="178" t="s">
        <v>408</v>
      </c>
      <c r="B34" s="137"/>
      <c r="C34" s="137"/>
      <c r="D34" s="137"/>
      <c r="E34" s="137" t="s">
        <v>398</v>
      </c>
      <c r="F34" s="137"/>
      <c r="G34" s="137"/>
      <c r="H34" s="137"/>
      <c r="I34" s="137"/>
      <c r="J34" s="38" t="s">
        <v>399</v>
      </c>
    </row>
    <row r="35" spans="1:10" ht="14.25" x14ac:dyDescent="0.2">
      <c r="A35" s="33"/>
      <c r="B35" s="82"/>
      <c r="C35" s="82"/>
      <c r="D35" s="82"/>
      <c r="E35" s="125"/>
      <c r="F35" s="125"/>
      <c r="G35" s="125"/>
      <c r="H35" s="125"/>
      <c r="I35" s="82"/>
      <c r="J35" s="92"/>
    </row>
    <row r="36" spans="1:10" x14ac:dyDescent="0.2">
      <c r="A36" s="181" t="s">
        <v>439</v>
      </c>
      <c r="B36" s="182"/>
      <c r="C36" s="182"/>
      <c r="D36" s="183"/>
      <c r="E36" s="185" t="s">
        <v>442</v>
      </c>
      <c r="F36" s="186"/>
      <c r="G36" s="186"/>
      <c r="H36" s="186"/>
      <c r="I36" s="187"/>
      <c r="J36" s="118">
        <v>1244272</v>
      </c>
    </row>
    <row r="37" spans="1:10" ht="14.25" x14ac:dyDescent="0.2">
      <c r="A37" s="33"/>
      <c r="B37" s="82"/>
      <c r="C37" s="96"/>
      <c r="D37" s="191"/>
      <c r="E37" s="191"/>
      <c r="F37" s="191"/>
      <c r="G37" s="191"/>
      <c r="H37" s="191"/>
      <c r="I37" s="191"/>
      <c r="J37" s="35"/>
    </row>
    <row r="38" spans="1:10" x14ac:dyDescent="0.2">
      <c r="A38" s="181" t="s">
        <v>440</v>
      </c>
      <c r="B38" s="182"/>
      <c r="C38" s="182"/>
      <c r="D38" s="183"/>
      <c r="E38" s="185" t="s">
        <v>443</v>
      </c>
      <c r="F38" s="186"/>
      <c r="G38" s="186"/>
      <c r="H38" s="186"/>
      <c r="I38" s="187"/>
      <c r="J38" s="62">
        <v>2095777</v>
      </c>
    </row>
    <row r="39" spans="1:10" ht="14.25" x14ac:dyDescent="0.2">
      <c r="A39" s="33"/>
      <c r="B39" s="82"/>
      <c r="C39" s="96"/>
      <c r="D39" s="95"/>
      <c r="E39" s="191"/>
      <c r="F39" s="191"/>
      <c r="G39" s="191"/>
      <c r="H39" s="191"/>
      <c r="I39" s="84"/>
      <c r="J39" s="35"/>
    </row>
    <row r="40" spans="1:10" x14ac:dyDescent="0.2">
      <c r="A40" s="181" t="s">
        <v>441</v>
      </c>
      <c r="B40" s="182"/>
      <c r="C40" s="182"/>
      <c r="D40" s="183"/>
      <c r="E40" s="185" t="s">
        <v>443</v>
      </c>
      <c r="F40" s="186"/>
      <c r="G40" s="186"/>
      <c r="H40" s="186"/>
      <c r="I40" s="187"/>
      <c r="J40" s="62">
        <v>1623982</v>
      </c>
    </row>
    <row r="41" spans="1:10" ht="14.25" x14ac:dyDescent="0.2">
      <c r="A41" s="33"/>
      <c r="B41" s="113"/>
      <c r="C41" s="112"/>
      <c r="D41" s="114"/>
      <c r="E41" s="114"/>
      <c r="F41" s="114"/>
      <c r="G41" s="114"/>
      <c r="H41" s="114"/>
      <c r="I41" s="115"/>
      <c r="J41" s="35"/>
    </row>
    <row r="42" spans="1:10" x14ac:dyDescent="0.2">
      <c r="A42" s="181"/>
      <c r="B42" s="182"/>
      <c r="C42" s="182"/>
      <c r="D42" s="183"/>
      <c r="E42" s="185"/>
      <c r="F42" s="186"/>
      <c r="G42" s="186"/>
      <c r="H42" s="186"/>
      <c r="I42" s="187"/>
      <c r="J42" s="62"/>
    </row>
    <row r="43" spans="1:10" ht="14.25" x14ac:dyDescent="0.2">
      <c r="A43" s="39"/>
      <c r="B43" s="96"/>
      <c r="C43" s="188"/>
      <c r="D43" s="188"/>
      <c r="E43" s="125"/>
      <c r="F43" s="125"/>
      <c r="G43" s="188"/>
      <c r="H43" s="188"/>
      <c r="I43" s="188"/>
      <c r="J43" s="35"/>
    </row>
    <row r="44" spans="1:10" x14ac:dyDescent="0.2">
      <c r="A44" s="181"/>
      <c r="B44" s="189"/>
      <c r="C44" s="189"/>
      <c r="D44" s="190"/>
      <c r="E44" s="185"/>
      <c r="F44" s="186"/>
      <c r="G44" s="186"/>
      <c r="H44" s="186"/>
      <c r="I44" s="187"/>
      <c r="J44" s="62"/>
    </row>
    <row r="45" spans="1:10" ht="14.25" x14ac:dyDescent="0.2">
      <c r="A45" s="39"/>
      <c r="B45" s="96"/>
      <c r="C45" s="96"/>
      <c r="D45" s="82"/>
      <c r="E45" s="184"/>
      <c r="F45" s="184"/>
      <c r="G45" s="188"/>
      <c r="H45" s="188"/>
      <c r="I45" s="82"/>
      <c r="J45" s="35"/>
    </row>
    <row r="46" spans="1:10" x14ac:dyDescent="0.2">
      <c r="A46" s="181"/>
      <c r="B46" s="189"/>
      <c r="C46" s="189"/>
      <c r="D46" s="190"/>
      <c r="E46" s="185"/>
      <c r="F46" s="186"/>
      <c r="G46" s="186"/>
      <c r="H46" s="186"/>
      <c r="I46" s="187"/>
      <c r="J46" s="62"/>
    </row>
    <row r="47" spans="1:10" ht="14.25" x14ac:dyDescent="0.2">
      <c r="A47" s="39"/>
      <c r="B47" s="96"/>
      <c r="C47" s="96"/>
      <c r="D47" s="82"/>
      <c r="E47" s="125"/>
      <c r="F47" s="125"/>
      <c r="G47" s="188"/>
      <c r="H47" s="188"/>
      <c r="I47" s="82"/>
      <c r="J47" s="109" t="s">
        <v>420</v>
      </c>
    </row>
    <row r="48" spans="1:10" ht="14.25" x14ac:dyDescent="0.2">
      <c r="A48" s="39"/>
      <c r="B48" s="96"/>
      <c r="C48" s="96"/>
      <c r="D48" s="82"/>
      <c r="E48" s="125"/>
      <c r="F48" s="125"/>
      <c r="G48" s="188"/>
      <c r="H48" s="188"/>
      <c r="I48" s="82"/>
      <c r="J48" s="109" t="s">
        <v>421</v>
      </c>
    </row>
    <row r="49" spans="1:10" ht="14.45" customHeight="1" x14ac:dyDescent="0.2">
      <c r="A49" s="126" t="s">
        <v>400</v>
      </c>
      <c r="B49" s="127"/>
      <c r="C49" s="161" t="s">
        <v>421</v>
      </c>
      <c r="D49" s="162"/>
      <c r="E49" s="192" t="s">
        <v>422</v>
      </c>
      <c r="F49" s="193"/>
      <c r="G49" s="170"/>
      <c r="H49" s="171"/>
      <c r="I49" s="171"/>
      <c r="J49" s="172"/>
    </row>
    <row r="50" spans="1:10" ht="14.25" x14ac:dyDescent="0.2">
      <c r="A50" s="39"/>
      <c r="B50" s="96"/>
      <c r="C50" s="188"/>
      <c r="D50" s="188"/>
      <c r="E50" s="125"/>
      <c r="F50" s="125"/>
      <c r="G50" s="131" t="s">
        <v>423</v>
      </c>
      <c r="H50" s="131"/>
      <c r="I50" s="131"/>
      <c r="J50" s="40"/>
    </row>
    <row r="51" spans="1:10" ht="14.1" customHeight="1" x14ac:dyDescent="0.2">
      <c r="A51" s="126" t="s">
        <v>401</v>
      </c>
      <c r="B51" s="127"/>
      <c r="C51" s="170" t="s">
        <v>447</v>
      </c>
      <c r="D51" s="171"/>
      <c r="E51" s="171"/>
      <c r="F51" s="171"/>
      <c r="G51" s="171"/>
      <c r="H51" s="171"/>
      <c r="I51" s="171"/>
      <c r="J51" s="172"/>
    </row>
    <row r="52" spans="1:10" ht="14.25" x14ac:dyDescent="0.2">
      <c r="A52" s="33"/>
      <c r="B52" s="82"/>
      <c r="C52" s="133" t="s">
        <v>402</v>
      </c>
      <c r="D52" s="133"/>
      <c r="E52" s="133"/>
      <c r="F52" s="133"/>
      <c r="G52" s="133"/>
      <c r="H52" s="133"/>
      <c r="I52" s="133"/>
      <c r="J52" s="35"/>
    </row>
    <row r="53" spans="1:10" ht="14.25" x14ac:dyDescent="0.2">
      <c r="A53" s="126" t="s">
        <v>403</v>
      </c>
      <c r="B53" s="127"/>
      <c r="C53" s="134" t="s">
        <v>444</v>
      </c>
      <c r="D53" s="135"/>
      <c r="E53" s="136"/>
      <c r="F53" s="125"/>
      <c r="G53" s="125"/>
      <c r="H53" s="137"/>
      <c r="I53" s="137"/>
      <c r="J53" s="138"/>
    </row>
    <row r="54" spans="1:10" ht="14.25" x14ac:dyDescent="0.2">
      <c r="A54" s="33"/>
      <c r="B54" s="82"/>
      <c r="C54" s="96"/>
      <c r="D54" s="82"/>
      <c r="E54" s="125"/>
      <c r="F54" s="125"/>
      <c r="G54" s="125"/>
      <c r="H54" s="125"/>
      <c r="I54" s="82"/>
      <c r="J54" s="35"/>
    </row>
    <row r="55" spans="1:10" ht="14.45" customHeight="1" x14ac:dyDescent="0.2">
      <c r="A55" s="126" t="s">
        <v>395</v>
      </c>
      <c r="B55" s="127"/>
      <c r="C55" s="128" t="s">
        <v>448</v>
      </c>
      <c r="D55" s="129"/>
      <c r="E55" s="129"/>
      <c r="F55" s="129"/>
      <c r="G55" s="129"/>
      <c r="H55" s="129"/>
      <c r="I55" s="129"/>
      <c r="J55" s="130"/>
    </row>
    <row r="56" spans="1:10" ht="14.25" x14ac:dyDescent="0.2">
      <c r="A56" s="33"/>
      <c r="B56" s="82"/>
      <c r="C56" s="82"/>
      <c r="D56" s="82"/>
      <c r="E56" s="125"/>
      <c r="F56" s="125"/>
      <c r="G56" s="125"/>
      <c r="H56" s="125"/>
      <c r="I56" s="82"/>
      <c r="J56" s="35"/>
    </row>
    <row r="57" spans="1:10" ht="14.25" x14ac:dyDescent="0.2">
      <c r="A57" s="126" t="s">
        <v>424</v>
      </c>
      <c r="B57" s="127"/>
      <c r="C57" s="128" t="s">
        <v>449</v>
      </c>
      <c r="D57" s="129"/>
      <c r="E57" s="129"/>
      <c r="F57" s="129"/>
      <c r="G57" s="129"/>
      <c r="H57" s="129"/>
      <c r="I57" s="129"/>
      <c r="J57" s="130"/>
    </row>
    <row r="58" spans="1:10" ht="14.45" customHeight="1" x14ac:dyDescent="0.2">
      <c r="A58" s="33"/>
      <c r="B58" s="82"/>
      <c r="C58" s="131" t="s">
        <v>425</v>
      </c>
      <c r="D58" s="131"/>
      <c r="E58" s="131"/>
      <c r="F58" s="131"/>
      <c r="G58" s="82"/>
      <c r="H58" s="82"/>
      <c r="I58" s="82"/>
      <c r="J58" s="35"/>
    </row>
    <row r="59" spans="1:10" ht="14.25" x14ac:dyDescent="0.2">
      <c r="A59" s="126" t="s">
        <v>426</v>
      </c>
      <c r="B59" s="127"/>
      <c r="C59" s="128" t="s">
        <v>451</v>
      </c>
      <c r="D59" s="129"/>
      <c r="E59" s="129"/>
      <c r="F59" s="129"/>
      <c r="G59" s="129"/>
      <c r="H59" s="129"/>
      <c r="I59" s="129"/>
      <c r="J59" s="130"/>
    </row>
    <row r="60" spans="1:10" ht="14.45" customHeight="1" x14ac:dyDescent="0.2">
      <c r="A60" s="41"/>
      <c r="B60" s="42"/>
      <c r="C60" s="132" t="s">
        <v>427</v>
      </c>
      <c r="D60" s="132"/>
      <c r="E60" s="132"/>
      <c r="F60" s="132"/>
      <c r="G60" s="132"/>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N38" sqref="N38"/>
    </sheetView>
  </sheetViews>
  <sheetFormatPr defaultColWidth="8.85546875" defaultRowHeight="12.75" x14ac:dyDescent="0.2"/>
  <cols>
    <col min="1" max="7" width="8.85546875" style="25"/>
    <col min="8" max="9" width="15.85546875" style="61" customWidth="1"/>
    <col min="10" max="10" width="10.42578125" style="25" bestFit="1" customWidth="1"/>
    <col min="11" max="16384" width="8.85546875" style="25"/>
  </cols>
  <sheetData>
    <row r="1" spans="1:9" x14ac:dyDescent="0.2">
      <c r="A1" s="217" t="s">
        <v>1</v>
      </c>
      <c r="B1" s="218"/>
      <c r="C1" s="218"/>
      <c r="D1" s="218"/>
      <c r="E1" s="218"/>
      <c r="F1" s="218"/>
      <c r="G1" s="218"/>
      <c r="H1" s="218"/>
      <c r="I1" s="218"/>
    </row>
    <row r="2" spans="1:9" ht="12.6" customHeight="1" x14ac:dyDescent="0.2">
      <c r="A2" s="219" t="s">
        <v>452</v>
      </c>
      <c r="B2" s="220"/>
      <c r="C2" s="220"/>
      <c r="D2" s="220"/>
      <c r="E2" s="220"/>
      <c r="F2" s="220"/>
      <c r="G2" s="220"/>
      <c r="H2" s="220"/>
      <c r="I2" s="220"/>
    </row>
    <row r="3" spans="1:9" x14ac:dyDescent="0.2">
      <c r="A3" s="221" t="s">
        <v>361</v>
      </c>
      <c r="B3" s="222"/>
      <c r="C3" s="222"/>
      <c r="D3" s="222"/>
      <c r="E3" s="222"/>
      <c r="F3" s="222"/>
      <c r="G3" s="222"/>
      <c r="H3" s="222"/>
      <c r="I3" s="222"/>
    </row>
    <row r="4" spans="1:9" ht="12.6" customHeight="1" x14ac:dyDescent="0.2">
      <c r="A4" s="226" t="s">
        <v>445</v>
      </c>
      <c r="B4" s="227"/>
      <c r="C4" s="227"/>
      <c r="D4" s="227"/>
      <c r="E4" s="227"/>
      <c r="F4" s="227"/>
      <c r="G4" s="227"/>
      <c r="H4" s="227"/>
      <c r="I4" s="228"/>
    </row>
    <row r="5" spans="1:9" ht="34.5" thickBot="1" x14ac:dyDescent="0.25">
      <c r="A5" s="232" t="s">
        <v>2</v>
      </c>
      <c r="B5" s="233"/>
      <c r="C5" s="233"/>
      <c r="D5" s="233"/>
      <c r="E5" s="233"/>
      <c r="F5" s="234"/>
      <c r="G5" s="26" t="s">
        <v>113</v>
      </c>
      <c r="H5" s="56" t="s">
        <v>376</v>
      </c>
      <c r="I5" s="57" t="s">
        <v>384</v>
      </c>
    </row>
    <row r="6" spans="1:9" x14ac:dyDescent="0.2">
      <c r="A6" s="229">
        <v>1</v>
      </c>
      <c r="B6" s="230"/>
      <c r="C6" s="230"/>
      <c r="D6" s="230"/>
      <c r="E6" s="230"/>
      <c r="F6" s="231"/>
      <c r="G6" s="27">
        <v>2</v>
      </c>
      <c r="H6" s="28">
        <v>3</v>
      </c>
      <c r="I6" s="28">
        <v>4</v>
      </c>
    </row>
    <row r="7" spans="1:9" x14ac:dyDescent="0.2">
      <c r="A7" s="235"/>
      <c r="B7" s="235"/>
      <c r="C7" s="235"/>
      <c r="D7" s="235"/>
      <c r="E7" s="235"/>
      <c r="F7" s="235"/>
      <c r="G7" s="235"/>
      <c r="H7" s="235"/>
      <c r="I7" s="236"/>
    </row>
    <row r="8" spans="1:9" ht="12.75" customHeight="1" x14ac:dyDescent="0.2">
      <c r="A8" s="237" t="s">
        <v>4</v>
      </c>
      <c r="B8" s="238"/>
      <c r="C8" s="238"/>
      <c r="D8" s="238"/>
      <c r="E8" s="238"/>
      <c r="F8" s="239"/>
      <c r="G8" s="16">
        <v>1</v>
      </c>
      <c r="H8" s="58">
        <v>0</v>
      </c>
      <c r="I8" s="58">
        <v>0</v>
      </c>
    </row>
    <row r="9" spans="1:9" ht="12.75" customHeight="1" x14ac:dyDescent="0.2">
      <c r="A9" s="206" t="s">
        <v>5</v>
      </c>
      <c r="B9" s="207"/>
      <c r="C9" s="207"/>
      <c r="D9" s="207"/>
      <c r="E9" s="207"/>
      <c r="F9" s="208"/>
      <c r="G9" s="17">
        <v>2</v>
      </c>
      <c r="H9" s="59">
        <f>H10+H17+H27+H38+H43</f>
        <v>350595810</v>
      </c>
      <c r="I9" s="59">
        <f>I10+I17+I27+I38+I43</f>
        <v>219326647</v>
      </c>
    </row>
    <row r="10" spans="1:9" ht="12.75" customHeight="1" x14ac:dyDescent="0.2">
      <c r="A10" s="223" t="s">
        <v>6</v>
      </c>
      <c r="B10" s="224"/>
      <c r="C10" s="224"/>
      <c r="D10" s="224"/>
      <c r="E10" s="224"/>
      <c r="F10" s="225"/>
      <c r="G10" s="17">
        <v>3</v>
      </c>
      <c r="H10" s="59">
        <f>H11+H12+H13+H14+H15+H16</f>
        <v>127290194</v>
      </c>
      <c r="I10" s="59">
        <f>I11+I12+I13+I14+I15+I16</f>
        <v>4700495</v>
      </c>
    </row>
    <row r="11" spans="1:9" ht="12.75" customHeight="1" x14ac:dyDescent="0.2">
      <c r="A11" s="214" t="s">
        <v>7</v>
      </c>
      <c r="B11" s="215"/>
      <c r="C11" s="215"/>
      <c r="D11" s="215"/>
      <c r="E11" s="215"/>
      <c r="F11" s="216"/>
      <c r="G11" s="16">
        <v>4</v>
      </c>
      <c r="H11" s="44">
        <v>0</v>
      </c>
      <c r="I11" s="44">
        <v>0</v>
      </c>
    </row>
    <row r="12" spans="1:9" ht="23.45" customHeight="1" x14ac:dyDescent="0.2">
      <c r="A12" s="214" t="s">
        <v>8</v>
      </c>
      <c r="B12" s="215"/>
      <c r="C12" s="215"/>
      <c r="D12" s="215"/>
      <c r="E12" s="215"/>
      <c r="F12" s="216"/>
      <c r="G12" s="16">
        <v>5</v>
      </c>
      <c r="H12" s="44">
        <v>126592028</v>
      </c>
      <c r="I12" s="44">
        <v>4700495</v>
      </c>
    </row>
    <row r="13" spans="1:9" ht="12.75" customHeight="1" x14ac:dyDescent="0.2">
      <c r="A13" s="214" t="s">
        <v>9</v>
      </c>
      <c r="B13" s="215"/>
      <c r="C13" s="215"/>
      <c r="D13" s="215"/>
      <c r="E13" s="215"/>
      <c r="F13" s="216"/>
      <c r="G13" s="16">
        <v>6</v>
      </c>
      <c r="H13" s="44">
        <v>0</v>
      </c>
      <c r="I13" s="44">
        <v>0</v>
      </c>
    </row>
    <row r="14" spans="1:9" ht="12.75" customHeight="1" x14ac:dyDescent="0.2">
      <c r="A14" s="214" t="s">
        <v>10</v>
      </c>
      <c r="B14" s="215"/>
      <c r="C14" s="215"/>
      <c r="D14" s="215"/>
      <c r="E14" s="215"/>
      <c r="F14" s="216"/>
      <c r="G14" s="16">
        <v>7</v>
      </c>
      <c r="H14" s="44">
        <v>0</v>
      </c>
      <c r="I14" s="44">
        <v>0</v>
      </c>
    </row>
    <row r="15" spans="1:9" ht="12.75" customHeight="1" x14ac:dyDescent="0.2">
      <c r="A15" s="214" t="s">
        <v>11</v>
      </c>
      <c r="B15" s="215"/>
      <c r="C15" s="215"/>
      <c r="D15" s="215"/>
      <c r="E15" s="215"/>
      <c r="F15" s="216"/>
      <c r="G15" s="16">
        <v>8</v>
      </c>
      <c r="H15" s="44">
        <v>0</v>
      </c>
      <c r="I15" s="44">
        <v>0</v>
      </c>
    </row>
    <row r="16" spans="1:9" ht="12.75" customHeight="1" x14ac:dyDescent="0.2">
      <c r="A16" s="214" t="s">
        <v>12</v>
      </c>
      <c r="B16" s="215"/>
      <c r="C16" s="215"/>
      <c r="D16" s="215"/>
      <c r="E16" s="215"/>
      <c r="F16" s="216"/>
      <c r="G16" s="16">
        <v>9</v>
      </c>
      <c r="H16" s="44">
        <v>698166</v>
      </c>
      <c r="I16" s="44">
        <v>0</v>
      </c>
    </row>
    <row r="17" spans="1:9" ht="12.75" customHeight="1" x14ac:dyDescent="0.2">
      <c r="A17" s="223" t="s">
        <v>13</v>
      </c>
      <c r="B17" s="224"/>
      <c r="C17" s="224"/>
      <c r="D17" s="224"/>
      <c r="E17" s="224"/>
      <c r="F17" s="225"/>
      <c r="G17" s="17">
        <v>10</v>
      </c>
      <c r="H17" s="59">
        <f>H18+H19+H20+H21+H22+H23+H24+H25+H26</f>
        <v>220950334</v>
      </c>
      <c r="I17" s="59">
        <f>I18+I19+I20+I21+I22+I23+I24+I25+I26</f>
        <v>213375547</v>
      </c>
    </row>
    <row r="18" spans="1:9" ht="12.75" customHeight="1" x14ac:dyDescent="0.2">
      <c r="A18" s="214" t="s">
        <v>14</v>
      </c>
      <c r="B18" s="215"/>
      <c r="C18" s="215"/>
      <c r="D18" s="215"/>
      <c r="E18" s="215"/>
      <c r="F18" s="216"/>
      <c r="G18" s="16">
        <v>11</v>
      </c>
      <c r="H18" s="44">
        <v>13824219</v>
      </c>
      <c r="I18" s="44">
        <v>13824221</v>
      </c>
    </row>
    <row r="19" spans="1:9" ht="12.75" customHeight="1" x14ac:dyDescent="0.2">
      <c r="A19" s="214" t="s">
        <v>15</v>
      </c>
      <c r="B19" s="215"/>
      <c r="C19" s="215"/>
      <c r="D19" s="215"/>
      <c r="E19" s="215"/>
      <c r="F19" s="216"/>
      <c r="G19" s="16">
        <v>12</v>
      </c>
      <c r="H19" s="44">
        <v>152690506</v>
      </c>
      <c r="I19" s="44">
        <v>146194468</v>
      </c>
    </row>
    <row r="20" spans="1:9" ht="12.75" customHeight="1" x14ac:dyDescent="0.2">
      <c r="A20" s="214" t="s">
        <v>16</v>
      </c>
      <c r="B20" s="215"/>
      <c r="C20" s="215"/>
      <c r="D20" s="215"/>
      <c r="E20" s="215"/>
      <c r="F20" s="216"/>
      <c r="G20" s="16">
        <v>13</v>
      </c>
      <c r="H20" s="44">
        <v>30262269</v>
      </c>
      <c r="I20" s="44">
        <v>27459384</v>
      </c>
    </row>
    <row r="21" spans="1:9" ht="12.75" customHeight="1" x14ac:dyDescent="0.2">
      <c r="A21" s="214" t="s">
        <v>17</v>
      </c>
      <c r="B21" s="215"/>
      <c r="C21" s="215"/>
      <c r="D21" s="215"/>
      <c r="E21" s="215"/>
      <c r="F21" s="216"/>
      <c r="G21" s="16">
        <v>14</v>
      </c>
      <c r="H21" s="44">
        <v>1080047</v>
      </c>
      <c r="I21" s="44">
        <v>330248</v>
      </c>
    </row>
    <row r="22" spans="1:9" ht="12.75" customHeight="1" x14ac:dyDescent="0.2">
      <c r="A22" s="214" t="s">
        <v>18</v>
      </c>
      <c r="B22" s="215"/>
      <c r="C22" s="215"/>
      <c r="D22" s="215"/>
      <c r="E22" s="215"/>
      <c r="F22" s="216"/>
      <c r="G22" s="16">
        <v>15</v>
      </c>
      <c r="H22" s="44">
        <v>6237106</v>
      </c>
      <c r="I22" s="44">
        <v>6521281</v>
      </c>
    </row>
    <row r="23" spans="1:9" ht="12.75" customHeight="1" x14ac:dyDescent="0.2">
      <c r="A23" s="214" t="s">
        <v>19</v>
      </c>
      <c r="B23" s="215"/>
      <c r="C23" s="215"/>
      <c r="D23" s="215"/>
      <c r="E23" s="215"/>
      <c r="F23" s="216"/>
      <c r="G23" s="16">
        <v>16</v>
      </c>
      <c r="H23" s="44">
        <v>0</v>
      </c>
      <c r="I23" s="44">
        <v>0</v>
      </c>
    </row>
    <row r="24" spans="1:9" ht="12.75" customHeight="1" x14ac:dyDescent="0.2">
      <c r="A24" s="214" t="s">
        <v>20</v>
      </c>
      <c r="B24" s="215"/>
      <c r="C24" s="215"/>
      <c r="D24" s="215"/>
      <c r="E24" s="215"/>
      <c r="F24" s="216"/>
      <c r="G24" s="16">
        <v>17</v>
      </c>
      <c r="H24" s="44">
        <v>11715891</v>
      </c>
      <c r="I24" s="44">
        <v>13924394</v>
      </c>
    </row>
    <row r="25" spans="1:9" ht="12.75" customHeight="1" x14ac:dyDescent="0.2">
      <c r="A25" s="214" t="s">
        <v>21</v>
      </c>
      <c r="B25" s="215"/>
      <c r="C25" s="215"/>
      <c r="D25" s="215"/>
      <c r="E25" s="215"/>
      <c r="F25" s="216"/>
      <c r="G25" s="16">
        <v>18</v>
      </c>
      <c r="H25" s="44">
        <v>93296</v>
      </c>
      <c r="I25" s="44">
        <v>74551</v>
      </c>
    </row>
    <row r="26" spans="1:9" ht="12.75" customHeight="1" x14ac:dyDescent="0.2">
      <c r="A26" s="214" t="s">
        <v>22</v>
      </c>
      <c r="B26" s="215"/>
      <c r="C26" s="215"/>
      <c r="D26" s="215"/>
      <c r="E26" s="215"/>
      <c r="F26" s="216"/>
      <c r="G26" s="16">
        <v>19</v>
      </c>
      <c r="H26" s="44">
        <v>5047000</v>
      </c>
      <c r="I26" s="44">
        <v>5047000</v>
      </c>
    </row>
    <row r="27" spans="1:9" ht="12.75" customHeight="1" x14ac:dyDescent="0.2">
      <c r="A27" s="223" t="s">
        <v>23</v>
      </c>
      <c r="B27" s="224"/>
      <c r="C27" s="224"/>
      <c r="D27" s="224"/>
      <c r="E27" s="224"/>
      <c r="F27" s="225"/>
      <c r="G27" s="17">
        <v>20</v>
      </c>
      <c r="H27" s="59">
        <f>SUM(H28:H37)</f>
        <v>1252282</v>
      </c>
      <c r="I27" s="59">
        <f>SUM(I28:I37)</f>
        <v>1250605</v>
      </c>
    </row>
    <row r="28" spans="1:9" ht="12.75" customHeight="1" x14ac:dyDescent="0.2">
      <c r="A28" s="214" t="s">
        <v>24</v>
      </c>
      <c r="B28" s="215"/>
      <c r="C28" s="215"/>
      <c r="D28" s="215"/>
      <c r="E28" s="215"/>
      <c r="F28" s="216"/>
      <c r="G28" s="16">
        <v>21</v>
      </c>
      <c r="H28" s="44">
        <v>0</v>
      </c>
      <c r="I28" s="44">
        <v>0</v>
      </c>
    </row>
    <row r="29" spans="1:9" ht="12.75" customHeight="1" x14ac:dyDescent="0.2">
      <c r="A29" s="214" t="s">
        <v>25</v>
      </c>
      <c r="B29" s="215"/>
      <c r="C29" s="215"/>
      <c r="D29" s="215"/>
      <c r="E29" s="215"/>
      <c r="F29" s="216"/>
      <c r="G29" s="16">
        <v>22</v>
      </c>
      <c r="H29" s="44">
        <v>0</v>
      </c>
      <c r="I29" s="44">
        <v>0</v>
      </c>
    </row>
    <row r="30" spans="1:9" ht="12.75" customHeight="1" x14ac:dyDescent="0.2">
      <c r="A30" s="214" t="s">
        <v>26</v>
      </c>
      <c r="B30" s="215"/>
      <c r="C30" s="215"/>
      <c r="D30" s="215"/>
      <c r="E30" s="215"/>
      <c r="F30" s="216"/>
      <c r="G30" s="16">
        <v>23</v>
      </c>
      <c r="H30" s="44">
        <v>0</v>
      </c>
      <c r="I30" s="44">
        <v>0</v>
      </c>
    </row>
    <row r="31" spans="1:9" ht="24.6" customHeight="1" x14ac:dyDescent="0.2">
      <c r="A31" s="214" t="s">
        <v>27</v>
      </c>
      <c r="B31" s="215"/>
      <c r="C31" s="215"/>
      <c r="D31" s="215"/>
      <c r="E31" s="215"/>
      <c r="F31" s="216"/>
      <c r="G31" s="16">
        <v>24</v>
      </c>
      <c r="H31" s="44">
        <v>0</v>
      </c>
      <c r="I31" s="44">
        <v>0</v>
      </c>
    </row>
    <row r="32" spans="1:9" ht="24" customHeight="1" x14ac:dyDescent="0.2">
      <c r="A32" s="214" t="s">
        <v>28</v>
      </c>
      <c r="B32" s="215"/>
      <c r="C32" s="215"/>
      <c r="D32" s="215"/>
      <c r="E32" s="215"/>
      <c r="F32" s="216"/>
      <c r="G32" s="16">
        <v>25</v>
      </c>
      <c r="H32" s="44">
        <v>0</v>
      </c>
      <c r="I32" s="44">
        <v>0</v>
      </c>
    </row>
    <row r="33" spans="1:9" ht="26.45" customHeight="1" x14ac:dyDescent="0.2">
      <c r="A33" s="214" t="s">
        <v>29</v>
      </c>
      <c r="B33" s="215"/>
      <c r="C33" s="215"/>
      <c r="D33" s="215"/>
      <c r="E33" s="215"/>
      <c r="F33" s="216"/>
      <c r="G33" s="16">
        <v>26</v>
      </c>
      <c r="H33" s="44">
        <v>0</v>
      </c>
      <c r="I33" s="44">
        <v>0</v>
      </c>
    </row>
    <row r="34" spans="1:9" ht="12.75" customHeight="1" x14ac:dyDescent="0.2">
      <c r="A34" s="214" t="s">
        <v>30</v>
      </c>
      <c r="B34" s="215"/>
      <c r="C34" s="215"/>
      <c r="D34" s="215"/>
      <c r="E34" s="215"/>
      <c r="F34" s="216"/>
      <c r="G34" s="16">
        <v>27</v>
      </c>
      <c r="H34" s="44">
        <v>0</v>
      </c>
      <c r="I34" s="44">
        <v>0</v>
      </c>
    </row>
    <row r="35" spans="1:9" ht="12.75" customHeight="1" x14ac:dyDescent="0.2">
      <c r="A35" s="214" t="s">
        <v>31</v>
      </c>
      <c r="B35" s="215"/>
      <c r="C35" s="215"/>
      <c r="D35" s="215"/>
      <c r="E35" s="215"/>
      <c r="F35" s="216"/>
      <c r="G35" s="16">
        <v>28</v>
      </c>
      <c r="H35" s="44">
        <v>221945</v>
      </c>
      <c r="I35" s="44">
        <v>220268</v>
      </c>
    </row>
    <row r="36" spans="1:9" ht="12.75" customHeight="1" x14ac:dyDescent="0.2">
      <c r="A36" s="214" t="s">
        <v>32</v>
      </c>
      <c r="B36" s="215"/>
      <c r="C36" s="215"/>
      <c r="D36" s="215"/>
      <c r="E36" s="215"/>
      <c r="F36" s="216"/>
      <c r="G36" s="16">
        <v>29</v>
      </c>
      <c r="H36" s="44">
        <v>0</v>
      </c>
      <c r="I36" s="44">
        <v>0</v>
      </c>
    </row>
    <row r="37" spans="1:9" ht="12.75" customHeight="1" x14ac:dyDescent="0.2">
      <c r="A37" s="214" t="s">
        <v>33</v>
      </c>
      <c r="B37" s="215"/>
      <c r="C37" s="215"/>
      <c r="D37" s="215"/>
      <c r="E37" s="215"/>
      <c r="F37" s="216"/>
      <c r="G37" s="16">
        <v>30</v>
      </c>
      <c r="H37" s="44">
        <v>1030337</v>
      </c>
      <c r="I37" s="44">
        <v>1030337</v>
      </c>
    </row>
    <row r="38" spans="1:9" ht="12.75" customHeight="1" x14ac:dyDescent="0.2">
      <c r="A38" s="223" t="s">
        <v>34</v>
      </c>
      <c r="B38" s="224"/>
      <c r="C38" s="224"/>
      <c r="D38" s="224"/>
      <c r="E38" s="224"/>
      <c r="F38" s="225"/>
      <c r="G38" s="17">
        <v>31</v>
      </c>
      <c r="H38" s="59">
        <f>H39+H40+H41+H42</f>
        <v>0</v>
      </c>
      <c r="I38" s="59">
        <f>I39+I40+I41+I42</f>
        <v>0</v>
      </c>
    </row>
    <row r="39" spans="1:9" ht="12.75" customHeight="1" x14ac:dyDescent="0.2">
      <c r="A39" s="214" t="s">
        <v>35</v>
      </c>
      <c r="B39" s="215"/>
      <c r="C39" s="215"/>
      <c r="D39" s="215"/>
      <c r="E39" s="215"/>
      <c r="F39" s="216"/>
      <c r="G39" s="16">
        <v>32</v>
      </c>
      <c r="H39" s="44">
        <v>0</v>
      </c>
      <c r="I39" s="44">
        <v>0</v>
      </c>
    </row>
    <row r="40" spans="1:9" ht="12.75" customHeight="1" x14ac:dyDescent="0.2">
      <c r="A40" s="214" t="s">
        <v>36</v>
      </c>
      <c r="B40" s="215"/>
      <c r="C40" s="215"/>
      <c r="D40" s="215"/>
      <c r="E40" s="215"/>
      <c r="F40" s="216"/>
      <c r="G40" s="16">
        <v>33</v>
      </c>
      <c r="H40" s="44">
        <v>0</v>
      </c>
      <c r="I40" s="44">
        <v>0</v>
      </c>
    </row>
    <row r="41" spans="1:9" ht="12.75" customHeight="1" x14ac:dyDescent="0.2">
      <c r="A41" s="214" t="s">
        <v>37</v>
      </c>
      <c r="B41" s="215"/>
      <c r="C41" s="215"/>
      <c r="D41" s="215"/>
      <c r="E41" s="215"/>
      <c r="F41" s="216"/>
      <c r="G41" s="16">
        <v>34</v>
      </c>
      <c r="H41" s="44">
        <v>0</v>
      </c>
      <c r="I41" s="44">
        <v>0</v>
      </c>
    </row>
    <row r="42" spans="1:9" ht="12.75" customHeight="1" x14ac:dyDescent="0.2">
      <c r="A42" s="214" t="s">
        <v>38</v>
      </c>
      <c r="B42" s="215"/>
      <c r="C42" s="215"/>
      <c r="D42" s="215"/>
      <c r="E42" s="215"/>
      <c r="F42" s="216"/>
      <c r="G42" s="16">
        <v>35</v>
      </c>
      <c r="H42" s="44">
        <v>0</v>
      </c>
      <c r="I42" s="44">
        <v>0</v>
      </c>
    </row>
    <row r="43" spans="1:9" ht="12.75" customHeight="1" x14ac:dyDescent="0.2">
      <c r="A43" s="198" t="s">
        <v>39</v>
      </c>
      <c r="B43" s="199"/>
      <c r="C43" s="199"/>
      <c r="D43" s="199"/>
      <c r="E43" s="199"/>
      <c r="F43" s="200"/>
      <c r="G43" s="16">
        <v>36</v>
      </c>
      <c r="H43" s="44">
        <v>1103000</v>
      </c>
      <c r="I43" s="44">
        <v>0</v>
      </c>
    </row>
    <row r="44" spans="1:9" ht="12.75" customHeight="1" x14ac:dyDescent="0.2">
      <c r="A44" s="206" t="s">
        <v>40</v>
      </c>
      <c r="B44" s="207"/>
      <c r="C44" s="207"/>
      <c r="D44" s="207"/>
      <c r="E44" s="207"/>
      <c r="F44" s="208"/>
      <c r="G44" s="17">
        <v>37</v>
      </c>
      <c r="H44" s="59">
        <f>H45+H53+H60+H70</f>
        <v>184625158</v>
      </c>
      <c r="I44" s="59">
        <f>I45+I53+I60+I70</f>
        <v>175218745</v>
      </c>
    </row>
    <row r="45" spans="1:9" ht="12.75" customHeight="1" x14ac:dyDescent="0.2">
      <c r="A45" s="223" t="s">
        <v>41</v>
      </c>
      <c r="B45" s="224"/>
      <c r="C45" s="224"/>
      <c r="D45" s="224"/>
      <c r="E45" s="224"/>
      <c r="F45" s="225"/>
      <c r="G45" s="17">
        <v>38</v>
      </c>
      <c r="H45" s="59">
        <f>SUM(H46:H52)</f>
        <v>46337925</v>
      </c>
      <c r="I45" s="59">
        <f>SUM(I46:I52)</f>
        <v>36218032</v>
      </c>
    </row>
    <row r="46" spans="1:9" ht="12.75" customHeight="1" x14ac:dyDescent="0.2">
      <c r="A46" s="214" t="s">
        <v>42</v>
      </c>
      <c r="B46" s="215"/>
      <c r="C46" s="215"/>
      <c r="D46" s="215"/>
      <c r="E46" s="215"/>
      <c r="F46" s="216"/>
      <c r="G46" s="16">
        <v>39</v>
      </c>
      <c r="H46" s="44">
        <v>21625009</v>
      </c>
      <c r="I46" s="44">
        <v>20977191</v>
      </c>
    </row>
    <row r="47" spans="1:9" ht="12.75" customHeight="1" x14ac:dyDescent="0.2">
      <c r="A47" s="214" t="s">
        <v>43</v>
      </c>
      <c r="B47" s="215"/>
      <c r="C47" s="215"/>
      <c r="D47" s="215"/>
      <c r="E47" s="215"/>
      <c r="F47" s="216"/>
      <c r="G47" s="16">
        <v>40</v>
      </c>
      <c r="H47" s="44">
        <v>2097780</v>
      </c>
      <c r="I47" s="44">
        <v>2621254</v>
      </c>
    </row>
    <row r="48" spans="1:9" ht="12.75" customHeight="1" x14ac:dyDescent="0.2">
      <c r="A48" s="214" t="s">
        <v>44</v>
      </c>
      <c r="B48" s="215"/>
      <c r="C48" s="215"/>
      <c r="D48" s="215"/>
      <c r="E48" s="215"/>
      <c r="F48" s="216"/>
      <c r="G48" s="16">
        <v>41</v>
      </c>
      <c r="H48" s="44">
        <v>9183611</v>
      </c>
      <c r="I48" s="44">
        <v>5534859</v>
      </c>
    </row>
    <row r="49" spans="1:9" ht="12.75" customHeight="1" x14ac:dyDescent="0.2">
      <c r="A49" s="214" t="s">
        <v>45</v>
      </c>
      <c r="B49" s="215"/>
      <c r="C49" s="215"/>
      <c r="D49" s="215"/>
      <c r="E49" s="215"/>
      <c r="F49" s="216"/>
      <c r="G49" s="16">
        <v>42</v>
      </c>
      <c r="H49" s="44">
        <v>13431525</v>
      </c>
      <c r="I49" s="44">
        <v>7084728</v>
      </c>
    </row>
    <row r="50" spans="1:9" ht="12.75" customHeight="1" x14ac:dyDescent="0.2">
      <c r="A50" s="214" t="s">
        <v>46</v>
      </c>
      <c r="B50" s="215"/>
      <c r="C50" s="215"/>
      <c r="D50" s="215"/>
      <c r="E50" s="215"/>
      <c r="F50" s="216"/>
      <c r="G50" s="16">
        <v>43</v>
      </c>
      <c r="H50" s="44">
        <v>0</v>
      </c>
      <c r="I50" s="44">
        <v>0</v>
      </c>
    </row>
    <row r="51" spans="1:9" ht="12.75" customHeight="1" x14ac:dyDescent="0.2">
      <c r="A51" s="214" t="s">
        <v>47</v>
      </c>
      <c r="B51" s="215"/>
      <c r="C51" s="215"/>
      <c r="D51" s="215"/>
      <c r="E51" s="215"/>
      <c r="F51" s="216"/>
      <c r="G51" s="16">
        <v>44</v>
      </c>
      <c r="H51" s="44">
        <v>0</v>
      </c>
      <c r="I51" s="44">
        <v>0</v>
      </c>
    </row>
    <row r="52" spans="1:9" ht="12.75" customHeight="1" x14ac:dyDescent="0.2">
      <c r="A52" s="214" t="s">
        <v>48</v>
      </c>
      <c r="B52" s="215"/>
      <c r="C52" s="215"/>
      <c r="D52" s="215"/>
      <c r="E52" s="215"/>
      <c r="F52" s="216"/>
      <c r="G52" s="16">
        <v>45</v>
      </c>
      <c r="H52" s="44">
        <v>0</v>
      </c>
      <c r="I52" s="44">
        <v>0</v>
      </c>
    </row>
    <row r="53" spans="1:9" ht="12.75" customHeight="1" x14ac:dyDescent="0.2">
      <c r="A53" s="223" t="s">
        <v>49</v>
      </c>
      <c r="B53" s="224"/>
      <c r="C53" s="224"/>
      <c r="D53" s="224"/>
      <c r="E53" s="224"/>
      <c r="F53" s="225"/>
      <c r="G53" s="17">
        <v>46</v>
      </c>
      <c r="H53" s="59">
        <f>SUM(H54:H59)</f>
        <v>107974086</v>
      </c>
      <c r="I53" s="59">
        <f>SUM(I54:I59)</f>
        <v>108898302</v>
      </c>
    </row>
    <row r="54" spans="1:9" ht="12.75" customHeight="1" x14ac:dyDescent="0.2">
      <c r="A54" s="214" t="s">
        <v>50</v>
      </c>
      <c r="B54" s="215"/>
      <c r="C54" s="215"/>
      <c r="D54" s="215"/>
      <c r="E54" s="215"/>
      <c r="F54" s="216"/>
      <c r="G54" s="16">
        <v>47</v>
      </c>
      <c r="H54" s="44">
        <v>779960</v>
      </c>
      <c r="I54" s="44">
        <v>7145494</v>
      </c>
    </row>
    <row r="55" spans="1:9" ht="12.75" customHeight="1" x14ac:dyDescent="0.2">
      <c r="A55" s="214" t="s">
        <v>51</v>
      </c>
      <c r="B55" s="215"/>
      <c r="C55" s="215"/>
      <c r="D55" s="215"/>
      <c r="E55" s="215"/>
      <c r="F55" s="216"/>
      <c r="G55" s="16">
        <v>48</v>
      </c>
      <c r="H55" s="44">
        <v>0</v>
      </c>
      <c r="I55" s="44">
        <v>0</v>
      </c>
    </row>
    <row r="56" spans="1:9" ht="12.75" customHeight="1" x14ac:dyDescent="0.2">
      <c r="A56" s="214" t="s">
        <v>52</v>
      </c>
      <c r="B56" s="215"/>
      <c r="C56" s="215"/>
      <c r="D56" s="215"/>
      <c r="E56" s="215"/>
      <c r="F56" s="216"/>
      <c r="G56" s="16">
        <v>49</v>
      </c>
      <c r="H56" s="44">
        <v>78919646</v>
      </c>
      <c r="I56" s="44">
        <v>83726713</v>
      </c>
    </row>
    <row r="57" spans="1:9" ht="12.75" customHeight="1" x14ac:dyDescent="0.2">
      <c r="A57" s="214" t="s">
        <v>53</v>
      </c>
      <c r="B57" s="215"/>
      <c r="C57" s="215"/>
      <c r="D57" s="215"/>
      <c r="E57" s="215"/>
      <c r="F57" s="216"/>
      <c r="G57" s="16">
        <v>50</v>
      </c>
      <c r="H57" s="44">
        <v>42</v>
      </c>
      <c r="I57" s="44">
        <v>452</v>
      </c>
    </row>
    <row r="58" spans="1:9" ht="12.75" customHeight="1" x14ac:dyDescent="0.2">
      <c r="A58" s="214" t="s">
        <v>54</v>
      </c>
      <c r="B58" s="215"/>
      <c r="C58" s="215"/>
      <c r="D58" s="215"/>
      <c r="E58" s="215"/>
      <c r="F58" s="216"/>
      <c r="G58" s="16">
        <v>51</v>
      </c>
      <c r="H58" s="44">
        <v>3735643</v>
      </c>
      <c r="I58" s="44">
        <v>1562823</v>
      </c>
    </row>
    <row r="59" spans="1:9" ht="12.75" customHeight="1" x14ac:dyDescent="0.2">
      <c r="A59" s="214" t="s">
        <v>55</v>
      </c>
      <c r="B59" s="215"/>
      <c r="C59" s="215"/>
      <c r="D59" s="215"/>
      <c r="E59" s="215"/>
      <c r="F59" s="216"/>
      <c r="G59" s="16">
        <v>52</v>
      </c>
      <c r="H59" s="44">
        <v>24538795</v>
      </c>
      <c r="I59" s="44">
        <v>16462820</v>
      </c>
    </row>
    <row r="60" spans="1:9" ht="12.75" customHeight="1" x14ac:dyDescent="0.2">
      <c r="A60" s="223" t="s">
        <v>56</v>
      </c>
      <c r="B60" s="224"/>
      <c r="C60" s="224"/>
      <c r="D60" s="224"/>
      <c r="E60" s="224"/>
      <c r="F60" s="225"/>
      <c r="G60" s="17">
        <v>53</v>
      </c>
      <c r="H60" s="59">
        <f>SUM(H61:H69)</f>
        <v>27014667</v>
      </c>
      <c r="I60" s="59">
        <f>SUM(I61:I69)</f>
        <v>22560966</v>
      </c>
    </row>
    <row r="61" spans="1:9" ht="12.75" customHeight="1" x14ac:dyDescent="0.2">
      <c r="A61" s="214" t="s">
        <v>24</v>
      </c>
      <c r="B61" s="215"/>
      <c r="C61" s="215"/>
      <c r="D61" s="215"/>
      <c r="E61" s="215"/>
      <c r="F61" s="216"/>
      <c r="G61" s="16">
        <v>54</v>
      </c>
      <c r="H61" s="44">
        <v>0</v>
      </c>
      <c r="I61" s="44">
        <v>0</v>
      </c>
    </row>
    <row r="62" spans="1:9" ht="12.75" customHeight="1" x14ac:dyDescent="0.2">
      <c r="A62" s="214" t="s">
        <v>25</v>
      </c>
      <c r="B62" s="215"/>
      <c r="C62" s="215"/>
      <c r="D62" s="215"/>
      <c r="E62" s="215"/>
      <c r="F62" s="216"/>
      <c r="G62" s="16">
        <v>55</v>
      </c>
      <c r="H62" s="44">
        <v>0</v>
      </c>
      <c r="I62" s="44">
        <v>0</v>
      </c>
    </row>
    <row r="63" spans="1:9" ht="12.75" customHeight="1" x14ac:dyDescent="0.2">
      <c r="A63" s="214" t="s">
        <v>26</v>
      </c>
      <c r="B63" s="215"/>
      <c r="C63" s="215"/>
      <c r="D63" s="215"/>
      <c r="E63" s="215"/>
      <c r="F63" s="216"/>
      <c r="G63" s="16">
        <v>56</v>
      </c>
      <c r="H63" s="44">
        <v>10190818.999999998</v>
      </c>
      <c r="I63" s="44">
        <v>11260819</v>
      </c>
    </row>
    <row r="64" spans="1:9" ht="23.45" customHeight="1" x14ac:dyDescent="0.2">
      <c r="A64" s="214" t="s">
        <v>57</v>
      </c>
      <c r="B64" s="215"/>
      <c r="C64" s="215"/>
      <c r="D64" s="215"/>
      <c r="E64" s="215"/>
      <c r="F64" s="216"/>
      <c r="G64" s="16">
        <v>57</v>
      </c>
      <c r="H64" s="44">
        <v>0</v>
      </c>
      <c r="I64" s="44">
        <v>0</v>
      </c>
    </row>
    <row r="65" spans="1:9" ht="21" customHeight="1" x14ac:dyDescent="0.2">
      <c r="A65" s="214" t="s">
        <v>28</v>
      </c>
      <c r="B65" s="215"/>
      <c r="C65" s="215"/>
      <c r="D65" s="215"/>
      <c r="E65" s="215"/>
      <c r="F65" s="216"/>
      <c r="G65" s="16">
        <v>58</v>
      </c>
      <c r="H65" s="44">
        <v>0</v>
      </c>
      <c r="I65" s="44">
        <v>0</v>
      </c>
    </row>
    <row r="66" spans="1:9" ht="23.1" customHeight="1" x14ac:dyDescent="0.2">
      <c r="A66" s="214" t="s">
        <v>29</v>
      </c>
      <c r="B66" s="215"/>
      <c r="C66" s="215"/>
      <c r="D66" s="215"/>
      <c r="E66" s="215"/>
      <c r="F66" s="216"/>
      <c r="G66" s="16">
        <v>59</v>
      </c>
      <c r="H66" s="44">
        <v>0</v>
      </c>
      <c r="I66" s="44">
        <v>0</v>
      </c>
    </row>
    <row r="67" spans="1:9" ht="12.75" customHeight="1" x14ac:dyDescent="0.2">
      <c r="A67" s="214" t="s">
        <v>30</v>
      </c>
      <c r="B67" s="215"/>
      <c r="C67" s="215"/>
      <c r="D67" s="215"/>
      <c r="E67" s="215"/>
      <c r="F67" s="216"/>
      <c r="G67" s="16">
        <v>60</v>
      </c>
      <c r="H67" s="44">
        <v>149624</v>
      </c>
      <c r="I67" s="44">
        <v>149624</v>
      </c>
    </row>
    <row r="68" spans="1:9" ht="12.75" customHeight="1" x14ac:dyDescent="0.2">
      <c r="A68" s="214" t="s">
        <v>31</v>
      </c>
      <c r="B68" s="215"/>
      <c r="C68" s="215"/>
      <c r="D68" s="215"/>
      <c r="E68" s="215"/>
      <c r="F68" s="216"/>
      <c r="G68" s="16">
        <v>61</v>
      </c>
      <c r="H68" s="44">
        <v>16674224</v>
      </c>
      <c r="I68" s="44">
        <v>11150523</v>
      </c>
    </row>
    <row r="69" spans="1:9" ht="12.75" customHeight="1" x14ac:dyDescent="0.2">
      <c r="A69" s="214" t="s">
        <v>58</v>
      </c>
      <c r="B69" s="215"/>
      <c r="C69" s="215"/>
      <c r="D69" s="215"/>
      <c r="E69" s="215"/>
      <c r="F69" s="216"/>
      <c r="G69" s="16">
        <v>62</v>
      </c>
      <c r="H69" s="44">
        <v>0</v>
      </c>
      <c r="I69" s="44">
        <v>0</v>
      </c>
    </row>
    <row r="70" spans="1:9" ht="12.75" customHeight="1" x14ac:dyDescent="0.2">
      <c r="A70" s="198" t="s">
        <v>59</v>
      </c>
      <c r="B70" s="199"/>
      <c r="C70" s="199"/>
      <c r="D70" s="199"/>
      <c r="E70" s="199"/>
      <c r="F70" s="200"/>
      <c r="G70" s="16">
        <v>63</v>
      </c>
      <c r="H70" s="44">
        <v>3298480</v>
      </c>
      <c r="I70" s="44">
        <v>7541445</v>
      </c>
    </row>
    <row r="71" spans="1:9" ht="12.75" customHeight="1" x14ac:dyDescent="0.2">
      <c r="A71" s="201" t="s">
        <v>60</v>
      </c>
      <c r="B71" s="202"/>
      <c r="C71" s="202"/>
      <c r="D71" s="202"/>
      <c r="E71" s="202"/>
      <c r="F71" s="203"/>
      <c r="G71" s="16">
        <v>64</v>
      </c>
      <c r="H71" s="44">
        <v>398663</v>
      </c>
      <c r="I71" s="44">
        <v>403919</v>
      </c>
    </row>
    <row r="72" spans="1:9" ht="12.75" customHeight="1" x14ac:dyDescent="0.2">
      <c r="A72" s="206" t="s">
        <v>61</v>
      </c>
      <c r="B72" s="207"/>
      <c r="C72" s="207"/>
      <c r="D72" s="207"/>
      <c r="E72" s="207"/>
      <c r="F72" s="208"/>
      <c r="G72" s="17">
        <v>65</v>
      </c>
      <c r="H72" s="59">
        <f>H8+H9+H44+H71</f>
        <v>535619631</v>
      </c>
      <c r="I72" s="59">
        <f>I8+I9+I44+I71</f>
        <v>394949311</v>
      </c>
    </row>
    <row r="73" spans="1:9" ht="12.75" customHeight="1" x14ac:dyDescent="0.2">
      <c r="A73" s="209" t="s">
        <v>62</v>
      </c>
      <c r="B73" s="210"/>
      <c r="C73" s="210"/>
      <c r="D73" s="210"/>
      <c r="E73" s="210"/>
      <c r="F73" s="211"/>
      <c r="G73" s="19">
        <v>66</v>
      </c>
      <c r="H73" s="60">
        <v>0</v>
      </c>
      <c r="I73" s="60">
        <v>0</v>
      </c>
    </row>
    <row r="74" spans="1:9" x14ac:dyDescent="0.2">
      <c r="A74" s="212" t="s">
        <v>63</v>
      </c>
      <c r="B74" s="213"/>
      <c r="C74" s="213"/>
      <c r="D74" s="213"/>
      <c r="E74" s="213"/>
      <c r="F74" s="213"/>
      <c r="G74" s="213"/>
      <c r="H74" s="213"/>
      <c r="I74" s="213"/>
    </row>
    <row r="75" spans="1:9" ht="12.75" customHeight="1" x14ac:dyDescent="0.2">
      <c r="A75" s="196" t="s">
        <v>64</v>
      </c>
      <c r="B75" s="196"/>
      <c r="C75" s="196"/>
      <c r="D75" s="196"/>
      <c r="E75" s="196"/>
      <c r="F75" s="196"/>
      <c r="G75" s="17">
        <v>67</v>
      </c>
      <c r="H75" s="59">
        <f>H76+H77+H78+H84+H85+H89+H92+H95</f>
        <v>46406543</v>
      </c>
      <c r="I75" s="59">
        <f>I76+I77+I78+I84+I85+I89+I92+I95</f>
        <v>83581738</v>
      </c>
    </row>
    <row r="76" spans="1:9" ht="12.75" customHeight="1" x14ac:dyDescent="0.2">
      <c r="A76" s="204" t="s">
        <v>65</v>
      </c>
      <c r="B76" s="204"/>
      <c r="C76" s="204"/>
      <c r="D76" s="204"/>
      <c r="E76" s="204"/>
      <c r="F76" s="204"/>
      <c r="G76" s="16">
        <v>68</v>
      </c>
      <c r="H76" s="44">
        <v>19016430</v>
      </c>
      <c r="I76" s="44">
        <v>19016430</v>
      </c>
    </row>
    <row r="77" spans="1:9" ht="12.75" customHeight="1" x14ac:dyDescent="0.2">
      <c r="A77" s="204" t="s">
        <v>66</v>
      </c>
      <c r="B77" s="204"/>
      <c r="C77" s="204"/>
      <c r="D77" s="204"/>
      <c r="E77" s="204"/>
      <c r="F77" s="204"/>
      <c r="G77" s="16">
        <v>69</v>
      </c>
      <c r="H77" s="44">
        <v>84195807</v>
      </c>
      <c r="I77" s="44">
        <v>84195807</v>
      </c>
    </row>
    <row r="78" spans="1:9" ht="12.75" customHeight="1" x14ac:dyDescent="0.2">
      <c r="A78" s="205" t="s">
        <v>67</v>
      </c>
      <c r="B78" s="205"/>
      <c r="C78" s="205"/>
      <c r="D78" s="205"/>
      <c r="E78" s="205"/>
      <c r="F78" s="205"/>
      <c r="G78" s="17">
        <v>70</v>
      </c>
      <c r="H78" s="59">
        <f>SUM(H79:H83)</f>
        <v>4296597</v>
      </c>
      <c r="I78" s="59">
        <f>SUM(I79:I83)</f>
        <v>4296923</v>
      </c>
    </row>
    <row r="79" spans="1:9" ht="12.75" customHeight="1" x14ac:dyDescent="0.2">
      <c r="A79" s="194" t="s">
        <v>68</v>
      </c>
      <c r="B79" s="194"/>
      <c r="C79" s="194"/>
      <c r="D79" s="194"/>
      <c r="E79" s="194"/>
      <c r="F79" s="194"/>
      <c r="G79" s="16">
        <v>71</v>
      </c>
      <c r="H79" s="44">
        <v>3496597</v>
      </c>
      <c r="I79" s="44">
        <v>3496923</v>
      </c>
    </row>
    <row r="80" spans="1:9" ht="12.75" customHeight="1" x14ac:dyDescent="0.2">
      <c r="A80" s="194" t="s">
        <v>69</v>
      </c>
      <c r="B80" s="194"/>
      <c r="C80" s="194"/>
      <c r="D80" s="194"/>
      <c r="E80" s="194"/>
      <c r="F80" s="194"/>
      <c r="G80" s="16">
        <v>72</v>
      </c>
      <c r="H80" s="44">
        <v>800000</v>
      </c>
      <c r="I80" s="44">
        <v>800000</v>
      </c>
    </row>
    <row r="81" spans="1:9" ht="12.75" customHeight="1" x14ac:dyDescent="0.2">
      <c r="A81" s="194" t="s">
        <v>70</v>
      </c>
      <c r="B81" s="194"/>
      <c r="C81" s="194"/>
      <c r="D81" s="194"/>
      <c r="E81" s="194"/>
      <c r="F81" s="194"/>
      <c r="G81" s="16">
        <v>73</v>
      </c>
      <c r="H81" s="44">
        <v>0</v>
      </c>
      <c r="I81" s="44">
        <v>0</v>
      </c>
    </row>
    <row r="82" spans="1:9" ht="12.75" customHeight="1" x14ac:dyDescent="0.2">
      <c r="A82" s="194" t="s">
        <v>71</v>
      </c>
      <c r="B82" s="194"/>
      <c r="C82" s="194"/>
      <c r="D82" s="194"/>
      <c r="E82" s="194"/>
      <c r="F82" s="194"/>
      <c r="G82" s="16">
        <v>74</v>
      </c>
      <c r="H82" s="44">
        <v>0</v>
      </c>
      <c r="I82" s="44">
        <v>0</v>
      </c>
    </row>
    <row r="83" spans="1:9" ht="12.75" customHeight="1" x14ac:dyDescent="0.2">
      <c r="A83" s="194" t="s">
        <v>72</v>
      </c>
      <c r="B83" s="194"/>
      <c r="C83" s="194"/>
      <c r="D83" s="194"/>
      <c r="E83" s="194"/>
      <c r="F83" s="194"/>
      <c r="G83" s="16">
        <v>75</v>
      </c>
      <c r="H83" s="44">
        <v>0</v>
      </c>
      <c r="I83" s="44">
        <v>0</v>
      </c>
    </row>
    <row r="84" spans="1:9" ht="12.75" customHeight="1" x14ac:dyDescent="0.2">
      <c r="A84" s="204" t="s">
        <v>73</v>
      </c>
      <c r="B84" s="204"/>
      <c r="C84" s="204"/>
      <c r="D84" s="204"/>
      <c r="E84" s="204"/>
      <c r="F84" s="204"/>
      <c r="G84" s="16">
        <v>76</v>
      </c>
      <c r="H84" s="44">
        <v>54675895</v>
      </c>
      <c r="I84" s="44">
        <v>51673648</v>
      </c>
    </row>
    <row r="85" spans="1:9" ht="12.75" customHeight="1" x14ac:dyDescent="0.2">
      <c r="A85" s="205" t="s">
        <v>74</v>
      </c>
      <c r="B85" s="205"/>
      <c r="C85" s="205"/>
      <c r="D85" s="205"/>
      <c r="E85" s="205"/>
      <c r="F85" s="205"/>
      <c r="G85" s="17">
        <v>77</v>
      </c>
      <c r="H85" s="59">
        <f>H86+H87+H88</f>
        <v>0</v>
      </c>
      <c r="I85" s="59">
        <f>I86+I87+I88</f>
        <v>0</v>
      </c>
    </row>
    <row r="86" spans="1:9" ht="12.75" customHeight="1" x14ac:dyDescent="0.2">
      <c r="A86" s="194" t="s">
        <v>75</v>
      </c>
      <c r="B86" s="194"/>
      <c r="C86" s="194"/>
      <c r="D86" s="194"/>
      <c r="E86" s="194"/>
      <c r="F86" s="194"/>
      <c r="G86" s="16">
        <v>78</v>
      </c>
      <c r="H86" s="58">
        <v>0</v>
      </c>
      <c r="I86" s="58">
        <v>0</v>
      </c>
    </row>
    <row r="87" spans="1:9" ht="12.75" customHeight="1" x14ac:dyDescent="0.2">
      <c r="A87" s="194" t="s">
        <v>76</v>
      </c>
      <c r="B87" s="194"/>
      <c r="C87" s="194"/>
      <c r="D87" s="194"/>
      <c r="E87" s="194"/>
      <c r="F87" s="194"/>
      <c r="G87" s="16">
        <v>79</v>
      </c>
      <c r="H87" s="58">
        <v>0</v>
      </c>
      <c r="I87" s="58">
        <v>0</v>
      </c>
    </row>
    <row r="88" spans="1:9" ht="12.75" customHeight="1" x14ac:dyDescent="0.2">
      <c r="A88" s="194" t="s">
        <v>77</v>
      </c>
      <c r="B88" s="194"/>
      <c r="C88" s="194"/>
      <c r="D88" s="194"/>
      <c r="E88" s="194"/>
      <c r="F88" s="194"/>
      <c r="G88" s="16">
        <v>80</v>
      </c>
      <c r="H88" s="58">
        <v>0</v>
      </c>
      <c r="I88" s="58">
        <v>0</v>
      </c>
    </row>
    <row r="89" spans="1:9" ht="12.75" customHeight="1" x14ac:dyDescent="0.2">
      <c r="A89" s="205" t="s">
        <v>78</v>
      </c>
      <c r="B89" s="205"/>
      <c r="C89" s="205"/>
      <c r="D89" s="205"/>
      <c r="E89" s="205"/>
      <c r="F89" s="205"/>
      <c r="G89" s="17">
        <v>81</v>
      </c>
      <c r="H89" s="59">
        <f>H90-H91</f>
        <v>-127770308</v>
      </c>
      <c r="I89" s="59">
        <f>I90-I91</f>
        <v>-140003649</v>
      </c>
    </row>
    <row r="90" spans="1:9" ht="12.75" customHeight="1" x14ac:dyDescent="0.2">
      <c r="A90" s="194" t="s">
        <v>79</v>
      </c>
      <c r="B90" s="194"/>
      <c r="C90" s="194"/>
      <c r="D90" s="194"/>
      <c r="E90" s="194"/>
      <c r="F90" s="194"/>
      <c r="G90" s="16">
        <v>82</v>
      </c>
      <c r="H90" s="44">
        <v>0</v>
      </c>
      <c r="I90" s="44">
        <v>0</v>
      </c>
    </row>
    <row r="91" spans="1:9" ht="12.75" customHeight="1" x14ac:dyDescent="0.2">
      <c r="A91" s="194" t="s">
        <v>80</v>
      </c>
      <c r="B91" s="194"/>
      <c r="C91" s="194"/>
      <c r="D91" s="194"/>
      <c r="E91" s="194"/>
      <c r="F91" s="194"/>
      <c r="G91" s="16">
        <v>83</v>
      </c>
      <c r="H91" s="44">
        <v>127770308</v>
      </c>
      <c r="I91" s="44">
        <v>140003649</v>
      </c>
    </row>
    <row r="92" spans="1:9" ht="12.75" customHeight="1" x14ac:dyDescent="0.2">
      <c r="A92" s="205" t="s">
        <v>81</v>
      </c>
      <c r="B92" s="205"/>
      <c r="C92" s="205"/>
      <c r="D92" s="205"/>
      <c r="E92" s="205"/>
      <c r="F92" s="205"/>
      <c r="G92" s="17">
        <v>84</v>
      </c>
      <c r="H92" s="59">
        <f>H93-H94</f>
        <v>-15301329</v>
      </c>
      <c r="I92" s="59">
        <f>I93-I94</f>
        <v>35550162</v>
      </c>
    </row>
    <row r="93" spans="1:9" ht="12.75" customHeight="1" x14ac:dyDescent="0.2">
      <c r="A93" s="194" t="s">
        <v>82</v>
      </c>
      <c r="B93" s="194"/>
      <c r="C93" s="194"/>
      <c r="D93" s="194"/>
      <c r="E93" s="194"/>
      <c r="F93" s="194"/>
      <c r="G93" s="16">
        <v>85</v>
      </c>
      <c r="H93" s="44">
        <v>0</v>
      </c>
      <c r="I93" s="44">
        <v>35550162</v>
      </c>
    </row>
    <row r="94" spans="1:9" ht="12.75" customHeight="1" x14ac:dyDescent="0.2">
      <c r="A94" s="194" t="s">
        <v>83</v>
      </c>
      <c r="B94" s="194"/>
      <c r="C94" s="194"/>
      <c r="D94" s="194"/>
      <c r="E94" s="194"/>
      <c r="F94" s="194"/>
      <c r="G94" s="16">
        <v>86</v>
      </c>
      <c r="H94" s="44">
        <v>15301329</v>
      </c>
      <c r="I94" s="44">
        <v>0</v>
      </c>
    </row>
    <row r="95" spans="1:9" ht="12.75" customHeight="1" x14ac:dyDescent="0.2">
      <c r="A95" s="204" t="s">
        <v>84</v>
      </c>
      <c r="B95" s="204"/>
      <c r="C95" s="204"/>
      <c r="D95" s="204"/>
      <c r="E95" s="204"/>
      <c r="F95" s="204"/>
      <c r="G95" s="16">
        <v>87</v>
      </c>
      <c r="H95" s="44">
        <v>27293451</v>
      </c>
      <c r="I95" s="44">
        <v>28852417</v>
      </c>
    </row>
    <row r="96" spans="1:9" ht="12.75" customHeight="1" x14ac:dyDescent="0.2">
      <c r="A96" s="196" t="s">
        <v>85</v>
      </c>
      <c r="B96" s="196"/>
      <c r="C96" s="196"/>
      <c r="D96" s="196"/>
      <c r="E96" s="196"/>
      <c r="F96" s="196"/>
      <c r="G96" s="17">
        <v>88</v>
      </c>
      <c r="H96" s="59">
        <f>SUM(H97:H102)</f>
        <v>0</v>
      </c>
      <c r="I96" s="59">
        <f>SUM(I97:I102)</f>
        <v>0</v>
      </c>
    </row>
    <row r="97" spans="1:9" ht="12.75" customHeight="1" x14ac:dyDescent="0.2">
      <c r="A97" s="194" t="s">
        <v>86</v>
      </c>
      <c r="B97" s="194"/>
      <c r="C97" s="194"/>
      <c r="D97" s="194"/>
      <c r="E97" s="194"/>
      <c r="F97" s="194"/>
      <c r="G97" s="16">
        <v>89</v>
      </c>
      <c r="H97" s="44">
        <v>0</v>
      </c>
      <c r="I97" s="44">
        <v>0</v>
      </c>
    </row>
    <row r="98" spans="1:9" ht="12.75" customHeight="1" x14ac:dyDescent="0.2">
      <c r="A98" s="194" t="s">
        <v>87</v>
      </c>
      <c r="B98" s="194"/>
      <c r="C98" s="194"/>
      <c r="D98" s="194"/>
      <c r="E98" s="194"/>
      <c r="F98" s="194"/>
      <c r="G98" s="16">
        <v>90</v>
      </c>
      <c r="H98" s="44">
        <v>0</v>
      </c>
      <c r="I98" s="44">
        <v>0</v>
      </c>
    </row>
    <row r="99" spans="1:9" ht="12.75" customHeight="1" x14ac:dyDescent="0.2">
      <c r="A99" s="194" t="s">
        <v>88</v>
      </c>
      <c r="B99" s="194"/>
      <c r="C99" s="194"/>
      <c r="D99" s="194"/>
      <c r="E99" s="194"/>
      <c r="F99" s="194"/>
      <c r="G99" s="16">
        <v>91</v>
      </c>
      <c r="H99" s="44">
        <v>0</v>
      </c>
      <c r="I99" s="44">
        <v>0</v>
      </c>
    </row>
    <row r="100" spans="1:9" ht="12.75" customHeight="1" x14ac:dyDescent="0.2">
      <c r="A100" s="194" t="s">
        <v>89</v>
      </c>
      <c r="B100" s="194"/>
      <c r="C100" s="194"/>
      <c r="D100" s="194"/>
      <c r="E100" s="194"/>
      <c r="F100" s="194"/>
      <c r="G100" s="16">
        <v>92</v>
      </c>
      <c r="H100" s="44">
        <v>0</v>
      </c>
      <c r="I100" s="44">
        <v>0</v>
      </c>
    </row>
    <row r="101" spans="1:9" ht="12.75" customHeight="1" x14ac:dyDescent="0.2">
      <c r="A101" s="194" t="s">
        <v>90</v>
      </c>
      <c r="B101" s="194"/>
      <c r="C101" s="194"/>
      <c r="D101" s="194"/>
      <c r="E101" s="194"/>
      <c r="F101" s="194"/>
      <c r="G101" s="16">
        <v>93</v>
      </c>
      <c r="H101" s="44">
        <v>0</v>
      </c>
      <c r="I101" s="44">
        <v>0</v>
      </c>
    </row>
    <row r="102" spans="1:9" ht="12.75" customHeight="1" x14ac:dyDescent="0.2">
      <c r="A102" s="194" t="s">
        <v>91</v>
      </c>
      <c r="B102" s="194"/>
      <c r="C102" s="194"/>
      <c r="D102" s="194"/>
      <c r="E102" s="194"/>
      <c r="F102" s="194"/>
      <c r="G102" s="16">
        <v>94</v>
      </c>
      <c r="H102" s="44">
        <v>0</v>
      </c>
      <c r="I102" s="44">
        <v>0</v>
      </c>
    </row>
    <row r="103" spans="1:9" ht="12.75" customHeight="1" x14ac:dyDescent="0.2">
      <c r="A103" s="196" t="s">
        <v>92</v>
      </c>
      <c r="B103" s="196"/>
      <c r="C103" s="196"/>
      <c r="D103" s="196"/>
      <c r="E103" s="196"/>
      <c r="F103" s="196"/>
      <c r="G103" s="17">
        <v>95</v>
      </c>
      <c r="H103" s="59">
        <f>SUM(H104:H114)</f>
        <v>383700218</v>
      </c>
      <c r="I103" s="59">
        <f>SUM(I104:I114)</f>
        <v>195995231</v>
      </c>
    </row>
    <row r="104" spans="1:9" ht="12.75" customHeight="1" x14ac:dyDescent="0.2">
      <c r="A104" s="194" t="s">
        <v>93</v>
      </c>
      <c r="B104" s="194"/>
      <c r="C104" s="194"/>
      <c r="D104" s="194"/>
      <c r="E104" s="194"/>
      <c r="F104" s="194"/>
      <c r="G104" s="16">
        <v>96</v>
      </c>
      <c r="H104" s="45">
        <v>0</v>
      </c>
      <c r="I104" s="45">
        <v>0</v>
      </c>
    </row>
    <row r="105" spans="1:9" ht="12.75" customHeight="1" x14ac:dyDescent="0.2">
      <c r="A105" s="194" t="s">
        <v>94</v>
      </c>
      <c r="B105" s="194"/>
      <c r="C105" s="194"/>
      <c r="D105" s="194"/>
      <c r="E105" s="194"/>
      <c r="F105" s="194"/>
      <c r="G105" s="16">
        <v>97</v>
      </c>
      <c r="H105" s="44">
        <v>10000000</v>
      </c>
      <c r="I105" s="44">
        <v>10000000</v>
      </c>
    </row>
    <row r="106" spans="1:9" ht="12.75" customHeight="1" x14ac:dyDescent="0.2">
      <c r="A106" s="194" t="s">
        <v>95</v>
      </c>
      <c r="B106" s="194"/>
      <c r="C106" s="194"/>
      <c r="D106" s="194"/>
      <c r="E106" s="194"/>
      <c r="F106" s="194"/>
      <c r="G106" s="16">
        <v>98</v>
      </c>
      <c r="H106" s="44">
        <v>0</v>
      </c>
      <c r="I106" s="44">
        <v>0</v>
      </c>
    </row>
    <row r="107" spans="1:9" ht="22.35" customHeight="1" x14ac:dyDescent="0.2">
      <c r="A107" s="194" t="s">
        <v>96</v>
      </c>
      <c r="B107" s="194"/>
      <c r="C107" s="194"/>
      <c r="D107" s="194"/>
      <c r="E107" s="194"/>
      <c r="F107" s="194"/>
      <c r="G107" s="16">
        <v>99</v>
      </c>
      <c r="H107" s="44">
        <v>0</v>
      </c>
      <c r="I107" s="44">
        <v>0</v>
      </c>
    </row>
    <row r="108" spans="1:9" ht="12.75" customHeight="1" x14ac:dyDescent="0.2">
      <c r="A108" s="194" t="s">
        <v>97</v>
      </c>
      <c r="B108" s="194"/>
      <c r="C108" s="194"/>
      <c r="D108" s="194"/>
      <c r="E108" s="194"/>
      <c r="F108" s="194"/>
      <c r="G108" s="16">
        <v>100</v>
      </c>
      <c r="H108" s="44">
        <v>159566584</v>
      </c>
      <c r="I108" s="44">
        <v>0</v>
      </c>
    </row>
    <row r="109" spans="1:9" ht="12.75" customHeight="1" x14ac:dyDescent="0.2">
      <c r="A109" s="194" t="s">
        <v>98</v>
      </c>
      <c r="B109" s="194"/>
      <c r="C109" s="194"/>
      <c r="D109" s="194"/>
      <c r="E109" s="194"/>
      <c r="F109" s="194"/>
      <c r="G109" s="16">
        <v>101</v>
      </c>
      <c r="H109" s="44">
        <v>134006037</v>
      </c>
      <c r="I109" s="44">
        <v>122463656</v>
      </c>
    </row>
    <row r="110" spans="1:9" ht="12.75" customHeight="1" x14ac:dyDescent="0.2">
      <c r="A110" s="194" t="s">
        <v>99</v>
      </c>
      <c r="B110" s="194"/>
      <c r="C110" s="194"/>
      <c r="D110" s="194"/>
      <c r="E110" s="194"/>
      <c r="F110" s="194"/>
      <c r="G110" s="16">
        <v>102</v>
      </c>
      <c r="H110" s="44">
        <v>0</v>
      </c>
      <c r="I110" s="44">
        <v>0</v>
      </c>
    </row>
    <row r="111" spans="1:9" ht="12.75" customHeight="1" x14ac:dyDescent="0.2">
      <c r="A111" s="194" t="s">
        <v>100</v>
      </c>
      <c r="B111" s="194"/>
      <c r="C111" s="194"/>
      <c r="D111" s="194"/>
      <c r="E111" s="194"/>
      <c r="F111" s="194"/>
      <c r="G111" s="16">
        <v>103</v>
      </c>
      <c r="H111" s="45">
        <v>38246489</v>
      </c>
      <c r="I111" s="45">
        <v>25205715</v>
      </c>
    </row>
    <row r="112" spans="1:9" ht="12.75" customHeight="1" x14ac:dyDescent="0.2">
      <c r="A112" s="194" t="s">
        <v>101</v>
      </c>
      <c r="B112" s="194"/>
      <c r="C112" s="194"/>
      <c r="D112" s="194"/>
      <c r="E112" s="194"/>
      <c r="F112" s="194"/>
      <c r="G112" s="16">
        <v>104</v>
      </c>
      <c r="H112" s="44">
        <v>29879082</v>
      </c>
      <c r="I112" s="44">
        <v>26982864</v>
      </c>
    </row>
    <row r="113" spans="1:9" ht="12.75" customHeight="1" x14ac:dyDescent="0.2">
      <c r="A113" s="194" t="s">
        <v>102</v>
      </c>
      <c r="B113" s="194"/>
      <c r="C113" s="194"/>
      <c r="D113" s="194"/>
      <c r="E113" s="194"/>
      <c r="F113" s="194"/>
      <c r="G113" s="16">
        <v>105</v>
      </c>
      <c r="H113" s="58">
        <v>0</v>
      </c>
      <c r="I113" s="58">
        <v>0</v>
      </c>
    </row>
    <row r="114" spans="1:9" ht="12.75" customHeight="1" x14ac:dyDescent="0.2">
      <c r="A114" s="194" t="s">
        <v>103</v>
      </c>
      <c r="B114" s="194"/>
      <c r="C114" s="194"/>
      <c r="D114" s="194"/>
      <c r="E114" s="194"/>
      <c r="F114" s="194"/>
      <c r="G114" s="16">
        <v>106</v>
      </c>
      <c r="H114" s="44">
        <v>12002026</v>
      </c>
      <c r="I114" s="44">
        <v>11342996</v>
      </c>
    </row>
    <row r="115" spans="1:9" ht="12.75" customHeight="1" x14ac:dyDescent="0.2">
      <c r="A115" s="196" t="s">
        <v>104</v>
      </c>
      <c r="B115" s="196"/>
      <c r="C115" s="196"/>
      <c r="D115" s="196"/>
      <c r="E115" s="196"/>
      <c r="F115" s="196"/>
      <c r="G115" s="17">
        <v>107</v>
      </c>
      <c r="H115" s="59">
        <f>SUM(H116:H129)</f>
        <v>101845414</v>
      </c>
      <c r="I115" s="59">
        <f>SUM(I116:I129)</f>
        <v>113182879</v>
      </c>
    </row>
    <row r="116" spans="1:9" ht="12.75" customHeight="1" x14ac:dyDescent="0.2">
      <c r="A116" s="194" t="s">
        <v>93</v>
      </c>
      <c r="B116" s="194"/>
      <c r="C116" s="194"/>
      <c r="D116" s="194"/>
      <c r="E116" s="194"/>
      <c r="F116" s="194"/>
      <c r="G116" s="16">
        <v>108</v>
      </c>
      <c r="H116" s="44">
        <v>0</v>
      </c>
      <c r="I116" s="44">
        <v>1565559</v>
      </c>
    </row>
    <row r="117" spans="1:9" ht="12.75" customHeight="1" x14ac:dyDescent="0.2">
      <c r="A117" s="194" t="s">
        <v>94</v>
      </c>
      <c r="B117" s="194"/>
      <c r="C117" s="194"/>
      <c r="D117" s="194"/>
      <c r="E117" s="194"/>
      <c r="F117" s="194"/>
      <c r="G117" s="16">
        <v>109</v>
      </c>
      <c r="H117" s="44">
        <v>0</v>
      </c>
      <c r="I117" s="44">
        <v>0</v>
      </c>
    </row>
    <row r="118" spans="1:9" ht="12.75" customHeight="1" x14ac:dyDescent="0.2">
      <c r="A118" s="194" t="s">
        <v>95</v>
      </c>
      <c r="B118" s="194"/>
      <c r="C118" s="194"/>
      <c r="D118" s="194"/>
      <c r="E118" s="194"/>
      <c r="F118" s="194"/>
      <c r="G118" s="16">
        <v>110</v>
      </c>
      <c r="H118" s="44">
        <v>0</v>
      </c>
      <c r="I118" s="44">
        <v>0</v>
      </c>
    </row>
    <row r="119" spans="1:9" ht="26.1" customHeight="1" x14ac:dyDescent="0.2">
      <c r="A119" s="194" t="s">
        <v>96</v>
      </c>
      <c r="B119" s="194"/>
      <c r="C119" s="194"/>
      <c r="D119" s="194"/>
      <c r="E119" s="194"/>
      <c r="F119" s="194"/>
      <c r="G119" s="16">
        <v>111</v>
      </c>
      <c r="H119" s="44">
        <v>0</v>
      </c>
      <c r="I119" s="44">
        <v>0</v>
      </c>
    </row>
    <row r="120" spans="1:9" ht="12.75" customHeight="1" x14ac:dyDescent="0.2">
      <c r="A120" s="194" t="s">
        <v>97</v>
      </c>
      <c r="B120" s="194"/>
      <c r="C120" s="194"/>
      <c r="D120" s="194"/>
      <c r="E120" s="194"/>
      <c r="F120" s="194"/>
      <c r="G120" s="16">
        <v>112</v>
      </c>
      <c r="H120" s="44">
        <v>6494159</v>
      </c>
      <c r="I120" s="44">
        <v>13025500</v>
      </c>
    </row>
    <row r="121" spans="1:9" ht="12.75" customHeight="1" x14ac:dyDescent="0.2">
      <c r="A121" s="194" t="s">
        <v>98</v>
      </c>
      <c r="B121" s="194"/>
      <c r="C121" s="194"/>
      <c r="D121" s="194"/>
      <c r="E121" s="194"/>
      <c r="F121" s="194"/>
      <c r="G121" s="16">
        <v>113</v>
      </c>
      <c r="H121" s="44">
        <v>9962444</v>
      </c>
      <c r="I121" s="44">
        <v>10808457</v>
      </c>
    </row>
    <row r="122" spans="1:9" ht="12.75" customHeight="1" x14ac:dyDescent="0.2">
      <c r="A122" s="194" t="s">
        <v>99</v>
      </c>
      <c r="B122" s="194"/>
      <c r="C122" s="194"/>
      <c r="D122" s="194"/>
      <c r="E122" s="194"/>
      <c r="F122" s="194"/>
      <c r="G122" s="16">
        <v>114</v>
      </c>
      <c r="H122" s="44">
        <v>4403875</v>
      </c>
      <c r="I122" s="44">
        <v>522875</v>
      </c>
    </row>
    <row r="123" spans="1:9" ht="12.75" customHeight="1" x14ac:dyDescent="0.2">
      <c r="A123" s="194" t="s">
        <v>100</v>
      </c>
      <c r="B123" s="194"/>
      <c r="C123" s="194"/>
      <c r="D123" s="194"/>
      <c r="E123" s="194"/>
      <c r="F123" s="194"/>
      <c r="G123" s="16">
        <v>115</v>
      </c>
      <c r="H123" s="44">
        <v>66640953</v>
      </c>
      <c r="I123" s="44">
        <v>70680949</v>
      </c>
    </row>
    <row r="124" spans="1:9" x14ac:dyDescent="0.2">
      <c r="A124" s="194" t="s">
        <v>101</v>
      </c>
      <c r="B124" s="194"/>
      <c r="C124" s="194"/>
      <c r="D124" s="194"/>
      <c r="E124" s="194"/>
      <c r="F124" s="194"/>
      <c r="G124" s="16">
        <v>116</v>
      </c>
      <c r="H124" s="44">
        <v>9666218</v>
      </c>
      <c r="I124" s="44">
        <v>8522176</v>
      </c>
    </row>
    <row r="125" spans="1:9" x14ac:dyDescent="0.2">
      <c r="A125" s="194" t="s">
        <v>105</v>
      </c>
      <c r="B125" s="194"/>
      <c r="C125" s="194"/>
      <c r="D125" s="194"/>
      <c r="E125" s="194"/>
      <c r="F125" s="194"/>
      <c r="G125" s="16">
        <v>117</v>
      </c>
      <c r="H125" s="44">
        <v>2209571</v>
      </c>
      <c r="I125" s="44">
        <v>2292855</v>
      </c>
    </row>
    <row r="126" spans="1:9" x14ac:dyDescent="0.2">
      <c r="A126" s="194" t="s">
        <v>106</v>
      </c>
      <c r="B126" s="194"/>
      <c r="C126" s="194"/>
      <c r="D126" s="194"/>
      <c r="E126" s="194"/>
      <c r="F126" s="194"/>
      <c r="G126" s="16">
        <v>118</v>
      </c>
      <c r="H126" s="44">
        <v>2246635</v>
      </c>
      <c r="I126" s="44">
        <v>5077366</v>
      </c>
    </row>
    <row r="127" spans="1:9" x14ac:dyDescent="0.2">
      <c r="A127" s="194" t="s">
        <v>107</v>
      </c>
      <c r="B127" s="194"/>
      <c r="C127" s="194"/>
      <c r="D127" s="194"/>
      <c r="E127" s="194"/>
      <c r="F127" s="194"/>
      <c r="G127" s="16">
        <v>119</v>
      </c>
      <c r="H127" s="44">
        <v>0</v>
      </c>
      <c r="I127" s="44">
        <v>0</v>
      </c>
    </row>
    <row r="128" spans="1:9" x14ac:dyDescent="0.2">
      <c r="A128" s="194" t="s">
        <v>108</v>
      </c>
      <c r="B128" s="194"/>
      <c r="C128" s="194"/>
      <c r="D128" s="194"/>
      <c r="E128" s="194"/>
      <c r="F128" s="194"/>
      <c r="G128" s="16">
        <v>120</v>
      </c>
      <c r="H128" s="44">
        <v>0</v>
      </c>
      <c r="I128" s="44">
        <v>0</v>
      </c>
    </row>
    <row r="129" spans="1:9" x14ac:dyDescent="0.2">
      <c r="A129" s="194" t="s">
        <v>109</v>
      </c>
      <c r="B129" s="194"/>
      <c r="C129" s="194"/>
      <c r="D129" s="194"/>
      <c r="E129" s="194"/>
      <c r="F129" s="194"/>
      <c r="G129" s="16">
        <v>121</v>
      </c>
      <c r="H129" s="44">
        <v>221559</v>
      </c>
      <c r="I129" s="44">
        <v>687142</v>
      </c>
    </row>
    <row r="130" spans="1:9" ht="22.35" customHeight="1" x14ac:dyDescent="0.2">
      <c r="A130" s="195" t="s">
        <v>110</v>
      </c>
      <c r="B130" s="195"/>
      <c r="C130" s="195"/>
      <c r="D130" s="195"/>
      <c r="E130" s="195"/>
      <c r="F130" s="195"/>
      <c r="G130" s="16">
        <v>122</v>
      </c>
      <c r="H130" s="44">
        <v>3667456</v>
      </c>
      <c r="I130" s="44">
        <v>2189463</v>
      </c>
    </row>
    <row r="131" spans="1:9" x14ac:dyDescent="0.2">
      <c r="A131" s="196" t="s">
        <v>111</v>
      </c>
      <c r="B131" s="196"/>
      <c r="C131" s="196"/>
      <c r="D131" s="196"/>
      <c r="E131" s="196"/>
      <c r="F131" s="196"/>
      <c r="G131" s="17">
        <v>123</v>
      </c>
      <c r="H131" s="59">
        <f>H75+H96+H103+H115+H130</f>
        <v>535619631</v>
      </c>
      <c r="I131" s="59">
        <f>I75+I96+I103+I115+I130</f>
        <v>394949311</v>
      </c>
    </row>
    <row r="132" spans="1:9" x14ac:dyDescent="0.2">
      <c r="A132" s="197" t="s">
        <v>112</v>
      </c>
      <c r="B132" s="197"/>
      <c r="C132" s="197"/>
      <c r="D132" s="197"/>
      <c r="E132" s="197"/>
      <c r="F132" s="197"/>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11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103" sqref="I103:I10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5703125" style="11" bestFit="1" customWidth="1"/>
    <col min="266" max="519" width="9.140625" style="11"/>
    <col min="520" max="520" width="9.85546875" style="11" bestFit="1" customWidth="1"/>
    <col min="521" max="521" width="11.5703125" style="11" bestFit="1" customWidth="1"/>
    <col min="522" max="775" width="9.140625" style="11"/>
    <col min="776" max="776" width="9.85546875" style="11" bestFit="1" customWidth="1"/>
    <col min="777" max="777" width="11.5703125" style="11" bestFit="1" customWidth="1"/>
    <col min="778" max="1031" width="9.140625" style="11"/>
    <col min="1032" max="1032" width="9.85546875" style="11" bestFit="1" customWidth="1"/>
    <col min="1033" max="1033" width="11.5703125" style="11" bestFit="1" customWidth="1"/>
    <col min="1034" max="1287" width="9.140625" style="11"/>
    <col min="1288" max="1288" width="9.85546875" style="11" bestFit="1" customWidth="1"/>
    <col min="1289" max="1289" width="11.5703125" style="11" bestFit="1" customWidth="1"/>
    <col min="1290" max="1543" width="9.140625" style="11"/>
    <col min="1544" max="1544" width="9.85546875" style="11" bestFit="1" customWidth="1"/>
    <col min="1545" max="1545" width="11.5703125" style="11" bestFit="1" customWidth="1"/>
    <col min="1546" max="1799" width="9.140625" style="11"/>
    <col min="1800" max="1800" width="9.85546875" style="11" bestFit="1" customWidth="1"/>
    <col min="1801" max="1801" width="11.5703125" style="11" bestFit="1" customWidth="1"/>
    <col min="1802" max="2055" width="9.140625" style="11"/>
    <col min="2056" max="2056" width="9.85546875" style="11" bestFit="1" customWidth="1"/>
    <col min="2057" max="2057" width="11.5703125" style="11" bestFit="1" customWidth="1"/>
    <col min="2058" max="2311" width="9.140625" style="11"/>
    <col min="2312" max="2312" width="9.85546875" style="11" bestFit="1" customWidth="1"/>
    <col min="2313" max="2313" width="11.5703125" style="11" bestFit="1" customWidth="1"/>
    <col min="2314" max="2567" width="9.140625" style="11"/>
    <col min="2568" max="2568" width="9.85546875" style="11" bestFit="1" customWidth="1"/>
    <col min="2569" max="2569" width="11.5703125" style="11" bestFit="1" customWidth="1"/>
    <col min="2570" max="2823" width="9.140625" style="11"/>
    <col min="2824" max="2824" width="9.85546875" style="11" bestFit="1" customWidth="1"/>
    <col min="2825" max="2825" width="11.5703125" style="11" bestFit="1" customWidth="1"/>
    <col min="2826" max="3079" width="9.140625" style="11"/>
    <col min="3080" max="3080" width="9.85546875" style="11" bestFit="1" customWidth="1"/>
    <col min="3081" max="3081" width="11.5703125" style="11" bestFit="1" customWidth="1"/>
    <col min="3082" max="3335" width="9.140625" style="11"/>
    <col min="3336" max="3336" width="9.85546875" style="11" bestFit="1" customWidth="1"/>
    <col min="3337" max="3337" width="11.5703125" style="11" bestFit="1" customWidth="1"/>
    <col min="3338" max="3591" width="9.140625" style="11"/>
    <col min="3592" max="3592" width="9.85546875" style="11" bestFit="1" customWidth="1"/>
    <col min="3593" max="3593" width="11.5703125" style="11" bestFit="1" customWidth="1"/>
    <col min="3594" max="3847" width="9.140625" style="11"/>
    <col min="3848" max="3848" width="9.85546875" style="11" bestFit="1" customWidth="1"/>
    <col min="3849" max="3849" width="11.5703125" style="11" bestFit="1" customWidth="1"/>
    <col min="3850" max="4103" width="9.140625" style="11"/>
    <col min="4104" max="4104" width="9.85546875" style="11" bestFit="1" customWidth="1"/>
    <col min="4105" max="4105" width="11.5703125" style="11" bestFit="1" customWidth="1"/>
    <col min="4106" max="4359" width="9.140625" style="11"/>
    <col min="4360" max="4360" width="9.85546875" style="11" bestFit="1" customWidth="1"/>
    <col min="4361" max="4361" width="11.5703125" style="11" bestFit="1" customWidth="1"/>
    <col min="4362" max="4615" width="9.140625" style="11"/>
    <col min="4616" max="4616" width="9.85546875" style="11" bestFit="1" customWidth="1"/>
    <col min="4617" max="4617" width="11.5703125" style="11" bestFit="1" customWidth="1"/>
    <col min="4618" max="4871" width="9.140625" style="11"/>
    <col min="4872" max="4872" width="9.85546875" style="11" bestFit="1" customWidth="1"/>
    <col min="4873" max="4873" width="11.5703125" style="11" bestFit="1" customWidth="1"/>
    <col min="4874" max="5127" width="9.140625" style="11"/>
    <col min="5128" max="5128" width="9.85546875" style="11" bestFit="1" customWidth="1"/>
    <col min="5129" max="5129" width="11.5703125" style="11" bestFit="1" customWidth="1"/>
    <col min="5130" max="5383" width="9.140625" style="11"/>
    <col min="5384" max="5384" width="9.85546875" style="11" bestFit="1" customWidth="1"/>
    <col min="5385" max="5385" width="11.5703125" style="11" bestFit="1" customWidth="1"/>
    <col min="5386" max="5639" width="9.140625" style="11"/>
    <col min="5640" max="5640" width="9.85546875" style="11" bestFit="1" customWidth="1"/>
    <col min="5641" max="5641" width="11.5703125" style="11" bestFit="1" customWidth="1"/>
    <col min="5642" max="5895" width="9.140625" style="11"/>
    <col min="5896" max="5896" width="9.85546875" style="11" bestFit="1" customWidth="1"/>
    <col min="5897" max="5897" width="11.5703125" style="11" bestFit="1" customWidth="1"/>
    <col min="5898" max="6151" width="9.140625" style="11"/>
    <col min="6152" max="6152" width="9.85546875" style="11" bestFit="1" customWidth="1"/>
    <col min="6153" max="6153" width="11.5703125" style="11" bestFit="1" customWidth="1"/>
    <col min="6154" max="6407" width="9.140625" style="11"/>
    <col min="6408" max="6408" width="9.85546875" style="11" bestFit="1" customWidth="1"/>
    <col min="6409" max="6409" width="11.5703125" style="11" bestFit="1" customWidth="1"/>
    <col min="6410" max="6663" width="9.140625" style="11"/>
    <col min="6664" max="6664" width="9.85546875" style="11" bestFit="1" customWidth="1"/>
    <col min="6665" max="6665" width="11.5703125" style="11" bestFit="1" customWidth="1"/>
    <col min="6666" max="6919" width="9.140625" style="11"/>
    <col min="6920" max="6920" width="9.85546875" style="11" bestFit="1" customWidth="1"/>
    <col min="6921" max="6921" width="11.5703125" style="11" bestFit="1" customWidth="1"/>
    <col min="6922" max="7175" width="9.140625" style="11"/>
    <col min="7176" max="7176" width="9.85546875" style="11" bestFit="1" customWidth="1"/>
    <col min="7177" max="7177" width="11.5703125" style="11" bestFit="1" customWidth="1"/>
    <col min="7178" max="7431" width="9.140625" style="11"/>
    <col min="7432" max="7432" width="9.85546875" style="11" bestFit="1" customWidth="1"/>
    <col min="7433" max="7433" width="11.5703125" style="11" bestFit="1" customWidth="1"/>
    <col min="7434" max="7687" width="9.140625" style="11"/>
    <col min="7688" max="7688" width="9.85546875" style="11" bestFit="1" customWidth="1"/>
    <col min="7689" max="7689" width="11.5703125" style="11" bestFit="1" customWidth="1"/>
    <col min="7690" max="7943" width="9.140625" style="11"/>
    <col min="7944" max="7944" width="9.85546875" style="11" bestFit="1" customWidth="1"/>
    <col min="7945" max="7945" width="11.5703125" style="11" bestFit="1" customWidth="1"/>
    <col min="7946" max="8199" width="9.140625" style="11"/>
    <col min="8200" max="8200" width="9.85546875" style="11" bestFit="1" customWidth="1"/>
    <col min="8201" max="8201" width="11.5703125" style="11" bestFit="1" customWidth="1"/>
    <col min="8202" max="8455" width="9.140625" style="11"/>
    <col min="8456" max="8456" width="9.85546875" style="11" bestFit="1" customWidth="1"/>
    <col min="8457" max="8457" width="11.5703125" style="11" bestFit="1" customWidth="1"/>
    <col min="8458" max="8711" width="9.140625" style="11"/>
    <col min="8712" max="8712" width="9.85546875" style="11" bestFit="1" customWidth="1"/>
    <col min="8713" max="8713" width="11.5703125" style="11" bestFit="1" customWidth="1"/>
    <col min="8714" max="8967" width="9.140625" style="11"/>
    <col min="8968" max="8968" width="9.85546875" style="11" bestFit="1" customWidth="1"/>
    <col min="8969" max="8969" width="11.5703125" style="11" bestFit="1" customWidth="1"/>
    <col min="8970" max="9223" width="9.140625" style="11"/>
    <col min="9224" max="9224" width="9.85546875" style="11" bestFit="1" customWidth="1"/>
    <col min="9225" max="9225" width="11.5703125" style="11" bestFit="1" customWidth="1"/>
    <col min="9226" max="9479" width="9.140625" style="11"/>
    <col min="9480" max="9480" width="9.85546875" style="11" bestFit="1" customWidth="1"/>
    <col min="9481" max="9481" width="11.5703125" style="11" bestFit="1" customWidth="1"/>
    <col min="9482" max="9735" width="9.140625" style="11"/>
    <col min="9736" max="9736" width="9.85546875" style="11" bestFit="1" customWidth="1"/>
    <col min="9737" max="9737" width="11.5703125" style="11" bestFit="1" customWidth="1"/>
    <col min="9738" max="9991" width="9.140625" style="11"/>
    <col min="9992" max="9992" width="9.85546875" style="11" bestFit="1" customWidth="1"/>
    <col min="9993" max="9993" width="11.5703125" style="11" bestFit="1" customWidth="1"/>
    <col min="9994" max="10247" width="9.140625" style="11"/>
    <col min="10248" max="10248" width="9.85546875" style="11" bestFit="1" customWidth="1"/>
    <col min="10249" max="10249" width="11.5703125" style="11" bestFit="1" customWidth="1"/>
    <col min="10250" max="10503" width="9.140625" style="11"/>
    <col min="10504" max="10504" width="9.85546875" style="11" bestFit="1" customWidth="1"/>
    <col min="10505" max="10505" width="11.5703125" style="11" bestFit="1" customWidth="1"/>
    <col min="10506" max="10759" width="9.140625" style="11"/>
    <col min="10760" max="10760" width="9.85546875" style="11" bestFit="1" customWidth="1"/>
    <col min="10761" max="10761" width="11.5703125" style="11" bestFit="1" customWidth="1"/>
    <col min="10762" max="11015" width="9.140625" style="11"/>
    <col min="11016" max="11016" width="9.85546875" style="11" bestFit="1" customWidth="1"/>
    <col min="11017" max="11017" width="11.5703125" style="11" bestFit="1" customWidth="1"/>
    <col min="11018" max="11271" width="9.140625" style="11"/>
    <col min="11272" max="11272" width="9.85546875" style="11" bestFit="1" customWidth="1"/>
    <col min="11273" max="11273" width="11.5703125" style="11" bestFit="1" customWidth="1"/>
    <col min="11274" max="11527" width="9.140625" style="11"/>
    <col min="11528" max="11528" width="9.85546875" style="11" bestFit="1" customWidth="1"/>
    <col min="11529" max="11529" width="11.5703125" style="11" bestFit="1" customWidth="1"/>
    <col min="11530" max="11783" width="9.140625" style="11"/>
    <col min="11784" max="11784" width="9.85546875" style="11" bestFit="1" customWidth="1"/>
    <col min="11785" max="11785" width="11.5703125" style="11" bestFit="1" customWidth="1"/>
    <col min="11786" max="12039" width="9.140625" style="11"/>
    <col min="12040" max="12040" width="9.85546875" style="11" bestFit="1" customWidth="1"/>
    <col min="12041" max="12041" width="11.5703125" style="11" bestFit="1" customWidth="1"/>
    <col min="12042" max="12295" width="9.140625" style="11"/>
    <col min="12296" max="12296" width="9.85546875" style="11" bestFit="1" customWidth="1"/>
    <col min="12297" max="12297" width="11.5703125" style="11" bestFit="1" customWidth="1"/>
    <col min="12298" max="12551" width="9.140625" style="11"/>
    <col min="12552" max="12552" width="9.85546875" style="11" bestFit="1" customWidth="1"/>
    <col min="12553" max="12553" width="11.5703125" style="11" bestFit="1" customWidth="1"/>
    <col min="12554" max="12807" width="9.140625" style="11"/>
    <col min="12808" max="12808" width="9.85546875" style="11" bestFit="1" customWidth="1"/>
    <col min="12809" max="12809" width="11.5703125" style="11" bestFit="1" customWidth="1"/>
    <col min="12810" max="13063" width="9.140625" style="11"/>
    <col min="13064" max="13064" width="9.85546875" style="11" bestFit="1" customWidth="1"/>
    <col min="13065" max="13065" width="11.5703125" style="11" bestFit="1" customWidth="1"/>
    <col min="13066" max="13319" width="9.140625" style="11"/>
    <col min="13320" max="13320" width="9.85546875" style="11" bestFit="1" customWidth="1"/>
    <col min="13321" max="13321" width="11.5703125" style="11" bestFit="1" customWidth="1"/>
    <col min="13322" max="13575" width="9.140625" style="11"/>
    <col min="13576" max="13576" width="9.85546875" style="11" bestFit="1" customWidth="1"/>
    <col min="13577" max="13577" width="11.5703125" style="11" bestFit="1" customWidth="1"/>
    <col min="13578" max="13831" width="9.140625" style="11"/>
    <col min="13832" max="13832" width="9.85546875" style="11" bestFit="1" customWidth="1"/>
    <col min="13833" max="13833" width="11.5703125" style="11" bestFit="1" customWidth="1"/>
    <col min="13834" max="14087" width="9.140625" style="11"/>
    <col min="14088" max="14088" width="9.85546875" style="11" bestFit="1" customWidth="1"/>
    <col min="14089" max="14089" width="11.5703125" style="11" bestFit="1" customWidth="1"/>
    <col min="14090" max="14343" width="9.140625" style="11"/>
    <col min="14344" max="14344" width="9.85546875" style="11" bestFit="1" customWidth="1"/>
    <col min="14345" max="14345" width="11.5703125" style="11" bestFit="1" customWidth="1"/>
    <col min="14346" max="14599" width="9.140625" style="11"/>
    <col min="14600" max="14600" width="9.85546875" style="11" bestFit="1" customWidth="1"/>
    <col min="14601" max="14601" width="11.5703125" style="11" bestFit="1" customWidth="1"/>
    <col min="14602" max="14855" width="9.140625" style="11"/>
    <col min="14856" max="14856" width="9.85546875" style="11" bestFit="1" customWidth="1"/>
    <col min="14857" max="14857" width="11.5703125" style="11" bestFit="1" customWidth="1"/>
    <col min="14858" max="15111" width="9.140625" style="11"/>
    <col min="15112" max="15112" width="9.85546875" style="11" bestFit="1" customWidth="1"/>
    <col min="15113" max="15113" width="11.5703125" style="11" bestFit="1" customWidth="1"/>
    <col min="15114" max="15367" width="9.140625" style="11"/>
    <col min="15368" max="15368" width="9.85546875" style="11" bestFit="1" customWidth="1"/>
    <col min="15369" max="15369" width="11.5703125" style="11" bestFit="1" customWidth="1"/>
    <col min="15370" max="15623" width="9.140625" style="11"/>
    <col min="15624" max="15624" width="9.85546875" style="11" bestFit="1" customWidth="1"/>
    <col min="15625" max="15625" width="11.5703125" style="11" bestFit="1" customWidth="1"/>
    <col min="15626" max="15879" width="9.140625" style="11"/>
    <col min="15880" max="15880" width="9.85546875" style="11" bestFit="1" customWidth="1"/>
    <col min="15881" max="15881" width="11.5703125" style="11" bestFit="1" customWidth="1"/>
    <col min="15882" max="16135" width="9.140625" style="11"/>
    <col min="16136" max="16136" width="9.85546875" style="11" bestFit="1" customWidth="1"/>
    <col min="16137" max="16137" width="11.5703125" style="11" bestFit="1" customWidth="1"/>
    <col min="16138" max="16384" width="9.140625" style="11"/>
  </cols>
  <sheetData>
    <row r="1" spans="1:9" x14ac:dyDescent="0.2">
      <c r="A1" s="262" t="s">
        <v>114</v>
      </c>
      <c r="B1" s="218"/>
      <c r="C1" s="218"/>
      <c r="D1" s="218"/>
      <c r="E1" s="218"/>
      <c r="F1" s="218"/>
      <c r="G1" s="218"/>
      <c r="H1" s="218"/>
      <c r="I1" s="218"/>
    </row>
    <row r="2" spans="1:9" ht="12.6" customHeight="1" x14ac:dyDescent="0.2">
      <c r="A2" s="261" t="s">
        <v>453</v>
      </c>
      <c r="B2" s="220"/>
      <c r="C2" s="220"/>
      <c r="D2" s="220"/>
      <c r="E2" s="220"/>
      <c r="F2" s="220"/>
      <c r="G2" s="220"/>
      <c r="H2" s="220"/>
      <c r="I2" s="220"/>
    </row>
    <row r="3" spans="1:9" x14ac:dyDescent="0.2">
      <c r="A3" s="240" t="s">
        <v>361</v>
      </c>
      <c r="B3" s="241"/>
      <c r="C3" s="241"/>
      <c r="D3" s="241"/>
      <c r="E3" s="241"/>
      <c r="F3" s="241"/>
      <c r="G3" s="241"/>
      <c r="H3" s="241"/>
      <c r="I3" s="241"/>
    </row>
    <row r="4" spans="1:9" ht="12.6" customHeight="1" x14ac:dyDescent="0.2">
      <c r="A4" s="260" t="s">
        <v>446</v>
      </c>
      <c r="B4" s="227"/>
      <c r="C4" s="227"/>
      <c r="D4" s="227"/>
      <c r="E4" s="227"/>
      <c r="F4" s="227"/>
      <c r="G4" s="227"/>
      <c r="H4" s="227"/>
      <c r="I4" s="228"/>
    </row>
    <row r="5" spans="1:9" ht="24" thickBot="1" x14ac:dyDescent="0.25">
      <c r="A5" s="258" t="s">
        <v>2</v>
      </c>
      <c r="B5" s="233"/>
      <c r="C5" s="233"/>
      <c r="D5" s="233"/>
      <c r="E5" s="233"/>
      <c r="F5" s="234"/>
      <c r="G5" s="12" t="s">
        <v>115</v>
      </c>
      <c r="H5" s="46" t="s">
        <v>377</v>
      </c>
      <c r="I5" s="46" t="s">
        <v>353</v>
      </c>
    </row>
    <row r="6" spans="1:9" x14ac:dyDescent="0.2">
      <c r="A6" s="259">
        <v>1</v>
      </c>
      <c r="B6" s="230"/>
      <c r="C6" s="230"/>
      <c r="D6" s="230"/>
      <c r="E6" s="230"/>
      <c r="F6" s="231"/>
      <c r="G6" s="14">
        <v>2</v>
      </c>
      <c r="H6" s="20">
        <v>3</v>
      </c>
      <c r="I6" s="20">
        <v>4</v>
      </c>
    </row>
    <row r="7" spans="1:9" x14ac:dyDescent="0.2">
      <c r="A7" s="256" t="s">
        <v>128</v>
      </c>
      <c r="B7" s="256"/>
      <c r="C7" s="256"/>
      <c r="D7" s="256"/>
      <c r="E7" s="256"/>
      <c r="F7" s="256"/>
      <c r="G7" s="24">
        <v>125</v>
      </c>
      <c r="H7" s="63">
        <f>SUM(H8:H12)</f>
        <v>486127984</v>
      </c>
      <c r="I7" s="63">
        <f>SUM(I8:I12)</f>
        <v>632272320</v>
      </c>
    </row>
    <row r="8" spans="1:9" x14ac:dyDescent="0.2">
      <c r="A8" s="194" t="s">
        <v>129</v>
      </c>
      <c r="B8" s="194"/>
      <c r="C8" s="194"/>
      <c r="D8" s="194"/>
      <c r="E8" s="194"/>
      <c r="F8" s="194"/>
      <c r="G8" s="16">
        <v>126</v>
      </c>
      <c r="H8" s="58">
        <v>0</v>
      </c>
      <c r="I8" s="58">
        <v>0</v>
      </c>
    </row>
    <row r="9" spans="1:9" x14ac:dyDescent="0.2">
      <c r="A9" s="194" t="s">
        <v>130</v>
      </c>
      <c r="B9" s="194"/>
      <c r="C9" s="194"/>
      <c r="D9" s="194"/>
      <c r="E9" s="194"/>
      <c r="F9" s="194"/>
      <c r="G9" s="16">
        <v>127</v>
      </c>
      <c r="H9" s="58">
        <v>468982531</v>
      </c>
      <c r="I9" s="58">
        <v>459277048</v>
      </c>
    </row>
    <row r="10" spans="1:9" x14ac:dyDescent="0.2">
      <c r="A10" s="194" t="s">
        <v>131</v>
      </c>
      <c r="B10" s="194"/>
      <c r="C10" s="194"/>
      <c r="D10" s="194"/>
      <c r="E10" s="194"/>
      <c r="F10" s="194"/>
      <c r="G10" s="16">
        <v>128</v>
      </c>
      <c r="H10" s="58">
        <v>1218295</v>
      </c>
      <c r="I10" s="58">
        <v>795225</v>
      </c>
    </row>
    <row r="11" spans="1:9" x14ac:dyDescent="0.2">
      <c r="A11" s="194" t="s">
        <v>132</v>
      </c>
      <c r="B11" s="194"/>
      <c r="C11" s="194"/>
      <c r="D11" s="194"/>
      <c r="E11" s="194"/>
      <c r="F11" s="194"/>
      <c r="G11" s="16">
        <v>129</v>
      </c>
      <c r="H11" s="58">
        <v>0</v>
      </c>
      <c r="I11" s="58">
        <v>0</v>
      </c>
    </row>
    <row r="12" spans="1:9" x14ac:dyDescent="0.2">
      <c r="A12" s="194" t="s">
        <v>133</v>
      </c>
      <c r="B12" s="194"/>
      <c r="C12" s="194"/>
      <c r="D12" s="194"/>
      <c r="E12" s="194"/>
      <c r="F12" s="194"/>
      <c r="G12" s="16">
        <v>130</v>
      </c>
      <c r="H12" s="58">
        <v>15927158</v>
      </c>
      <c r="I12" s="58">
        <v>172200047</v>
      </c>
    </row>
    <row r="13" spans="1:9" x14ac:dyDescent="0.2">
      <c r="A13" s="196" t="s">
        <v>134</v>
      </c>
      <c r="B13" s="196"/>
      <c r="C13" s="196"/>
      <c r="D13" s="196"/>
      <c r="E13" s="196"/>
      <c r="F13" s="196"/>
      <c r="G13" s="17">
        <v>131</v>
      </c>
      <c r="H13" s="59">
        <f>H14+H15+H19+H23+H24+H25+H28+H35</f>
        <v>493807240</v>
      </c>
      <c r="I13" s="59">
        <f>I14+I15+I19+I23+I24+I25+I28+I35</f>
        <v>586901520</v>
      </c>
    </row>
    <row r="14" spans="1:9" x14ac:dyDescent="0.2">
      <c r="A14" s="194" t="s">
        <v>116</v>
      </c>
      <c r="B14" s="194"/>
      <c r="C14" s="194"/>
      <c r="D14" s="194"/>
      <c r="E14" s="194"/>
      <c r="F14" s="194"/>
      <c r="G14" s="16">
        <v>132</v>
      </c>
      <c r="H14" s="58">
        <v>231301</v>
      </c>
      <c r="I14" s="58">
        <v>2598335</v>
      </c>
    </row>
    <row r="15" spans="1:9" x14ac:dyDescent="0.2">
      <c r="A15" s="255" t="s">
        <v>135</v>
      </c>
      <c r="B15" s="255"/>
      <c r="C15" s="255"/>
      <c r="D15" s="255"/>
      <c r="E15" s="255"/>
      <c r="F15" s="255"/>
      <c r="G15" s="17">
        <v>133</v>
      </c>
      <c r="H15" s="59">
        <f>SUM(H16:H18)</f>
        <v>417712938</v>
      </c>
      <c r="I15" s="59">
        <f>SUM(I16:I18)</f>
        <v>386409664</v>
      </c>
    </row>
    <row r="16" spans="1:9" x14ac:dyDescent="0.2">
      <c r="A16" s="254" t="s">
        <v>136</v>
      </c>
      <c r="B16" s="254"/>
      <c r="C16" s="254"/>
      <c r="D16" s="254"/>
      <c r="E16" s="254"/>
      <c r="F16" s="254"/>
      <c r="G16" s="16">
        <v>134</v>
      </c>
      <c r="H16" s="58">
        <v>301654750</v>
      </c>
      <c r="I16" s="58">
        <v>284309483</v>
      </c>
    </row>
    <row r="17" spans="1:9" x14ac:dyDescent="0.2">
      <c r="A17" s="254" t="s">
        <v>137</v>
      </c>
      <c r="B17" s="254"/>
      <c r="C17" s="254"/>
      <c r="D17" s="254"/>
      <c r="E17" s="254"/>
      <c r="F17" s="254"/>
      <c r="G17" s="16">
        <v>135</v>
      </c>
      <c r="H17" s="58">
        <v>84162279</v>
      </c>
      <c r="I17" s="58">
        <v>71439795</v>
      </c>
    </row>
    <row r="18" spans="1:9" x14ac:dyDescent="0.2">
      <c r="A18" s="254" t="s">
        <v>138</v>
      </c>
      <c r="B18" s="254"/>
      <c r="C18" s="254"/>
      <c r="D18" s="254"/>
      <c r="E18" s="254"/>
      <c r="F18" s="254"/>
      <c r="G18" s="16">
        <v>136</v>
      </c>
      <c r="H18" s="58">
        <v>31895909</v>
      </c>
      <c r="I18" s="58">
        <v>30660386</v>
      </c>
    </row>
    <row r="19" spans="1:9" x14ac:dyDescent="0.2">
      <c r="A19" s="255" t="s">
        <v>139</v>
      </c>
      <c r="B19" s="255"/>
      <c r="C19" s="255"/>
      <c r="D19" s="255"/>
      <c r="E19" s="255"/>
      <c r="F19" s="255"/>
      <c r="G19" s="17">
        <v>137</v>
      </c>
      <c r="H19" s="59">
        <f>SUM(H20:H22)</f>
        <v>36411471</v>
      </c>
      <c r="I19" s="59">
        <f>SUM(I20:I22)</f>
        <v>37803945</v>
      </c>
    </row>
    <row r="20" spans="1:9" x14ac:dyDescent="0.2">
      <c r="A20" s="254" t="s">
        <v>117</v>
      </c>
      <c r="B20" s="254"/>
      <c r="C20" s="254"/>
      <c r="D20" s="254"/>
      <c r="E20" s="254"/>
      <c r="F20" s="254"/>
      <c r="G20" s="16">
        <v>138</v>
      </c>
      <c r="H20" s="58">
        <v>23666109</v>
      </c>
      <c r="I20" s="58">
        <v>24914645</v>
      </c>
    </row>
    <row r="21" spans="1:9" x14ac:dyDescent="0.2">
      <c r="A21" s="254" t="s">
        <v>118</v>
      </c>
      <c r="B21" s="254"/>
      <c r="C21" s="254"/>
      <c r="D21" s="254"/>
      <c r="E21" s="254"/>
      <c r="F21" s="254"/>
      <c r="G21" s="16">
        <v>139</v>
      </c>
      <c r="H21" s="58">
        <v>7952573</v>
      </c>
      <c r="I21" s="58">
        <v>8118746</v>
      </c>
    </row>
    <row r="22" spans="1:9" x14ac:dyDescent="0.2">
      <c r="A22" s="254" t="s">
        <v>119</v>
      </c>
      <c r="B22" s="254"/>
      <c r="C22" s="254"/>
      <c r="D22" s="254"/>
      <c r="E22" s="254"/>
      <c r="F22" s="254"/>
      <c r="G22" s="16">
        <v>140</v>
      </c>
      <c r="H22" s="58">
        <v>4792789</v>
      </c>
      <c r="I22" s="58">
        <v>4770554</v>
      </c>
    </row>
    <row r="23" spans="1:9" x14ac:dyDescent="0.2">
      <c r="A23" s="194" t="s">
        <v>120</v>
      </c>
      <c r="B23" s="194"/>
      <c r="C23" s="194"/>
      <c r="D23" s="194"/>
      <c r="E23" s="194"/>
      <c r="F23" s="194"/>
      <c r="G23" s="16">
        <v>141</v>
      </c>
      <c r="H23" s="58">
        <v>27086823</v>
      </c>
      <c r="I23" s="58">
        <v>22437846</v>
      </c>
    </row>
    <row r="24" spans="1:9" x14ac:dyDescent="0.2">
      <c r="A24" s="194" t="s">
        <v>121</v>
      </c>
      <c r="B24" s="194"/>
      <c r="C24" s="194"/>
      <c r="D24" s="194"/>
      <c r="E24" s="194"/>
      <c r="F24" s="194"/>
      <c r="G24" s="16">
        <v>142</v>
      </c>
      <c r="H24" s="58">
        <v>6481348</v>
      </c>
      <c r="I24" s="58">
        <v>6644828</v>
      </c>
    </row>
    <row r="25" spans="1:9" x14ac:dyDescent="0.2">
      <c r="A25" s="255" t="s">
        <v>140</v>
      </c>
      <c r="B25" s="255"/>
      <c r="C25" s="255"/>
      <c r="D25" s="255"/>
      <c r="E25" s="255"/>
      <c r="F25" s="255"/>
      <c r="G25" s="17">
        <v>143</v>
      </c>
      <c r="H25" s="59">
        <f>H26+H27</f>
        <v>21614</v>
      </c>
      <c r="I25" s="59">
        <f>I26+I27</f>
        <v>10066798</v>
      </c>
    </row>
    <row r="26" spans="1:9" x14ac:dyDescent="0.2">
      <c r="A26" s="254" t="s">
        <v>141</v>
      </c>
      <c r="B26" s="254"/>
      <c r="C26" s="254"/>
      <c r="D26" s="254"/>
      <c r="E26" s="254"/>
      <c r="F26" s="254"/>
      <c r="G26" s="16">
        <v>144</v>
      </c>
      <c r="H26" s="58">
        <v>17767</v>
      </c>
      <c r="I26" s="58">
        <v>0</v>
      </c>
    </row>
    <row r="27" spans="1:9" x14ac:dyDescent="0.2">
      <c r="A27" s="254" t="s">
        <v>142</v>
      </c>
      <c r="B27" s="254"/>
      <c r="C27" s="254"/>
      <c r="D27" s="254"/>
      <c r="E27" s="254"/>
      <c r="F27" s="254"/>
      <c r="G27" s="16">
        <v>145</v>
      </c>
      <c r="H27" s="58">
        <v>3847</v>
      </c>
      <c r="I27" s="58">
        <v>10066798</v>
      </c>
    </row>
    <row r="28" spans="1:9" x14ac:dyDescent="0.2">
      <c r="A28" s="255" t="s">
        <v>143</v>
      </c>
      <c r="B28" s="255"/>
      <c r="C28" s="255"/>
      <c r="D28" s="255"/>
      <c r="E28" s="255"/>
      <c r="F28" s="255"/>
      <c r="G28" s="17">
        <v>146</v>
      </c>
      <c r="H28" s="59">
        <f>SUM(H29:H34)</f>
        <v>0</v>
      </c>
      <c r="I28" s="59">
        <f>SUM(I29:I34)</f>
        <v>0</v>
      </c>
    </row>
    <row r="29" spans="1:9" x14ac:dyDescent="0.2">
      <c r="A29" s="254" t="s">
        <v>144</v>
      </c>
      <c r="B29" s="254"/>
      <c r="C29" s="254"/>
      <c r="D29" s="254"/>
      <c r="E29" s="254"/>
      <c r="F29" s="254"/>
      <c r="G29" s="16">
        <v>147</v>
      </c>
      <c r="H29" s="58">
        <v>0</v>
      </c>
      <c r="I29" s="58">
        <v>0</v>
      </c>
    </row>
    <row r="30" spans="1:9" x14ac:dyDescent="0.2">
      <c r="A30" s="254" t="s">
        <v>145</v>
      </c>
      <c r="B30" s="254"/>
      <c r="C30" s="254"/>
      <c r="D30" s="254"/>
      <c r="E30" s="254"/>
      <c r="F30" s="254"/>
      <c r="G30" s="16">
        <v>148</v>
      </c>
      <c r="H30" s="58">
        <v>0</v>
      </c>
      <c r="I30" s="58">
        <v>0</v>
      </c>
    </row>
    <row r="31" spans="1:9" x14ac:dyDescent="0.2">
      <c r="A31" s="254" t="s">
        <v>146</v>
      </c>
      <c r="B31" s="254"/>
      <c r="C31" s="254"/>
      <c r="D31" s="254"/>
      <c r="E31" s="254"/>
      <c r="F31" s="254"/>
      <c r="G31" s="16">
        <v>149</v>
      </c>
      <c r="H31" s="58">
        <v>0</v>
      </c>
      <c r="I31" s="58">
        <v>0</v>
      </c>
    </row>
    <row r="32" spans="1:9" x14ac:dyDescent="0.2">
      <c r="A32" s="254" t="s">
        <v>147</v>
      </c>
      <c r="B32" s="254"/>
      <c r="C32" s="254"/>
      <c r="D32" s="254"/>
      <c r="E32" s="254"/>
      <c r="F32" s="254"/>
      <c r="G32" s="16">
        <v>150</v>
      </c>
      <c r="H32" s="58">
        <v>0</v>
      </c>
      <c r="I32" s="58">
        <v>0</v>
      </c>
    </row>
    <row r="33" spans="1:9" x14ac:dyDescent="0.2">
      <c r="A33" s="254" t="s">
        <v>148</v>
      </c>
      <c r="B33" s="254"/>
      <c r="C33" s="254"/>
      <c r="D33" s="254"/>
      <c r="E33" s="254"/>
      <c r="F33" s="254"/>
      <c r="G33" s="16">
        <v>151</v>
      </c>
      <c r="H33" s="58">
        <v>0</v>
      </c>
      <c r="I33" s="58">
        <v>0</v>
      </c>
    </row>
    <row r="34" spans="1:9" x14ac:dyDescent="0.2">
      <c r="A34" s="254" t="s">
        <v>149</v>
      </c>
      <c r="B34" s="254"/>
      <c r="C34" s="254"/>
      <c r="D34" s="254"/>
      <c r="E34" s="254"/>
      <c r="F34" s="254"/>
      <c r="G34" s="16">
        <v>152</v>
      </c>
      <c r="H34" s="58">
        <v>0</v>
      </c>
      <c r="I34" s="58">
        <v>0</v>
      </c>
    </row>
    <row r="35" spans="1:9" x14ac:dyDescent="0.2">
      <c r="A35" s="194" t="s">
        <v>122</v>
      </c>
      <c r="B35" s="194"/>
      <c r="C35" s="194"/>
      <c r="D35" s="194"/>
      <c r="E35" s="194"/>
      <c r="F35" s="194"/>
      <c r="G35" s="16">
        <v>153</v>
      </c>
      <c r="H35" s="58">
        <v>5861745</v>
      </c>
      <c r="I35" s="58">
        <v>120940104</v>
      </c>
    </row>
    <row r="36" spans="1:9" x14ac:dyDescent="0.2">
      <c r="A36" s="196" t="s">
        <v>150</v>
      </c>
      <c r="B36" s="196"/>
      <c r="C36" s="196"/>
      <c r="D36" s="196"/>
      <c r="E36" s="196"/>
      <c r="F36" s="196"/>
      <c r="G36" s="17">
        <v>154</v>
      </c>
      <c r="H36" s="59">
        <f>SUM(H37:H46)</f>
        <v>1513203</v>
      </c>
      <c r="I36" s="59">
        <f>SUM(I37:I46)</f>
        <v>1160373</v>
      </c>
    </row>
    <row r="37" spans="1:9" x14ac:dyDescent="0.2">
      <c r="A37" s="194" t="s">
        <v>151</v>
      </c>
      <c r="B37" s="194"/>
      <c r="C37" s="194"/>
      <c r="D37" s="194"/>
      <c r="E37" s="194"/>
      <c r="F37" s="194"/>
      <c r="G37" s="16">
        <v>155</v>
      </c>
      <c r="H37" s="58">
        <v>0</v>
      </c>
      <c r="I37" s="58">
        <v>0</v>
      </c>
    </row>
    <row r="38" spans="1:9" ht="25.35" customHeight="1" x14ac:dyDescent="0.2">
      <c r="A38" s="194" t="s">
        <v>152</v>
      </c>
      <c r="B38" s="194"/>
      <c r="C38" s="194"/>
      <c r="D38" s="194"/>
      <c r="E38" s="194"/>
      <c r="F38" s="194"/>
      <c r="G38" s="16">
        <v>156</v>
      </c>
      <c r="H38" s="58">
        <v>0</v>
      </c>
      <c r="I38" s="58">
        <v>0</v>
      </c>
    </row>
    <row r="39" spans="1:9" ht="28.35" customHeight="1" x14ac:dyDescent="0.2">
      <c r="A39" s="194" t="s">
        <v>153</v>
      </c>
      <c r="B39" s="194"/>
      <c r="C39" s="194"/>
      <c r="D39" s="194"/>
      <c r="E39" s="194"/>
      <c r="F39" s="194"/>
      <c r="G39" s="16">
        <v>157</v>
      </c>
      <c r="H39" s="58">
        <v>115219</v>
      </c>
      <c r="I39" s="58">
        <v>0</v>
      </c>
    </row>
    <row r="40" spans="1:9" ht="28.35" customHeight="1" x14ac:dyDescent="0.2">
      <c r="A40" s="194" t="s">
        <v>154</v>
      </c>
      <c r="B40" s="194"/>
      <c r="C40" s="194"/>
      <c r="D40" s="194"/>
      <c r="E40" s="194"/>
      <c r="F40" s="194"/>
      <c r="G40" s="16">
        <v>158</v>
      </c>
      <c r="H40" s="58">
        <v>0</v>
      </c>
      <c r="I40" s="58">
        <v>0</v>
      </c>
    </row>
    <row r="41" spans="1:9" ht="23.1" customHeight="1" x14ac:dyDescent="0.2">
      <c r="A41" s="194" t="s">
        <v>155</v>
      </c>
      <c r="B41" s="194"/>
      <c r="C41" s="194"/>
      <c r="D41" s="194"/>
      <c r="E41" s="194"/>
      <c r="F41" s="194"/>
      <c r="G41" s="16">
        <v>159</v>
      </c>
      <c r="H41" s="58">
        <v>0</v>
      </c>
      <c r="I41" s="58">
        <v>0</v>
      </c>
    </row>
    <row r="42" spans="1:9" x14ac:dyDescent="0.2">
      <c r="A42" s="194" t="s">
        <v>156</v>
      </c>
      <c r="B42" s="194"/>
      <c r="C42" s="194"/>
      <c r="D42" s="194"/>
      <c r="E42" s="194"/>
      <c r="F42" s="194"/>
      <c r="G42" s="16">
        <v>160</v>
      </c>
      <c r="H42" s="58">
        <v>145858</v>
      </c>
      <c r="I42" s="58">
        <v>120786</v>
      </c>
    </row>
    <row r="43" spans="1:9" x14ac:dyDescent="0.2">
      <c r="A43" s="194" t="s">
        <v>157</v>
      </c>
      <c r="B43" s="194"/>
      <c r="C43" s="194"/>
      <c r="D43" s="194"/>
      <c r="E43" s="194"/>
      <c r="F43" s="194"/>
      <c r="G43" s="16">
        <v>161</v>
      </c>
      <c r="H43" s="58">
        <v>683311</v>
      </c>
      <c r="I43" s="58">
        <v>324035</v>
      </c>
    </row>
    <row r="44" spans="1:9" x14ac:dyDescent="0.2">
      <c r="A44" s="194" t="s">
        <v>158</v>
      </c>
      <c r="B44" s="194"/>
      <c r="C44" s="194"/>
      <c r="D44" s="194"/>
      <c r="E44" s="194"/>
      <c r="F44" s="194"/>
      <c r="G44" s="16">
        <v>162</v>
      </c>
      <c r="H44" s="58">
        <v>299461</v>
      </c>
      <c r="I44" s="58">
        <v>715552</v>
      </c>
    </row>
    <row r="45" spans="1:9" x14ac:dyDescent="0.2">
      <c r="A45" s="194" t="s">
        <v>159</v>
      </c>
      <c r="B45" s="194"/>
      <c r="C45" s="194"/>
      <c r="D45" s="194"/>
      <c r="E45" s="194"/>
      <c r="F45" s="194"/>
      <c r="G45" s="16">
        <v>163</v>
      </c>
      <c r="H45" s="58">
        <v>0</v>
      </c>
      <c r="I45" s="58">
        <v>0</v>
      </c>
    </row>
    <row r="46" spans="1:9" x14ac:dyDescent="0.2">
      <c r="A46" s="194" t="s">
        <v>160</v>
      </c>
      <c r="B46" s="194"/>
      <c r="C46" s="194"/>
      <c r="D46" s="194"/>
      <c r="E46" s="194"/>
      <c r="F46" s="194"/>
      <c r="G46" s="16">
        <v>164</v>
      </c>
      <c r="H46" s="58">
        <v>269354</v>
      </c>
      <c r="I46" s="58">
        <v>0</v>
      </c>
    </row>
    <row r="47" spans="1:9" x14ac:dyDescent="0.2">
      <c r="A47" s="196" t="s">
        <v>161</v>
      </c>
      <c r="B47" s="196"/>
      <c r="C47" s="196"/>
      <c r="D47" s="196"/>
      <c r="E47" s="196"/>
      <c r="F47" s="196"/>
      <c r="G47" s="17">
        <v>165</v>
      </c>
      <c r="H47" s="59">
        <f>SUM(H48:H54)</f>
        <v>8692194</v>
      </c>
      <c r="I47" s="59">
        <f>SUM(I48:I54)</f>
        <v>8912008</v>
      </c>
    </row>
    <row r="48" spans="1:9" ht="23.45" customHeight="1" x14ac:dyDescent="0.2">
      <c r="A48" s="194" t="s">
        <v>162</v>
      </c>
      <c r="B48" s="194"/>
      <c r="C48" s="194"/>
      <c r="D48" s="194"/>
      <c r="E48" s="194"/>
      <c r="F48" s="194"/>
      <c r="G48" s="16">
        <v>166</v>
      </c>
      <c r="H48" s="58">
        <v>74685</v>
      </c>
      <c r="I48" s="58">
        <v>756919</v>
      </c>
    </row>
    <row r="49" spans="1:9" x14ac:dyDescent="0.2">
      <c r="A49" s="251" t="s">
        <v>163</v>
      </c>
      <c r="B49" s="251"/>
      <c r="C49" s="251"/>
      <c r="D49" s="251"/>
      <c r="E49" s="251"/>
      <c r="F49" s="251"/>
      <c r="G49" s="16">
        <v>167</v>
      </c>
      <c r="H49" s="58">
        <v>0</v>
      </c>
      <c r="I49" s="58">
        <v>0</v>
      </c>
    </row>
    <row r="50" spans="1:9" x14ac:dyDescent="0.2">
      <c r="A50" s="251" t="s">
        <v>164</v>
      </c>
      <c r="B50" s="251"/>
      <c r="C50" s="251"/>
      <c r="D50" s="251"/>
      <c r="E50" s="251"/>
      <c r="F50" s="251"/>
      <c r="G50" s="16">
        <v>168</v>
      </c>
      <c r="H50" s="58">
        <v>4267241</v>
      </c>
      <c r="I50" s="58">
        <v>2465465</v>
      </c>
    </row>
    <row r="51" spans="1:9" x14ac:dyDescent="0.2">
      <c r="A51" s="251" t="s">
        <v>165</v>
      </c>
      <c r="B51" s="251"/>
      <c r="C51" s="251"/>
      <c r="D51" s="251"/>
      <c r="E51" s="251"/>
      <c r="F51" s="251"/>
      <c r="G51" s="16">
        <v>169</v>
      </c>
      <c r="H51" s="58">
        <v>477354</v>
      </c>
      <c r="I51" s="58">
        <v>1142945</v>
      </c>
    </row>
    <row r="52" spans="1:9" x14ac:dyDescent="0.2">
      <c r="A52" s="251" t="s">
        <v>166</v>
      </c>
      <c r="B52" s="251"/>
      <c r="C52" s="251"/>
      <c r="D52" s="251"/>
      <c r="E52" s="251"/>
      <c r="F52" s="251"/>
      <c r="G52" s="16">
        <v>170</v>
      </c>
      <c r="H52" s="58">
        <v>0</v>
      </c>
      <c r="I52" s="58">
        <v>0</v>
      </c>
    </row>
    <row r="53" spans="1:9" x14ac:dyDescent="0.2">
      <c r="A53" s="251" t="s">
        <v>167</v>
      </c>
      <c r="B53" s="251"/>
      <c r="C53" s="251"/>
      <c r="D53" s="251"/>
      <c r="E53" s="251"/>
      <c r="F53" s="251"/>
      <c r="G53" s="16">
        <v>171</v>
      </c>
      <c r="H53" s="58">
        <v>0</v>
      </c>
      <c r="I53" s="58">
        <v>4500000</v>
      </c>
    </row>
    <row r="54" spans="1:9" x14ac:dyDescent="0.2">
      <c r="A54" s="251" t="s">
        <v>168</v>
      </c>
      <c r="B54" s="251"/>
      <c r="C54" s="251"/>
      <c r="D54" s="251"/>
      <c r="E54" s="251"/>
      <c r="F54" s="251"/>
      <c r="G54" s="16">
        <v>172</v>
      </c>
      <c r="H54" s="58">
        <v>3872914</v>
      </c>
      <c r="I54" s="58">
        <v>46679</v>
      </c>
    </row>
    <row r="55" spans="1:9" ht="30.6" customHeight="1" x14ac:dyDescent="0.2">
      <c r="A55" s="195" t="s">
        <v>169</v>
      </c>
      <c r="B55" s="195"/>
      <c r="C55" s="195"/>
      <c r="D55" s="195"/>
      <c r="E55" s="195"/>
      <c r="F55" s="195"/>
      <c r="G55" s="16">
        <v>173</v>
      </c>
      <c r="H55" s="58">
        <v>0</v>
      </c>
      <c r="I55" s="58">
        <v>0</v>
      </c>
    </row>
    <row r="56" spans="1:9" x14ac:dyDescent="0.2">
      <c r="A56" s="195" t="s">
        <v>170</v>
      </c>
      <c r="B56" s="195"/>
      <c r="C56" s="195"/>
      <c r="D56" s="195"/>
      <c r="E56" s="195"/>
      <c r="F56" s="195"/>
      <c r="G56" s="16">
        <v>174</v>
      </c>
      <c r="H56" s="58">
        <v>0</v>
      </c>
      <c r="I56" s="58">
        <v>0</v>
      </c>
    </row>
    <row r="57" spans="1:9" ht="29.1" customHeight="1" x14ac:dyDescent="0.2">
      <c r="A57" s="195" t="s">
        <v>171</v>
      </c>
      <c r="B57" s="195"/>
      <c r="C57" s="195"/>
      <c r="D57" s="195"/>
      <c r="E57" s="195"/>
      <c r="F57" s="195"/>
      <c r="G57" s="16">
        <v>175</v>
      </c>
      <c r="H57" s="58">
        <v>0</v>
      </c>
      <c r="I57" s="58">
        <v>0</v>
      </c>
    </row>
    <row r="58" spans="1:9" x14ac:dyDescent="0.2">
      <c r="A58" s="195" t="s">
        <v>172</v>
      </c>
      <c r="B58" s="195"/>
      <c r="C58" s="195"/>
      <c r="D58" s="195"/>
      <c r="E58" s="195"/>
      <c r="F58" s="195"/>
      <c r="G58" s="16">
        <v>176</v>
      </c>
      <c r="H58" s="58">
        <v>0</v>
      </c>
      <c r="I58" s="58">
        <v>0</v>
      </c>
    </row>
    <row r="59" spans="1:9" x14ac:dyDescent="0.2">
      <c r="A59" s="196" t="s">
        <v>173</v>
      </c>
      <c r="B59" s="196"/>
      <c r="C59" s="196"/>
      <c r="D59" s="196"/>
      <c r="E59" s="196"/>
      <c r="F59" s="196"/>
      <c r="G59" s="17">
        <v>177</v>
      </c>
      <c r="H59" s="59">
        <f>H7+H36+H55+H56</f>
        <v>487641187</v>
      </c>
      <c r="I59" s="59">
        <f>I7+I36+I55+I56</f>
        <v>633432693</v>
      </c>
    </row>
    <row r="60" spans="1:9" x14ac:dyDescent="0.2">
      <c r="A60" s="196" t="s">
        <v>174</v>
      </c>
      <c r="B60" s="196"/>
      <c r="C60" s="196"/>
      <c r="D60" s="196"/>
      <c r="E60" s="196"/>
      <c r="F60" s="196"/>
      <c r="G60" s="17">
        <v>178</v>
      </c>
      <c r="H60" s="59">
        <f>H13+H47+H57+H58</f>
        <v>502499434</v>
      </c>
      <c r="I60" s="59">
        <f>I13+I47+I57+I58</f>
        <v>595813528</v>
      </c>
    </row>
    <row r="61" spans="1:9" x14ac:dyDescent="0.2">
      <c r="A61" s="196" t="s">
        <v>175</v>
      </c>
      <c r="B61" s="196"/>
      <c r="C61" s="196"/>
      <c r="D61" s="196"/>
      <c r="E61" s="196"/>
      <c r="F61" s="196"/>
      <c r="G61" s="17">
        <v>179</v>
      </c>
      <c r="H61" s="59">
        <f>H59-H60</f>
        <v>-14858247</v>
      </c>
      <c r="I61" s="59">
        <f>I59-I60</f>
        <v>37619165</v>
      </c>
    </row>
    <row r="62" spans="1:9" x14ac:dyDescent="0.2">
      <c r="A62" s="253" t="s">
        <v>176</v>
      </c>
      <c r="B62" s="253"/>
      <c r="C62" s="253"/>
      <c r="D62" s="253"/>
      <c r="E62" s="253"/>
      <c r="F62" s="253"/>
      <c r="G62" s="17">
        <v>180</v>
      </c>
      <c r="H62" s="59">
        <f>+IF((H59-H60)&gt;0,(H59-H60),0)</f>
        <v>0</v>
      </c>
      <c r="I62" s="59">
        <f>+IF((I59-I60)&gt;0,(I59-I60),0)</f>
        <v>37619165</v>
      </c>
    </row>
    <row r="63" spans="1:9" x14ac:dyDescent="0.2">
      <c r="A63" s="253" t="s">
        <v>177</v>
      </c>
      <c r="B63" s="253"/>
      <c r="C63" s="253"/>
      <c r="D63" s="253"/>
      <c r="E63" s="253"/>
      <c r="F63" s="253"/>
      <c r="G63" s="17">
        <v>181</v>
      </c>
      <c r="H63" s="59">
        <f>+IF((H59-H60)&lt;0,(H59-H60),0)</f>
        <v>-14858247</v>
      </c>
      <c r="I63" s="59">
        <f>+IF((I59-I60)&lt;0,(I59-I60),0)</f>
        <v>0</v>
      </c>
    </row>
    <row r="64" spans="1:9" x14ac:dyDescent="0.2">
      <c r="A64" s="195" t="s">
        <v>123</v>
      </c>
      <c r="B64" s="195"/>
      <c r="C64" s="195"/>
      <c r="D64" s="195"/>
      <c r="E64" s="195"/>
      <c r="F64" s="195"/>
      <c r="G64" s="16">
        <v>182</v>
      </c>
      <c r="H64" s="58">
        <v>-659030</v>
      </c>
      <c r="I64" s="58">
        <v>443970</v>
      </c>
    </row>
    <row r="65" spans="1:9" x14ac:dyDescent="0.2">
      <c r="A65" s="196" t="s">
        <v>178</v>
      </c>
      <c r="B65" s="196"/>
      <c r="C65" s="196"/>
      <c r="D65" s="196"/>
      <c r="E65" s="196"/>
      <c r="F65" s="196"/>
      <c r="G65" s="17">
        <v>183</v>
      </c>
      <c r="H65" s="59">
        <f>H61-H64</f>
        <v>-14199217</v>
      </c>
      <c r="I65" s="59">
        <f>I61-I64</f>
        <v>37175195</v>
      </c>
    </row>
    <row r="66" spans="1:9" x14ac:dyDescent="0.2">
      <c r="A66" s="253" t="s">
        <v>179</v>
      </c>
      <c r="B66" s="253"/>
      <c r="C66" s="253"/>
      <c r="D66" s="253"/>
      <c r="E66" s="253"/>
      <c r="F66" s="253"/>
      <c r="G66" s="17">
        <v>184</v>
      </c>
      <c r="H66" s="59">
        <f>+IF((H61-H64)&gt;0,(H61-H64),0)</f>
        <v>0</v>
      </c>
      <c r="I66" s="59">
        <f>+IF((I61-I64)&gt;0,(I61-I64),0)</f>
        <v>37175195</v>
      </c>
    </row>
    <row r="67" spans="1:9" x14ac:dyDescent="0.2">
      <c r="A67" s="257" t="s">
        <v>180</v>
      </c>
      <c r="B67" s="257"/>
      <c r="C67" s="257"/>
      <c r="D67" s="257"/>
      <c r="E67" s="257"/>
      <c r="F67" s="257"/>
      <c r="G67" s="18">
        <v>185</v>
      </c>
      <c r="H67" s="64">
        <f>+IF((H61-H64)&lt;0,(H61-H64),0)</f>
        <v>-14199217</v>
      </c>
      <c r="I67" s="64">
        <f>+IF((I61-I64)&lt;0,(I61-I64),0)</f>
        <v>0</v>
      </c>
    </row>
    <row r="68" spans="1:9" x14ac:dyDescent="0.2">
      <c r="A68" s="212" t="s">
        <v>181</v>
      </c>
      <c r="B68" s="212"/>
      <c r="C68" s="212"/>
      <c r="D68" s="212"/>
      <c r="E68" s="212"/>
      <c r="F68" s="212"/>
      <c r="G68" s="244"/>
      <c r="H68" s="244"/>
      <c r="I68" s="244"/>
    </row>
    <row r="69" spans="1:9" ht="26.1" customHeight="1" x14ac:dyDescent="0.2">
      <c r="A69" s="196" t="s">
        <v>182</v>
      </c>
      <c r="B69" s="196"/>
      <c r="C69" s="196"/>
      <c r="D69" s="196"/>
      <c r="E69" s="196"/>
      <c r="F69" s="196"/>
      <c r="G69" s="17">
        <v>186</v>
      </c>
      <c r="H69" s="59">
        <f>H70-H71</f>
        <v>0</v>
      </c>
      <c r="I69" s="59">
        <f>I70-I71</f>
        <v>0</v>
      </c>
    </row>
    <row r="70" spans="1:9" x14ac:dyDescent="0.2">
      <c r="A70" s="251" t="s">
        <v>183</v>
      </c>
      <c r="B70" s="251"/>
      <c r="C70" s="251"/>
      <c r="D70" s="251"/>
      <c r="E70" s="251"/>
      <c r="F70" s="251"/>
      <c r="G70" s="16">
        <v>187</v>
      </c>
      <c r="H70" s="58">
        <v>0</v>
      </c>
      <c r="I70" s="58">
        <v>0</v>
      </c>
    </row>
    <row r="71" spans="1:9" x14ac:dyDescent="0.2">
      <c r="A71" s="251" t="s">
        <v>184</v>
      </c>
      <c r="B71" s="251"/>
      <c r="C71" s="251"/>
      <c r="D71" s="251"/>
      <c r="E71" s="251"/>
      <c r="F71" s="251"/>
      <c r="G71" s="16">
        <v>188</v>
      </c>
      <c r="H71" s="58">
        <v>0</v>
      </c>
      <c r="I71" s="58">
        <v>0</v>
      </c>
    </row>
    <row r="72" spans="1:9" x14ac:dyDescent="0.2">
      <c r="A72" s="195" t="s">
        <v>185</v>
      </c>
      <c r="B72" s="195"/>
      <c r="C72" s="195"/>
      <c r="D72" s="195"/>
      <c r="E72" s="195"/>
      <c r="F72" s="195"/>
      <c r="G72" s="16">
        <v>189</v>
      </c>
      <c r="H72" s="58">
        <v>0</v>
      </c>
      <c r="I72" s="58">
        <v>0</v>
      </c>
    </row>
    <row r="73" spans="1:9" x14ac:dyDescent="0.2">
      <c r="A73" s="253" t="s">
        <v>186</v>
      </c>
      <c r="B73" s="253"/>
      <c r="C73" s="253"/>
      <c r="D73" s="253"/>
      <c r="E73" s="253"/>
      <c r="F73" s="253"/>
      <c r="G73" s="17">
        <v>190</v>
      </c>
      <c r="H73" s="116">
        <v>0</v>
      </c>
      <c r="I73" s="116">
        <v>0</v>
      </c>
    </row>
    <row r="74" spans="1:9" x14ac:dyDescent="0.2">
      <c r="A74" s="257" t="s">
        <v>187</v>
      </c>
      <c r="B74" s="257"/>
      <c r="C74" s="257"/>
      <c r="D74" s="257"/>
      <c r="E74" s="257"/>
      <c r="F74" s="257"/>
      <c r="G74" s="18">
        <v>191</v>
      </c>
      <c r="H74" s="117">
        <v>0</v>
      </c>
      <c r="I74" s="117">
        <v>0</v>
      </c>
    </row>
    <row r="75" spans="1:9" x14ac:dyDescent="0.2">
      <c r="A75" s="212" t="s">
        <v>188</v>
      </c>
      <c r="B75" s="212"/>
      <c r="C75" s="212"/>
      <c r="D75" s="212"/>
      <c r="E75" s="212"/>
      <c r="F75" s="212"/>
      <c r="G75" s="244"/>
      <c r="H75" s="244"/>
      <c r="I75" s="244"/>
    </row>
    <row r="76" spans="1:9" x14ac:dyDescent="0.2">
      <c r="A76" s="196" t="s">
        <v>189</v>
      </c>
      <c r="B76" s="196"/>
      <c r="C76" s="196"/>
      <c r="D76" s="196"/>
      <c r="E76" s="196"/>
      <c r="F76" s="196"/>
      <c r="G76" s="17">
        <v>192</v>
      </c>
      <c r="H76" s="116">
        <v>0</v>
      </c>
      <c r="I76" s="116">
        <v>0</v>
      </c>
    </row>
    <row r="77" spans="1:9" x14ac:dyDescent="0.2">
      <c r="A77" s="252" t="s">
        <v>190</v>
      </c>
      <c r="B77" s="252"/>
      <c r="C77" s="252"/>
      <c r="D77" s="252"/>
      <c r="E77" s="252"/>
      <c r="F77" s="252"/>
      <c r="G77" s="22">
        <v>193</v>
      </c>
      <c r="H77" s="65">
        <v>0</v>
      </c>
      <c r="I77" s="65">
        <v>0</v>
      </c>
    </row>
    <row r="78" spans="1:9" x14ac:dyDescent="0.2">
      <c r="A78" s="252" t="s">
        <v>191</v>
      </c>
      <c r="B78" s="252"/>
      <c r="C78" s="252"/>
      <c r="D78" s="252"/>
      <c r="E78" s="252"/>
      <c r="F78" s="252"/>
      <c r="G78" s="22">
        <v>194</v>
      </c>
      <c r="H78" s="65">
        <v>0</v>
      </c>
      <c r="I78" s="65">
        <v>0</v>
      </c>
    </row>
    <row r="79" spans="1:9" x14ac:dyDescent="0.2">
      <c r="A79" s="196" t="s">
        <v>192</v>
      </c>
      <c r="B79" s="196"/>
      <c r="C79" s="196"/>
      <c r="D79" s="196"/>
      <c r="E79" s="196"/>
      <c r="F79" s="196"/>
      <c r="G79" s="17">
        <v>195</v>
      </c>
      <c r="H79" s="116">
        <v>0</v>
      </c>
      <c r="I79" s="116">
        <v>0</v>
      </c>
    </row>
    <row r="80" spans="1:9" x14ac:dyDescent="0.2">
      <c r="A80" s="196" t="s">
        <v>193</v>
      </c>
      <c r="B80" s="196"/>
      <c r="C80" s="196"/>
      <c r="D80" s="196"/>
      <c r="E80" s="196"/>
      <c r="F80" s="196"/>
      <c r="G80" s="17">
        <v>196</v>
      </c>
      <c r="H80" s="116">
        <v>0</v>
      </c>
      <c r="I80" s="116">
        <v>0</v>
      </c>
    </row>
    <row r="81" spans="1:9" x14ac:dyDescent="0.2">
      <c r="A81" s="253" t="s">
        <v>194</v>
      </c>
      <c r="B81" s="253"/>
      <c r="C81" s="253"/>
      <c r="D81" s="253"/>
      <c r="E81" s="253"/>
      <c r="F81" s="253"/>
      <c r="G81" s="17">
        <v>197</v>
      </c>
      <c r="H81" s="116">
        <v>0</v>
      </c>
      <c r="I81" s="116">
        <v>0</v>
      </c>
    </row>
    <row r="82" spans="1:9" x14ac:dyDescent="0.2">
      <c r="A82" s="257" t="s">
        <v>195</v>
      </c>
      <c r="B82" s="257"/>
      <c r="C82" s="257"/>
      <c r="D82" s="257"/>
      <c r="E82" s="257"/>
      <c r="F82" s="257"/>
      <c r="G82" s="18">
        <v>198</v>
      </c>
      <c r="H82" s="117">
        <v>0</v>
      </c>
      <c r="I82" s="117">
        <v>0</v>
      </c>
    </row>
    <row r="83" spans="1:9" x14ac:dyDescent="0.2">
      <c r="A83" s="212" t="s">
        <v>124</v>
      </c>
      <c r="B83" s="212"/>
      <c r="C83" s="212"/>
      <c r="D83" s="212"/>
      <c r="E83" s="212"/>
      <c r="F83" s="212"/>
      <c r="G83" s="244"/>
      <c r="H83" s="244"/>
      <c r="I83" s="244"/>
    </row>
    <row r="84" spans="1:9" x14ac:dyDescent="0.2">
      <c r="A84" s="245" t="s">
        <v>196</v>
      </c>
      <c r="B84" s="245"/>
      <c r="C84" s="245"/>
      <c r="D84" s="245"/>
      <c r="E84" s="245"/>
      <c r="F84" s="245"/>
      <c r="G84" s="17">
        <v>199</v>
      </c>
      <c r="H84" s="53">
        <f>H85+H86</f>
        <v>-14199220</v>
      </c>
      <c r="I84" s="53">
        <f>I85+I86</f>
        <v>37175195</v>
      </c>
    </row>
    <row r="85" spans="1:9" x14ac:dyDescent="0.2">
      <c r="A85" s="246" t="s">
        <v>197</v>
      </c>
      <c r="B85" s="246"/>
      <c r="C85" s="246"/>
      <c r="D85" s="246"/>
      <c r="E85" s="246"/>
      <c r="F85" s="246"/>
      <c r="G85" s="16">
        <v>200</v>
      </c>
      <c r="H85" s="52">
        <v>-15301329</v>
      </c>
      <c r="I85" s="52">
        <v>35550162</v>
      </c>
    </row>
    <row r="86" spans="1:9" x14ac:dyDescent="0.2">
      <c r="A86" s="247" t="s">
        <v>198</v>
      </c>
      <c r="B86" s="247"/>
      <c r="C86" s="247"/>
      <c r="D86" s="247"/>
      <c r="E86" s="247"/>
      <c r="F86" s="247"/>
      <c r="G86" s="19">
        <v>201</v>
      </c>
      <c r="H86" s="66">
        <v>1102109</v>
      </c>
      <c r="I86" s="66">
        <v>1625033</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-14199220</v>
      </c>
      <c r="I88" s="52">
        <v>37175195</v>
      </c>
    </row>
    <row r="89" spans="1:9" ht="24.6" customHeight="1" x14ac:dyDescent="0.2">
      <c r="A89" s="242" t="s">
        <v>200</v>
      </c>
      <c r="B89" s="242"/>
      <c r="C89" s="242"/>
      <c r="D89" s="242"/>
      <c r="E89" s="242"/>
      <c r="F89" s="242"/>
      <c r="G89" s="17">
        <v>203</v>
      </c>
      <c r="H89" s="53">
        <f>SUM(H90:H97)</f>
        <v>0</v>
      </c>
      <c r="I89" s="53">
        <f>SUM(I90:I97)</f>
        <v>0</v>
      </c>
    </row>
    <row r="90" spans="1:9" x14ac:dyDescent="0.2">
      <c r="A90" s="251" t="s">
        <v>201</v>
      </c>
      <c r="B90" s="251"/>
      <c r="C90" s="251"/>
      <c r="D90" s="251"/>
      <c r="E90" s="251"/>
      <c r="F90" s="251"/>
      <c r="G90" s="16">
        <v>204</v>
      </c>
      <c r="H90" s="52">
        <v>0</v>
      </c>
      <c r="I90" s="52">
        <v>0</v>
      </c>
    </row>
    <row r="91" spans="1:9" ht="21.6" customHeight="1" x14ac:dyDescent="0.2">
      <c r="A91" s="251" t="s">
        <v>202</v>
      </c>
      <c r="B91" s="251"/>
      <c r="C91" s="251"/>
      <c r="D91" s="251"/>
      <c r="E91" s="251"/>
      <c r="F91" s="251"/>
      <c r="G91" s="16">
        <v>205</v>
      </c>
      <c r="H91" s="52">
        <v>0</v>
      </c>
      <c r="I91" s="52">
        <v>0</v>
      </c>
    </row>
    <row r="92" spans="1:9" ht="21.6" customHeight="1" x14ac:dyDescent="0.2">
      <c r="A92" s="251" t="s">
        <v>203</v>
      </c>
      <c r="B92" s="251"/>
      <c r="C92" s="251"/>
      <c r="D92" s="251"/>
      <c r="E92" s="251"/>
      <c r="F92" s="251"/>
      <c r="G92" s="16">
        <v>206</v>
      </c>
      <c r="H92" s="52">
        <v>0</v>
      </c>
      <c r="I92" s="52">
        <v>0</v>
      </c>
    </row>
    <row r="93" spans="1:9" x14ac:dyDescent="0.2">
      <c r="A93" s="251" t="s">
        <v>204</v>
      </c>
      <c r="B93" s="251"/>
      <c r="C93" s="251"/>
      <c r="D93" s="251"/>
      <c r="E93" s="251"/>
      <c r="F93" s="251"/>
      <c r="G93" s="16">
        <v>207</v>
      </c>
      <c r="H93" s="52">
        <v>0</v>
      </c>
      <c r="I93" s="52">
        <v>0</v>
      </c>
    </row>
    <row r="94" spans="1:9" x14ac:dyDescent="0.2">
      <c r="A94" s="251" t="s">
        <v>205</v>
      </c>
      <c r="B94" s="251"/>
      <c r="C94" s="251"/>
      <c r="D94" s="251"/>
      <c r="E94" s="251"/>
      <c r="F94" s="251"/>
      <c r="G94" s="16">
        <v>208</v>
      </c>
      <c r="H94" s="52">
        <v>0</v>
      </c>
      <c r="I94" s="52">
        <v>0</v>
      </c>
    </row>
    <row r="95" spans="1:9" ht="20.45" customHeight="1" x14ac:dyDescent="0.2">
      <c r="A95" s="251" t="s">
        <v>206</v>
      </c>
      <c r="B95" s="251"/>
      <c r="C95" s="251"/>
      <c r="D95" s="251"/>
      <c r="E95" s="251"/>
      <c r="F95" s="251"/>
      <c r="G95" s="16">
        <v>209</v>
      </c>
      <c r="H95" s="52">
        <v>0</v>
      </c>
      <c r="I95" s="52">
        <v>0</v>
      </c>
    </row>
    <row r="96" spans="1:9" x14ac:dyDescent="0.2">
      <c r="A96" s="251" t="s">
        <v>207</v>
      </c>
      <c r="B96" s="251"/>
      <c r="C96" s="251"/>
      <c r="D96" s="251"/>
      <c r="E96" s="251"/>
      <c r="F96" s="251"/>
      <c r="G96" s="16">
        <v>210</v>
      </c>
      <c r="H96" s="52">
        <v>0</v>
      </c>
      <c r="I96" s="52">
        <v>0</v>
      </c>
    </row>
    <row r="97" spans="1:9" x14ac:dyDescent="0.2">
      <c r="A97" s="251" t="s">
        <v>208</v>
      </c>
      <c r="B97" s="251"/>
      <c r="C97" s="251"/>
      <c r="D97" s="251"/>
      <c r="E97" s="251"/>
      <c r="F97" s="251"/>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2" t="s">
        <v>209</v>
      </c>
      <c r="B99" s="242"/>
      <c r="C99" s="242"/>
      <c r="D99" s="242"/>
      <c r="E99" s="242"/>
      <c r="F99" s="242"/>
      <c r="G99" s="17">
        <v>213</v>
      </c>
      <c r="H99" s="53">
        <f>H89-H98</f>
        <v>0</v>
      </c>
      <c r="I99" s="53">
        <f>I89-I98</f>
        <v>0</v>
      </c>
    </row>
    <row r="100" spans="1:9" x14ac:dyDescent="0.2">
      <c r="A100" s="243" t="s">
        <v>210</v>
      </c>
      <c r="B100" s="243"/>
      <c r="C100" s="243"/>
      <c r="D100" s="243"/>
      <c r="E100" s="243"/>
      <c r="F100" s="243"/>
      <c r="G100" s="18">
        <v>214</v>
      </c>
      <c r="H100" s="54">
        <f>H88+H99</f>
        <v>-14199220</v>
      </c>
      <c r="I100" s="54">
        <f>I88+I99</f>
        <v>37175195</v>
      </c>
    </row>
    <row r="101" spans="1:9" x14ac:dyDescent="0.2">
      <c r="A101" s="212" t="s">
        <v>211</v>
      </c>
      <c r="B101" s="212"/>
      <c r="C101" s="212"/>
      <c r="D101" s="212"/>
      <c r="E101" s="212"/>
      <c r="F101" s="212"/>
      <c r="G101" s="244"/>
      <c r="H101" s="244"/>
      <c r="I101" s="244"/>
    </row>
    <row r="102" spans="1:9" x14ac:dyDescent="0.2">
      <c r="A102" s="245" t="s">
        <v>212</v>
      </c>
      <c r="B102" s="245"/>
      <c r="C102" s="245"/>
      <c r="D102" s="245"/>
      <c r="E102" s="245"/>
      <c r="F102" s="245"/>
      <c r="G102" s="17">
        <v>215</v>
      </c>
      <c r="H102" s="53">
        <f>H103+H104</f>
        <v>-14199220</v>
      </c>
      <c r="I102" s="53">
        <f>I103+I104</f>
        <v>37175195</v>
      </c>
    </row>
    <row r="103" spans="1:9" x14ac:dyDescent="0.2">
      <c r="A103" s="246" t="s">
        <v>125</v>
      </c>
      <c r="B103" s="246"/>
      <c r="C103" s="246"/>
      <c r="D103" s="246"/>
      <c r="E103" s="246"/>
      <c r="F103" s="246"/>
      <c r="G103" s="16">
        <v>216</v>
      </c>
      <c r="H103" s="52">
        <v>-15301329</v>
      </c>
      <c r="I103" s="52">
        <v>35550162</v>
      </c>
    </row>
    <row r="104" spans="1:9" x14ac:dyDescent="0.2">
      <c r="A104" s="247" t="s">
        <v>213</v>
      </c>
      <c r="B104" s="247"/>
      <c r="C104" s="247"/>
      <c r="D104" s="247"/>
      <c r="E104" s="247"/>
      <c r="F104" s="247"/>
      <c r="G104" s="19">
        <v>217</v>
      </c>
      <c r="H104" s="66">
        <v>1102109</v>
      </c>
      <c r="I104" s="66">
        <v>1625033</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G12" sqref="G12"/>
    </sheetView>
  </sheetViews>
  <sheetFormatPr defaultColWidth="9.140625" defaultRowHeight="12.75" x14ac:dyDescent="0.2"/>
  <cols>
    <col min="1" max="6" width="9.140625" style="11"/>
    <col min="7" max="7" width="9.140625" style="23"/>
    <col min="8" max="9" width="16.140625" style="55" customWidth="1"/>
    <col min="10" max="16384" width="9.140625" style="11"/>
  </cols>
  <sheetData>
    <row r="1" spans="1:9" x14ac:dyDescent="0.2">
      <c r="A1" s="262" t="s">
        <v>214</v>
      </c>
      <c r="B1" s="290"/>
      <c r="C1" s="290"/>
      <c r="D1" s="290"/>
      <c r="E1" s="290"/>
      <c r="F1" s="290"/>
      <c r="G1" s="290"/>
      <c r="H1" s="290"/>
      <c r="I1" s="290"/>
    </row>
    <row r="2" spans="1:9" ht="12.6" customHeight="1" x14ac:dyDescent="0.2">
      <c r="A2" s="261" t="s">
        <v>453</v>
      </c>
      <c r="B2" s="220"/>
      <c r="C2" s="220"/>
      <c r="D2" s="220"/>
      <c r="E2" s="220"/>
      <c r="F2" s="220"/>
      <c r="G2" s="220"/>
      <c r="H2" s="220"/>
      <c r="I2" s="220"/>
    </row>
    <row r="3" spans="1:9" x14ac:dyDescent="0.2">
      <c r="A3" s="292" t="s">
        <v>361</v>
      </c>
      <c r="B3" s="293"/>
      <c r="C3" s="293"/>
      <c r="D3" s="293"/>
      <c r="E3" s="293"/>
      <c r="F3" s="293"/>
      <c r="G3" s="293"/>
      <c r="H3" s="293"/>
      <c r="I3" s="293"/>
    </row>
    <row r="4" spans="1:9" ht="12.6" customHeight="1" x14ac:dyDescent="0.2">
      <c r="A4" s="291" t="s">
        <v>445</v>
      </c>
      <c r="B4" s="227"/>
      <c r="C4" s="227"/>
      <c r="D4" s="227"/>
      <c r="E4" s="227"/>
      <c r="F4" s="227"/>
      <c r="G4" s="227"/>
      <c r="H4" s="227"/>
      <c r="I4" s="228"/>
    </row>
    <row r="5" spans="1:9" ht="23.25" thickBot="1" x14ac:dyDescent="0.25">
      <c r="A5" s="294" t="s">
        <v>2</v>
      </c>
      <c r="B5" s="295"/>
      <c r="C5" s="295"/>
      <c r="D5" s="295"/>
      <c r="E5" s="295"/>
      <c r="F5" s="296"/>
      <c r="G5" s="13" t="s">
        <v>115</v>
      </c>
      <c r="H5" s="46" t="s">
        <v>377</v>
      </c>
      <c r="I5" s="46" t="s">
        <v>353</v>
      </c>
    </row>
    <row r="6" spans="1:9" x14ac:dyDescent="0.2">
      <c r="A6" s="297">
        <v>1</v>
      </c>
      <c r="B6" s="298"/>
      <c r="C6" s="298"/>
      <c r="D6" s="298"/>
      <c r="E6" s="298"/>
      <c r="F6" s="299"/>
      <c r="G6" s="20">
        <v>2</v>
      </c>
      <c r="H6" s="20" t="s">
        <v>215</v>
      </c>
      <c r="I6" s="20" t="s">
        <v>216</v>
      </c>
    </row>
    <row r="7" spans="1:9" x14ac:dyDescent="0.2">
      <c r="A7" s="269" t="s">
        <v>217</v>
      </c>
      <c r="B7" s="270"/>
      <c r="C7" s="270"/>
      <c r="D7" s="270"/>
      <c r="E7" s="270"/>
      <c r="F7" s="270"/>
      <c r="G7" s="270"/>
      <c r="H7" s="270"/>
      <c r="I7" s="271"/>
    </row>
    <row r="8" spans="1:9" ht="12.75" customHeight="1" x14ac:dyDescent="0.2">
      <c r="A8" s="272" t="s">
        <v>218</v>
      </c>
      <c r="B8" s="273"/>
      <c r="C8" s="273"/>
      <c r="D8" s="273"/>
      <c r="E8" s="273"/>
      <c r="F8" s="274"/>
      <c r="G8" s="21">
        <v>1</v>
      </c>
      <c r="H8" s="47">
        <v>-14858247</v>
      </c>
      <c r="I8" s="119">
        <v>37619165</v>
      </c>
    </row>
    <row r="9" spans="1:9" ht="12.75" customHeight="1" x14ac:dyDescent="0.2">
      <c r="A9" s="287" t="s">
        <v>219</v>
      </c>
      <c r="B9" s="288"/>
      <c r="C9" s="288"/>
      <c r="D9" s="288"/>
      <c r="E9" s="288"/>
      <c r="F9" s="289"/>
      <c r="G9" s="17">
        <v>2</v>
      </c>
      <c r="H9" s="48">
        <f>H10+H11+H12+H13+H14+H15+H16+H17</f>
        <v>25545112</v>
      </c>
      <c r="I9" s="48">
        <f>I10+I11+I12+I13+I14+I15+I16+I17</f>
        <v>-3918407</v>
      </c>
    </row>
    <row r="10" spans="1:9" ht="12.75" customHeight="1" x14ac:dyDescent="0.2">
      <c r="A10" s="284" t="s">
        <v>220</v>
      </c>
      <c r="B10" s="285"/>
      <c r="C10" s="285"/>
      <c r="D10" s="285"/>
      <c r="E10" s="285"/>
      <c r="F10" s="286"/>
      <c r="G10" s="22">
        <v>3</v>
      </c>
      <c r="H10" s="49">
        <v>27086823</v>
      </c>
      <c r="I10" s="120">
        <v>22437846</v>
      </c>
    </row>
    <row r="11" spans="1:9" ht="31.35" customHeight="1" x14ac:dyDescent="0.2">
      <c r="A11" s="284" t="s">
        <v>385</v>
      </c>
      <c r="B11" s="285"/>
      <c r="C11" s="285"/>
      <c r="D11" s="285"/>
      <c r="E11" s="285"/>
      <c r="F11" s="286"/>
      <c r="G11" s="22">
        <v>4</v>
      </c>
      <c r="H11" s="49">
        <v>6142309</v>
      </c>
      <c r="I11" s="120">
        <v>117070912</v>
      </c>
    </row>
    <row r="12" spans="1:9" ht="28.35" customHeight="1" x14ac:dyDescent="0.2">
      <c r="A12" s="284" t="s">
        <v>386</v>
      </c>
      <c r="B12" s="285"/>
      <c r="C12" s="285"/>
      <c r="D12" s="285"/>
      <c r="E12" s="285"/>
      <c r="F12" s="286"/>
      <c r="G12" s="22">
        <v>5</v>
      </c>
      <c r="H12" s="49">
        <v>3772057</v>
      </c>
      <c r="I12" s="120">
        <v>-142290806</v>
      </c>
    </row>
    <row r="13" spans="1:9" ht="12.75" customHeight="1" x14ac:dyDescent="0.2">
      <c r="A13" s="284" t="s">
        <v>221</v>
      </c>
      <c r="B13" s="285"/>
      <c r="C13" s="285"/>
      <c r="D13" s="285"/>
      <c r="E13" s="285"/>
      <c r="F13" s="286"/>
      <c r="G13" s="22">
        <v>6</v>
      </c>
      <c r="H13" s="49">
        <v>-1329482</v>
      </c>
      <c r="I13" s="120">
        <v>-444820</v>
      </c>
    </row>
    <row r="14" spans="1:9" ht="12.75" customHeight="1" x14ac:dyDescent="0.2">
      <c r="A14" s="284" t="s">
        <v>222</v>
      </c>
      <c r="B14" s="285"/>
      <c r="C14" s="285"/>
      <c r="D14" s="285"/>
      <c r="E14" s="285"/>
      <c r="F14" s="286"/>
      <c r="G14" s="22">
        <v>7</v>
      </c>
      <c r="H14" s="49">
        <v>4281776</v>
      </c>
      <c r="I14" s="120">
        <v>3280003</v>
      </c>
    </row>
    <row r="15" spans="1:9" ht="12.75" customHeight="1" x14ac:dyDescent="0.2">
      <c r="A15" s="284" t="s">
        <v>223</v>
      </c>
      <c r="B15" s="285"/>
      <c r="C15" s="285"/>
      <c r="D15" s="285"/>
      <c r="E15" s="285"/>
      <c r="F15" s="286"/>
      <c r="G15" s="22">
        <v>8</v>
      </c>
      <c r="H15" s="49">
        <v>0</v>
      </c>
      <c r="I15" s="120">
        <v>0</v>
      </c>
    </row>
    <row r="16" spans="1:9" ht="12.75" customHeight="1" x14ac:dyDescent="0.2">
      <c r="A16" s="284" t="s">
        <v>224</v>
      </c>
      <c r="B16" s="285"/>
      <c r="C16" s="285"/>
      <c r="D16" s="285"/>
      <c r="E16" s="285"/>
      <c r="F16" s="286"/>
      <c r="G16" s="22">
        <v>9</v>
      </c>
      <c r="H16" s="49">
        <v>0</v>
      </c>
      <c r="I16" s="120">
        <v>0</v>
      </c>
    </row>
    <row r="17" spans="1:9" ht="27.6" customHeight="1" x14ac:dyDescent="0.2">
      <c r="A17" s="284" t="s">
        <v>225</v>
      </c>
      <c r="B17" s="285"/>
      <c r="C17" s="285"/>
      <c r="D17" s="285"/>
      <c r="E17" s="285"/>
      <c r="F17" s="286"/>
      <c r="G17" s="22">
        <v>10</v>
      </c>
      <c r="H17" s="49">
        <v>-14408371</v>
      </c>
      <c r="I17" s="120">
        <v>-3971542</v>
      </c>
    </row>
    <row r="18" spans="1:9" ht="29.45" customHeight="1" x14ac:dyDescent="0.2">
      <c r="A18" s="263" t="s">
        <v>388</v>
      </c>
      <c r="B18" s="264"/>
      <c r="C18" s="264"/>
      <c r="D18" s="264"/>
      <c r="E18" s="264"/>
      <c r="F18" s="265"/>
      <c r="G18" s="17">
        <v>11</v>
      </c>
      <c r="H18" s="48">
        <f>H8+H9</f>
        <v>10686865</v>
      </c>
      <c r="I18" s="48">
        <f>I8+I9</f>
        <v>33700758</v>
      </c>
    </row>
    <row r="19" spans="1:9" ht="12.75" customHeight="1" x14ac:dyDescent="0.2">
      <c r="A19" s="287" t="s">
        <v>226</v>
      </c>
      <c r="B19" s="288"/>
      <c r="C19" s="288"/>
      <c r="D19" s="288"/>
      <c r="E19" s="288"/>
      <c r="F19" s="289"/>
      <c r="G19" s="17">
        <v>12</v>
      </c>
      <c r="H19" s="48">
        <f>H20+H21+H22+H23</f>
        <v>14786213</v>
      </c>
      <c r="I19" s="48">
        <f>I20+I21+I22+I23</f>
        <v>-4006677</v>
      </c>
    </row>
    <row r="20" spans="1:9" ht="12.75" customHeight="1" x14ac:dyDescent="0.2">
      <c r="A20" s="284" t="s">
        <v>227</v>
      </c>
      <c r="B20" s="285"/>
      <c r="C20" s="285"/>
      <c r="D20" s="285"/>
      <c r="E20" s="285"/>
      <c r="F20" s="286"/>
      <c r="G20" s="22">
        <v>13</v>
      </c>
      <c r="H20" s="49">
        <v>5906862</v>
      </c>
      <c r="I20" s="120">
        <v>-8320080</v>
      </c>
    </row>
    <row r="21" spans="1:9" ht="12.75" customHeight="1" x14ac:dyDescent="0.2">
      <c r="A21" s="284" t="s">
        <v>228</v>
      </c>
      <c r="B21" s="285"/>
      <c r="C21" s="285"/>
      <c r="D21" s="285"/>
      <c r="E21" s="285"/>
      <c r="F21" s="286"/>
      <c r="G21" s="22">
        <v>14</v>
      </c>
      <c r="H21" s="49">
        <v>15519539</v>
      </c>
      <c r="I21" s="120">
        <v>-6560751</v>
      </c>
    </row>
    <row r="22" spans="1:9" ht="12.75" customHeight="1" x14ac:dyDescent="0.2">
      <c r="A22" s="284" t="s">
        <v>229</v>
      </c>
      <c r="B22" s="285"/>
      <c r="C22" s="285"/>
      <c r="D22" s="285"/>
      <c r="E22" s="285"/>
      <c r="F22" s="286"/>
      <c r="G22" s="22">
        <v>15</v>
      </c>
      <c r="H22" s="49">
        <v>-6640188</v>
      </c>
      <c r="I22" s="120">
        <v>10874154</v>
      </c>
    </row>
    <row r="23" spans="1:9" ht="12.75" customHeight="1" x14ac:dyDescent="0.2">
      <c r="A23" s="284" t="s">
        <v>230</v>
      </c>
      <c r="B23" s="285"/>
      <c r="C23" s="285"/>
      <c r="D23" s="285"/>
      <c r="E23" s="285"/>
      <c r="F23" s="286"/>
      <c r="G23" s="22">
        <v>16</v>
      </c>
      <c r="H23" s="49">
        <v>0</v>
      </c>
      <c r="I23" s="120">
        <v>0</v>
      </c>
    </row>
    <row r="24" spans="1:9" ht="12.75" customHeight="1" x14ac:dyDescent="0.2">
      <c r="A24" s="263" t="s">
        <v>231</v>
      </c>
      <c r="B24" s="264"/>
      <c r="C24" s="264"/>
      <c r="D24" s="264"/>
      <c r="E24" s="264"/>
      <c r="F24" s="265"/>
      <c r="G24" s="17">
        <v>17</v>
      </c>
      <c r="H24" s="48">
        <f>H18+H19</f>
        <v>25473078</v>
      </c>
      <c r="I24" s="48">
        <f>I18+I19</f>
        <v>29694081</v>
      </c>
    </row>
    <row r="25" spans="1:9" ht="12.75" customHeight="1" x14ac:dyDescent="0.2">
      <c r="A25" s="275" t="s">
        <v>232</v>
      </c>
      <c r="B25" s="276"/>
      <c r="C25" s="276"/>
      <c r="D25" s="276"/>
      <c r="E25" s="276"/>
      <c r="F25" s="277"/>
      <c r="G25" s="22">
        <v>18</v>
      </c>
      <c r="H25" s="49">
        <v>-4143617</v>
      </c>
      <c r="I25" s="120">
        <v>-3015316</v>
      </c>
    </row>
    <row r="26" spans="1:9" ht="12.75" customHeight="1" x14ac:dyDescent="0.2">
      <c r="A26" s="275" t="s">
        <v>233</v>
      </c>
      <c r="B26" s="276"/>
      <c r="C26" s="276"/>
      <c r="D26" s="276"/>
      <c r="E26" s="276"/>
      <c r="F26" s="277"/>
      <c r="G26" s="22">
        <v>19</v>
      </c>
      <c r="H26" s="49">
        <v>0</v>
      </c>
      <c r="I26" s="120">
        <v>0</v>
      </c>
    </row>
    <row r="27" spans="1:9" ht="29.1" customHeight="1" x14ac:dyDescent="0.2">
      <c r="A27" s="266" t="s">
        <v>234</v>
      </c>
      <c r="B27" s="267"/>
      <c r="C27" s="267"/>
      <c r="D27" s="267"/>
      <c r="E27" s="267"/>
      <c r="F27" s="268"/>
      <c r="G27" s="18">
        <v>20</v>
      </c>
      <c r="H27" s="50">
        <f>H24+H25+H26</f>
        <v>21329461</v>
      </c>
      <c r="I27" s="50">
        <f>I24+I25+I26</f>
        <v>26678765</v>
      </c>
    </row>
    <row r="28" spans="1:9" x14ac:dyDescent="0.2">
      <c r="A28" s="269" t="s">
        <v>235</v>
      </c>
      <c r="B28" s="270"/>
      <c r="C28" s="270"/>
      <c r="D28" s="270"/>
      <c r="E28" s="270"/>
      <c r="F28" s="270"/>
      <c r="G28" s="270"/>
      <c r="H28" s="270"/>
      <c r="I28" s="271"/>
    </row>
    <row r="29" spans="1:9" ht="23.45" customHeight="1" x14ac:dyDescent="0.2">
      <c r="A29" s="272" t="s">
        <v>236</v>
      </c>
      <c r="B29" s="273"/>
      <c r="C29" s="273"/>
      <c r="D29" s="273"/>
      <c r="E29" s="273"/>
      <c r="F29" s="274"/>
      <c r="G29" s="21">
        <v>21</v>
      </c>
      <c r="H29" s="51">
        <v>894178</v>
      </c>
      <c r="I29" s="121">
        <v>0</v>
      </c>
    </row>
    <row r="30" spans="1:9" ht="12.75" customHeight="1" x14ac:dyDescent="0.2">
      <c r="A30" s="275" t="s">
        <v>237</v>
      </c>
      <c r="B30" s="276"/>
      <c r="C30" s="276"/>
      <c r="D30" s="276"/>
      <c r="E30" s="276"/>
      <c r="F30" s="277"/>
      <c r="G30" s="22">
        <v>22</v>
      </c>
      <c r="H30" s="52">
        <v>0</v>
      </c>
      <c r="I30" s="122">
        <v>0</v>
      </c>
    </row>
    <row r="31" spans="1:9" ht="12.75" customHeight="1" x14ac:dyDescent="0.2">
      <c r="A31" s="275" t="s">
        <v>238</v>
      </c>
      <c r="B31" s="276"/>
      <c r="C31" s="276"/>
      <c r="D31" s="276"/>
      <c r="E31" s="276"/>
      <c r="F31" s="277"/>
      <c r="G31" s="22">
        <v>23</v>
      </c>
      <c r="H31" s="52">
        <v>1222099</v>
      </c>
      <c r="I31" s="122">
        <v>326026</v>
      </c>
    </row>
    <row r="32" spans="1:9" ht="12.75" customHeight="1" x14ac:dyDescent="0.2">
      <c r="A32" s="275" t="s">
        <v>239</v>
      </c>
      <c r="B32" s="276"/>
      <c r="C32" s="276"/>
      <c r="D32" s="276"/>
      <c r="E32" s="276"/>
      <c r="F32" s="277"/>
      <c r="G32" s="22">
        <v>24</v>
      </c>
      <c r="H32" s="52">
        <v>0</v>
      </c>
      <c r="I32" s="122">
        <v>0</v>
      </c>
    </row>
    <row r="33" spans="1:9" ht="12.75" customHeight="1" x14ac:dyDescent="0.2">
      <c r="A33" s="275" t="s">
        <v>240</v>
      </c>
      <c r="B33" s="276"/>
      <c r="C33" s="276"/>
      <c r="D33" s="276"/>
      <c r="E33" s="276"/>
      <c r="F33" s="277"/>
      <c r="G33" s="22">
        <v>25</v>
      </c>
      <c r="H33" s="52">
        <v>4480801</v>
      </c>
      <c r="I33" s="122">
        <v>26725</v>
      </c>
    </row>
    <row r="34" spans="1:9" ht="12.75" customHeight="1" x14ac:dyDescent="0.2">
      <c r="A34" s="275" t="s">
        <v>241</v>
      </c>
      <c r="B34" s="276"/>
      <c r="C34" s="276"/>
      <c r="D34" s="276"/>
      <c r="E34" s="276"/>
      <c r="F34" s="277"/>
      <c r="G34" s="22">
        <v>26</v>
      </c>
      <c r="H34" s="52">
        <v>5000000</v>
      </c>
      <c r="I34" s="122">
        <v>999031</v>
      </c>
    </row>
    <row r="35" spans="1:9" ht="27.6" customHeight="1" x14ac:dyDescent="0.2">
      <c r="A35" s="263" t="s">
        <v>242</v>
      </c>
      <c r="B35" s="264"/>
      <c r="C35" s="264"/>
      <c r="D35" s="264"/>
      <c r="E35" s="264"/>
      <c r="F35" s="265"/>
      <c r="G35" s="17">
        <v>27</v>
      </c>
      <c r="H35" s="53">
        <f>H29+H30+H31+H32+H33+H34</f>
        <v>11597078</v>
      </c>
      <c r="I35" s="53">
        <f>I29+I30+I31+I32+I33+I34</f>
        <v>1351782</v>
      </c>
    </row>
    <row r="36" spans="1:9" ht="26.45" customHeight="1" x14ac:dyDescent="0.2">
      <c r="A36" s="275" t="s">
        <v>243</v>
      </c>
      <c r="B36" s="276"/>
      <c r="C36" s="276"/>
      <c r="D36" s="276"/>
      <c r="E36" s="276"/>
      <c r="F36" s="277"/>
      <c r="G36" s="22">
        <v>28</v>
      </c>
      <c r="H36" s="52">
        <v>-11293862</v>
      </c>
      <c r="I36" s="122">
        <v>-10053567</v>
      </c>
    </row>
    <row r="37" spans="1:9" ht="12.75" customHeight="1" x14ac:dyDescent="0.2">
      <c r="A37" s="275" t="s">
        <v>244</v>
      </c>
      <c r="B37" s="276"/>
      <c r="C37" s="276"/>
      <c r="D37" s="276"/>
      <c r="E37" s="276"/>
      <c r="F37" s="277"/>
      <c r="G37" s="22">
        <v>29</v>
      </c>
      <c r="H37" s="52">
        <v>0</v>
      </c>
      <c r="I37" s="122">
        <v>0</v>
      </c>
    </row>
    <row r="38" spans="1:9" ht="12.75" customHeight="1" x14ac:dyDescent="0.2">
      <c r="A38" s="275" t="s">
        <v>245</v>
      </c>
      <c r="B38" s="276"/>
      <c r="C38" s="276"/>
      <c r="D38" s="276"/>
      <c r="E38" s="276"/>
      <c r="F38" s="277"/>
      <c r="G38" s="22">
        <v>30</v>
      </c>
      <c r="H38" s="52">
        <v>-24107591</v>
      </c>
      <c r="I38" s="122">
        <v>0</v>
      </c>
    </row>
    <row r="39" spans="1:9" ht="12.75" customHeight="1" x14ac:dyDescent="0.2">
      <c r="A39" s="275" t="s">
        <v>246</v>
      </c>
      <c r="B39" s="276"/>
      <c r="C39" s="276"/>
      <c r="D39" s="276"/>
      <c r="E39" s="276"/>
      <c r="F39" s="277"/>
      <c r="G39" s="22">
        <v>31</v>
      </c>
      <c r="H39" s="52">
        <v>0</v>
      </c>
      <c r="I39" s="122">
        <v>0</v>
      </c>
    </row>
    <row r="40" spans="1:9" ht="12.75" customHeight="1" x14ac:dyDescent="0.2">
      <c r="A40" s="275" t="s">
        <v>247</v>
      </c>
      <c r="B40" s="276"/>
      <c r="C40" s="276"/>
      <c r="D40" s="276"/>
      <c r="E40" s="276"/>
      <c r="F40" s="277"/>
      <c r="G40" s="22">
        <v>32</v>
      </c>
      <c r="H40" s="52">
        <v>-1011437</v>
      </c>
      <c r="I40" s="122">
        <v>-743531</v>
      </c>
    </row>
    <row r="41" spans="1:9" ht="23.1" customHeight="1" x14ac:dyDescent="0.2">
      <c r="A41" s="263" t="s">
        <v>248</v>
      </c>
      <c r="B41" s="264"/>
      <c r="C41" s="264"/>
      <c r="D41" s="264"/>
      <c r="E41" s="264"/>
      <c r="F41" s="265"/>
      <c r="G41" s="17">
        <v>33</v>
      </c>
      <c r="H41" s="53">
        <f>H36+H37+H38+H39+H40</f>
        <v>-36412890</v>
      </c>
      <c r="I41" s="53">
        <f>I36+I37+I38+I39+I40</f>
        <v>-10797098</v>
      </c>
    </row>
    <row r="42" spans="1:9" ht="30.6" customHeight="1" x14ac:dyDescent="0.2">
      <c r="A42" s="266" t="s">
        <v>249</v>
      </c>
      <c r="B42" s="267"/>
      <c r="C42" s="267"/>
      <c r="D42" s="267"/>
      <c r="E42" s="267"/>
      <c r="F42" s="268"/>
      <c r="G42" s="18">
        <v>34</v>
      </c>
      <c r="H42" s="54">
        <f>H35+H41</f>
        <v>-24815812</v>
      </c>
      <c r="I42" s="54">
        <f>I35+I41</f>
        <v>-9445316</v>
      </c>
    </row>
    <row r="43" spans="1:9" x14ac:dyDescent="0.2">
      <c r="A43" s="269" t="s">
        <v>250</v>
      </c>
      <c r="B43" s="270"/>
      <c r="C43" s="270"/>
      <c r="D43" s="270"/>
      <c r="E43" s="270"/>
      <c r="F43" s="270"/>
      <c r="G43" s="270"/>
      <c r="H43" s="270"/>
      <c r="I43" s="271"/>
    </row>
    <row r="44" spans="1:9" ht="12.75" customHeight="1" x14ac:dyDescent="0.2">
      <c r="A44" s="272" t="s">
        <v>251</v>
      </c>
      <c r="B44" s="273"/>
      <c r="C44" s="273"/>
      <c r="D44" s="273"/>
      <c r="E44" s="273"/>
      <c r="F44" s="274"/>
      <c r="G44" s="21">
        <v>35</v>
      </c>
      <c r="H44" s="51">
        <v>0</v>
      </c>
      <c r="I44" s="121">
        <v>0</v>
      </c>
    </row>
    <row r="45" spans="1:9" ht="27.6" customHeight="1" x14ac:dyDescent="0.2">
      <c r="A45" s="275" t="s">
        <v>252</v>
      </c>
      <c r="B45" s="276"/>
      <c r="C45" s="276"/>
      <c r="D45" s="276"/>
      <c r="E45" s="276"/>
      <c r="F45" s="277"/>
      <c r="G45" s="22">
        <v>36</v>
      </c>
      <c r="H45" s="52">
        <v>0</v>
      </c>
      <c r="I45" s="122">
        <v>0</v>
      </c>
    </row>
    <row r="46" spans="1:9" ht="12.75" customHeight="1" x14ac:dyDescent="0.2">
      <c r="A46" s="275" t="s">
        <v>253</v>
      </c>
      <c r="B46" s="276"/>
      <c r="C46" s="276"/>
      <c r="D46" s="276"/>
      <c r="E46" s="276"/>
      <c r="F46" s="277"/>
      <c r="G46" s="22">
        <v>37</v>
      </c>
      <c r="H46" s="52">
        <v>17500000</v>
      </c>
      <c r="I46" s="122">
        <v>10250633</v>
      </c>
    </row>
    <row r="47" spans="1:9" ht="12.75" customHeight="1" x14ac:dyDescent="0.2">
      <c r="A47" s="275" t="s">
        <v>254</v>
      </c>
      <c r="B47" s="276"/>
      <c r="C47" s="276"/>
      <c r="D47" s="276"/>
      <c r="E47" s="276"/>
      <c r="F47" s="277"/>
      <c r="G47" s="22">
        <v>38</v>
      </c>
      <c r="H47" s="52">
        <v>0</v>
      </c>
      <c r="I47" s="122">
        <v>0</v>
      </c>
    </row>
    <row r="48" spans="1:9" ht="26.1" customHeight="1" x14ac:dyDescent="0.2">
      <c r="A48" s="263" t="s">
        <v>255</v>
      </c>
      <c r="B48" s="264"/>
      <c r="C48" s="264"/>
      <c r="D48" s="264"/>
      <c r="E48" s="264"/>
      <c r="F48" s="265"/>
      <c r="G48" s="17">
        <v>39</v>
      </c>
      <c r="H48" s="53">
        <f>H44+H45+H46+H47</f>
        <v>17500000</v>
      </c>
      <c r="I48" s="53">
        <f>I44+I45+I46+I47</f>
        <v>10250633</v>
      </c>
    </row>
    <row r="49" spans="1:9" ht="24.6" customHeight="1" x14ac:dyDescent="0.2">
      <c r="A49" s="275" t="s">
        <v>387</v>
      </c>
      <c r="B49" s="276"/>
      <c r="C49" s="276"/>
      <c r="D49" s="276"/>
      <c r="E49" s="276"/>
      <c r="F49" s="277"/>
      <c r="G49" s="22">
        <v>40</v>
      </c>
      <c r="H49" s="52">
        <v>-16219351</v>
      </c>
      <c r="I49" s="122">
        <v>-18417888</v>
      </c>
    </row>
    <row r="50" spans="1:9" ht="12.75" customHeight="1" x14ac:dyDescent="0.2">
      <c r="A50" s="275" t="s">
        <v>256</v>
      </c>
      <c r="B50" s="276"/>
      <c r="C50" s="276"/>
      <c r="D50" s="276"/>
      <c r="E50" s="276"/>
      <c r="F50" s="277"/>
      <c r="G50" s="22">
        <v>41</v>
      </c>
      <c r="H50" s="52">
        <v>-2000085</v>
      </c>
      <c r="I50" s="122">
        <v>0</v>
      </c>
    </row>
    <row r="51" spans="1:9" ht="12.75" customHeight="1" x14ac:dyDescent="0.2">
      <c r="A51" s="275" t="s">
        <v>257</v>
      </c>
      <c r="B51" s="276"/>
      <c r="C51" s="276"/>
      <c r="D51" s="276"/>
      <c r="E51" s="276"/>
      <c r="F51" s="277"/>
      <c r="G51" s="22">
        <v>42</v>
      </c>
      <c r="H51" s="52">
        <v>-735408</v>
      </c>
      <c r="I51" s="122">
        <v>-782969</v>
      </c>
    </row>
    <row r="52" spans="1:9" ht="26.45" customHeight="1" x14ac:dyDescent="0.2">
      <c r="A52" s="275" t="s">
        <v>258</v>
      </c>
      <c r="B52" s="276"/>
      <c r="C52" s="276"/>
      <c r="D52" s="276"/>
      <c r="E52" s="276"/>
      <c r="F52" s="277"/>
      <c r="G52" s="22">
        <v>43</v>
      </c>
      <c r="H52" s="52">
        <v>0</v>
      </c>
      <c r="I52" s="122">
        <v>0</v>
      </c>
    </row>
    <row r="53" spans="1:9" ht="12.75" customHeight="1" x14ac:dyDescent="0.2">
      <c r="A53" s="275" t="s">
        <v>259</v>
      </c>
      <c r="B53" s="276"/>
      <c r="C53" s="276"/>
      <c r="D53" s="276"/>
      <c r="E53" s="276"/>
      <c r="F53" s="277"/>
      <c r="G53" s="22">
        <v>44</v>
      </c>
      <c r="H53" s="52">
        <v>-2100000</v>
      </c>
      <c r="I53" s="122">
        <v>-4040260.1100000003</v>
      </c>
    </row>
    <row r="54" spans="1:9" ht="27.6" customHeight="1" x14ac:dyDescent="0.2">
      <c r="A54" s="263" t="s">
        <v>260</v>
      </c>
      <c r="B54" s="264"/>
      <c r="C54" s="264"/>
      <c r="D54" s="264"/>
      <c r="E54" s="264"/>
      <c r="F54" s="265"/>
      <c r="G54" s="17">
        <v>45</v>
      </c>
      <c r="H54" s="53">
        <f>H49+H50+H51+H52+H53</f>
        <v>-21054844</v>
      </c>
      <c r="I54" s="53">
        <f>I49+I50+I51+I52+I53</f>
        <v>-23241117.109999999</v>
      </c>
    </row>
    <row r="55" spans="1:9" ht="27.6" customHeight="1" x14ac:dyDescent="0.2">
      <c r="A55" s="278" t="s">
        <v>261</v>
      </c>
      <c r="B55" s="279"/>
      <c r="C55" s="279"/>
      <c r="D55" s="279"/>
      <c r="E55" s="279"/>
      <c r="F55" s="280"/>
      <c r="G55" s="17">
        <v>46</v>
      </c>
      <c r="H55" s="53">
        <f>H48+H54</f>
        <v>-3554844</v>
      </c>
      <c r="I55" s="53">
        <f>I48+I54</f>
        <v>-12990484.109999999</v>
      </c>
    </row>
    <row r="56" spans="1:9" x14ac:dyDescent="0.2">
      <c r="A56" s="214" t="s">
        <v>262</v>
      </c>
      <c r="B56" s="215"/>
      <c r="C56" s="215"/>
      <c r="D56" s="215"/>
      <c r="E56" s="215"/>
      <c r="F56" s="216"/>
      <c r="G56" s="22">
        <v>47</v>
      </c>
      <c r="H56" s="52">
        <v>0</v>
      </c>
      <c r="I56" s="52">
        <v>0</v>
      </c>
    </row>
    <row r="57" spans="1:9" ht="27" customHeight="1" x14ac:dyDescent="0.2">
      <c r="A57" s="278" t="s">
        <v>263</v>
      </c>
      <c r="B57" s="279"/>
      <c r="C57" s="279"/>
      <c r="D57" s="279"/>
      <c r="E57" s="279"/>
      <c r="F57" s="280"/>
      <c r="G57" s="17">
        <v>48</v>
      </c>
      <c r="H57" s="53">
        <f>H27+H42+H55+H56</f>
        <v>-7041195</v>
      </c>
      <c r="I57" s="53">
        <f>I27+I42+I55+I56</f>
        <v>4242964.8900000006</v>
      </c>
    </row>
    <row r="58" spans="1:9" ht="15.6" customHeight="1" x14ac:dyDescent="0.2">
      <c r="A58" s="281" t="s">
        <v>264</v>
      </c>
      <c r="B58" s="282"/>
      <c r="C58" s="282"/>
      <c r="D58" s="282"/>
      <c r="E58" s="282"/>
      <c r="F58" s="283"/>
      <c r="G58" s="22">
        <v>49</v>
      </c>
      <c r="H58" s="52">
        <v>10339675</v>
      </c>
      <c r="I58" s="122">
        <v>3298480</v>
      </c>
    </row>
    <row r="59" spans="1:9" ht="29.1" customHeight="1" x14ac:dyDescent="0.2">
      <c r="A59" s="266" t="s">
        <v>265</v>
      </c>
      <c r="B59" s="267"/>
      <c r="C59" s="267"/>
      <c r="D59" s="267"/>
      <c r="E59" s="267"/>
      <c r="F59" s="268"/>
      <c r="G59" s="18">
        <v>50</v>
      </c>
      <c r="H59" s="54">
        <f>H57+H58</f>
        <v>3298480</v>
      </c>
      <c r="I59" s="54">
        <f>I57+I58</f>
        <v>7541444.8900000006</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1"/>
    <col min="8" max="9" width="14.85546875" style="55" customWidth="1"/>
    <col min="10" max="10" width="12" style="11" bestFit="1" customWidth="1"/>
    <col min="11" max="11" width="10.42578125" style="11" bestFit="1" customWidth="1"/>
    <col min="12" max="12" width="12.42578125" style="11" bestFit="1" customWidth="1"/>
    <col min="13" max="263" width="9.140625" style="11"/>
    <col min="264" max="265" width="9.85546875" style="11" bestFit="1" customWidth="1"/>
    <col min="266" max="266" width="12" style="11" bestFit="1" customWidth="1"/>
    <col min="267" max="267" width="10.42578125" style="11" bestFit="1" customWidth="1"/>
    <col min="268" max="268" width="12.42578125" style="11" bestFit="1" customWidth="1"/>
    <col min="269" max="519" width="9.140625" style="11"/>
    <col min="520" max="521" width="9.85546875" style="11" bestFit="1" customWidth="1"/>
    <col min="522" max="522" width="12" style="11" bestFit="1" customWidth="1"/>
    <col min="523" max="523" width="10.42578125" style="11" bestFit="1" customWidth="1"/>
    <col min="524" max="524" width="12.42578125" style="11" bestFit="1" customWidth="1"/>
    <col min="525" max="775" width="9.140625" style="11"/>
    <col min="776" max="777" width="9.85546875" style="11" bestFit="1" customWidth="1"/>
    <col min="778" max="778" width="12" style="11" bestFit="1" customWidth="1"/>
    <col min="779" max="779" width="10.42578125" style="11" bestFit="1" customWidth="1"/>
    <col min="780" max="780" width="12.42578125" style="11" bestFit="1" customWidth="1"/>
    <col min="781" max="1031" width="9.140625" style="11"/>
    <col min="1032" max="1033" width="9.85546875" style="11" bestFit="1" customWidth="1"/>
    <col min="1034" max="1034" width="12" style="11" bestFit="1" customWidth="1"/>
    <col min="1035" max="1035" width="10.42578125" style="11" bestFit="1" customWidth="1"/>
    <col min="1036" max="1036" width="12.42578125" style="11" bestFit="1" customWidth="1"/>
    <col min="1037" max="1287" width="9.140625" style="11"/>
    <col min="1288" max="1289" width="9.85546875" style="11" bestFit="1" customWidth="1"/>
    <col min="1290" max="1290" width="12" style="11" bestFit="1" customWidth="1"/>
    <col min="1291" max="1291" width="10.42578125" style="11" bestFit="1" customWidth="1"/>
    <col min="1292" max="1292" width="12.42578125" style="11" bestFit="1" customWidth="1"/>
    <col min="1293" max="1543" width="9.140625" style="11"/>
    <col min="1544" max="1545" width="9.85546875" style="11" bestFit="1" customWidth="1"/>
    <col min="1546" max="1546" width="12" style="11" bestFit="1" customWidth="1"/>
    <col min="1547" max="1547" width="10.42578125" style="11" bestFit="1" customWidth="1"/>
    <col min="1548" max="1548" width="12.42578125" style="11" bestFit="1" customWidth="1"/>
    <col min="1549" max="1799" width="9.140625" style="11"/>
    <col min="1800" max="1801" width="9.85546875" style="11" bestFit="1" customWidth="1"/>
    <col min="1802" max="1802" width="12" style="11" bestFit="1" customWidth="1"/>
    <col min="1803" max="1803" width="10.42578125" style="11" bestFit="1" customWidth="1"/>
    <col min="1804" max="1804" width="12.42578125" style="11" bestFit="1" customWidth="1"/>
    <col min="1805" max="2055" width="9.140625" style="11"/>
    <col min="2056" max="2057" width="9.85546875" style="11" bestFit="1" customWidth="1"/>
    <col min="2058" max="2058" width="12" style="11" bestFit="1" customWidth="1"/>
    <col min="2059" max="2059" width="10.42578125" style="11" bestFit="1" customWidth="1"/>
    <col min="2060" max="2060" width="12.42578125" style="11" bestFit="1" customWidth="1"/>
    <col min="2061" max="2311" width="9.140625" style="11"/>
    <col min="2312" max="2313" width="9.85546875" style="11" bestFit="1" customWidth="1"/>
    <col min="2314" max="2314" width="12" style="11" bestFit="1" customWidth="1"/>
    <col min="2315" max="2315" width="10.42578125" style="11" bestFit="1" customWidth="1"/>
    <col min="2316" max="2316" width="12.42578125" style="11" bestFit="1" customWidth="1"/>
    <col min="2317" max="2567" width="9.140625" style="11"/>
    <col min="2568" max="2569" width="9.85546875" style="11" bestFit="1" customWidth="1"/>
    <col min="2570" max="2570" width="12" style="11" bestFit="1" customWidth="1"/>
    <col min="2571" max="2571" width="10.42578125" style="11" bestFit="1" customWidth="1"/>
    <col min="2572" max="2572" width="12.42578125" style="11" bestFit="1" customWidth="1"/>
    <col min="2573" max="2823" width="9.140625" style="11"/>
    <col min="2824" max="2825" width="9.85546875" style="11" bestFit="1" customWidth="1"/>
    <col min="2826" max="2826" width="12" style="11" bestFit="1" customWidth="1"/>
    <col min="2827" max="2827" width="10.42578125" style="11" bestFit="1" customWidth="1"/>
    <col min="2828" max="2828" width="12.42578125" style="11" bestFit="1" customWidth="1"/>
    <col min="2829" max="3079" width="9.140625" style="11"/>
    <col min="3080" max="3081" width="9.85546875" style="11" bestFit="1" customWidth="1"/>
    <col min="3082" max="3082" width="12" style="11" bestFit="1" customWidth="1"/>
    <col min="3083" max="3083" width="10.42578125" style="11" bestFit="1" customWidth="1"/>
    <col min="3084" max="3084" width="12.42578125" style="11" bestFit="1" customWidth="1"/>
    <col min="3085" max="3335" width="9.140625" style="11"/>
    <col min="3336" max="3337" width="9.85546875" style="11" bestFit="1" customWidth="1"/>
    <col min="3338" max="3338" width="12" style="11" bestFit="1" customWidth="1"/>
    <col min="3339" max="3339" width="10.42578125" style="11" bestFit="1" customWidth="1"/>
    <col min="3340" max="3340" width="12.42578125" style="11" bestFit="1" customWidth="1"/>
    <col min="3341" max="3591" width="9.140625" style="11"/>
    <col min="3592" max="3593" width="9.85546875" style="11" bestFit="1" customWidth="1"/>
    <col min="3594" max="3594" width="12" style="11" bestFit="1" customWidth="1"/>
    <col min="3595" max="3595" width="10.42578125" style="11" bestFit="1" customWidth="1"/>
    <col min="3596" max="3596" width="12.42578125" style="11" bestFit="1" customWidth="1"/>
    <col min="3597" max="3847" width="9.140625" style="11"/>
    <col min="3848" max="3849" width="9.85546875" style="11" bestFit="1" customWidth="1"/>
    <col min="3850" max="3850" width="12" style="11" bestFit="1" customWidth="1"/>
    <col min="3851" max="3851" width="10.42578125" style="11" bestFit="1" customWidth="1"/>
    <col min="3852" max="3852" width="12.42578125" style="11" bestFit="1" customWidth="1"/>
    <col min="3853" max="4103" width="9.140625" style="11"/>
    <col min="4104" max="4105" width="9.85546875" style="11" bestFit="1" customWidth="1"/>
    <col min="4106" max="4106" width="12" style="11" bestFit="1" customWidth="1"/>
    <col min="4107" max="4107" width="10.42578125" style="11" bestFit="1" customWidth="1"/>
    <col min="4108" max="4108" width="12.42578125" style="11" bestFit="1" customWidth="1"/>
    <col min="4109" max="4359" width="9.140625" style="11"/>
    <col min="4360" max="4361" width="9.85546875" style="11" bestFit="1" customWidth="1"/>
    <col min="4362" max="4362" width="12" style="11" bestFit="1" customWidth="1"/>
    <col min="4363" max="4363" width="10.42578125" style="11" bestFit="1" customWidth="1"/>
    <col min="4364" max="4364" width="12.42578125" style="11" bestFit="1" customWidth="1"/>
    <col min="4365" max="4615" width="9.140625" style="11"/>
    <col min="4616" max="4617" width="9.85546875" style="11" bestFit="1" customWidth="1"/>
    <col min="4618" max="4618" width="12" style="11" bestFit="1" customWidth="1"/>
    <col min="4619" max="4619" width="10.42578125" style="11" bestFit="1" customWidth="1"/>
    <col min="4620" max="4620" width="12.42578125" style="11" bestFit="1" customWidth="1"/>
    <col min="4621" max="4871" width="9.140625" style="11"/>
    <col min="4872" max="4873" width="9.85546875" style="11" bestFit="1" customWidth="1"/>
    <col min="4874" max="4874" width="12" style="11" bestFit="1" customWidth="1"/>
    <col min="4875" max="4875" width="10.42578125" style="11" bestFit="1" customWidth="1"/>
    <col min="4876" max="4876" width="12.42578125" style="11" bestFit="1" customWidth="1"/>
    <col min="4877" max="5127" width="9.140625" style="11"/>
    <col min="5128" max="5129" width="9.85546875" style="11" bestFit="1" customWidth="1"/>
    <col min="5130" max="5130" width="12" style="11" bestFit="1" customWidth="1"/>
    <col min="5131" max="5131" width="10.42578125" style="11" bestFit="1" customWidth="1"/>
    <col min="5132" max="5132" width="12.42578125" style="11" bestFit="1" customWidth="1"/>
    <col min="5133" max="5383" width="9.140625" style="11"/>
    <col min="5384" max="5385" width="9.85546875" style="11" bestFit="1" customWidth="1"/>
    <col min="5386" max="5386" width="12" style="11" bestFit="1" customWidth="1"/>
    <col min="5387" max="5387" width="10.42578125" style="11" bestFit="1" customWidth="1"/>
    <col min="5388" max="5388" width="12.42578125" style="11" bestFit="1" customWidth="1"/>
    <col min="5389" max="5639" width="9.140625" style="11"/>
    <col min="5640" max="5641" width="9.85546875" style="11" bestFit="1" customWidth="1"/>
    <col min="5642" max="5642" width="12" style="11" bestFit="1" customWidth="1"/>
    <col min="5643" max="5643" width="10.42578125" style="11" bestFit="1" customWidth="1"/>
    <col min="5644" max="5644" width="12.42578125" style="11" bestFit="1" customWidth="1"/>
    <col min="5645" max="5895" width="9.140625" style="11"/>
    <col min="5896" max="5897" width="9.85546875" style="11" bestFit="1" customWidth="1"/>
    <col min="5898" max="5898" width="12" style="11" bestFit="1" customWidth="1"/>
    <col min="5899" max="5899" width="10.42578125" style="11" bestFit="1" customWidth="1"/>
    <col min="5900" max="5900" width="12.42578125" style="11" bestFit="1" customWidth="1"/>
    <col min="5901" max="6151" width="9.140625" style="11"/>
    <col min="6152" max="6153" width="9.85546875" style="11" bestFit="1" customWidth="1"/>
    <col min="6154" max="6154" width="12" style="11" bestFit="1" customWidth="1"/>
    <col min="6155" max="6155" width="10.42578125" style="11" bestFit="1" customWidth="1"/>
    <col min="6156" max="6156" width="12.42578125" style="11" bestFit="1" customWidth="1"/>
    <col min="6157" max="6407" width="9.140625" style="11"/>
    <col min="6408" max="6409" width="9.85546875" style="11" bestFit="1" customWidth="1"/>
    <col min="6410" max="6410" width="12" style="11" bestFit="1" customWidth="1"/>
    <col min="6411" max="6411" width="10.42578125" style="11" bestFit="1" customWidth="1"/>
    <col min="6412" max="6412" width="12.42578125" style="11" bestFit="1" customWidth="1"/>
    <col min="6413" max="6663" width="9.140625" style="11"/>
    <col min="6664" max="6665" width="9.85546875" style="11" bestFit="1" customWidth="1"/>
    <col min="6666" max="6666" width="12" style="11" bestFit="1" customWidth="1"/>
    <col min="6667" max="6667" width="10.42578125" style="11" bestFit="1" customWidth="1"/>
    <col min="6668" max="6668" width="12.42578125" style="11" bestFit="1" customWidth="1"/>
    <col min="6669" max="6919" width="9.140625" style="11"/>
    <col min="6920" max="6921" width="9.85546875" style="11" bestFit="1" customWidth="1"/>
    <col min="6922" max="6922" width="12" style="11" bestFit="1" customWidth="1"/>
    <col min="6923" max="6923" width="10.42578125" style="11" bestFit="1" customWidth="1"/>
    <col min="6924" max="6924" width="12.42578125" style="11" bestFit="1" customWidth="1"/>
    <col min="6925" max="7175" width="9.140625" style="11"/>
    <col min="7176" max="7177" width="9.85546875" style="11" bestFit="1" customWidth="1"/>
    <col min="7178" max="7178" width="12" style="11" bestFit="1" customWidth="1"/>
    <col min="7179" max="7179" width="10.42578125" style="11" bestFit="1" customWidth="1"/>
    <col min="7180" max="7180" width="12.42578125" style="11" bestFit="1" customWidth="1"/>
    <col min="7181" max="7431" width="9.140625" style="11"/>
    <col min="7432" max="7433" width="9.85546875" style="11" bestFit="1" customWidth="1"/>
    <col min="7434" max="7434" width="12" style="11" bestFit="1" customWidth="1"/>
    <col min="7435" max="7435" width="10.42578125" style="11" bestFit="1" customWidth="1"/>
    <col min="7436" max="7436" width="12.42578125" style="11" bestFit="1" customWidth="1"/>
    <col min="7437" max="7687" width="9.140625" style="11"/>
    <col min="7688" max="7689" width="9.85546875" style="11" bestFit="1" customWidth="1"/>
    <col min="7690" max="7690" width="12" style="11" bestFit="1" customWidth="1"/>
    <col min="7691" max="7691" width="10.42578125" style="11" bestFit="1" customWidth="1"/>
    <col min="7692" max="7692" width="12.42578125" style="11" bestFit="1" customWidth="1"/>
    <col min="7693" max="7943" width="9.140625" style="11"/>
    <col min="7944" max="7945" width="9.85546875" style="11" bestFit="1" customWidth="1"/>
    <col min="7946" max="7946" width="12" style="11" bestFit="1" customWidth="1"/>
    <col min="7947" max="7947" width="10.42578125" style="11" bestFit="1" customWidth="1"/>
    <col min="7948" max="7948" width="12.42578125" style="11" bestFit="1" customWidth="1"/>
    <col min="7949" max="8199" width="9.140625" style="11"/>
    <col min="8200" max="8201" width="9.85546875" style="11" bestFit="1" customWidth="1"/>
    <col min="8202" max="8202" width="12" style="11" bestFit="1" customWidth="1"/>
    <col min="8203" max="8203" width="10.42578125" style="11" bestFit="1" customWidth="1"/>
    <col min="8204" max="8204" width="12.42578125" style="11" bestFit="1" customWidth="1"/>
    <col min="8205" max="8455" width="9.140625" style="11"/>
    <col min="8456" max="8457" width="9.85546875" style="11" bestFit="1" customWidth="1"/>
    <col min="8458" max="8458" width="12" style="11" bestFit="1" customWidth="1"/>
    <col min="8459" max="8459" width="10.42578125" style="11" bestFit="1" customWidth="1"/>
    <col min="8460" max="8460" width="12.42578125" style="11" bestFit="1" customWidth="1"/>
    <col min="8461" max="8711" width="9.140625" style="11"/>
    <col min="8712" max="8713" width="9.85546875" style="11" bestFit="1" customWidth="1"/>
    <col min="8714" max="8714" width="12" style="11" bestFit="1" customWidth="1"/>
    <col min="8715" max="8715" width="10.42578125" style="11" bestFit="1" customWidth="1"/>
    <col min="8716" max="8716" width="12.42578125" style="11" bestFit="1" customWidth="1"/>
    <col min="8717" max="8967" width="9.140625" style="11"/>
    <col min="8968" max="8969" width="9.85546875" style="11" bestFit="1" customWidth="1"/>
    <col min="8970" max="8970" width="12" style="11" bestFit="1" customWidth="1"/>
    <col min="8971" max="8971" width="10.42578125" style="11" bestFit="1" customWidth="1"/>
    <col min="8972" max="8972" width="12.42578125" style="11" bestFit="1" customWidth="1"/>
    <col min="8973" max="9223" width="9.140625" style="11"/>
    <col min="9224" max="9225" width="9.85546875" style="11" bestFit="1" customWidth="1"/>
    <col min="9226" max="9226" width="12" style="11" bestFit="1" customWidth="1"/>
    <col min="9227" max="9227" width="10.42578125" style="11" bestFit="1" customWidth="1"/>
    <col min="9228" max="9228" width="12.42578125" style="11" bestFit="1" customWidth="1"/>
    <col min="9229" max="9479" width="9.140625" style="11"/>
    <col min="9480" max="9481" width="9.85546875" style="11" bestFit="1" customWidth="1"/>
    <col min="9482" max="9482" width="12" style="11" bestFit="1" customWidth="1"/>
    <col min="9483" max="9483" width="10.42578125" style="11" bestFit="1" customWidth="1"/>
    <col min="9484" max="9484" width="12.42578125" style="11" bestFit="1" customWidth="1"/>
    <col min="9485" max="9735" width="9.140625" style="11"/>
    <col min="9736" max="9737" width="9.85546875" style="11" bestFit="1" customWidth="1"/>
    <col min="9738" max="9738" width="12" style="11" bestFit="1" customWidth="1"/>
    <col min="9739" max="9739" width="10.42578125" style="11" bestFit="1" customWidth="1"/>
    <col min="9740" max="9740" width="12.42578125" style="11" bestFit="1" customWidth="1"/>
    <col min="9741" max="9991" width="9.140625" style="11"/>
    <col min="9992" max="9993" width="9.85546875" style="11" bestFit="1" customWidth="1"/>
    <col min="9994" max="9994" width="12" style="11" bestFit="1" customWidth="1"/>
    <col min="9995" max="9995" width="10.42578125" style="11" bestFit="1" customWidth="1"/>
    <col min="9996" max="9996" width="12.42578125" style="11" bestFit="1" customWidth="1"/>
    <col min="9997" max="10247" width="9.140625" style="11"/>
    <col min="10248" max="10249" width="9.85546875" style="11" bestFit="1" customWidth="1"/>
    <col min="10250" max="10250" width="12" style="11" bestFit="1" customWidth="1"/>
    <col min="10251" max="10251" width="10.42578125" style="11" bestFit="1" customWidth="1"/>
    <col min="10252" max="10252" width="12.42578125" style="11" bestFit="1" customWidth="1"/>
    <col min="10253" max="10503" width="9.140625" style="11"/>
    <col min="10504" max="10505" width="9.85546875" style="11" bestFit="1" customWidth="1"/>
    <col min="10506" max="10506" width="12" style="11" bestFit="1" customWidth="1"/>
    <col min="10507" max="10507" width="10.42578125" style="11" bestFit="1" customWidth="1"/>
    <col min="10508" max="10508" width="12.42578125" style="11" bestFit="1" customWidth="1"/>
    <col min="10509" max="10759" width="9.140625" style="11"/>
    <col min="10760" max="10761" width="9.85546875" style="11" bestFit="1" customWidth="1"/>
    <col min="10762" max="10762" width="12" style="11" bestFit="1" customWidth="1"/>
    <col min="10763" max="10763" width="10.42578125" style="11" bestFit="1" customWidth="1"/>
    <col min="10764" max="10764" width="12.42578125" style="11" bestFit="1" customWidth="1"/>
    <col min="10765" max="11015" width="9.140625" style="11"/>
    <col min="11016" max="11017" width="9.85546875" style="11" bestFit="1" customWidth="1"/>
    <col min="11018" max="11018" width="12" style="11" bestFit="1" customWidth="1"/>
    <col min="11019" max="11019" width="10.42578125" style="11" bestFit="1" customWidth="1"/>
    <col min="11020" max="11020" width="12.42578125" style="11" bestFit="1" customWidth="1"/>
    <col min="11021" max="11271" width="9.140625" style="11"/>
    <col min="11272" max="11273" width="9.85546875" style="11" bestFit="1" customWidth="1"/>
    <col min="11274" max="11274" width="12" style="11" bestFit="1" customWidth="1"/>
    <col min="11275" max="11275" width="10.42578125" style="11" bestFit="1" customWidth="1"/>
    <col min="11276" max="11276" width="12.42578125" style="11" bestFit="1" customWidth="1"/>
    <col min="11277" max="11527" width="9.140625" style="11"/>
    <col min="11528" max="11529" width="9.85546875" style="11" bestFit="1" customWidth="1"/>
    <col min="11530" max="11530" width="12" style="11" bestFit="1" customWidth="1"/>
    <col min="11531" max="11531" width="10.42578125" style="11" bestFit="1" customWidth="1"/>
    <col min="11532" max="11532" width="12.42578125" style="11" bestFit="1" customWidth="1"/>
    <col min="11533" max="11783" width="9.140625" style="11"/>
    <col min="11784" max="11785" width="9.85546875" style="11" bestFit="1" customWidth="1"/>
    <col min="11786" max="11786" width="12" style="11" bestFit="1" customWidth="1"/>
    <col min="11787" max="11787" width="10.42578125" style="11" bestFit="1" customWidth="1"/>
    <col min="11788" max="11788" width="12.42578125" style="11" bestFit="1" customWidth="1"/>
    <col min="11789" max="12039" width="9.140625" style="11"/>
    <col min="12040" max="12041" width="9.85546875" style="11" bestFit="1" customWidth="1"/>
    <col min="12042" max="12042" width="12" style="11" bestFit="1" customWidth="1"/>
    <col min="12043" max="12043" width="10.42578125" style="11" bestFit="1" customWidth="1"/>
    <col min="12044" max="12044" width="12.42578125" style="11" bestFit="1" customWidth="1"/>
    <col min="12045" max="12295" width="9.140625" style="11"/>
    <col min="12296" max="12297" width="9.85546875" style="11" bestFit="1" customWidth="1"/>
    <col min="12298" max="12298" width="12" style="11" bestFit="1" customWidth="1"/>
    <col min="12299" max="12299" width="10.42578125" style="11" bestFit="1" customWidth="1"/>
    <col min="12300" max="12300" width="12.42578125" style="11" bestFit="1" customWidth="1"/>
    <col min="12301" max="12551" width="9.140625" style="11"/>
    <col min="12552" max="12553" width="9.85546875" style="11" bestFit="1" customWidth="1"/>
    <col min="12554" max="12554" width="12" style="11" bestFit="1" customWidth="1"/>
    <col min="12555" max="12555" width="10.42578125" style="11" bestFit="1" customWidth="1"/>
    <col min="12556" max="12556" width="12.42578125" style="11" bestFit="1" customWidth="1"/>
    <col min="12557" max="12807" width="9.140625" style="11"/>
    <col min="12808" max="12809" width="9.85546875" style="11" bestFit="1" customWidth="1"/>
    <col min="12810" max="12810" width="12" style="11" bestFit="1" customWidth="1"/>
    <col min="12811" max="12811" width="10.42578125" style="11" bestFit="1" customWidth="1"/>
    <col min="12812" max="12812" width="12.42578125" style="11" bestFit="1" customWidth="1"/>
    <col min="12813" max="13063" width="9.140625" style="11"/>
    <col min="13064" max="13065" width="9.85546875" style="11" bestFit="1" customWidth="1"/>
    <col min="13066" max="13066" width="12" style="11" bestFit="1" customWidth="1"/>
    <col min="13067" max="13067" width="10.42578125" style="11" bestFit="1" customWidth="1"/>
    <col min="13068" max="13068" width="12.42578125" style="11" bestFit="1" customWidth="1"/>
    <col min="13069" max="13319" width="9.140625" style="11"/>
    <col min="13320" max="13321" width="9.85546875" style="11" bestFit="1" customWidth="1"/>
    <col min="13322" max="13322" width="12" style="11" bestFit="1" customWidth="1"/>
    <col min="13323" max="13323" width="10.42578125" style="11" bestFit="1" customWidth="1"/>
    <col min="13324" max="13324" width="12.42578125" style="11" bestFit="1" customWidth="1"/>
    <col min="13325" max="13575" width="9.140625" style="11"/>
    <col min="13576" max="13577" width="9.85546875" style="11" bestFit="1" customWidth="1"/>
    <col min="13578" max="13578" width="12" style="11" bestFit="1" customWidth="1"/>
    <col min="13579" max="13579" width="10.42578125" style="11" bestFit="1" customWidth="1"/>
    <col min="13580" max="13580" width="12.42578125" style="11" bestFit="1" customWidth="1"/>
    <col min="13581" max="13831" width="9.140625" style="11"/>
    <col min="13832" max="13833" width="9.85546875" style="11" bestFit="1" customWidth="1"/>
    <col min="13834" max="13834" width="12" style="11" bestFit="1" customWidth="1"/>
    <col min="13835" max="13835" width="10.42578125" style="11" bestFit="1" customWidth="1"/>
    <col min="13836" max="13836" width="12.42578125" style="11" bestFit="1" customWidth="1"/>
    <col min="13837" max="14087" width="9.140625" style="11"/>
    <col min="14088" max="14089" width="9.85546875" style="11" bestFit="1" customWidth="1"/>
    <col min="14090" max="14090" width="12" style="11" bestFit="1" customWidth="1"/>
    <col min="14091" max="14091" width="10.42578125" style="11" bestFit="1" customWidth="1"/>
    <col min="14092" max="14092" width="12.42578125" style="11" bestFit="1" customWidth="1"/>
    <col min="14093" max="14343" width="9.140625" style="11"/>
    <col min="14344" max="14345" width="9.85546875" style="11" bestFit="1" customWidth="1"/>
    <col min="14346" max="14346" width="12" style="11" bestFit="1" customWidth="1"/>
    <col min="14347" max="14347" width="10.42578125" style="11" bestFit="1" customWidth="1"/>
    <col min="14348" max="14348" width="12.42578125" style="11" bestFit="1" customWidth="1"/>
    <col min="14349" max="14599" width="9.140625" style="11"/>
    <col min="14600" max="14601" width="9.85546875" style="11" bestFit="1" customWidth="1"/>
    <col min="14602" max="14602" width="12" style="11" bestFit="1" customWidth="1"/>
    <col min="14603" max="14603" width="10.42578125" style="11" bestFit="1" customWidth="1"/>
    <col min="14604" max="14604" width="12.42578125" style="11" bestFit="1" customWidth="1"/>
    <col min="14605" max="14855" width="9.140625" style="11"/>
    <col min="14856" max="14857" width="9.85546875" style="11" bestFit="1" customWidth="1"/>
    <col min="14858" max="14858" width="12" style="11" bestFit="1" customWidth="1"/>
    <col min="14859" max="14859" width="10.42578125" style="11" bestFit="1" customWidth="1"/>
    <col min="14860" max="14860" width="12.42578125" style="11" bestFit="1" customWidth="1"/>
    <col min="14861" max="15111" width="9.140625" style="11"/>
    <col min="15112" max="15113" width="9.85546875" style="11" bestFit="1" customWidth="1"/>
    <col min="15114" max="15114" width="12" style="11" bestFit="1" customWidth="1"/>
    <col min="15115" max="15115" width="10.42578125" style="11" bestFit="1" customWidth="1"/>
    <col min="15116" max="15116" width="12.42578125" style="11" bestFit="1" customWidth="1"/>
    <col min="15117" max="15367" width="9.140625" style="11"/>
    <col min="15368" max="15369" width="9.85546875" style="11" bestFit="1" customWidth="1"/>
    <col min="15370" max="15370" width="12" style="11" bestFit="1" customWidth="1"/>
    <col min="15371" max="15371" width="10.42578125" style="11" bestFit="1" customWidth="1"/>
    <col min="15372" max="15372" width="12.42578125" style="11" bestFit="1" customWidth="1"/>
    <col min="15373" max="15623" width="9.140625" style="11"/>
    <col min="15624" max="15625" width="9.85546875" style="11" bestFit="1" customWidth="1"/>
    <col min="15626" max="15626" width="12" style="11" bestFit="1" customWidth="1"/>
    <col min="15627" max="15627" width="10.42578125" style="11" bestFit="1" customWidth="1"/>
    <col min="15628" max="15628" width="12.42578125" style="11" bestFit="1" customWidth="1"/>
    <col min="15629" max="15879" width="9.140625" style="11"/>
    <col min="15880" max="15881" width="9.85546875" style="11" bestFit="1" customWidth="1"/>
    <col min="15882" max="15882" width="12" style="11" bestFit="1" customWidth="1"/>
    <col min="15883" max="15883" width="10.42578125" style="11" bestFit="1" customWidth="1"/>
    <col min="15884" max="15884" width="12.42578125" style="11" bestFit="1" customWidth="1"/>
    <col min="15885" max="16135" width="9.140625" style="11"/>
    <col min="16136" max="16137" width="9.85546875" style="11" bestFit="1" customWidth="1"/>
    <col min="16138" max="16138" width="12" style="11" bestFit="1" customWidth="1"/>
    <col min="16139" max="16139" width="10.42578125" style="11" bestFit="1" customWidth="1"/>
    <col min="16140" max="16140" width="12.42578125" style="11" bestFit="1" customWidth="1"/>
    <col min="16141" max="16384" width="9.140625" style="11"/>
  </cols>
  <sheetData>
    <row r="1" spans="1:9" ht="12.75" customHeight="1" x14ac:dyDescent="0.2">
      <c r="A1" s="262" t="s">
        <v>266</v>
      </c>
      <c r="B1" s="290"/>
      <c r="C1" s="290"/>
      <c r="D1" s="290"/>
      <c r="E1" s="290"/>
      <c r="F1" s="290"/>
      <c r="G1" s="290"/>
      <c r="H1" s="290"/>
      <c r="I1" s="290"/>
    </row>
    <row r="2" spans="1:9" ht="12.75" customHeight="1" x14ac:dyDescent="0.2">
      <c r="A2" s="261" t="s">
        <v>450</v>
      </c>
      <c r="B2" s="220"/>
      <c r="C2" s="220"/>
      <c r="D2" s="220"/>
      <c r="E2" s="220"/>
      <c r="F2" s="220"/>
      <c r="G2" s="220"/>
      <c r="H2" s="220"/>
      <c r="I2" s="220"/>
    </row>
    <row r="3" spans="1:9" x14ac:dyDescent="0.2">
      <c r="A3" s="292" t="s">
        <v>361</v>
      </c>
      <c r="B3" s="300"/>
      <c r="C3" s="300"/>
      <c r="D3" s="300"/>
      <c r="E3" s="300"/>
      <c r="F3" s="300"/>
      <c r="G3" s="300"/>
      <c r="H3" s="300"/>
      <c r="I3" s="300"/>
    </row>
    <row r="4" spans="1:9" ht="12.6" customHeight="1" x14ac:dyDescent="0.2">
      <c r="A4" s="291" t="s">
        <v>445</v>
      </c>
      <c r="B4" s="227"/>
      <c r="C4" s="227"/>
      <c r="D4" s="227"/>
      <c r="E4" s="227"/>
      <c r="F4" s="227"/>
      <c r="G4" s="227"/>
      <c r="H4" s="227"/>
      <c r="I4" s="228"/>
    </row>
    <row r="5" spans="1:9" ht="34.5" thickBot="1" x14ac:dyDescent="0.25">
      <c r="A5" s="294" t="s">
        <v>2</v>
      </c>
      <c r="B5" s="295"/>
      <c r="C5" s="295"/>
      <c r="D5" s="295"/>
      <c r="E5" s="295"/>
      <c r="F5" s="296"/>
      <c r="G5" s="12" t="s">
        <v>115</v>
      </c>
      <c r="H5" s="46" t="s">
        <v>377</v>
      </c>
      <c r="I5" s="46" t="s">
        <v>353</v>
      </c>
    </row>
    <row r="6" spans="1:9" x14ac:dyDescent="0.2">
      <c r="A6" s="297">
        <v>1</v>
      </c>
      <c r="B6" s="298"/>
      <c r="C6" s="298"/>
      <c r="D6" s="298"/>
      <c r="E6" s="298"/>
      <c r="F6" s="299"/>
      <c r="G6" s="14">
        <v>2</v>
      </c>
      <c r="H6" s="20" t="s">
        <v>215</v>
      </c>
      <c r="I6" s="20" t="s">
        <v>216</v>
      </c>
    </row>
    <row r="7" spans="1:9" x14ac:dyDescent="0.2">
      <c r="A7" s="269" t="s">
        <v>217</v>
      </c>
      <c r="B7" s="304"/>
      <c r="C7" s="304"/>
      <c r="D7" s="304"/>
      <c r="E7" s="304"/>
      <c r="F7" s="304"/>
      <c r="G7" s="304"/>
      <c r="H7" s="304"/>
      <c r="I7" s="305"/>
    </row>
    <row r="8" spans="1:9" x14ac:dyDescent="0.2">
      <c r="A8" s="306" t="s">
        <v>267</v>
      </c>
      <c r="B8" s="306"/>
      <c r="C8" s="306"/>
      <c r="D8" s="306"/>
      <c r="E8" s="306"/>
      <c r="F8" s="306"/>
      <c r="G8" s="15">
        <v>1</v>
      </c>
      <c r="H8" s="51">
        <v>0</v>
      </c>
      <c r="I8" s="51">
        <v>0</v>
      </c>
    </row>
    <row r="9" spans="1:9" x14ac:dyDescent="0.2">
      <c r="A9" s="251" t="s">
        <v>268</v>
      </c>
      <c r="B9" s="251"/>
      <c r="C9" s="251"/>
      <c r="D9" s="251"/>
      <c r="E9" s="251"/>
      <c r="F9" s="251"/>
      <c r="G9" s="16">
        <v>2</v>
      </c>
      <c r="H9" s="52">
        <v>0</v>
      </c>
      <c r="I9" s="52">
        <v>0</v>
      </c>
    </row>
    <row r="10" spans="1:9" x14ac:dyDescent="0.2">
      <c r="A10" s="251" t="s">
        <v>269</v>
      </c>
      <c r="B10" s="251"/>
      <c r="C10" s="251"/>
      <c r="D10" s="251"/>
      <c r="E10" s="251"/>
      <c r="F10" s="251"/>
      <c r="G10" s="16">
        <v>3</v>
      </c>
      <c r="H10" s="52">
        <v>0</v>
      </c>
      <c r="I10" s="52">
        <v>0</v>
      </c>
    </row>
    <row r="11" spans="1:9" x14ac:dyDescent="0.2">
      <c r="A11" s="251" t="s">
        <v>270</v>
      </c>
      <c r="B11" s="251"/>
      <c r="C11" s="251"/>
      <c r="D11" s="251"/>
      <c r="E11" s="251"/>
      <c r="F11" s="251"/>
      <c r="G11" s="16">
        <v>4</v>
      </c>
      <c r="H11" s="52">
        <v>0</v>
      </c>
      <c r="I11" s="52">
        <v>0</v>
      </c>
    </row>
    <row r="12" spans="1:9" x14ac:dyDescent="0.2">
      <c r="A12" s="251" t="s">
        <v>271</v>
      </c>
      <c r="B12" s="251"/>
      <c r="C12" s="251"/>
      <c r="D12" s="251"/>
      <c r="E12" s="251"/>
      <c r="F12" s="251"/>
      <c r="G12" s="16">
        <v>5</v>
      </c>
      <c r="H12" s="52">
        <v>0</v>
      </c>
      <c r="I12" s="52">
        <v>0</v>
      </c>
    </row>
    <row r="13" spans="1:9" x14ac:dyDescent="0.2">
      <c r="A13" s="251" t="s">
        <v>272</v>
      </c>
      <c r="B13" s="251"/>
      <c r="C13" s="251"/>
      <c r="D13" s="251"/>
      <c r="E13" s="251"/>
      <c r="F13" s="251"/>
      <c r="G13" s="16">
        <v>6</v>
      </c>
      <c r="H13" s="52">
        <v>0</v>
      </c>
      <c r="I13" s="52">
        <v>0</v>
      </c>
    </row>
    <row r="14" spans="1:9" x14ac:dyDescent="0.2">
      <c r="A14" s="251" t="s">
        <v>273</v>
      </c>
      <c r="B14" s="251"/>
      <c r="C14" s="251"/>
      <c r="D14" s="251"/>
      <c r="E14" s="251"/>
      <c r="F14" s="251"/>
      <c r="G14" s="16">
        <v>7</v>
      </c>
      <c r="H14" s="52">
        <v>0</v>
      </c>
      <c r="I14" s="52">
        <v>0</v>
      </c>
    </row>
    <row r="15" spans="1:9" x14ac:dyDescent="0.2">
      <c r="A15" s="251" t="s">
        <v>274</v>
      </c>
      <c r="B15" s="251"/>
      <c r="C15" s="251"/>
      <c r="D15" s="251"/>
      <c r="E15" s="251"/>
      <c r="F15" s="251"/>
      <c r="G15" s="16">
        <v>8</v>
      </c>
      <c r="H15" s="52">
        <v>0</v>
      </c>
      <c r="I15" s="52">
        <v>0</v>
      </c>
    </row>
    <row r="16" spans="1:9" x14ac:dyDescent="0.2">
      <c r="A16" s="242" t="s">
        <v>275</v>
      </c>
      <c r="B16" s="242"/>
      <c r="C16" s="242"/>
      <c r="D16" s="242"/>
      <c r="E16" s="242"/>
      <c r="F16" s="242"/>
      <c r="G16" s="17">
        <v>9</v>
      </c>
      <c r="H16" s="53">
        <f>SUM(H8:H15)</f>
        <v>0</v>
      </c>
      <c r="I16" s="53">
        <f>SUM(I8:I15)</f>
        <v>0</v>
      </c>
    </row>
    <row r="17" spans="1:9" x14ac:dyDescent="0.2">
      <c r="A17" s="251" t="s">
        <v>276</v>
      </c>
      <c r="B17" s="251"/>
      <c r="C17" s="251"/>
      <c r="D17" s="251"/>
      <c r="E17" s="251"/>
      <c r="F17" s="251"/>
      <c r="G17" s="16">
        <v>10</v>
      </c>
      <c r="H17" s="52">
        <v>0</v>
      </c>
      <c r="I17" s="52">
        <v>0</v>
      </c>
    </row>
    <row r="18" spans="1:9" x14ac:dyDescent="0.2">
      <c r="A18" s="251" t="s">
        <v>277</v>
      </c>
      <c r="B18" s="251"/>
      <c r="C18" s="251"/>
      <c r="D18" s="251"/>
      <c r="E18" s="251"/>
      <c r="F18" s="251"/>
      <c r="G18" s="16">
        <v>11</v>
      </c>
      <c r="H18" s="52">
        <v>0</v>
      </c>
      <c r="I18" s="52">
        <v>0</v>
      </c>
    </row>
    <row r="19" spans="1:9" ht="26.1" customHeight="1" x14ac:dyDescent="0.2">
      <c r="A19" s="303" t="s">
        <v>278</v>
      </c>
      <c r="B19" s="303"/>
      <c r="C19" s="303"/>
      <c r="D19" s="303"/>
      <c r="E19" s="303"/>
      <c r="F19" s="303"/>
      <c r="G19" s="18">
        <v>12</v>
      </c>
      <c r="H19" s="54">
        <f>H16+H17+H18</f>
        <v>0</v>
      </c>
      <c r="I19" s="54">
        <f>I16+I17+I18</f>
        <v>0</v>
      </c>
    </row>
    <row r="20" spans="1:9" x14ac:dyDescent="0.2">
      <c r="A20" s="269" t="s">
        <v>235</v>
      </c>
      <c r="B20" s="304"/>
      <c r="C20" s="304"/>
      <c r="D20" s="304"/>
      <c r="E20" s="304"/>
      <c r="F20" s="304"/>
      <c r="G20" s="304"/>
      <c r="H20" s="304"/>
      <c r="I20" s="305"/>
    </row>
    <row r="21" spans="1:9" ht="26.45" customHeight="1" x14ac:dyDescent="0.2">
      <c r="A21" s="306" t="s">
        <v>279</v>
      </c>
      <c r="B21" s="306"/>
      <c r="C21" s="306"/>
      <c r="D21" s="306"/>
      <c r="E21" s="306"/>
      <c r="F21" s="306"/>
      <c r="G21" s="15">
        <v>13</v>
      </c>
      <c r="H21" s="51">
        <v>0</v>
      </c>
      <c r="I21" s="51">
        <v>0</v>
      </c>
    </row>
    <row r="22" spans="1:9" x14ac:dyDescent="0.2">
      <c r="A22" s="251" t="s">
        <v>280</v>
      </c>
      <c r="B22" s="251"/>
      <c r="C22" s="251"/>
      <c r="D22" s="251"/>
      <c r="E22" s="251"/>
      <c r="F22" s="251"/>
      <c r="G22" s="16">
        <v>14</v>
      </c>
      <c r="H22" s="52">
        <v>0</v>
      </c>
      <c r="I22" s="52">
        <v>0</v>
      </c>
    </row>
    <row r="23" spans="1:9" x14ac:dyDescent="0.2">
      <c r="A23" s="251" t="s">
        <v>281</v>
      </c>
      <c r="B23" s="251"/>
      <c r="C23" s="251"/>
      <c r="D23" s="251"/>
      <c r="E23" s="251"/>
      <c r="F23" s="251"/>
      <c r="G23" s="16">
        <v>15</v>
      </c>
      <c r="H23" s="52">
        <v>0</v>
      </c>
      <c r="I23" s="52">
        <v>0</v>
      </c>
    </row>
    <row r="24" spans="1:9" x14ac:dyDescent="0.2">
      <c r="A24" s="251" t="s">
        <v>282</v>
      </c>
      <c r="B24" s="251"/>
      <c r="C24" s="251"/>
      <c r="D24" s="251"/>
      <c r="E24" s="251"/>
      <c r="F24" s="251"/>
      <c r="G24" s="16">
        <v>16</v>
      </c>
      <c r="H24" s="52">
        <v>0</v>
      </c>
      <c r="I24" s="52">
        <v>0</v>
      </c>
    </row>
    <row r="25" spans="1:9" x14ac:dyDescent="0.2">
      <c r="A25" s="251" t="s">
        <v>283</v>
      </c>
      <c r="B25" s="251"/>
      <c r="C25" s="251"/>
      <c r="D25" s="251"/>
      <c r="E25" s="251"/>
      <c r="F25" s="251"/>
      <c r="G25" s="16">
        <v>17</v>
      </c>
      <c r="H25" s="52">
        <v>0</v>
      </c>
      <c r="I25" s="52">
        <v>0</v>
      </c>
    </row>
    <row r="26" spans="1:9" x14ac:dyDescent="0.2">
      <c r="A26" s="251" t="s">
        <v>284</v>
      </c>
      <c r="B26" s="251"/>
      <c r="C26" s="251"/>
      <c r="D26" s="251"/>
      <c r="E26" s="251"/>
      <c r="F26" s="251"/>
      <c r="G26" s="16">
        <v>18</v>
      </c>
      <c r="H26" s="52">
        <v>0</v>
      </c>
      <c r="I26" s="52">
        <v>0</v>
      </c>
    </row>
    <row r="27" spans="1:9" ht="25.35" customHeight="1" x14ac:dyDescent="0.2">
      <c r="A27" s="242" t="s">
        <v>285</v>
      </c>
      <c r="B27" s="242"/>
      <c r="C27" s="242"/>
      <c r="D27" s="242"/>
      <c r="E27" s="242"/>
      <c r="F27" s="242"/>
      <c r="G27" s="17">
        <v>19</v>
      </c>
      <c r="H27" s="53">
        <f>SUM(H21:H26)</f>
        <v>0</v>
      </c>
      <c r="I27" s="53">
        <f>SUM(I21:I26)</f>
        <v>0</v>
      </c>
    </row>
    <row r="28" spans="1:9" ht="21" customHeight="1" x14ac:dyDescent="0.2">
      <c r="A28" s="251" t="s">
        <v>286</v>
      </c>
      <c r="B28" s="251"/>
      <c r="C28" s="251"/>
      <c r="D28" s="251"/>
      <c r="E28" s="251"/>
      <c r="F28" s="251"/>
      <c r="G28" s="16">
        <v>20</v>
      </c>
      <c r="H28" s="52">
        <v>0</v>
      </c>
      <c r="I28" s="52">
        <v>0</v>
      </c>
    </row>
    <row r="29" spans="1:9" x14ac:dyDescent="0.2">
      <c r="A29" s="251" t="s">
        <v>287</v>
      </c>
      <c r="B29" s="251"/>
      <c r="C29" s="251"/>
      <c r="D29" s="251"/>
      <c r="E29" s="251"/>
      <c r="F29" s="251"/>
      <c r="G29" s="16">
        <v>21</v>
      </c>
      <c r="H29" s="52">
        <v>0</v>
      </c>
      <c r="I29" s="52">
        <v>0</v>
      </c>
    </row>
    <row r="30" spans="1:9" x14ac:dyDescent="0.2">
      <c r="A30" s="251" t="s">
        <v>288</v>
      </c>
      <c r="B30" s="251"/>
      <c r="C30" s="251"/>
      <c r="D30" s="251"/>
      <c r="E30" s="251"/>
      <c r="F30" s="251"/>
      <c r="G30" s="16">
        <v>22</v>
      </c>
      <c r="H30" s="52">
        <v>0</v>
      </c>
      <c r="I30" s="52">
        <v>0</v>
      </c>
    </row>
    <row r="31" spans="1:9" x14ac:dyDescent="0.2">
      <c r="A31" s="251" t="s">
        <v>289</v>
      </c>
      <c r="B31" s="251"/>
      <c r="C31" s="251"/>
      <c r="D31" s="251"/>
      <c r="E31" s="251"/>
      <c r="F31" s="251"/>
      <c r="G31" s="16">
        <v>23</v>
      </c>
      <c r="H31" s="52">
        <v>0</v>
      </c>
      <c r="I31" s="52">
        <v>0</v>
      </c>
    </row>
    <row r="32" spans="1:9" x14ac:dyDescent="0.2">
      <c r="A32" s="251" t="s">
        <v>290</v>
      </c>
      <c r="B32" s="251"/>
      <c r="C32" s="251"/>
      <c r="D32" s="251"/>
      <c r="E32" s="251"/>
      <c r="F32" s="251"/>
      <c r="G32" s="16">
        <v>24</v>
      </c>
      <c r="H32" s="52">
        <v>0</v>
      </c>
      <c r="I32" s="52">
        <v>0</v>
      </c>
    </row>
    <row r="33" spans="1:9" ht="29.1" customHeight="1" x14ac:dyDescent="0.2">
      <c r="A33" s="242" t="s">
        <v>291</v>
      </c>
      <c r="B33" s="242"/>
      <c r="C33" s="242"/>
      <c r="D33" s="242"/>
      <c r="E33" s="242"/>
      <c r="F33" s="242"/>
      <c r="G33" s="17">
        <v>25</v>
      </c>
      <c r="H33" s="53">
        <f>SUM(H28:H32)</f>
        <v>0</v>
      </c>
      <c r="I33" s="53">
        <f>SUM(I28:I32)</f>
        <v>0</v>
      </c>
    </row>
    <row r="34" spans="1:9" ht="26.45" customHeight="1" x14ac:dyDescent="0.2">
      <c r="A34" s="303" t="s">
        <v>292</v>
      </c>
      <c r="B34" s="303"/>
      <c r="C34" s="303"/>
      <c r="D34" s="303"/>
      <c r="E34" s="303"/>
      <c r="F34" s="303"/>
      <c r="G34" s="18">
        <v>26</v>
      </c>
      <c r="H34" s="54">
        <f>H27+H33</f>
        <v>0</v>
      </c>
      <c r="I34" s="54">
        <f>I27+I33</f>
        <v>0</v>
      </c>
    </row>
    <row r="35" spans="1:9" x14ac:dyDescent="0.2">
      <c r="A35" s="269" t="s">
        <v>250</v>
      </c>
      <c r="B35" s="304"/>
      <c r="C35" s="304"/>
      <c r="D35" s="304"/>
      <c r="E35" s="304"/>
      <c r="F35" s="304"/>
      <c r="G35" s="304">
        <v>0</v>
      </c>
      <c r="H35" s="304"/>
      <c r="I35" s="305"/>
    </row>
    <row r="36" spans="1:9" x14ac:dyDescent="0.2">
      <c r="A36" s="307" t="s">
        <v>293</v>
      </c>
      <c r="B36" s="307"/>
      <c r="C36" s="307"/>
      <c r="D36" s="307"/>
      <c r="E36" s="307"/>
      <c r="F36" s="307"/>
      <c r="G36" s="15">
        <v>27</v>
      </c>
      <c r="H36" s="51">
        <v>0</v>
      </c>
      <c r="I36" s="51">
        <v>0</v>
      </c>
    </row>
    <row r="37" spans="1:9" ht="21.6" customHeight="1" x14ac:dyDescent="0.2">
      <c r="A37" s="194" t="s">
        <v>294</v>
      </c>
      <c r="B37" s="194"/>
      <c r="C37" s="194"/>
      <c r="D37" s="194"/>
      <c r="E37" s="194"/>
      <c r="F37" s="194"/>
      <c r="G37" s="16">
        <v>28</v>
      </c>
      <c r="H37" s="52">
        <v>0</v>
      </c>
      <c r="I37" s="52">
        <v>0</v>
      </c>
    </row>
    <row r="38" spans="1:9" x14ac:dyDescent="0.2">
      <c r="A38" s="194" t="s">
        <v>295</v>
      </c>
      <c r="B38" s="194"/>
      <c r="C38" s="194"/>
      <c r="D38" s="194"/>
      <c r="E38" s="194"/>
      <c r="F38" s="194"/>
      <c r="G38" s="16">
        <v>29</v>
      </c>
      <c r="H38" s="52">
        <v>0</v>
      </c>
      <c r="I38" s="52">
        <v>0</v>
      </c>
    </row>
    <row r="39" spans="1:9" x14ac:dyDescent="0.2">
      <c r="A39" s="194" t="s">
        <v>296</v>
      </c>
      <c r="B39" s="194"/>
      <c r="C39" s="194"/>
      <c r="D39" s="194"/>
      <c r="E39" s="194"/>
      <c r="F39" s="194"/>
      <c r="G39" s="16">
        <v>30</v>
      </c>
      <c r="H39" s="52">
        <v>0</v>
      </c>
      <c r="I39" s="52">
        <v>0</v>
      </c>
    </row>
    <row r="40" spans="1:9" ht="26.45" customHeight="1" x14ac:dyDescent="0.2">
      <c r="A40" s="242" t="s">
        <v>297</v>
      </c>
      <c r="B40" s="242"/>
      <c r="C40" s="242"/>
      <c r="D40" s="242"/>
      <c r="E40" s="242"/>
      <c r="F40" s="242"/>
      <c r="G40" s="17">
        <v>31</v>
      </c>
      <c r="H40" s="53">
        <f>H39+H38+H37+H36</f>
        <v>0</v>
      </c>
      <c r="I40" s="53">
        <f>I39+I38+I37+I36</f>
        <v>0</v>
      </c>
    </row>
    <row r="41" spans="1:9" ht="23.1" customHeight="1" x14ac:dyDescent="0.2">
      <c r="A41" s="194" t="s">
        <v>298</v>
      </c>
      <c r="B41" s="194"/>
      <c r="C41" s="194"/>
      <c r="D41" s="194"/>
      <c r="E41" s="194"/>
      <c r="F41" s="194"/>
      <c r="G41" s="16">
        <v>32</v>
      </c>
      <c r="H41" s="52">
        <v>0</v>
      </c>
      <c r="I41" s="52">
        <v>0</v>
      </c>
    </row>
    <row r="42" spans="1:9" x14ac:dyDescent="0.2">
      <c r="A42" s="194" t="s">
        <v>299</v>
      </c>
      <c r="B42" s="194"/>
      <c r="C42" s="194"/>
      <c r="D42" s="194"/>
      <c r="E42" s="194"/>
      <c r="F42" s="194"/>
      <c r="G42" s="16">
        <v>33</v>
      </c>
      <c r="H42" s="52">
        <v>0</v>
      </c>
      <c r="I42" s="52">
        <v>0</v>
      </c>
    </row>
    <row r="43" spans="1:9" x14ac:dyDescent="0.2">
      <c r="A43" s="194" t="s">
        <v>300</v>
      </c>
      <c r="B43" s="194"/>
      <c r="C43" s="194"/>
      <c r="D43" s="194"/>
      <c r="E43" s="194"/>
      <c r="F43" s="194"/>
      <c r="G43" s="16">
        <v>34</v>
      </c>
      <c r="H43" s="52">
        <v>0</v>
      </c>
      <c r="I43" s="52">
        <v>0</v>
      </c>
    </row>
    <row r="44" spans="1:9" ht="25.35" customHeight="1" x14ac:dyDescent="0.2">
      <c r="A44" s="194" t="s">
        <v>301</v>
      </c>
      <c r="B44" s="194"/>
      <c r="C44" s="194"/>
      <c r="D44" s="194"/>
      <c r="E44" s="194"/>
      <c r="F44" s="194"/>
      <c r="G44" s="16">
        <v>35</v>
      </c>
      <c r="H44" s="52">
        <v>0</v>
      </c>
      <c r="I44" s="52">
        <v>0</v>
      </c>
    </row>
    <row r="45" spans="1:9" x14ac:dyDescent="0.2">
      <c r="A45" s="194" t="s">
        <v>302</v>
      </c>
      <c r="B45" s="194"/>
      <c r="C45" s="194"/>
      <c r="D45" s="194"/>
      <c r="E45" s="194"/>
      <c r="F45" s="194"/>
      <c r="G45" s="16">
        <v>36</v>
      </c>
      <c r="H45" s="52">
        <v>0</v>
      </c>
      <c r="I45" s="52">
        <v>0</v>
      </c>
    </row>
    <row r="46" spans="1:9" ht="25.35" customHeight="1" x14ac:dyDescent="0.2">
      <c r="A46" s="242" t="s">
        <v>303</v>
      </c>
      <c r="B46" s="242"/>
      <c r="C46" s="242"/>
      <c r="D46" s="242"/>
      <c r="E46" s="242"/>
      <c r="F46" s="242"/>
      <c r="G46" s="17">
        <v>37</v>
      </c>
      <c r="H46" s="53">
        <f>H45+H44+H43+H42+H41</f>
        <v>0</v>
      </c>
      <c r="I46" s="53">
        <f>I45+I44+I43+I42+I41</f>
        <v>0</v>
      </c>
    </row>
    <row r="47" spans="1:9" ht="28.35" customHeight="1" x14ac:dyDescent="0.2">
      <c r="A47" s="245" t="s">
        <v>304</v>
      </c>
      <c r="B47" s="245"/>
      <c r="C47" s="245"/>
      <c r="D47" s="245"/>
      <c r="E47" s="245"/>
      <c r="F47" s="245"/>
      <c r="G47" s="17">
        <v>38</v>
      </c>
      <c r="H47" s="53">
        <f>H46+H40</f>
        <v>0</v>
      </c>
      <c r="I47" s="53">
        <f>I46+I40</f>
        <v>0</v>
      </c>
    </row>
    <row r="48" spans="1:9" x14ac:dyDescent="0.2">
      <c r="A48" s="251" t="s">
        <v>305</v>
      </c>
      <c r="B48" s="251"/>
      <c r="C48" s="251"/>
      <c r="D48" s="251"/>
      <c r="E48" s="251"/>
      <c r="F48" s="251"/>
      <c r="G48" s="16">
        <v>39</v>
      </c>
      <c r="H48" s="52">
        <v>0</v>
      </c>
      <c r="I48" s="52">
        <v>0</v>
      </c>
    </row>
    <row r="49" spans="1:9" ht="24.6" customHeight="1" x14ac:dyDescent="0.2">
      <c r="A49" s="245" t="s">
        <v>306</v>
      </c>
      <c r="B49" s="245"/>
      <c r="C49" s="245"/>
      <c r="D49" s="245"/>
      <c r="E49" s="245"/>
      <c r="F49" s="245"/>
      <c r="G49" s="17">
        <v>40</v>
      </c>
      <c r="H49" s="53">
        <f>H19+H34+H47+H48</f>
        <v>0</v>
      </c>
      <c r="I49" s="53">
        <f>I19+I34+I47+I48</f>
        <v>0</v>
      </c>
    </row>
    <row r="50" spans="1:9" x14ac:dyDescent="0.2">
      <c r="A50" s="302" t="s">
        <v>264</v>
      </c>
      <c r="B50" s="302"/>
      <c r="C50" s="302"/>
      <c r="D50" s="302"/>
      <c r="E50" s="302"/>
      <c r="F50" s="302"/>
      <c r="G50" s="16">
        <v>41</v>
      </c>
      <c r="H50" s="52">
        <v>0</v>
      </c>
      <c r="I50" s="52">
        <v>0</v>
      </c>
    </row>
    <row r="51" spans="1:9" ht="29.1" customHeight="1" x14ac:dyDescent="0.2">
      <c r="A51" s="301" t="s">
        <v>307</v>
      </c>
      <c r="B51" s="301"/>
      <c r="C51" s="301"/>
      <c r="D51" s="301"/>
      <c r="E51" s="301"/>
      <c r="F51" s="301"/>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C1" zoomScale="70" zoomScaleNormal="100" zoomScaleSheetLayoutView="70" workbookViewId="0">
      <selection activeCell="K18" sqref="K18"/>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6" t="s">
        <v>308</v>
      </c>
      <c r="B1" s="327"/>
      <c r="C1" s="327"/>
      <c r="D1" s="327"/>
      <c r="E1" s="327"/>
      <c r="F1" s="327"/>
      <c r="G1" s="327"/>
      <c r="H1" s="327"/>
      <c r="I1" s="327"/>
      <c r="J1" s="327"/>
      <c r="K1" s="68"/>
    </row>
    <row r="2" spans="1:23" ht="15.75" x14ac:dyDescent="0.2">
      <c r="A2" s="3"/>
      <c r="B2" s="4"/>
      <c r="C2" s="328" t="s">
        <v>309</v>
      </c>
      <c r="D2" s="328"/>
      <c r="E2" s="5">
        <v>43831</v>
      </c>
      <c r="F2" s="6" t="s">
        <v>0</v>
      </c>
      <c r="G2" s="5">
        <v>44196</v>
      </c>
      <c r="H2" s="70"/>
      <c r="I2" s="70"/>
      <c r="J2" s="70"/>
      <c r="K2" s="71"/>
      <c r="V2" s="72" t="s">
        <v>361</v>
      </c>
    </row>
    <row r="3" spans="1:23" ht="13.5" customHeight="1" thickBot="1" x14ac:dyDescent="0.25">
      <c r="A3" s="329" t="s">
        <v>310</v>
      </c>
      <c r="B3" s="330"/>
      <c r="C3" s="330"/>
      <c r="D3" s="330"/>
      <c r="E3" s="330"/>
      <c r="F3" s="330"/>
      <c r="G3" s="333" t="s">
        <v>3</v>
      </c>
      <c r="H3" s="317" t="s">
        <v>311</v>
      </c>
      <c r="I3" s="317"/>
      <c r="J3" s="317"/>
      <c r="K3" s="317"/>
      <c r="L3" s="317"/>
      <c r="M3" s="317"/>
      <c r="N3" s="317"/>
      <c r="O3" s="317"/>
      <c r="P3" s="317"/>
      <c r="Q3" s="317"/>
      <c r="R3" s="317"/>
      <c r="S3" s="317"/>
      <c r="T3" s="317"/>
      <c r="U3" s="317"/>
      <c r="V3" s="317" t="s">
        <v>312</v>
      </c>
      <c r="W3" s="319" t="s">
        <v>313</v>
      </c>
    </row>
    <row r="4" spans="1:23" ht="57" thickBot="1" x14ac:dyDescent="0.25">
      <c r="A4" s="331"/>
      <c r="B4" s="332"/>
      <c r="C4" s="332"/>
      <c r="D4" s="332"/>
      <c r="E4" s="332"/>
      <c r="F4" s="332"/>
      <c r="G4" s="33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8"/>
      <c r="W4" s="320"/>
    </row>
    <row r="5" spans="1:23" ht="22.5" x14ac:dyDescent="0.2">
      <c r="A5" s="321">
        <v>1</v>
      </c>
      <c r="B5" s="322"/>
      <c r="C5" s="322"/>
      <c r="D5" s="322"/>
      <c r="E5" s="322"/>
      <c r="F5" s="32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3" t="s">
        <v>328</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
      <c r="A7" s="315" t="s">
        <v>378</v>
      </c>
      <c r="B7" s="315"/>
      <c r="C7" s="315"/>
      <c r="D7" s="315"/>
      <c r="E7" s="315"/>
      <c r="F7" s="315"/>
      <c r="G7" s="8">
        <v>1</v>
      </c>
      <c r="H7" s="123">
        <v>19016430</v>
      </c>
      <c r="I7" s="123">
        <v>84195807</v>
      </c>
      <c r="J7" s="123">
        <v>408227</v>
      </c>
      <c r="K7" s="123">
        <v>800000</v>
      </c>
      <c r="L7" s="77">
        <v>0</v>
      </c>
      <c r="M7" s="77">
        <v>0</v>
      </c>
      <c r="N7" s="77">
        <v>0</v>
      </c>
      <c r="O7" s="77">
        <v>57678142</v>
      </c>
      <c r="P7" s="77">
        <v>0</v>
      </c>
      <c r="Q7" s="77">
        <v>0</v>
      </c>
      <c r="R7" s="77">
        <v>0</v>
      </c>
      <c r="S7" s="77">
        <v>-199590748</v>
      </c>
      <c r="T7" s="77">
        <v>81861224</v>
      </c>
      <c r="U7" s="78">
        <f>H7+I7+J7+K7-L7+M7+N7+O7+P7+Q7+R7+S7+T7</f>
        <v>44369082</v>
      </c>
      <c r="V7" s="124">
        <v>60437203</v>
      </c>
      <c r="W7" s="78">
        <f>U7+V7</f>
        <v>104806285</v>
      </c>
    </row>
    <row r="8" spans="1:23" x14ac:dyDescent="0.2">
      <c r="A8" s="310" t="s">
        <v>329</v>
      </c>
      <c r="B8" s="310"/>
      <c r="C8" s="310"/>
      <c r="D8" s="310"/>
      <c r="E8" s="310"/>
      <c r="F8" s="31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10" t="s">
        <v>330</v>
      </c>
      <c r="B9" s="310"/>
      <c r="C9" s="310"/>
      <c r="D9" s="310"/>
      <c r="E9" s="310"/>
      <c r="F9" s="310"/>
      <c r="G9" s="8">
        <v>3</v>
      </c>
      <c r="H9" s="77">
        <v>0</v>
      </c>
      <c r="I9" s="77">
        <v>0</v>
      </c>
      <c r="J9" s="77">
        <v>0</v>
      </c>
      <c r="K9" s="77">
        <v>0</v>
      </c>
      <c r="L9" s="77">
        <v>0</v>
      </c>
      <c r="M9" s="77">
        <v>0</v>
      </c>
      <c r="N9" s="77">
        <v>0</v>
      </c>
      <c r="O9" s="77">
        <v>0</v>
      </c>
      <c r="P9" s="77">
        <v>0</v>
      </c>
      <c r="Q9" s="77">
        <v>0</v>
      </c>
      <c r="R9" s="77">
        <v>0</v>
      </c>
      <c r="S9" s="124">
        <v>15873</v>
      </c>
      <c r="T9" s="77">
        <v>0</v>
      </c>
      <c r="U9" s="78">
        <f t="shared" si="0"/>
        <v>15873</v>
      </c>
      <c r="V9" s="77">
        <v>0</v>
      </c>
      <c r="W9" s="78">
        <f t="shared" si="1"/>
        <v>15873</v>
      </c>
    </row>
    <row r="10" spans="1:23" ht="22.5" customHeight="1" x14ac:dyDescent="0.2">
      <c r="A10" s="316" t="s">
        <v>379</v>
      </c>
      <c r="B10" s="316"/>
      <c r="C10" s="316"/>
      <c r="D10" s="316"/>
      <c r="E10" s="316"/>
      <c r="F10" s="316"/>
      <c r="G10" s="9">
        <v>4</v>
      </c>
      <c r="H10" s="79">
        <f>H7+H8+H9</f>
        <v>19016430</v>
      </c>
      <c r="I10" s="79">
        <f t="shared" ref="I10:W10" si="2">I7+I8+I9</f>
        <v>84195807</v>
      </c>
      <c r="J10" s="79">
        <f t="shared" si="2"/>
        <v>408227</v>
      </c>
      <c r="K10" s="79">
        <f t="shared" si="2"/>
        <v>800000</v>
      </c>
      <c r="L10" s="79">
        <f t="shared" si="2"/>
        <v>0</v>
      </c>
      <c r="M10" s="79">
        <f t="shared" si="2"/>
        <v>0</v>
      </c>
      <c r="N10" s="79">
        <f t="shared" si="2"/>
        <v>0</v>
      </c>
      <c r="O10" s="79">
        <f t="shared" si="2"/>
        <v>57678142</v>
      </c>
      <c r="P10" s="79">
        <f t="shared" si="2"/>
        <v>0</v>
      </c>
      <c r="Q10" s="79">
        <f t="shared" si="2"/>
        <v>0</v>
      </c>
      <c r="R10" s="79">
        <f t="shared" si="2"/>
        <v>0</v>
      </c>
      <c r="S10" s="79">
        <f t="shared" si="2"/>
        <v>-199574875</v>
      </c>
      <c r="T10" s="79">
        <f t="shared" si="2"/>
        <v>81861224</v>
      </c>
      <c r="U10" s="79">
        <f t="shared" si="2"/>
        <v>44384955</v>
      </c>
      <c r="V10" s="79">
        <f t="shared" si="2"/>
        <v>60437203</v>
      </c>
      <c r="W10" s="79">
        <f t="shared" si="2"/>
        <v>104822158</v>
      </c>
    </row>
    <row r="11" spans="1:23" x14ac:dyDescent="0.2">
      <c r="A11" s="310" t="s">
        <v>331</v>
      </c>
      <c r="B11" s="310"/>
      <c r="C11" s="310"/>
      <c r="D11" s="310"/>
      <c r="E11" s="310"/>
      <c r="F11" s="310"/>
      <c r="G11" s="8">
        <v>5</v>
      </c>
      <c r="H11" s="81">
        <v>0</v>
      </c>
      <c r="I11" s="81">
        <v>0</v>
      </c>
      <c r="J11" s="81">
        <v>0</v>
      </c>
      <c r="K11" s="81">
        <v>0</v>
      </c>
      <c r="L11" s="81">
        <v>0</v>
      </c>
      <c r="M11" s="81">
        <v>0</v>
      </c>
      <c r="N11" s="81">
        <v>0</v>
      </c>
      <c r="O11" s="81">
        <v>0</v>
      </c>
      <c r="P11" s="81">
        <v>0</v>
      </c>
      <c r="Q11" s="81">
        <v>0</v>
      </c>
      <c r="R11" s="81">
        <v>0</v>
      </c>
      <c r="S11" s="81">
        <v>0</v>
      </c>
      <c r="T11" s="123">
        <v>-15301329</v>
      </c>
      <c r="U11" s="78">
        <f>H11+I11+J11+K11-L11+M11+N11+O11+P11+Q11+R11+S11+T11</f>
        <v>-15301329</v>
      </c>
      <c r="V11" s="77">
        <v>1102110</v>
      </c>
      <c r="W11" s="78">
        <f t="shared" ref="W11:W28" si="3">U11+V11</f>
        <v>-14199219</v>
      </c>
    </row>
    <row r="12" spans="1:23" x14ac:dyDescent="0.2">
      <c r="A12" s="310" t="s">
        <v>332</v>
      </c>
      <c r="B12" s="310"/>
      <c r="C12" s="310"/>
      <c r="D12" s="310"/>
      <c r="E12" s="310"/>
      <c r="F12" s="31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10" t="s">
        <v>333</v>
      </c>
      <c r="B13" s="310"/>
      <c r="C13" s="310"/>
      <c r="D13" s="310"/>
      <c r="E13" s="310"/>
      <c r="F13" s="310"/>
      <c r="G13" s="8">
        <v>7</v>
      </c>
      <c r="H13" s="81">
        <v>0</v>
      </c>
      <c r="I13" s="81">
        <v>0</v>
      </c>
      <c r="J13" s="81">
        <v>0</v>
      </c>
      <c r="K13" s="81">
        <v>0</v>
      </c>
      <c r="L13" s="81">
        <v>0</v>
      </c>
      <c r="M13" s="81">
        <v>0</v>
      </c>
      <c r="N13" s="81">
        <v>0</v>
      </c>
      <c r="O13" s="77">
        <v>-3002247</v>
      </c>
      <c r="P13" s="81">
        <v>0</v>
      </c>
      <c r="Q13" s="81">
        <v>0</v>
      </c>
      <c r="R13" s="81">
        <v>0</v>
      </c>
      <c r="S13" s="123">
        <f>-O13</f>
        <v>3002247</v>
      </c>
      <c r="T13" s="77">
        <v>0</v>
      </c>
      <c r="U13" s="78">
        <f t="shared" si="4"/>
        <v>0</v>
      </c>
      <c r="V13" s="77">
        <v>0</v>
      </c>
      <c r="W13" s="78">
        <f t="shared" si="3"/>
        <v>0</v>
      </c>
    </row>
    <row r="14" spans="1:23" ht="29.25" customHeight="1" x14ac:dyDescent="0.2">
      <c r="A14" s="310" t="s">
        <v>334</v>
      </c>
      <c r="B14" s="310"/>
      <c r="C14" s="310"/>
      <c r="D14" s="310"/>
      <c r="E14" s="310"/>
      <c r="F14" s="31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10" t="s">
        <v>335</v>
      </c>
      <c r="B15" s="310"/>
      <c r="C15" s="310"/>
      <c r="D15" s="310"/>
      <c r="E15" s="310"/>
      <c r="F15" s="31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10" t="s">
        <v>336</v>
      </c>
      <c r="B16" s="310"/>
      <c r="C16" s="310"/>
      <c r="D16" s="310"/>
      <c r="E16" s="310"/>
      <c r="F16" s="31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10" t="s">
        <v>337</v>
      </c>
      <c r="B17" s="310"/>
      <c r="C17" s="310"/>
      <c r="D17" s="310"/>
      <c r="E17" s="310"/>
      <c r="F17" s="31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10" t="s">
        <v>338</v>
      </c>
      <c r="B18" s="310"/>
      <c r="C18" s="310"/>
      <c r="D18" s="310"/>
      <c r="E18" s="310"/>
      <c r="F18" s="31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10" t="s">
        <v>339</v>
      </c>
      <c r="B19" s="310"/>
      <c r="C19" s="310"/>
      <c r="D19" s="310"/>
      <c r="E19" s="310"/>
      <c r="F19" s="310"/>
      <c r="G19" s="8">
        <v>13</v>
      </c>
      <c r="H19" s="77">
        <v>0</v>
      </c>
      <c r="I19" s="77">
        <v>0</v>
      </c>
      <c r="J19" s="77">
        <v>0</v>
      </c>
      <c r="K19" s="77">
        <v>0</v>
      </c>
      <c r="L19" s="77">
        <v>0</v>
      </c>
      <c r="M19" s="77">
        <v>0</v>
      </c>
      <c r="N19" s="77">
        <v>0</v>
      </c>
      <c r="O19" s="77">
        <v>0</v>
      </c>
      <c r="P19" s="77">
        <v>0</v>
      </c>
      <c r="Q19" s="77">
        <v>0</v>
      </c>
      <c r="R19" s="77">
        <v>0</v>
      </c>
      <c r="S19" s="77">
        <v>-9970536</v>
      </c>
      <c r="T19" s="77">
        <v>0</v>
      </c>
      <c r="U19" s="78">
        <f t="shared" si="4"/>
        <v>-9970536</v>
      </c>
      <c r="V19" s="77">
        <v>-32245777</v>
      </c>
      <c r="W19" s="78">
        <f t="shared" si="3"/>
        <v>-42216313</v>
      </c>
    </row>
    <row r="20" spans="1:23" x14ac:dyDescent="0.2">
      <c r="A20" s="310" t="s">
        <v>340</v>
      </c>
      <c r="B20" s="310"/>
      <c r="C20" s="310"/>
      <c r="D20" s="310"/>
      <c r="E20" s="310"/>
      <c r="F20" s="31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10" t="s">
        <v>341</v>
      </c>
      <c r="B21" s="310"/>
      <c r="C21" s="310"/>
      <c r="D21" s="310"/>
      <c r="E21" s="310"/>
      <c r="F21" s="31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10" t="s">
        <v>342</v>
      </c>
      <c r="B22" s="310"/>
      <c r="C22" s="310"/>
      <c r="D22" s="310"/>
      <c r="E22" s="310"/>
      <c r="F22" s="31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10" t="s">
        <v>343</v>
      </c>
      <c r="B23" s="310"/>
      <c r="C23" s="310"/>
      <c r="D23" s="310"/>
      <c r="E23" s="310"/>
      <c r="F23" s="31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10" t="s">
        <v>344</v>
      </c>
      <c r="B24" s="310"/>
      <c r="C24" s="310"/>
      <c r="D24" s="310"/>
      <c r="E24" s="310"/>
      <c r="F24" s="31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10" t="s">
        <v>345</v>
      </c>
      <c r="B25" s="310"/>
      <c r="C25" s="310"/>
      <c r="D25" s="310"/>
      <c r="E25" s="310"/>
      <c r="F25" s="31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-2000085</v>
      </c>
      <c r="W25" s="78">
        <f t="shared" si="3"/>
        <v>-2000085</v>
      </c>
    </row>
    <row r="26" spans="1:23" x14ac:dyDescent="0.2">
      <c r="A26" s="310" t="s">
        <v>346</v>
      </c>
      <c r="B26" s="310"/>
      <c r="C26" s="310"/>
      <c r="D26" s="310"/>
      <c r="E26" s="310"/>
      <c r="F26" s="31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10" t="s">
        <v>347</v>
      </c>
      <c r="B27" s="310"/>
      <c r="C27" s="310"/>
      <c r="D27" s="310"/>
      <c r="E27" s="310"/>
      <c r="F27" s="310"/>
      <c r="G27" s="8">
        <v>21</v>
      </c>
      <c r="H27" s="77">
        <v>0</v>
      </c>
      <c r="I27" s="77">
        <v>0</v>
      </c>
      <c r="J27" s="77">
        <v>3088369</v>
      </c>
      <c r="K27" s="77">
        <v>0</v>
      </c>
      <c r="L27" s="77">
        <v>0</v>
      </c>
      <c r="M27" s="77">
        <v>0</v>
      </c>
      <c r="N27" s="77">
        <v>0</v>
      </c>
      <c r="O27" s="77">
        <v>0</v>
      </c>
      <c r="P27" s="77">
        <v>0</v>
      </c>
      <c r="Q27" s="77">
        <v>0</v>
      </c>
      <c r="R27" s="77">
        <v>0</v>
      </c>
      <c r="S27" s="123">
        <v>78772855</v>
      </c>
      <c r="T27" s="123">
        <v>-81861224</v>
      </c>
      <c r="U27" s="78">
        <f t="shared" si="4"/>
        <v>0</v>
      </c>
      <c r="V27" s="77">
        <v>0</v>
      </c>
      <c r="W27" s="78">
        <f t="shared" si="3"/>
        <v>0</v>
      </c>
    </row>
    <row r="28" spans="1:23" x14ac:dyDescent="0.2">
      <c r="A28" s="310" t="s">
        <v>348</v>
      </c>
      <c r="B28" s="310"/>
      <c r="C28" s="310"/>
      <c r="D28" s="310"/>
      <c r="E28" s="310"/>
      <c r="F28" s="31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1" t="s">
        <v>380</v>
      </c>
      <c r="B29" s="311"/>
      <c r="C29" s="311"/>
      <c r="D29" s="311"/>
      <c r="E29" s="311"/>
      <c r="F29" s="311"/>
      <c r="G29" s="10">
        <v>23</v>
      </c>
      <c r="H29" s="80">
        <f>SUM(H10:H28)</f>
        <v>19016430</v>
      </c>
      <c r="I29" s="80">
        <f t="shared" ref="I29:W29" si="5">SUM(I10:I28)</f>
        <v>84195807</v>
      </c>
      <c r="J29" s="80">
        <f t="shared" si="5"/>
        <v>3496596</v>
      </c>
      <c r="K29" s="80">
        <f t="shared" si="5"/>
        <v>800000</v>
      </c>
      <c r="L29" s="80">
        <f t="shared" si="5"/>
        <v>0</v>
      </c>
      <c r="M29" s="80">
        <f t="shared" si="5"/>
        <v>0</v>
      </c>
      <c r="N29" s="80">
        <f t="shared" si="5"/>
        <v>0</v>
      </c>
      <c r="O29" s="80">
        <f t="shared" si="5"/>
        <v>54675895</v>
      </c>
      <c r="P29" s="80">
        <f t="shared" si="5"/>
        <v>0</v>
      </c>
      <c r="Q29" s="80">
        <f t="shared" si="5"/>
        <v>0</v>
      </c>
      <c r="R29" s="80">
        <f t="shared" si="5"/>
        <v>0</v>
      </c>
      <c r="S29" s="80">
        <f t="shared" si="5"/>
        <v>-127770309</v>
      </c>
      <c r="T29" s="80">
        <f t="shared" si="5"/>
        <v>-15301329</v>
      </c>
      <c r="U29" s="80">
        <f t="shared" si="5"/>
        <v>19113090</v>
      </c>
      <c r="V29" s="80">
        <f t="shared" si="5"/>
        <v>27293451</v>
      </c>
      <c r="W29" s="80">
        <f t="shared" si="5"/>
        <v>46406541</v>
      </c>
    </row>
    <row r="30" spans="1:23" x14ac:dyDescent="0.2">
      <c r="A30" s="312" t="s">
        <v>349</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
      <c r="A31" s="308" t="s">
        <v>350</v>
      </c>
      <c r="B31" s="308"/>
      <c r="C31" s="308"/>
      <c r="D31" s="308"/>
      <c r="E31" s="308"/>
      <c r="F31" s="30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-3002247</v>
      </c>
      <c r="P31" s="79">
        <f t="shared" si="6"/>
        <v>0</v>
      </c>
      <c r="Q31" s="79">
        <f t="shared" si="6"/>
        <v>0</v>
      </c>
      <c r="R31" s="79">
        <f t="shared" si="6"/>
        <v>0</v>
      </c>
      <c r="S31" s="79">
        <f t="shared" si="6"/>
        <v>-6968289</v>
      </c>
      <c r="T31" s="79">
        <f t="shared" si="6"/>
        <v>0</v>
      </c>
      <c r="U31" s="79">
        <f t="shared" si="6"/>
        <v>-9970536</v>
      </c>
      <c r="V31" s="79">
        <f t="shared" si="6"/>
        <v>-32245777</v>
      </c>
      <c r="W31" s="79">
        <f t="shared" si="6"/>
        <v>-42216313</v>
      </c>
    </row>
    <row r="32" spans="1:23" ht="31.5" customHeight="1" x14ac:dyDescent="0.2">
      <c r="A32" s="308" t="s">
        <v>351</v>
      </c>
      <c r="B32" s="308"/>
      <c r="C32" s="308"/>
      <c r="D32" s="308"/>
      <c r="E32" s="308"/>
      <c r="F32" s="308"/>
      <c r="G32" s="9">
        <v>25</v>
      </c>
      <c r="H32" s="79">
        <f>H11+H31</f>
        <v>0</v>
      </c>
      <c r="I32" s="79">
        <f t="shared" ref="I32:W32" si="7">I11+I31</f>
        <v>0</v>
      </c>
      <c r="J32" s="79">
        <f t="shared" si="7"/>
        <v>0</v>
      </c>
      <c r="K32" s="79">
        <f t="shared" si="7"/>
        <v>0</v>
      </c>
      <c r="L32" s="79">
        <f t="shared" si="7"/>
        <v>0</v>
      </c>
      <c r="M32" s="79">
        <f t="shared" si="7"/>
        <v>0</v>
      </c>
      <c r="N32" s="79">
        <f t="shared" si="7"/>
        <v>0</v>
      </c>
      <c r="O32" s="79">
        <f t="shared" si="7"/>
        <v>-3002247</v>
      </c>
      <c r="P32" s="79">
        <f t="shared" si="7"/>
        <v>0</v>
      </c>
      <c r="Q32" s="79">
        <f t="shared" si="7"/>
        <v>0</v>
      </c>
      <c r="R32" s="79">
        <f t="shared" si="7"/>
        <v>0</v>
      </c>
      <c r="S32" s="79">
        <f t="shared" si="7"/>
        <v>-6968289</v>
      </c>
      <c r="T32" s="79">
        <f t="shared" si="7"/>
        <v>-15301329</v>
      </c>
      <c r="U32" s="79">
        <f t="shared" si="7"/>
        <v>-25271865</v>
      </c>
      <c r="V32" s="79">
        <f t="shared" si="7"/>
        <v>-31143667</v>
      </c>
      <c r="W32" s="79">
        <f t="shared" si="7"/>
        <v>-56415532</v>
      </c>
    </row>
    <row r="33" spans="1:23" ht="30.75" customHeight="1" x14ac:dyDescent="0.2">
      <c r="A33" s="309" t="s">
        <v>352</v>
      </c>
      <c r="B33" s="309"/>
      <c r="C33" s="309"/>
      <c r="D33" s="309"/>
      <c r="E33" s="309"/>
      <c r="F33" s="309"/>
      <c r="G33" s="10">
        <v>26</v>
      </c>
      <c r="H33" s="80">
        <f>SUM(H21:H28)</f>
        <v>0</v>
      </c>
      <c r="I33" s="80">
        <f t="shared" ref="I33:W33" si="8">SUM(I21:I28)</f>
        <v>0</v>
      </c>
      <c r="J33" s="80">
        <f t="shared" si="8"/>
        <v>3088369</v>
      </c>
      <c r="K33" s="80">
        <f t="shared" si="8"/>
        <v>0</v>
      </c>
      <c r="L33" s="80">
        <f t="shared" si="8"/>
        <v>0</v>
      </c>
      <c r="M33" s="80">
        <f t="shared" si="8"/>
        <v>0</v>
      </c>
      <c r="N33" s="80">
        <f t="shared" si="8"/>
        <v>0</v>
      </c>
      <c r="O33" s="80">
        <f t="shared" si="8"/>
        <v>0</v>
      </c>
      <c r="P33" s="80">
        <f t="shared" si="8"/>
        <v>0</v>
      </c>
      <c r="Q33" s="80">
        <f t="shared" si="8"/>
        <v>0</v>
      </c>
      <c r="R33" s="80">
        <f t="shared" si="8"/>
        <v>0</v>
      </c>
      <c r="S33" s="80">
        <f t="shared" si="8"/>
        <v>78772855</v>
      </c>
      <c r="T33" s="80">
        <f t="shared" si="8"/>
        <v>-81861224</v>
      </c>
      <c r="U33" s="80">
        <f t="shared" si="8"/>
        <v>0</v>
      </c>
      <c r="V33" s="80">
        <f t="shared" si="8"/>
        <v>-2000085</v>
      </c>
      <c r="W33" s="80">
        <f t="shared" si="8"/>
        <v>-2000085</v>
      </c>
    </row>
    <row r="34" spans="1:23" x14ac:dyDescent="0.2">
      <c r="A34" s="312" t="s">
        <v>353</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15" t="s">
        <v>381</v>
      </c>
      <c r="B35" s="315"/>
      <c r="C35" s="315"/>
      <c r="D35" s="315"/>
      <c r="E35" s="315"/>
      <c r="F35" s="315"/>
      <c r="G35" s="8">
        <v>27</v>
      </c>
      <c r="H35" s="77">
        <v>19016430</v>
      </c>
      <c r="I35" s="77">
        <v>84195807</v>
      </c>
      <c r="J35" s="77">
        <v>3496596</v>
      </c>
      <c r="K35" s="77">
        <v>800000</v>
      </c>
      <c r="L35" s="77">
        <v>0</v>
      </c>
      <c r="M35" s="77">
        <v>0</v>
      </c>
      <c r="N35" s="77">
        <v>0</v>
      </c>
      <c r="O35" s="77">
        <v>54675895</v>
      </c>
      <c r="P35" s="77">
        <v>0</v>
      </c>
      <c r="Q35" s="77">
        <v>0</v>
      </c>
      <c r="R35" s="77">
        <v>0</v>
      </c>
      <c r="S35" s="124">
        <v>-127770308</v>
      </c>
      <c r="T35" s="124">
        <v>-15301329</v>
      </c>
      <c r="U35" s="78">
        <f t="shared" ref="U35:U37" si="9">H35+I35+J35+K35-L35+M35+N35+O35+P35+Q35+R35+S35+T35</f>
        <v>19113091</v>
      </c>
      <c r="V35" s="77">
        <v>27293451</v>
      </c>
      <c r="W35" s="78">
        <f t="shared" ref="W35:W37" si="10">U35+V35</f>
        <v>46406542</v>
      </c>
    </row>
    <row r="36" spans="1:23" x14ac:dyDescent="0.2">
      <c r="A36" s="310" t="s">
        <v>329</v>
      </c>
      <c r="B36" s="310"/>
      <c r="C36" s="310"/>
      <c r="D36" s="310"/>
      <c r="E36" s="310"/>
      <c r="F36" s="31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10" t="s">
        <v>330</v>
      </c>
      <c r="B37" s="310"/>
      <c r="C37" s="310"/>
      <c r="D37" s="310"/>
      <c r="E37" s="310"/>
      <c r="F37" s="31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6" t="s">
        <v>382</v>
      </c>
      <c r="B38" s="316"/>
      <c r="C38" s="316"/>
      <c r="D38" s="316"/>
      <c r="E38" s="316"/>
      <c r="F38" s="316"/>
      <c r="G38" s="9">
        <v>30</v>
      </c>
      <c r="H38" s="79">
        <f>H35+H36+H37</f>
        <v>19016430</v>
      </c>
      <c r="I38" s="79">
        <f t="shared" ref="I38:W38" si="11">I35+I36+I37</f>
        <v>84195807</v>
      </c>
      <c r="J38" s="79">
        <f t="shared" si="11"/>
        <v>3496596</v>
      </c>
      <c r="K38" s="79">
        <f t="shared" si="11"/>
        <v>800000</v>
      </c>
      <c r="L38" s="79">
        <f t="shared" si="11"/>
        <v>0</v>
      </c>
      <c r="M38" s="79">
        <f t="shared" si="11"/>
        <v>0</v>
      </c>
      <c r="N38" s="79">
        <f t="shared" si="11"/>
        <v>0</v>
      </c>
      <c r="O38" s="79">
        <f t="shared" si="11"/>
        <v>54675895</v>
      </c>
      <c r="P38" s="79">
        <f t="shared" si="11"/>
        <v>0</v>
      </c>
      <c r="Q38" s="79">
        <f t="shared" si="11"/>
        <v>0</v>
      </c>
      <c r="R38" s="79">
        <f t="shared" si="11"/>
        <v>0</v>
      </c>
      <c r="S38" s="79">
        <f t="shared" si="11"/>
        <v>-127770308</v>
      </c>
      <c r="T38" s="79">
        <f t="shared" si="11"/>
        <v>-15301329</v>
      </c>
      <c r="U38" s="79">
        <f t="shared" si="11"/>
        <v>19113091</v>
      </c>
      <c r="V38" s="79">
        <f t="shared" si="11"/>
        <v>27293451</v>
      </c>
      <c r="W38" s="79">
        <f t="shared" si="11"/>
        <v>46406542</v>
      </c>
    </row>
    <row r="39" spans="1:23" x14ac:dyDescent="0.2">
      <c r="A39" s="310" t="s">
        <v>331</v>
      </c>
      <c r="B39" s="310"/>
      <c r="C39" s="310"/>
      <c r="D39" s="310"/>
      <c r="E39" s="310"/>
      <c r="F39" s="310"/>
      <c r="G39" s="8">
        <v>31</v>
      </c>
      <c r="H39" s="81">
        <v>0</v>
      </c>
      <c r="I39" s="81">
        <v>0</v>
      </c>
      <c r="J39" s="81">
        <v>0</v>
      </c>
      <c r="K39" s="81">
        <v>0</v>
      </c>
      <c r="L39" s="81">
        <v>0</v>
      </c>
      <c r="M39" s="81">
        <v>0</v>
      </c>
      <c r="N39" s="81">
        <v>0</v>
      </c>
      <c r="O39" s="81">
        <v>0</v>
      </c>
      <c r="P39" s="81">
        <v>0</v>
      </c>
      <c r="Q39" s="81">
        <v>0</v>
      </c>
      <c r="R39" s="81">
        <v>0</v>
      </c>
      <c r="S39" s="81">
        <v>0</v>
      </c>
      <c r="T39" s="124">
        <v>35550162</v>
      </c>
      <c r="U39" s="78">
        <f t="shared" ref="U39:U56" si="12">H39+I39+J39+K39-L39+M39+N39+O39+P39+Q39+R39+S39+T39</f>
        <v>35550162</v>
      </c>
      <c r="V39" s="124">
        <v>1625033</v>
      </c>
      <c r="W39" s="78">
        <f t="shared" ref="W39:W56" si="13">U39+V39</f>
        <v>37175195</v>
      </c>
    </row>
    <row r="40" spans="1:23" x14ac:dyDescent="0.2">
      <c r="A40" s="310" t="s">
        <v>332</v>
      </c>
      <c r="B40" s="310"/>
      <c r="C40" s="310"/>
      <c r="D40" s="310"/>
      <c r="E40" s="310"/>
      <c r="F40" s="31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10" t="s">
        <v>354</v>
      </c>
      <c r="B41" s="310"/>
      <c r="C41" s="310"/>
      <c r="D41" s="310"/>
      <c r="E41" s="310"/>
      <c r="F41" s="310"/>
      <c r="G41" s="8">
        <v>33</v>
      </c>
      <c r="H41" s="81">
        <v>0</v>
      </c>
      <c r="I41" s="81">
        <v>0</v>
      </c>
      <c r="J41" s="81">
        <v>0</v>
      </c>
      <c r="K41" s="81">
        <v>0</v>
      </c>
      <c r="L41" s="81">
        <v>0</v>
      </c>
      <c r="M41" s="81">
        <v>0</v>
      </c>
      <c r="N41" s="81">
        <v>0</v>
      </c>
      <c r="O41" s="77">
        <v>-3002247</v>
      </c>
      <c r="P41" s="81">
        <v>0</v>
      </c>
      <c r="Q41" s="81">
        <v>0</v>
      </c>
      <c r="R41" s="81">
        <v>0</v>
      </c>
      <c r="S41" s="77">
        <v>3002247</v>
      </c>
      <c r="T41" s="77">
        <v>0</v>
      </c>
      <c r="U41" s="78">
        <f t="shared" si="12"/>
        <v>0</v>
      </c>
      <c r="V41" s="77">
        <v>0</v>
      </c>
      <c r="W41" s="78">
        <f t="shared" si="13"/>
        <v>0</v>
      </c>
    </row>
    <row r="42" spans="1:23" ht="20.25" customHeight="1" x14ac:dyDescent="0.2">
      <c r="A42" s="310" t="s">
        <v>334</v>
      </c>
      <c r="B42" s="310"/>
      <c r="C42" s="310"/>
      <c r="D42" s="310"/>
      <c r="E42" s="310"/>
      <c r="F42" s="31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10" t="s">
        <v>335</v>
      </c>
      <c r="B43" s="310"/>
      <c r="C43" s="310"/>
      <c r="D43" s="310"/>
      <c r="E43" s="310"/>
      <c r="F43" s="31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10" t="s">
        <v>336</v>
      </c>
      <c r="B44" s="310"/>
      <c r="C44" s="310"/>
      <c r="D44" s="310"/>
      <c r="E44" s="310"/>
      <c r="F44" s="31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10" t="s">
        <v>355</v>
      </c>
      <c r="B45" s="310"/>
      <c r="C45" s="310"/>
      <c r="D45" s="310"/>
      <c r="E45" s="310"/>
      <c r="F45" s="31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10" t="s">
        <v>338</v>
      </c>
      <c r="B46" s="310"/>
      <c r="C46" s="310"/>
      <c r="D46" s="310"/>
      <c r="E46" s="310"/>
      <c r="F46" s="31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10" t="s">
        <v>339</v>
      </c>
      <c r="B47" s="310"/>
      <c r="C47" s="310"/>
      <c r="D47" s="310"/>
      <c r="E47" s="310"/>
      <c r="F47" s="310"/>
      <c r="G47" s="8">
        <v>39</v>
      </c>
      <c r="H47" s="77">
        <v>0</v>
      </c>
      <c r="I47" s="77">
        <v>0</v>
      </c>
      <c r="J47" s="124">
        <v>327</v>
      </c>
      <c r="K47" s="124">
        <v>0</v>
      </c>
      <c r="L47" s="77">
        <v>0</v>
      </c>
      <c r="M47" s="77">
        <v>0</v>
      </c>
      <c r="N47" s="77">
        <v>0</v>
      </c>
      <c r="O47" s="77">
        <v>0</v>
      </c>
      <c r="P47" s="77">
        <v>0</v>
      </c>
      <c r="Q47" s="77">
        <v>0</v>
      </c>
      <c r="R47" s="77">
        <v>0</v>
      </c>
      <c r="S47" s="124">
        <v>65741</v>
      </c>
      <c r="T47" s="77">
        <v>0</v>
      </c>
      <c r="U47" s="78">
        <f t="shared" si="12"/>
        <v>66068</v>
      </c>
      <c r="V47" s="77">
        <v>-66068</v>
      </c>
      <c r="W47" s="78">
        <f t="shared" si="13"/>
        <v>0</v>
      </c>
    </row>
    <row r="48" spans="1:23" x14ac:dyDescent="0.2">
      <c r="A48" s="310" t="s">
        <v>340</v>
      </c>
      <c r="B48" s="310"/>
      <c r="C48" s="310"/>
      <c r="D48" s="310"/>
      <c r="E48" s="310"/>
      <c r="F48" s="31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10" t="s">
        <v>356</v>
      </c>
      <c r="B49" s="310"/>
      <c r="C49" s="310"/>
      <c r="D49" s="310"/>
      <c r="E49" s="310"/>
      <c r="F49" s="31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10" t="s">
        <v>342</v>
      </c>
      <c r="B50" s="310"/>
      <c r="C50" s="310"/>
      <c r="D50" s="310"/>
      <c r="E50" s="310"/>
      <c r="F50" s="31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10" t="s">
        <v>357</v>
      </c>
      <c r="B51" s="310"/>
      <c r="C51" s="310"/>
      <c r="D51" s="310"/>
      <c r="E51" s="310"/>
      <c r="F51" s="31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10" t="s">
        <v>344</v>
      </c>
      <c r="B52" s="310"/>
      <c r="C52" s="310"/>
      <c r="D52" s="310"/>
      <c r="E52" s="310"/>
      <c r="F52" s="31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10" t="s">
        <v>345</v>
      </c>
      <c r="B53" s="310"/>
      <c r="C53" s="310"/>
      <c r="D53" s="310"/>
      <c r="E53" s="310"/>
      <c r="F53" s="31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10" t="s">
        <v>346</v>
      </c>
      <c r="B54" s="310"/>
      <c r="C54" s="310"/>
      <c r="D54" s="310"/>
      <c r="E54" s="310"/>
      <c r="F54" s="31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10" t="s">
        <v>347</v>
      </c>
      <c r="B55" s="310"/>
      <c r="C55" s="310"/>
      <c r="D55" s="310"/>
      <c r="E55" s="310"/>
      <c r="F55" s="310"/>
      <c r="G55" s="8">
        <v>47</v>
      </c>
      <c r="H55" s="77">
        <v>0</v>
      </c>
      <c r="I55" s="77">
        <v>0</v>
      </c>
      <c r="J55" s="77">
        <v>0</v>
      </c>
      <c r="K55" s="77">
        <v>0</v>
      </c>
      <c r="L55" s="77">
        <v>0</v>
      </c>
      <c r="M55" s="77">
        <v>0</v>
      </c>
      <c r="N55" s="77">
        <v>0</v>
      </c>
      <c r="O55" s="77">
        <v>0</v>
      </c>
      <c r="P55" s="77">
        <v>0</v>
      </c>
      <c r="Q55" s="77">
        <v>0</v>
      </c>
      <c r="R55" s="77">
        <v>0</v>
      </c>
      <c r="S55" s="77">
        <v>-15301329</v>
      </c>
      <c r="T55" s="77">
        <v>15301329</v>
      </c>
      <c r="U55" s="78">
        <f t="shared" si="12"/>
        <v>0</v>
      </c>
      <c r="V55" s="77">
        <v>0</v>
      </c>
      <c r="W55" s="78">
        <f t="shared" si="13"/>
        <v>0</v>
      </c>
    </row>
    <row r="56" spans="1:23" x14ac:dyDescent="0.2">
      <c r="A56" s="310" t="s">
        <v>348</v>
      </c>
      <c r="B56" s="310"/>
      <c r="C56" s="310"/>
      <c r="D56" s="310"/>
      <c r="E56" s="310"/>
      <c r="F56" s="31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1" t="s">
        <v>383</v>
      </c>
      <c r="B57" s="311"/>
      <c r="C57" s="311"/>
      <c r="D57" s="311"/>
      <c r="E57" s="311"/>
      <c r="F57" s="311"/>
      <c r="G57" s="10">
        <v>49</v>
      </c>
      <c r="H57" s="80">
        <f>SUM(H38:H56)</f>
        <v>19016430</v>
      </c>
      <c r="I57" s="80">
        <f t="shared" ref="I57:W57" si="14">SUM(I38:I56)</f>
        <v>84195807</v>
      </c>
      <c r="J57" s="80">
        <f t="shared" si="14"/>
        <v>3496923</v>
      </c>
      <c r="K57" s="80">
        <f t="shared" si="14"/>
        <v>800000</v>
      </c>
      <c r="L57" s="80">
        <f t="shared" si="14"/>
        <v>0</v>
      </c>
      <c r="M57" s="80">
        <f t="shared" si="14"/>
        <v>0</v>
      </c>
      <c r="N57" s="80">
        <f t="shared" si="14"/>
        <v>0</v>
      </c>
      <c r="O57" s="80">
        <f t="shared" si="14"/>
        <v>51673648</v>
      </c>
      <c r="P57" s="80">
        <f t="shared" si="14"/>
        <v>0</v>
      </c>
      <c r="Q57" s="80">
        <f t="shared" si="14"/>
        <v>0</v>
      </c>
      <c r="R57" s="80">
        <f t="shared" si="14"/>
        <v>0</v>
      </c>
      <c r="S57" s="80">
        <f t="shared" si="14"/>
        <v>-140003649</v>
      </c>
      <c r="T57" s="80">
        <f t="shared" si="14"/>
        <v>35550162</v>
      </c>
      <c r="U57" s="80">
        <f t="shared" si="14"/>
        <v>54729321</v>
      </c>
      <c r="V57" s="80">
        <f t="shared" si="14"/>
        <v>28852416</v>
      </c>
      <c r="W57" s="80">
        <f t="shared" si="14"/>
        <v>83581737</v>
      </c>
    </row>
    <row r="58" spans="1:23" x14ac:dyDescent="0.2">
      <c r="A58" s="312" t="s">
        <v>349</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
      <c r="A59" s="308" t="s">
        <v>358</v>
      </c>
      <c r="B59" s="308"/>
      <c r="C59" s="308"/>
      <c r="D59" s="308"/>
      <c r="E59" s="308"/>
      <c r="F59" s="308"/>
      <c r="G59" s="9">
        <v>50</v>
      </c>
      <c r="H59" s="79">
        <f>SUM(H40:H48)</f>
        <v>0</v>
      </c>
      <c r="I59" s="79">
        <f t="shared" ref="I59:W59" si="15">SUM(I40:I48)</f>
        <v>0</v>
      </c>
      <c r="J59" s="79">
        <f t="shared" si="15"/>
        <v>327</v>
      </c>
      <c r="K59" s="79">
        <f t="shared" si="15"/>
        <v>0</v>
      </c>
      <c r="L59" s="79">
        <f t="shared" si="15"/>
        <v>0</v>
      </c>
      <c r="M59" s="79">
        <f t="shared" si="15"/>
        <v>0</v>
      </c>
      <c r="N59" s="79">
        <f t="shared" si="15"/>
        <v>0</v>
      </c>
      <c r="O59" s="79">
        <f t="shared" si="15"/>
        <v>-3002247</v>
      </c>
      <c r="P59" s="79">
        <f t="shared" si="15"/>
        <v>0</v>
      </c>
      <c r="Q59" s="79">
        <f t="shared" si="15"/>
        <v>0</v>
      </c>
      <c r="R59" s="79">
        <f t="shared" si="15"/>
        <v>0</v>
      </c>
      <c r="S59" s="79">
        <f t="shared" si="15"/>
        <v>3067988</v>
      </c>
      <c r="T59" s="79">
        <f t="shared" si="15"/>
        <v>0</v>
      </c>
      <c r="U59" s="79">
        <f t="shared" si="15"/>
        <v>66068</v>
      </c>
      <c r="V59" s="79">
        <f t="shared" si="15"/>
        <v>-66068</v>
      </c>
      <c r="W59" s="79">
        <f t="shared" si="15"/>
        <v>0</v>
      </c>
    </row>
    <row r="60" spans="1:23" ht="27.75" customHeight="1" x14ac:dyDescent="0.2">
      <c r="A60" s="308" t="s">
        <v>359</v>
      </c>
      <c r="B60" s="308"/>
      <c r="C60" s="308"/>
      <c r="D60" s="308"/>
      <c r="E60" s="308"/>
      <c r="F60" s="308"/>
      <c r="G60" s="9">
        <v>51</v>
      </c>
      <c r="H60" s="79">
        <f>H39+H59</f>
        <v>0</v>
      </c>
      <c r="I60" s="79">
        <f t="shared" ref="I60:W60" si="16">I39+I59</f>
        <v>0</v>
      </c>
      <c r="J60" s="79">
        <f t="shared" si="16"/>
        <v>327</v>
      </c>
      <c r="K60" s="79">
        <f t="shared" si="16"/>
        <v>0</v>
      </c>
      <c r="L60" s="79">
        <f t="shared" si="16"/>
        <v>0</v>
      </c>
      <c r="M60" s="79">
        <f t="shared" si="16"/>
        <v>0</v>
      </c>
      <c r="N60" s="79">
        <f t="shared" si="16"/>
        <v>0</v>
      </c>
      <c r="O60" s="79">
        <f t="shared" si="16"/>
        <v>-3002247</v>
      </c>
      <c r="P60" s="79">
        <f t="shared" si="16"/>
        <v>0</v>
      </c>
      <c r="Q60" s="79">
        <f t="shared" si="16"/>
        <v>0</v>
      </c>
      <c r="R60" s="79">
        <f t="shared" si="16"/>
        <v>0</v>
      </c>
      <c r="S60" s="79">
        <f t="shared" si="16"/>
        <v>3067988</v>
      </c>
      <c r="T60" s="79">
        <f t="shared" si="16"/>
        <v>35550162</v>
      </c>
      <c r="U60" s="79">
        <f t="shared" si="16"/>
        <v>35616230</v>
      </c>
      <c r="V60" s="79">
        <f t="shared" si="16"/>
        <v>1558965</v>
      </c>
      <c r="W60" s="79">
        <f t="shared" si="16"/>
        <v>37175195</v>
      </c>
    </row>
    <row r="61" spans="1:23" ht="29.25" customHeight="1" x14ac:dyDescent="0.2">
      <c r="A61" s="309" t="s">
        <v>360</v>
      </c>
      <c r="B61" s="309"/>
      <c r="C61" s="309"/>
      <c r="D61" s="309"/>
      <c r="E61" s="309"/>
      <c r="F61" s="30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-15301329</v>
      </c>
      <c r="T61" s="80">
        <f t="shared" si="17"/>
        <v>15301329</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K7">
    <cfRule type="cellIs" dxfId="11" priority="12" stopIfTrue="1" operator="notEqual">
      <formula>ROUND(H7,0)</formula>
    </cfRule>
  </conditionalFormatting>
  <conditionalFormatting sqref="V7">
    <cfRule type="cellIs" dxfId="10" priority="11" stopIfTrue="1" operator="notEqual">
      <formula>ROUND(V7,0)</formula>
    </cfRule>
  </conditionalFormatting>
  <conditionalFormatting sqref="T11">
    <cfRule type="cellIs" dxfId="9" priority="10" stopIfTrue="1" operator="notEqual">
      <formula>ROUND(T11,0)</formula>
    </cfRule>
  </conditionalFormatting>
  <conditionalFormatting sqref="S9">
    <cfRule type="cellIs" dxfId="8" priority="9" stopIfTrue="1" operator="notEqual">
      <formula>ROUND(S9,0)</formula>
    </cfRule>
  </conditionalFormatting>
  <conditionalFormatting sqref="S13">
    <cfRule type="cellIs" dxfId="7" priority="8" stopIfTrue="1" operator="notEqual">
      <formula>ROUND(S13,0)</formula>
    </cfRule>
  </conditionalFormatting>
  <conditionalFormatting sqref="S27:T27">
    <cfRule type="cellIs" dxfId="6" priority="7" stopIfTrue="1" operator="notEqual">
      <formula>ROUND(S27,0)</formula>
    </cfRule>
  </conditionalFormatting>
  <conditionalFormatting sqref="S35:T35">
    <cfRule type="cellIs" dxfId="5" priority="6" stopIfTrue="1" operator="notEqual">
      <formula>ROUND(S35,0)</formula>
    </cfRule>
  </conditionalFormatting>
  <conditionalFormatting sqref="S47">
    <cfRule type="cellIs" dxfId="4" priority="5" stopIfTrue="1" operator="notEqual">
      <formula>ROUND(S47,0)</formula>
    </cfRule>
  </conditionalFormatting>
  <conditionalFormatting sqref="K47">
    <cfRule type="cellIs" dxfId="3" priority="4" stopIfTrue="1" operator="notEqual">
      <formula>ROUND(K47,0)</formula>
    </cfRule>
  </conditionalFormatting>
  <conditionalFormatting sqref="V39">
    <cfRule type="cellIs" dxfId="2" priority="3" stopIfTrue="1" operator="notEqual">
      <formula>ROUND(V39,0)</formula>
    </cfRule>
  </conditionalFormatting>
  <conditionalFormatting sqref="J47">
    <cfRule type="cellIs" dxfId="1" priority="2" stopIfTrue="1" operator="notEqual">
      <formula>ROUND(J47,0)</formula>
    </cfRule>
  </conditionalFormatting>
  <conditionalFormatting sqref="T39">
    <cfRule type="cellIs" dxfId="0" priority="1" stopIfTrue="1" operator="notEqual">
      <formula>ROUND(T39,0)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3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35" t="s">
        <v>454</v>
      </c>
      <c r="B1" s="336"/>
      <c r="C1" s="336"/>
      <c r="D1" s="336"/>
      <c r="E1" s="336"/>
      <c r="F1" s="336"/>
      <c r="G1" s="336"/>
      <c r="H1" s="336"/>
      <c r="I1" s="336"/>
      <c r="J1" s="336"/>
    </row>
    <row r="2" spans="1:10" x14ac:dyDescent="0.2">
      <c r="A2" s="336"/>
      <c r="B2" s="336"/>
      <c r="C2" s="336"/>
      <c r="D2" s="336"/>
      <c r="E2" s="336"/>
      <c r="F2" s="336"/>
      <c r="G2" s="336"/>
      <c r="H2" s="336"/>
      <c r="I2" s="336"/>
      <c r="J2" s="336"/>
    </row>
    <row r="3" spans="1:10" x14ac:dyDescent="0.2">
      <c r="A3" s="336"/>
      <c r="B3" s="336"/>
      <c r="C3" s="336"/>
      <c r="D3" s="336"/>
      <c r="E3" s="336"/>
      <c r="F3" s="336"/>
      <c r="G3" s="336"/>
      <c r="H3" s="336"/>
      <c r="I3" s="336"/>
      <c r="J3" s="336"/>
    </row>
    <row r="4" spans="1:10" x14ac:dyDescent="0.2">
      <c r="A4" s="336"/>
      <c r="B4" s="336"/>
      <c r="C4" s="336"/>
      <c r="D4" s="336"/>
      <c r="E4" s="336"/>
      <c r="F4" s="336"/>
      <c r="G4" s="336"/>
      <c r="H4" s="336"/>
      <c r="I4" s="336"/>
      <c r="J4" s="336"/>
    </row>
    <row r="5" spans="1:10" x14ac:dyDescent="0.2">
      <c r="A5" s="336"/>
      <c r="B5" s="336"/>
      <c r="C5" s="336"/>
      <c r="D5" s="336"/>
      <c r="E5" s="336"/>
      <c r="F5" s="336"/>
      <c r="G5" s="336"/>
      <c r="H5" s="336"/>
      <c r="I5" s="336"/>
      <c r="J5" s="336"/>
    </row>
    <row r="6" spans="1:10" x14ac:dyDescent="0.2">
      <c r="A6" s="336"/>
      <c r="B6" s="336"/>
      <c r="C6" s="336"/>
      <c r="D6" s="336"/>
      <c r="E6" s="336"/>
      <c r="F6" s="336"/>
      <c r="G6" s="336"/>
      <c r="H6" s="336"/>
      <c r="I6" s="336"/>
      <c r="J6" s="336"/>
    </row>
    <row r="7" spans="1:10" x14ac:dyDescent="0.2">
      <c r="A7" s="336"/>
      <c r="B7" s="336"/>
      <c r="C7" s="336"/>
      <c r="D7" s="336"/>
      <c r="E7" s="336"/>
      <c r="F7" s="336"/>
      <c r="G7" s="336"/>
      <c r="H7" s="336"/>
      <c r="I7" s="336"/>
      <c r="J7" s="336"/>
    </row>
    <row r="8" spans="1:10" x14ac:dyDescent="0.2">
      <c r="A8" s="336"/>
      <c r="B8" s="336"/>
      <c r="C8" s="336"/>
      <c r="D8" s="336"/>
      <c r="E8" s="336"/>
      <c r="F8" s="336"/>
      <c r="G8" s="336"/>
      <c r="H8" s="336"/>
      <c r="I8" s="336"/>
      <c r="J8" s="336"/>
    </row>
    <row r="9" spans="1:10" x14ac:dyDescent="0.2">
      <c r="A9" s="336"/>
      <c r="B9" s="336"/>
      <c r="C9" s="336"/>
      <c r="D9" s="336"/>
      <c r="E9" s="336"/>
      <c r="F9" s="336"/>
      <c r="G9" s="336"/>
      <c r="H9" s="336"/>
      <c r="I9" s="336"/>
      <c r="J9" s="336"/>
    </row>
    <row r="10" spans="1:10" x14ac:dyDescent="0.2">
      <c r="A10" s="336"/>
      <c r="B10" s="336"/>
      <c r="C10" s="336"/>
      <c r="D10" s="336"/>
      <c r="E10" s="336"/>
      <c r="F10" s="336"/>
      <c r="G10" s="336"/>
      <c r="H10" s="336"/>
      <c r="I10" s="336"/>
      <c r="J10" s="336"/>
    </row>
    <row r="11" spans="1:10" x14ac:dyDescent="0.2">
      <c r="A11" s="336"/>
      <c r="B11" s="336"/>
      <c r="C11" s="336"/>
      <c r="D11" s="336"/>
      <c r="E11" s="336"/>
      <c r="F11" s="336"/>
      <c r="G11" s="336"/>
      <c r="H11" s="336"/>
      <c r="I11" s="336"/>
      <c r="J11" s="336"/>
    </row>
    <row r="12" spans="1:10" x14ac:dyDescent="0.2">
      <c r="A12" s="336"/>
      <c r="B12" s="336"/>
      <c r="C12" s="336"/>
      <c r="D12" s="336"/>
      <c r="E12" s="336"/>
      <c r="F12" s="336"/>
      <c r="G12" s="336"/>
      <c r="H12" s="336"/>
      <c r="I12" s="336"/>
      <c r="J12" s="336"/>
    </row>
    <row r="13" spans="1:10" x14ac:dyDescent="0.2">
      <c r="A13" s="336"/>
      <c r="B13" s="336"/>
      <c r="C13" s="336"/>
      <c r="D13" s="336"/>
      <c r="E13" s="336"/>
      <c r="F13" s="336"/>
      <c r="G13" s="336"/>
      <c r="H13" s="336"/>
      <c r="I13" s="336"/>
      <c r="J13" s="336"/>
    </row>
    <row r="14" spans="1:10" x14ac:dyDescent="0.2">
      <c r="A14" s="336"/>
      <c r="B14" s="336"/>
      <c r="C14" s="336"/>
      <c r="D14" s="336"/>
      <c r="E14" s="336"/>
      <c r="F14" s="336"/>
      <c r="G14" s="336"/>
      <c r="H14" s="336"/>
      <c r="I14" s="336"/>
      <c r="J14" s="336"/>
    </row>
    <row r="15" spans="1:10" x14ac:dyDescent="0.2">
      <c r="A15" s="336"/>
      <c r="B15" s="336"/>
      <c r="C15" s="336"/>
      <c r="D15" s="336"/>
      <c r="E15" s="336"/>
      <c r="F15" s="336"/>
      <c r="G15" s="336"/>
      <c r="H15" s="336"/>
      <c r="I15" s="336"/>
      <c r="J15" s="336"/>
    </row>
    <row r="16" spans="1:10" x14ac:dyDescent="0.2">
      <c r="A16" s="336"/>
      <c r="B16" s="336"/>
      <c r="C16" s="336"/>
      <c r="D16" s="336"/>
      <c r="E16" s="336"/>
      <c r="F16" s="336"/>
      <c r="G16" s="336"/>
      <c r="H16" s="336"/>
      <c r="I16" s="336"/>
      <c r="J16" s="336"/>
    </row>
    <row r="17" spans="1:10" x14ac:dyDescent="0.2">
      <c r="A17" s="336"/>
      <c r="B17" s="336"/>
      <c r="C17" s="336"/>
      <c r="D17" s="336"/>
      <c r="E17" s="336"/>
      <c r="F17" s="336"/>
      <c r="G17" s="336"/>
      <c r="H17" s="336"/>
      <c r="I17" s="336"/>
      <c r="J17" s="336"/>
    </row>
    <row r="18" spans="1:10" x14ac:dyDescent="0.2">
      <c r="A18" s="336"/>
      <c r="B18" s="336"/>
      <c r="C18" s="336"/>
      <c r="D18" s="336"/>
      <c r="E18" s="336"/>
      <c r="F18" s="336"/>
      <c r="G18" s="336"/>
      <c r="H18" s="336"/>
      <c r="I18" s="336"/>
      <c r="J18" s="336"/>
    </row>
    <row r="19" spans="1:10" x14ac:dyDescent="0.2">
      <c r="A19" s="336"/>
      <c r="B19" s="336"/>
      <c r="C19" s="336"/>
      <c r="D19" s="336"/>
      <c r="E19" s="336"/>
      <c r="F19" s="336"/>
      <c r="G19" s="336"/>
      <c r="H19" s="336"/>
      <c r="I19" s="336"/>
      <c r="J19" s="336"/>
    </row>
    <row r="20" spans="1:10" x14ac:dyDescent="0.2">
      <c r="A20" s="336"/>
      <c r="B20" s="336"/>
      <c r="C20" s="336"/>
      <c r="D20" s="336"/>
      <c r="E20" s="336"/>
      <c r="F20" s="336"/>
      <c r="G20" s="336"/>
      <c r="H20" s="336"/>
      <c r="I20" s="336"/>
      <c r="J20" s="336"/>
    </row>
    <row r="21" spans="1:10" x14ac:dyDescent="0.2">
      <c r="A21" s="336"/>
      <c r="B21" s="336"/>
      <c r="C21" s="336"/>
      <c r="D21" s="336"/>
      <c r="E21" s="336"/>
      <c r="F21" s="336"/>
      <c r="G21" s="336"/>
      <c r="H21" s="336"/>
      <c r="I21" s="336"/>
      <c r="J21" s="336"/>
    </row>
    <row r="22" spans="1:10" x14ac:dyDescent="0.2">
      <c r="A22" s="336"/>
      <c r="B22" s="336"/>
      <c r="C22" s="336"/>
      <c r="D22" s="336"/>
      <c r="E22" s="336"/>
      <c r="F22" s="336"/>
      <c r="G22" s="336"/>
      <c r="H22" s="336"/>
      <c r="I22" s="336"/>
      <c r="J22" s="336"/>
    </row>
    <row r="23" spans="1:10" x14ac:dyDescent="0.2">
      <c r="A23" s="336"/>
      <c r="B23" s="336"/>
      <c r="C23" s="336"/>
      <c r="D23" s="336"/>
      <c r="E23" s="336"/>
      <c r="F23" s="336"/>
      <c r="G23" s="336"/>
      <c r="H23" s="336"/>
      <c r="I23" s="336"/>
      <c r="J23" s="336"/>
    </row>
    <row r="24" spans="1:10" x14ac:dyDescent="0.2">
      <c r="A24" s="336"/>
      <c r="B24" s="336"/>
      <c r="C24" s="336"/>
      <c r="D24" s="336"/>
      <c r="E24" s="336"/>
      <c r="F24" s="336"/>
      <c r="G24" s="336"/>
      <c r="H24" s="336"/>
      <c r="I24" s="336"/>
      <c r="J24" s="336"/>
    </row>
    <row r="25" spans="1:10" x14ac:dyDescent="0.2">
      <c r="A25" s="336"/>
      <c r="B25" s="336"/>
      <c r="C25" s="336"/>
      <c r="D25" s="336"/>
      <c r="E25" s="336"/>
      <c r="F25" s="336"/>
      <c r="G25" s="336"/>
      <c r="H25" s="336"/>
      <c r="I25" s="336"/>
      <c r="J25" s="336"/>
    </row>
    <row r="26" spans="1:10" x14ac:dyDescent="0.2">
      <c r="A26" s="336"/>
      <c r="B26" s="336"/>
      <c r="C26" s="336"/>
      <c r="D26" s="336"/>
      <c r="E26" s="336"/>
      <c r="F26" s="336"/>
      <c r="G26" s="336"/>
      <c r="H26" s="336"/>
      <c r="I26" s="336"/>
      <c r="J26" s="336"/>
    </row>
    <row r="27" spans="1:10" x14ac:dyDescent="0.2">
      <c r="A27" s="336"/>
      <c r="B27" s="336"/>
      <c r="C27" s="336"/>
      <c r="D27" s="336"/>
      <c r="E27" s="336"/>
      <c r="F27" s="336"/>
      <c r="G27" s="336"/>
      <c r="H27" s="336"/>
      <c r="I27" s="336"/>
      <c r="J27" s="336"/>
    </row>
    <row r="28" spans="1:10" x14ac:dyDescent="0.2">
      <c r="A28" s="336"/>
      <c r="B28" s="336"/>
      <c r="C28" s="336"/>
      <c r="D28" s="336"/>
      <c r="E28" s="336"/>
      <c r="F28" s="336"/>
      <c r="G28" s="336"/>
      <c r="H28" s="336"/>
      <c r="I28" s="336"/>
      <c r="J28" s="336"/>
    </row>
    <row r="29" spans="1:10" x14ac:dyDescent="0.2">
      <c r="A29" s="336"/>
      <c r="B29" s="336"/>
      <c r="C29" s="336"/>
      <c r="D29" s="336"/>
      <c r="E29" s="336"/>
      <c r="F29" s="336"/>
      <c r="G29" s="336"/>
      <c r="H29" s="336"/>
      <c r="I29" s="336"/>
      <c r="J29" s="336"/>
    </row>
    <row r="30" spans="1:10" x14ac:dyDescent="0.2">
      <c r="A30" s="336"/>
      <c r="B30" s="336"/>
      <c r="C30" s="336"/>
      <c r="D30" s="336"/>
      <c r="E30" s="336"/>
      <c r="F30" s="336"/>
      <c r="G30" s="336"/>
      <c r="H30" s="336"/>
      <c r="I30" s="336"/>
      <c r="J30" s="336"/>
    </row>
  </sheetData>
  <mergeCells count="1">
    <mergeCell ref="A1:J30"/>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397C7-E57B-4F54-B5B6-DE0BFC5B7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3cf47618-f0fa-43e0-979b-ce5de7a358b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Vladimir Kalčić</cp:lastModifiedBy>
  <cp:lastPrinted>2021-04-29T09:36:23Z</cp:lastPrinted>
  <dcterms:created xsi:type="dcterms:W3CDTF">2008-10-17T11:51:54Z</dcterms:created>
  <dcterms:modified xsi:type="dcterms:W3CDTF">2021-04-29T14:26:10Z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