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UF_svi\TFI KI\3Q konsolidirano\HRV\"/>
    </mc:Choice>
  </mc:AlternateContent>
  <bookViews>
    <workbookView xWindow="0" yWindow="0" windowWidth="28800" windowHeight="11235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8" r:id="rId6"/>
  </sheets>
  <externalReferences>
    <externalReference r:id="rId7"/>
    <externalReference r:id="rId8"/>
  </externalReferences>
  <definedNames>
    <definedName name="____RDG1143">'[1]NP (prethodni kvartal)'!$E$204</definedName>
    <definedName name="____RDG1152">'[1]NP (prethodni kvartal)'!$E$216</definedName>
    <definedName name="____RDG1159">'[1]NP (prethodni kvartal)'!$E$226</definedName>
    <definedName name="____RDG1160">'[1]NP (prethodni kvartal)'!$E$228</definedName>
    <definedName name="____RDG1163">'[1]NP (prethodni kvartal)'!$E$232</definedName>
    <definedName name="____RDG1164">'[1]NP (prethodni kvartal)'!$E$233</definedName>
    <definedName name="____RDG1166">'[1]NP (prethodni kvartal)'!$E$239</definedName>
    <definedName name="____RDG1167">'[1]NP (prethodni kvartal)'!$E$240</definedName>
    <definedName name="____RDG1170">'[1]NP (prethodni kvartal)'!$E$251</definedName>
    <definedName name="____RDG1187">'[1]NP (prethodni kvartal)'!$E$274</definedName>
    <definedName name="____RDG1189">'[1]NP (prethodni kvartal)'!$E$280</definedName>
    <definedName name="BSIV1021">'[2]BS-IV1-12'!$D$49</definedName>
    <definedName name="_xlnm.Print_Area" localSheetId="5">Bilješke!$A$1:$E$155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RDG!$A$1:$M$35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C105" i="28" l="1"/>
  <c r="B105" i="28"/>
  <c r="C123" i="28" l="1"/>
  <c r="C155" i="28" l="1"/>
  <c r="C117" i="28"/>
  <c r="C91" i="28"/>
  <c r="B91" i="28"/>
  <c r="D68" i="28"/>
  <c r="B68" i="28"/>
  <c r="D59" i="28"/>
  <c r="C49" i="28"/>
  <c r="D39" i="28"/>
  <c r="B39" i="28"/>
  <c r="E31" i="28"/>
  <c r="D31" i="28"/>
  <c r="C31" i="28"/>
  <c r="E21" i="28"/>
  <c r="C21" i="28"/>
  <c r="B21" i="28"/>
  <c r="C145" i="28"/>
  <c r="B145" i="28"/>
  <c r="C134" i="28"/>
  <c r="B123" i="28"/>
  <c r="B117" i="28"/>
  <c r="C75" i="28"/>
  <c r="C81" i="28" s="1"/>
  <c r="C68" i="28"/>
  <c r="E68" i="28"/>
  <c r="E59" i="28"/>
  <c r="E49" i="28"/>
  <c r="C39" i="28"/>
  <c r="E39" i="28"/>
  <c r="D21" i="28"/>
  <c r="E13" i="28"/>
  <c r="K51" i="27"/>
  <c r="K54" i="27" s="1"/>
  <c r="J51" i="27"/>
  <c r="J54" i="27" s="1"/>
  <c r="K36" i="27"/>
  <c r="J36" i="27"/>
  <c r="K32" i="27"/>
  <c r="J32" i="27"/>
  <c r="K28" i="27"/>
  <c r="J28" i="27"/>
  <c r="K25" i="27"/>
  <c r="K42" i="27" s="1"/>
  <c r="K52" i="27" s="1"/>
  <c r="J25" i="27"/>
  <c r="J42" i="27" s="1"/>
  <c r="J52" i="27" s="1"/>
  <c r="K7" i="27"/>
  <c r="K23" i="27" s="1"/>
  <c r="J7" i="27"/>
  <c r="J23" i="27" s="1"/>
  <c r="L18" i="25"/>
  <c r="H22" i="25"/>
  <c r="J22" i="25"/>
  <c r="L15" i="25"/>
  <c r="L12" i="25"/>
  <c r="G14" i="25"/>
  <c r="G16" i="25" s="1"/>
  <c r="I9" i="25"/>
  <c r="L8" i="25"/>
  <c r="F9" i="25"/>
  <c r="H9" i="25"/>
  <c r="J9" i="25"/>
  <c r="K22" i="25"/>
  <c r="I22" i="25"/>
  <c r="G22" i="25"/>
  <c r="F22" i="25"/>
  <c r="E22" i="25"/>
  <c r="L21" i="25"/>
  <c r="L19" i="25"/>
  <c r="L17" i="25"/>
  <c r="K14" i="25"/>
  <c r="K16" i="25" s="1"/>
  <c r="L13" i="25"/>
  <c r="K9" i="25"/>
  <c r="G9" i="25"/>
  <c r="K39" i="23"/>
  <c r="K32" i="23"/>
  <c r="J23" i="23"/>
  <c r="K7" i="23"/>
  <c r="J39" i="23"/>
  <c r="J14" i="23"/>
  <c r="J7" i="23"/>
  <c r="M9" i="22"/>
  <c r="M12" i="22"/>
  <c r="L12" i="22"/>
  <c r="K12" i="22"/>
  <c r="J12" i="22"/>
  <c r="J9" i="22"/>
  <c r="K23" i="25" l="1"/>
  <c r="M26" i="22"/>
  <c r="M28" i="22" s="1"/>
  <c r="M30" i="22" s="1"/>
  <c r="J32" i="23"/>
  <c r="E14" i="25"/>
  <c r="E16" i="25" s="1"/>
  <c r="I14" i="25"/>
  <c r="I16" i="25" s="1"/>
  <c r="I23" i="25" s="1"/>
  <c r="L9" i="22"/>
  <c r="L26" i="22" s="1"/>
  <c r="L28" i="22" s="1"/>
  <c r="L30" i="22" s="1"/>
  <c r="E9" i="25"/>
  <c r="L10" i="25"/>
  <c r="F14" i="25"/>
  <c r="F16" i="25" s="1"/>
  <c r="F23" i="25" s="1"/>
  <c r="H14" i="25"/>
  <c r="H16" i="25" s="1"/>
  <c r="H23" i="25" s="1"/>
  <c r="D13" i="28"/>
  <c r="B31" i="28"/>
  <c r="D49" i="28"/>
  <c r="B49" i="28"/>
  <c r="B75" i="28"/>
  <c r="B81" i="28" s="1"/>
  <c r="B134" i="28"/>
  <c r="B155" i="28"/>
  <c r="C124" i="28"/>
  <c r="B124" i="28"/>
  <c r="C59" i="28"/>
  <c r="B59" i="28"/>
  <c r="B13" i="28"/>
  <c r="C13" i="28"/>
  <c r="K55" i="27"/>
  <c r="K56" i="27" s="1"/>
  <c r="J55" i="27"/>
  <c r="J56" i="27" s="1"/>
  <c r="L11" i="25"/>
  <c r="G23" i="25"/>
  <c r="L14" i="25"/>
  <c r="L16" i="25" s="1"/>
  <c r="J14" i="25"/>
  <c r="J16" i="25" s="1"/>
  <c r="J23" i="25" s="1"/>
  <c r="L20" i="25"/>
  <c r="L22" i="25" s="1"/>
  <c r="L7" i="25"/>
  <c r="L9" i="25" s="1"/>
  <c r="K23" i="23"/>
  <c r="J28" i="23"/>
  <c r="J30" i="23" s="1"/>
  <c r="K14" i="23"/>
  <c r="K28" i="23" s="1"/>
  <c r="K30" i="23" s="1"/>
  <c r="K46" i="23" s="1"/>
  <c r="K48" i="23" s="1"/>
  <c r="K50" i="23" s="1"/>
  <c r="J26" i="22"/>
  <c r="J28" i="22" s="1"/>
  <c r="J30" i="22" s="1"/>
  <c r="K9" i="22"/>
  <c r="K26" i="22" s="1"/>
  <c r="K28" i="22" s="1"/>
  <c r="K30" i="22" s="1"/>
  <c r="E23" i="25" l="1"/>
  <c r="J46" i="23"/>
  <c r="J48" i="23" s="1"/>
  <c r="J50" i="23" s="1"/>
  <c r="L23" i="25"/>
  <c r="M33" i="22" l="1"/>
  <c r="M34" i="22" s="1"/>
  <c r="M35" i="22" s="1"/>
  <c r="L33" i="22"/>
  <c r="L34" i="22" s="1"/>
  <c r="L35" i="22" s="1"/>
  <c r="K33" i="22"/>
  <c r="J33" i="22"/>
  <c r="J34" i="22" s="1"/>
  <c r="J35" i="22" l="1"/>
  <c r="K34" i="22"/>
  <c r="K35" i="22" s="1"/>
</calcChain>
</file>

<file path=xl/sharedStrings.xml><?xml version="1.0" encoding="utf-8"?>
<sst xmlns="http://schemas.openxmlformats.org/spreadsheetml/2006/main" count="431" uniqueCount="321">
  <si>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</si>
  <si>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</si>
  <si>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</si>
  <si>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</si>
  <si>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</si>
  <si>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</si>
  <si>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</si>
  <si>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</si>
  <si>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</si>
  <si>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</si>
  <si>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</si>
  <si>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</si>
  <si>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</si>
  <si>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</si>
  <si>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</si>
  <si>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</si>
  <si>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</si>
  <si>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</si>
  <si>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</si>
  <si>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</si>
  <si>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</si>
  <si>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</si>
  <si>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</si>
  <si>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</si>
  <si>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</si>
  <si>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</si>
  <si>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</si>
  <si>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</si>
  <si>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</si>
  <si>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</si>
  <si>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</si>
  <si>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</si>
  <si>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</si>
  <si>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</si>
  <si>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</si>
  <si>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</si>
  <si>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</si>
  <si>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</si>
  <si>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</si>
  <si>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</si>
  <si>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</si>
  <si>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</si>
  <si>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</si>
  <si>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</si>
  <si>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</si>
  <si>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</si>
  <si>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</si>
  <si>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</si>
  <si>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</si>
  <si>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</si>
  <si>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</si>
  <si>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</si>
  <si>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</si>
  <si>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</si>
  <si>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</si>
  <si>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</si>
  <si>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</si>
  <si>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</si>
  <si>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</si>
  <si>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</si>
  <si>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</si>
  <si>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</si>
  <si>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</si>
  <si>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</si>
  <si>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</si>
  <si>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</si>
  <si>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</si>
  <si>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</si>
  <si>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</si>
  <si>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</si>
  <si>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</si>
  <si>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</si>
  <si>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</si>
  <si>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</si>
  <si>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</si>
  <si>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</si>
  <si>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</si>
  <si>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</si>
  <si>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</si>
  <si>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</si>
  <si>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</si>
  <si>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</si>
  <si>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</si>
  <si>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</si>
  <si>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</si>
  <si>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</si>
  <si>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</si>
  <si>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</si>
  <si>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</si>
  <si>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</si>
  <si>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</si>
  <si>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</si>
  <si>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</si>
  <si>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</si>
  <si>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</si>
  <si>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</si>
  <si>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</si>
  <si>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</si>
  <si>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</si>
  <si>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</si>
  <si>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</si>
  <si>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</si>
  <si>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</si>
  <si>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</si>
  <si>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</si>
  <si>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</si>
  <si>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</si>
  <si>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</si>
  <si>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</si>
  <si>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</si>
  <si>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</si>
  <si>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</si>
  <si>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</si>
  <si>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</si>
  <si>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</si>
  <si>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</si>
  <si>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</si>
  <si>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</si>
  <si>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</si>
  <si>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</si>
  <si>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</si>
  <si>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</si>
  <si>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</si>
  <si>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</si>
  <si>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</si>
  <si>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</si>
  <si>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</si>
  <si>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</si>
  <si>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</si>
  <si>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</si>
  <si>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</si>
  <si>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</si>
  <si>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</si>
  <si>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</si>
  <si>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</si>
  <si>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</si>
  <si>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</si>
  <si>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</si>
  <si>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</si>
  <si>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</si>
  <si>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</si>
  <si>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</si>
  <si>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</si>
  <si>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</si>
  <si>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</si>
  <si>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</si>
  <si>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</si>
  <si>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</si>
  <si>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</si>
  <si>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</si>
  <si>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</si>
  <si>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</si>
  <si>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</si>
  <si>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</si>
  <si>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</si>
  <si>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</si>
  <si>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</si>
  <si>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</si>
  <si>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</si>
  <si>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</si>
  <si>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</si>
  <si>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</si>
  <si>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</si>
  <si>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</si>
  <si>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</si>
  <si>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</si>
  <si>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</si>
  <si>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</si>
  <si>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</si>
  <si>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</si>
  <si>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</si>
  <si>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</si>
  <si>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</si>
  <si>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</si>
  <si>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</si>
  <si>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</si>
  <si>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</si>
  <si>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</si>
  <si>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</si>
  <si>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</si>
  <si>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</si>
  <si>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</si>
  <si>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</si>
  <si>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</si>
  <si>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</si>
  <si>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</si>
  <si>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</si>
  <si>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</si>
  <si>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</si>
  <si>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</si>
  <si>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</si>
  <si>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</si>
  <si>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</si>
  <si>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</si>
  <si>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</si>
  <si>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</si>
  <si>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</si>
  <si>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</si>
  <si>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</si>
  <si>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</si>
  <si>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</si>
  <si>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</si>
  <si>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</si>
  <si>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</si>
  <si>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</si>
  <si>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</si>
  <si>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</si>
  <si>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</si>
  <si>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</si>
  <si>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</si>
  <si>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</si>
  <si>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</si>
  <si>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</si>
  <si>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</si>
  <si>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</si>
  <si>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</si>
  <si>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</si>
  <si>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</si>
  <si>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</si>
  <si>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</si>
  <si>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</si>
  <si>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1. Financijski izvještaji (bilanca, račun dobiti i gubitka, izvještaj o novčanom tijeku, izvještaj o promjenama</t>
  </si>
  <si>
    <t>Vuić Tomislav</t>
  </si>
  <si>
    <t>HPB Stambena Štedionica d.d.</t>
  </si>
  <si>
    <t>Savska 58, 10000 Zagreb</t>
  </si>
  <si>
    <t>02068001</t>
  </si>
  <si>
    <t>HPB Invest d.o.o.</t>
  </si>
  <si>
    <t>01972278</t>
  </si>
  <si>
    <t>HPB Nekretnine d.o.o.</t>
  </si>
  <si>
    <t>Amruševa 8, 10000 Zagreb</t>
  </si>
  <si>
    <t>01972260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</si>
  <si>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</si>
  <si>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</si>
  <si>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</si>
  <si>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</si>
  <si>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</si>
  <si>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</si>
  <si>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</si>
  <si>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</si>
  <si>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</si>
  <si>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</si>
  <si>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</si>
  <si>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Premije za osiguranje štednih uloga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</si>
  <si>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</si>
  <si>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</si>
  <si>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</si>
  <si>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</si>
  <si>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</si>
  <si>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</si>
  <si>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</si>
  <si>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</si>
  <si>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</si>
  <si>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</si>
  <si>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</si>
  <si>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</si>
  <si>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</si>
  <si>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GOTOVINA</t>
  </si>
  <si>
    <t>DEPOZITI KOD HNB-a</t>
  </si>
  <si>
    <t>Izdvojena obvezna pričuva</t>
  </si>
  <si>
    <t>Račun za namirenje kod HNB-a</t>
  </si>
  <si>
    <t>OBAVEZNI BLAGAJNIČKI ZAPISI</t>
  </si>
  <si>
    <t>9) DEPOZITI KOD BANKARSKIH INSTITUCIJA</t>
  </si>
  <si>
    <t>Depoziti kod stranih bankarskih institucija</t>
  </si>
  <si>
    <t>Depoziti kod domaćih bankarskih institucija</t>
  </si>
  <si>
    <t>Rezerve na skupnoj osnovi</t>
  </si>
  <si>
    <t>10) VRIJEDNOSNI PAPIRI</t>
  </si>
  <si>
    <t>Vrijednosni papiri koji se drže radi trgovanja</t>
  </si>
  <si>
    <t>Vrijednosni papiri raspoloživi za prodaju</t>
  </si>
  <si>
    <t>Vrijednosni papiri koji se drže do dospijeća</t>
  </si>
  <si>
    <t>Odgođena naplaćena naknada</t>
  </si>
  <si>
    <t>11) KREDITI KLIJENTIMA</t>
  </si>
  <si>
    <t>Bruto</t>
  </si>
  <si>
    <t>Krediti financijskim institucijama</t>
  </si>
  <si>
    <t>Krediti trgovačkim društvima</t>
  </si>
  <si>
    <t>Krediti stanovništvu</t>
  </si>
  <si>
    <t>u tome: stambeni krediti</t>
  </si>
  <si>
    <t>Ostali krediti</t>
  </si>
  <si>
    <t>ODGOĐENA NAPLAĆENA NAKNADA</t>
  </si>
  <si>
    <t>UKUPNO BRUTO KREDITI</t>
  </si>
  <si>
    <t>Ispravci vrijednosti</t>
  </si>
  <si>
    <t>UKUPNO ISPRAVCI VRIJEDNOSTI I REZERVIRANJA</t>
  </si>
  <si>
    <t>UKUPNI NETO KREDITI KLIJENTIMA</t>
  </si>
  <si>
    <t>12) PRIMLJENI DEPOZITI</t>
  </si>
  <si>
    <t>Depoziti od financijskih institucija</t>
  </si>
  <si>
    <t>Depoziti od trgovačkih društava</t>
  </si>
  <si>
    <t>Depoziti od stanovništva</t>
  </si>
  <si>
    <t>Ostali depoziti</t>
  </si>
  <si>
    <t>13) OBVEZE PO KREDITIMA</t>
  </si>
  <si>
    <t>Krediti primljeni od HBOR-a</t>
  </si>
  <si>
    <t>Krediti primljeni od banaka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</si>
  <si>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</si>
  <si>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</si>
  <si>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</si>
  <si>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</si>
  <si>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Ograničeni depoziti</t>
  </si>
  <si>
    <t>Obveze po kamatama i naknadama</t>
  </si>
  <si>
    <t>Posebne rezerve za izvanbilančne stavke</t>
  </si>
  <si>
    <t>Ostalo</t>
  </si>
  <si>
    <t>DA</t>
  </si>
  <si>
    <t>8) GOTOVINA I DEPOZITI KOD HNB-a</t>
  </si>
  <si>
    <t>Tomašek David</t>
  </si>
  <si>
    <t>david.tomasek@hpb.hr</t>
  </si>
  <si>
    <t>01.01.2016.</t>
  </si>
  <si>
    <t>H1 TELEKOM d.d.</t>
  </si>
  <si>
    <t>Split, Dračevac 2d</t>
  </si>
  <si>
    <t>01834649</t>
  </si>
  <si>
    <t>Provizije i naknade za usluge u segmentu poslovanja sa stanovništvom i od kartičnog poslovanja</t>
  </si>
  <si>
    <t>Provizije i naknade za usluge u segmentu poslovanja sa gospodarstvom</t>
  </si>
  <si>
    <t>6) OPERATIVNI TROŠKOVI</t>
  </si>
  <si>
    <t>Ostali troškovi</t>
  </si>
  <si>
    <t>Ostali troškovi rezerviranja</t>
  </si>
  <si>
    <t>31.12.2015.</t>
  </si>
  <si>
    <t>Kratkoročni trezorski zapisi Ministarstva financija</t>
  </si>
  <si>
    <t>Provizije i naknade za usluge gotovinskog platnog prometa - kanali</t>
  </si>
  <si>
    <t>Troškovi vrijednosnog usklađivanja za identificirane gubitke
(rizične skupine B i C)</t>
  </si>
  <si>
    <t>014804900</t>
  </si>
  <si>
    <t>Strojarska 20, 10000 Zagreb</t>
  </si>
  <si>
    <t>30.09.2016.</t>
  </si>
  <si>
    <t>Prethodno razdoblje 01.01. - 30.09.2015.</t>
  </si>
  <si>
    <t>Tekuće razdoblje 01.01. - 30.09.2016.</t>
  </si>
  <si>
    <t>Derivativna financijska imovina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</si>
</sst>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_-;\-* #,##0_-;_-* &quot;-&quot;_-;_-@_-"/>
    <numFmt numFmtId="165" formatCode="_-* #,##0.00_-;\-* #,##0.00_-;_-* &quot;-&quot;??_-;_-@_-"/>
    <numFmt numFmtId="166" formatCode="000"/>
    <numFmt numFmtId="167" formatCode="0.0%"/>
    <numFmt numFmtId="168" formatCode="#,##0;\(#,##0\)"/>
    <numFmt numFmtId="169" formatCode="_(* #,##0.00_);_(* \(#,##0.00\);_(* &quot;-&quot;??_);_(@_)"/>
    <numFmt numFmtId="170" formatCode="_(* #,##0_);_(* \(#,##0\);_(* &quot;-&quot;_);_(@_)"/>
    <numFmt numFmtId="171" formatCode="_(&quot;$&quot;* #,##0.00_);_(&quot;$&quot;* \(#,##0.00\);_(&quot;$&quot;* &quot;-&quot;??_);_(@_)"/>
    <numFmt numFmtId="172" formatCode="_(&quot;$&quot;* #,##0_);_(&quot;$&quot;* \(#,##0\);_(&quot;$&quot;* &quot;-&quot;_);_(@_)"/>
    <numFmt numFmtId="173" formatCode="#,##0.00;\(#,##0.00\)"/>
  </numFmts>
  <fonts count="4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sz val="10"/>
      <name val="Arial"/>
      <family val="2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74">
    <xf numFmtId="0" fontId="0" fillId="0" borderId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49" applyNumberFormat="0" applyAlignment="0" applyProtection="0"/>
    <xf numFmtId="0" fontId="30" fillId="29" borderId="50" applyNumberFormat="0" applyAlignment="0" applyProtection="0"/>
    <xf numFmtId="169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2" fillId="30" borderId="0" applyNumberFormat="0" applyBorder="0" applyAlignment="0" applyProtection="0"/>
    <xf numFmtId="0" fontId="33" fillId="0" borderId="51" applyNumberFormat="0" applyFill="0" applyAlignment="0" applyProtection="0"/>
    <xf numFmtId="0" fontId="34" fillId="0" borderId="52" applyNumberFormat="0" applyFill="0" applyAlignment="0" applyProtection="0"/>
    <xf numFmtId="0" fontId="35" fillId="0" borderId="53" applyNumberFormat="0" applyFill="0" applyAlignment="0" applyProtection="0"/>
    <xf numFmtId="0" fontId="3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36" fillId="31" borderId="49" applyNumberFormat="0" applyAlignment="0" applyProtection="0"/>
    <xf numFmtId="0" fontId="37" fillId="0" borderId="54" applyNumberFormat="0" applyFill="0" applyAlignment="0" applyProtection="0"/>
    <xf numFmtId="0" fontId="38" fillId="32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22" fillId="2" borderId="1">
      <alignment vertical="center"/>
    </xf>
    <xf numFmtId="0" fontId="6" fillId="0" borderId="0"/>
    <xf numFmtId="0" fontId="39" fillId="28" borderId="55" applyNumberFormat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0" fillId="0" borderId="0">
      <alignment vertical="top"/>
    </xf>
    <xf numFmtId="0" fontId="40" fillId="0" borderId="0" applyNumberFormat="0" applyFill="0" applyBorder="0" applyAlignment="0" applyProtection="0"/>
    <xf numFmtId="0" fontId="41" fillId="0" borderId="56" applyNumberFormat="0" applyFill="0" applyAlignment="0" applyProtection="0"/>
    <xf numFmtId="0" fontId="42" fillId="0" borderId="0" applyNumberFormat="0" applyFill="0" applyBorder="0" applyAlignment="0" applyProtection="0"/>
    <xf numFmtId="9" fontId="43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5">
    <xf numFmtId="0" fontId="0" fillId="0" borderId="0" xfId="0"/>
    <xf numFmtId="0" fontId="12" fillId="33" borderId="0" xfId="59" applyFont="1" applyFill="1" applyBorder="1">
      <alignment vertical="top"/>
    </xf>
    <xf numFmtId="0" fontId="1" fillId="33" borderId="0" xfId="59" applyFont="1" applyFill="1" applyAlignment="1"/>
    <xf numFmtId="14" fontId="13" fillId="33" borderId="2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3" xfId="59" applyFont="1" applyFill="1" applyBorder="1" applyAlignment="1" applyProtection="1">
      <alignment horizontal="center" vertical="center"/>
      <protection locked="0" hidden="1"/>
    </xf>
    <xf numFmtId="0" fontId="13" fillId="33" borderId="0" xfId="59" applyFont="1" applyFill="1" applyBorder="1" applyAlignment="1" applyProtection="1">
      <alignment horizontal="left" vertical="center"/>
      <protection hidden="1"/>
    </xf>
    <xf numFmtId="0" fontId="9" fillId="33" borderId="0" xfId="59" applyFont="1" applyFill="1" applyBorder="1" applyAlignment="1" applyProtection="1">
      <alignment vertical="center"/>
      <protection hidden="1"/>
    </xf>
    <xf numFmtId="0" fontId="9" fillId="33" borderId="0" xfId="59" applyFont="1" applyFill="1" applyBorder="1" applyAlignment="1" applyProtection="1">
      <alignment horizontal="center" vertical="center" wrapText="1"/>
      <protection hidden="1"/>
    </xf>
    <xf numFmtId="0" fontId="12" fillId="33" borderId="0" xfId="59" applyFont="1" applyFill="1" applyBorder="1" applyAlignment="1" applyProtection="1">
      <protection hidden="1"/>
    </xf>
    <xf numFmtId="0" fontId="15" fillId="33" borderId="0" xfId="59" applyFont="1" applyFill="1" applyBorder="1" applyAlignment="1" applyProtection="1">
      <alignment horizontal="right" vertical="center" wrapText="1"/>
      <protection hidden="1"/>
    </xf>
    <xf numFmtId="0" fontId="15" fillId="33" borderId="0" xfId="59" applyFont="1" applyFill="1" applyBorder="1" applyAlignment="1" applyProtection="1">
      <alignment horizontal="right"/>
      <protection hidden="1"/>
    </xf>
    <xf numFmtId="0" fontId="15" fillId="33" borderId="0" xfId="59" applyNumberFormat="1" applyFont="1" applyFill="1" applyBorder="1" applyAlignment="1" applyProtection="1">
      <alignment horizontal="right" vertical="center" shrinkToFit="1"/>
      <protection locked="0" hidden="1"/>
    </xf>
    <xf numFmtId="0" fontId="15" fillId="33" borderId="0" xfId="59" applyFont="1" applyFill="1" applyBorder="1" applyAlignment="1" applyProtection="1">
      <alignment horizontal="left" vertical="center"/>
      <protection hidden="1"/>
    </xf>
    <xf numFmtId="0" fontId="12" fillId="33" borderId="0" xfId="59" applyFont="1" applyFill="1" applyBorder="1" applyProtection="1">
      <alignment vertical="top"/>
      <protection hidden="1"/>
    </xf>
    <xf numFmtId="0" fontId="12" fillId="33" borderId="0" xfId="59" applyFont="1" applyFill="1" applyBorder="1" applyAlignment="1" applyProtection="1">
      <alignment horizontal="left"/>
      <protection hidden="1"/>
    </xf>
    <xf numFmtId="0" fontId="12" fillId="33" borderId="0" xfId="59" applyFont="1" applyFill="1" applyBorder="1" applyAlignment="1" applyProtection="1">
      <alignment vertical="top"/>
      <protection hidden="1"/>
    </xf>
    <xf numFmtId="1" fontId="13" fillId="33" borderId="4" xfId="59" applyNumberFormat="1" applyFont="1" applyFill="1" applyBorder="1" applyAlignment="1" applyProtection="1">
      <alignment horizontal="center" vertical="center"/>
      <protection locked="0" hidden="1"/>
    </xf>
    <xf numFmtId="0" fontId="9" fillId="33" borderId="0" xfId="59" applyFont="1" applyFill="1" applyBorder="1" applyProtection="1">
      <alignment vertical="top"/>
      <protection hidden="1"/>
    </xf>
    <xf numFmtId="0" fontId="13" fillId="33" borderId="4" xfId="59" applyFont="1" applyFill="1" applyBorder="1" applyAlignment="1" applyProtection="1">
      <alignment horizontal="center" vertical="center"/>
      <protection locked="0" hidden="1"/>
    </xf>
    <xf numFmtId="0" fontId="13" fillId="33" borderId="0" xfId="59" applyFont="1" applyFill="1" applyBorder="1" applyAlignment="1" applyProtection="1">
      <alignment vertical="top"/>
      <protection hidden="1"/>
    </xf>
    <xf numFmtId="0" fontId="9" fillId="33" borderId="0" xfId="59" applyFont="1" applyFill="1" applyBorder="1" applyAlignment="1" applyProtection="1">
      <protection hidden="1"/>
    </xf>
    <xf numFmtId="0" fontId="12" fillId="33" borderId="0" xfId="59" applyFont="1" applyFill="1" applyBorder="1" applyAlignment="1" applyProtection="1">
      <alignment horizontal="center" vertical="center"/>
      <protection locked="0" hidden="1"/>
    </xf>
    <xf numFmtId="0" fontId="12" fillId="33" borderId="0" xfId="59" applyFont="1" applyFill="1" applyBorder="1" applyAlignment="1" applyProtection="1">
      <alignment horizontal="right" vertical="top"/>
      <protection hidden="1"/>
    </xf>
    <xf numFmtId="0" fontId="12" fillId="33" borderId="0" xfId="59" applyFont="1" applyFill="1" applyBorder="1" applyAlignment="1"/>
    <xf numFmtId="0" fontId="13" fillId="33" borderId="0" xfId="59" applyFont="1" applyFill="1" applyBorder="1" applyAlignment="1" applyProtection="1">
      <alignment horizontal="right" vertical="center"/>
      <protection locked="0" hidden="1"/>
    </xf>
    <xf numFmtId="49" fontId="13" fillId="33" borderId="0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0" xfId="59" applyFont="1" applyFill="1" applyBorder="1" applyAlignment="1" applyProtection="1">
      <alignment horizontal="left" vertical="top"/>
      <protection hidden="1"/>
    </xf>
    <xf numFmtId="0" fontId="12" fillId="33" borderId="5" xfId="59" applyFont="1" applyFill="1" applyBorder="1" applyProtection="1">
      <alignment vertical="top"/>
      <protection hidden="1"/>
    </xf>
    <xf numFmtId="0" fontId="1" fillId="33" borderId="0" xfId="59" applyFont="1" applyFill="1" applyBorder="1" applyAlignment="1"/>
    <xf numFmtId="0" fontId="12" fillId="33" borderId="0" xfId="67" applyFont="1" applyFill="1" applyBorder="1" applyAlignment="1" applyProtection="1">
      <alignment vertical="center"/>
      <protection hidden="1"/>
    </xf>
    <xf numFmtId="0" fontId="12" fillId="33" borderId="0" xfId="61" applyFont="1" applyFill="1" applyBorder="1" applyAlignment="1" applyProtection="1">
      <protection hidden="1"/>
    </xf>
    <xf numFmtId="0" fontId="12" fillId="33" borderId="6" xfId="59" applyFont="1" applyFill="1" applyBorder="1" applyProtection="1">
      <alignment vertical="top"/>
      <protection hidden="1"/>
    </xf>
    <xf numFmtId="0" fontId="12" fillId="33" borderId="6" xfId="59" applyFont="1" applyFill="1" applyBorder="1">
      <alignment vertical="top"/>
    </xf>
    <xf numFmtId="0" fontId="12" fillId="33" borderId="0" xfId="59" applyFont="1" applyFill="1" applyBorder="1" applyAlignment="1" applyProtection="1">
      <alignment vertical="center"/>
      <protection hidden="1"/>
    </xf>
    <xf numFmtId="0" fontId="12" fillId="33" borderId="0" xfId="59" applyFont="1" applyFill="1" applyBorder="1" applyAlignment="1" applyProtection="1">
      <alignment horizontal="center" vertical="top"/>
      <protection hidden="1"/>
    </xf>
    <xf numFmtId="0" fontId="12" fillId="33" borderId="0" xfId="59" applyFont="1" applyFill="1" applyBorder="1" applyAlignment="1" applyProtection="1">
      <alignment horizontal="center"/>
      <protection hidden="1"/>
    </xf>
    <xf numFmtId="0" fontId="12" fillId="33" borderId="0" xfId="59" applyFont="1" applyFill="1" applyBorder="1" applyAlignment="1" applyProtection="1">
      <alignment horizontal="right" vertical="center"/>
      <protection hidden="1"/>
    </xf>
    <xf numFmtId="0" fontId="12" fillId="33" borderId="0" xfId="59" applyFont="1" applyFill="1" applyBorder="1" applyAlignment="1" applyProtection="1">
      <alignment wrapText="1"/>
      <protection hidden="1"/>
    </xf>
    <xf numFmtId="0" fontId="12" fillId="33" borderId="0" xfId="59" applyFont="1" applyFill="1" applyBorder="1" applyAlignment="1" applyProtection="1">
      <alignment horizontal="right"/>
      <protection hidden="1"/>
    </xf>
    <xf numFmtId="0" fontId="12" fillId="33" borderId="0" xfId="59" applyFont="1" applyFill="1" applyBorder="1" applyAlignment="1" applyProtection="1">
      <alignment horizontal="right" wrapText="1"/>
      <protection hidden="1"/>
    </xf>
    <xf numFmtId="0" fontId="12" fillId="33" borderId="0" xfId="59" applyFont="1" applyFill="1" applyBorder="1" applyAlignment="1" applyProtection="1">
      <alignment horizontal="right" vertical="top" wrapText="1"/>
      <protection hidden="1"/>
    </xf>
    <xf numFmtId="0" fontId="9" fillId="33" borderId="0" xfId="59" applyFont="1" applyFill="1" applyBorder="1" applyAlignment="1" applyProtection="1">
      <alignment horizontal="left" vertical="center" wrapText="1"/>
      <protection hidden="1"/>
    </xf>
    <xf numFmtId="0" fontId="12" fillId="33" borderId="0" xfId="59" applyFont="1" applyFill="1" applyBorder="1" applyAlignment="1" applyProtection="1">
      <alignment horizontal="left" vertical="center" wrapText="1"/>
      <protection hidden="1"/>
    </xf>
    <xf numFmtId="3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49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0" fontId="12" fillId="33" borderId="0" xfId="59" applyFont="1" applyFill="1" applyBorder="1" applyAlignment="1" applyProtection="1">
      <alignment horizontal="left" vertical="top" wrapText="1"/>
      <protection hidden="1"/>
    </xf>
    <xf numFmtId="0" fontId="13" fillId="33" borderId="0" xfId="59" applyFont="1" applyFill="1" applyBorder="1" applyAlignment="1" applyProtection="1">
      <alignment vertical="center"/>
      <protection hidden="1"/>
    </xf>
    <xf numFmtId="0" fontId="17" fillId="33" borderId="0" xfId="0" applyFont="1" applyFill="1"/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/>
      <protection hidden="1"/>
    </xf>
    <xf numFmtId="166" fontId="4" fillId="33" borderId="8" xfId="0" applyNumberFormat="1" applyFont="1" applyFill="1" applyBorder="1" applyAlignment="1">
      <alignment horizontal="center" vertical="center"/>
    </xf>
    <xf numFmtId="166" fontId="4" fillId="33" borderId="9" xfId="0" applyNumberFormat="1" applyFont="1" applyFill="1" applyBorder="1" applyAlignment="1">
      <alignment horizontal="center" vertical="center"/>
    </xf>
    <xf numFmtId="166" fontId="4" fillId="33" borderId="10" xfId="0" applyNumberFormat="1" applyFont="1" applyFill="1" applyBorder="1" applyAlignment="1">
      <alignment horizontal="center" vertical="center"/>
    </xf>
    <xf numFmtId="3" fontId="5" fillId="33" borderId="10" xfId="0" applyNumberFormat="1" applyFont="1" applyFill="1" applyBorder="1" applyAlignment="1" applyProtection="1">
      <alignment vertical="center" shrinkToFit="1"/>
      <protection hidden="1"/>
    </xf>
    <xf numFmtId="0" fontId="17" fillId="33" borderId="0" xfId="0" applyFont="1" applyFill="1" applyBorder="1"/>
    <xf numFmtId="0" fontId="8" fillId="33" borderId="0" xfId="0" applyFont="1" applyFill="1" applyBorder="1" applyAlignment="1">
      <alignment horizontal="center"/>
    </xf>
    <xf numFmtId="166" fontId="4" fillId="33" borderId="8" xfId="0" applyNumberFormat="1" applyFont="1" applyFill="1" applyBorder="1" applyAlignment="1" applyProtection="1">
      <alignment horizontal="center" vertical="center"/>
      <protection hidden="1"/>
    </xf>
    <xf numFmtId="166" fontId="4" fillId="33" borderId="9" xfId="0" applyNumberFormat="1" applyFont="1" applyFill="1" applyBorder="1" applyAlignment="1" applyProtection="1">
      <alignment horizontal="center" vertical="center"/>
      <protection hidden="1"/>
    </xf>
    <xf numFmtId="3" fontId="5" fillId="33" borderId="9" xfId="0" applyNumberFormat="1" applyFont="1" applyFill="1" applyBorder="1" applyAlignment="1" applyProtection="1">
      <alignment horizontal="right" vertical="center" shrinkToFit="1"/>
      <protection locked="0"/>
    </xf>
    <xf numFmtId="166" fontId="4" fillId="33" borderId="12" xfId="0" applyNumberFormat="1" applyFont="1" applyFill="1" applyBorder="1" applyAlignment="1" applyProtection="1">
      <alignment horizontal="center" vertical="center"/>
      <protection hidden="1"/>
    </xf>
    <xf numFmtId="3" fontId="5" fillId="33" borderId="10" xfId="0" applyNumberFormat="1" applyFont="1" applyFill="1" applyBorder="1" applyAlignment="1" applyProtection="1">
      <alignment horizontal="right" vertical="center" shrinkToFit="1"/>
      <protection hidden="1"/>
    </xf>
    <xf numFmtId="3" fontId="17" fillId="33" borderId="0" xfId="0" applyNumberFormat="1" applyFont="1" applyFill="1"/>
    <xf numFmtId="166" fontId="4" fillId="33" borderId="12" xfId="0" applyNumberFormat="1" applyFont="1" applyFill="1" applyBorder="1" applyAlignment="1">
      <alignment horizontal="center" vertical="center"/>
    </xf>
    <xf numFmtId="0" fontId="8" fillId="33" borderId="0" xfId="0" applyFont="1" applyFill="1" applyAlignment="1">
      <alignment horizontal="center"/>
    </xf>
    <xf numFmtId="0" fontId="7" fillId="33" borderId="2" xfId="0" applyFont="1" applyFill="1" applyBorder="1" applyAlignment="1">
      <alignment horizontal="center" vertical="center" wrapText="1"/>
    </xf>
    <xf numFmtId="0" fontId="18" fillId="33" borderId="2" xfId="0" applyFont="1" applyFill="1" applyBorder="1" applyAlignment="1">
      <alignment horizontal="center" vertical="center" wrapText="1"/>
    </xf>
    <xf numFmtId="49" fontId="7" fillId="33" borderId="2" xfId="0" applyNumberFormat="1" applyFont="1" applyFill="1" applyBorder="1" applyAlignment="1">
      <alignment horizontal="center" vertical="center"/>
    </xf>
    <xf numFmtId="49" fontId="7" fillId="33" borderId="2" xfId="0" applyNumberFormat="1" applyFont="1" applyFill="1" applyBorder="1" applyAlignment="1">
      <alignment horizontal="center" vertical="center" wrapText="1"/>
    </xf>
    <xf numFmtId="166" fontId="4" fillId="33" borderId="11" xfId="0" applyNumberFormat="1" applyFont="1" applyFill="1" applyBorder="1" applyAlignment="1">
      <alignment horizontal="center" vertical="center"/>
    </xf>
    <xf numFmtId="0" fontId="0" fillId="33" borderId="0" xfId="0" applyFill="1"/>
    <xf numFmtId="0" fontId="4" fillId="33" borderId="2" xfId="0" applyFont="1" applyFill="1" applyBorder="1" applyAlignment="1">
      <alignment horizontal="center" vertical="center" wrapText="1"/>
    </xf>
    <xf numFmtId="0" fontId="7" fillId="33" borderId="2" xfId="0" applyFont="1" applyFill="1" applyBorder="1" applyAlignment="1">
      <alignment horizontal="center" vertical="center"/>
    </xf>
    <xf numFmtId="168" fontId="5" fillId="0" borderId="11" xfId="0" applyNumberFormat="1" applyFont="1" applyFill="1" applyBorder="1" applyAlignment="1" applyProtection="1">
      <alignment horizontal="right" vertical="center" shrinkToFit="1"/>
      <protection locked="0"/>
    </xf>
    <xf numFmtId="168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168" fontId="4" fillId="0" borderId="9" xfId="0" applyNumberFormat="1" applyFont="1" applyFill="1" applyBorder="1" applyAlignment="1" applyProtection="1">
      <alignment vertical="center" shrinkToFit="1"/>
      <protection locked="0"/>
    </xf>
    <xf numFmtId="168" fontId="5" fillId="0" borderId="9" xfId="0" applyNumberFormat="1" applyFont="1" applyFill="1" applyBorder="1" applyAlignment="1" applyProtection="1">
      <alignment vertical="center" shrinkToFit="1"/>
      <protection locked="0"/>
    </xf>
    <xf numFmtId="168" fontId="4" fillId="0" borderId="9" xfId="0" applyNumberFormat="1" applyFont="1" applyFill="1" applyBorder="1" applyAlignment="1" applyProtection="1">
      <alignment vertical="center" shrinkToFit="1"/>
      <protection hidden="1"/>
    </xf>
    <xf numFmtId="168" fontId="4" fillId="0" borderId="9" xfId="0" applyNumberFormat="1" applyFont="1" applyFill="1" applyBorder="1" applyAlignment="1" applyProtection="1">
      <alignment horizontal="right" vertical="center" shrinkToFit="1"/>
      <protection hidden="1"/>
    </xf>
    <xf numFmtId="168" fontId="5" fillId="0" borderId="9" xfId="0" applyNumberFormat="1" applyFont="1" applyFill="1" applyBorder="1" applyAlignment="1" applyProtection="1">
      <alignment horizontal="right" vertical="center" shrinkToFit="1"/>
      <protection hidden="1"/>
    </xf>
    <xf numFmtId="0" fontId="7" fillId="33" borderId="2" xfId="0" applyFont="1" applyFill="1" applyBorder="1" applyAlignment="1">
      <alignment horizontal="center" vertical="center" wrapText="1"/>
    </xf>
    <xf numFmtId="49" fontId="7" fillId="33" borderId="2" xfId="0" applyNumberFormat="1" applyFont="1" applyFill="1" applyBorder="1" applyAlignment="1">
      <alignment horizontal="center" vertical="center" wrapText="1"/>
    </xf>
    <xf numFmtId="0" fontId="9" fillId="33" borderId="0" xfId="59" applyFont="1" applyFill="1" applyBorder="1" applyAlignment="1" applyProtection="1">
      <alignment horizontal="right"/>
      <protection hidden="1"/>
    </xf>
    <xf numFmtId="0" fontId="9" fillId="33" borderId="0" xfId="59" applyFont="1" applyFill="1" applyBorder="1" applyAlignment="1" applyProtection="1">
      <alignment vertical="top"/>
      <protection hidden="1"/>
    </xf>
    <xf numFmtId="0" fontId="9" fillId="33" borderId="0" xfId="59" applyFont="1" applyFill="1" applyBorder="1" applyAlignment="1" applyProtection="1">
      <alignment horizontal="left" vertical="top" indent="2"/>
      <protection hidden="1"/>
    </xf>
    <xf numFmtId="0" fontId="9" fillId="33" borderId="0" xfId="59" applyFont="1" applyFill="1" applyBorder="1" applyAlignment="1" applyProtection="1">
      <alignment horizontal="left" vertical="top" wrapText="1" indent="2"/>
      <protection hidden="1"/>
    </xf>
    <xf numFmtId="0" fontId="1" fillId="33" borderId="0" xfId="0" applyFont="1" applyFill="1"/>
    <xf numFmtId="168" fontId="4" fillId="33" borderId="9" xfId="0" applyNumberFormat="1" applyFont="1" applyFill="1" applyBorder="1" applyAlignment="1" applyProtection="1">
      <alignment vertical="center" shrinkToFit="1"/>
      <protection locked="0"/>
    </xf>
    <xf numFmtId="3" fontId="1" fillId="33" borderId="0" xfId="0" applyNumberFormat="1" applyFont="1" applyFill="1"/>
    <xf numFmtId="0" fontId="4" fillId="33" borderId="0" xfId="60" applyFont="1" applyFill="1">
      <alignment vertical="top"/>
    </xf>
    <xf numFmtId="168" fontId="5" fillId="33" borderId="0" xfId="60" applyNumberFormat="1" applyFont="1" applyFill="1" applyAlignment="1"/>
    <xf numFmtId="168" fontId="24" fillId="33" borderId="0" xfId="59" applyNumberFormat="1" applyFont="1" applyFill="1" applyAlignment="1">
      <alignment horizontal="right"/>
    </xf>
    <xf numFmtId="0" fontId="4" fillId="33" borderId="13" xfId="58" applyFont="1" applyFill="1" applyBorder="1" applyAlignment="1">
      <alignment horizontal="center" vertical="center"/>
    </xf>
    <xf numFmtId="168" fontId="4" fillId="33" borderId="14" xfId="58" applyNumberFormat="1" applyFont="1" applyFill="1" applyBorder="1" applyAlignment="1">
      <alignment horizontal="center"/>
    </xf>
    <xf numFmtId="0" fontId="4" fillId="33" borderId="15" xfId="58" applyFont="1" applyFill="1" applyBorder="1" applyAlignment="1">
      <alignment wrapText="1"/>
    </xf>
    <xf numFmtId="168" fontId="4" fillId="33" borderId="16" xfId="58" applyNumberFormat="1" applyFont="1" applyFill="1" applyBorder="1" applyAlignment="1" applyProtection="1">
      <alignment shrinkToFit="1"/>
      <protection locked="0"/>
    </xf>
    <xf numFmtId="0" fontId="5" fillId="33" borderId="17" xfId="58" applyFont="1" applyFill="1" applyBorder="1" applyAlignment="1">
      <alignment wrapText="1"/>
    </xf>
    <xf numFmtId="168" fontId="5" fillId="33" borderId="18" xfId="58" applyNumberFormat="1" applyFont="1" applyFill="1" applyBorder="1" applyAlignment="1" applyProtection="1">
      <alignment shrinkToFit="1"/>
      <protection locked="0"/>
    </xf>
    <xf numFmtId="0" fontId="4" fillId="33" borderId="17" xfId="58" applyFont="1" applyFill="1" applyBorder="1" applyAlignment="1">
      <alignment wrapText="1"/>
    </xf>
    <xf numFmtId="168" fontId="4" fillId="33" borderId="18" xfId="58" applyNumberFormat="1" applyFont="1" applyFill="1" applyBorder="1" applyAlignment="1" applyProtection="1">
      <alignment shrinkToFit="1"/>
      <protection locked="0"/>
    </xf>
    <xf numFmtId="0" fontId="5" fillId="33" borderId="17" xfId="58" applyFont="1" applyFill="1" applyBorder="1" applyAlignment="1">
      <alignment horizontal="left" wrapText="1" indent="1"/>
    </xf>
    <xf numFmtId="0" fontId="5" fillId="33" borderId="19" xfId="58" applyFont="1" applyFill="1" applyBorder="1" applyAlignment="1">
      <alignment horizontal="left" wrapText="1"/>
    </xf>
    <xf numFmtId="0" fontId="4" fillId="33" borderId="13" xfId="58" applyFont="1" applyFill="1" applyBorder="1"/>
    <xf numFmtId="0" fontId="5" fillId="33" borderId="0" xfId="60" applyFont="1" applyFill="1" applyAlignment="1"/>
    <xf numFmtId="168" fontId="4" fillId="33" borderId="0" xfId="60" applyNumberFormat="1" applyFont="1" applyFill="1" applyAlignment="1"/>
    <xf numFmtId="168" fontId="4" fillId="33" borderId="14" xfId="58" applyNumberFormat="1" applyFont="1" applyFill="1" applyBorder="1" applyAlignment="1" applyProtection="1">
      <alignment shrinkToFit="1"/>
      <protection locked="0"/>
    </xf>
    <xf numFmtId="0" fontId="4" fillId="33" borderId="0" xfId="60" applyFont="1" applyFill="1" applyAlignment="1"/>
    <xf numFmtId="0" fontId="4" fillId="33" borderId="14" xfId="58" applyFont="1" applyFill="1" applyBorder="1" applyAlignment="1">
      <alignment horizontal="center" vertical="center"/>
    </xf>
    <xf numFmtId="168" fontId="5" fillId="33" borderId="21" xfId="58" applyNumberFormat="1" applyFont="1" applyFill="1" applyBorder="1" applyAlignment="1" applyProtection="1">
      <alignment shrinkToFit="1"/>
      <protection locked="0"/>
    </xf>
    <xf numFmtId="0" fontId="4" fillId="33" borderId="18" xfId="58" applyFont="1" applyFill="1" applyBorder="1" applyAlignment="1">
      <alignment horizontal="left" wrapText="1"/>
    </xf>
    <xf numFmtId="168" fontId="4" fillId="33" borderId="21" xfId="58" applyNumberFormat="1" applyFont="1" applyFill="1" applyBorder="1" applyAlignment="1" applyProtection="1">
      <alignment shrinkToFit="1"/>
      <protection locked="0"/>
    </xf>
    <xf numFmtId="0" fontId="4" fillId="33" borderId="14" xfId="58" applyFont="1" applyFill="1" applyBorder="1"/>
    <xf numFmtId="0" fontId="4" fillId="33" borderId="16" xfId="58" applyFont="1" applyFill="1" applyBorder="1" applyAlignment="1">
      <alignment horizontal="left" vertical="center"/>
    </xf>
    <xf numFmtId="168" fontId="4" fillId="33" borderId="21" xfId="58" applyNumberFormat="1" applyFont="1" applyFill="1" applyBorder="1" applyAlignment="1">
      <alignment horizontal="center"/>
    </xf>
    <xf numFmtId="0" fontId="5" fillId="33" borderId="18" xfId="58" applyFont="1" applyFill="1" applyBorder="1" applyAlignment="1">
      <alignment horizontal="left" vertical="center" indent="1"/>
    </xf>
    <xf numFmtId="0" fontId="5" fillId="33" borderId="18" xfId="58" applyFont="1" applyFill="1" applyBorder="1" applyAlignment="1">
      <alignment horizontal="left" wrapText="1" indent="1"/>
    </xf>
    <xf numFmtId="0" fontId="24" fillId="33" borderId="18" xfId="58" applyFont="1" applyFill="1" applyBorder="1" applyAlignment="1">
      <alignment horizontal="left" wrapText="1" indent="2"/>
    </xf>
    <xf numFmtId="0" fontId="4" fillId="33" borderId="22" xfId="58" applyFont="1" applyFill="1" applyBorder="1" applyAlignment="1">
      <alignment horizontal="left" wrapText="1"/>
    </xf>
    <xf numFmtId="168" fontId="4" fillId="33" borderId="22" xfId="58" applyNumberFormat="1" applyFont="1" applyFill="1" applyBorder="1" applyAlignment="1" applyProtection="1">
      <alignment shrinkToFit="1"/>
      <protection locked="0"/>
    </xf>
    <xf numFmtId="0" fontId="5" fillId="33" borderId="18" xfId="58" applyFont="1" applyFill="1" applyBorder="1" applyAlignment="1">
      <alignment horizontal="left" wrapText="1"/>
    </xf>
    <xf numFmtId="0" fontId="5" fillId="33" borderId="17" xfId="58" applyFont="1" applyFill="1" applyBorder="1" applyAlignment="1">
      <alignment horizontal="left" vertical="center"/>
    </xf>
    <xf numFmtId="0" fontId="5" fillId="33" borderId="17" xfId="58" applyFont="1" applyFill="1" applyBorder="1" applyAlignment="1">
      <alignment horizontal="left" wrapText="1"/>
    </xf>
    <xf numFmtId="0" fontId="5" fillId="33" borderId="0" xfId="60" applyFont="1" applyFill="1">
      <alignment vertical="top"/>
    </xf>
    <xf numFmtId="173" fontId="5" fillId="33" borderId="0" xfId="60" applyNumberFormat="1" applyFont="1" applyFill="1" applyAlignment="1"/>
    <xf numFmtId="0" fontId="1" fillId="33" borderId="0" xfId="55" applyFont="1" applyFill="1"/>
    <xf numFmtId="173" fontId="4" fillId="33" borderId="0" xfId="60" applyNumberFormat="1" applyFont="1" applyFill="1" applyAlignment="1"/>
    <xf numFmtId="0" fontId="24" fillId="33" borderId="0" xfId="59" applyFont="1" applyFill="1" applyAlignment="1">
      <alignment horizontal="right"/>
    </xf>
    <xf numFmtId="0" fontId="4" fillId="33" borderId="16" xfId="55" applyFont="1" applyFill="1" applyBorder="1" applyAlignment="1">
      <alignment horizontal="left"/>
    </xf>
    <xf numFmtId="0" fontId="4" fillId="33" borderId="18" xfId="55" applyFont="1" applyFill="1" applyBorder="1" applyAlignment="1">
      <alignment horizontal="left"/>
    </xf>
    <xf numFmtId="168" fontId="4" fillId="33" borderId="21" xfId="55" applyNumberFormat="1" applyFont="1" applyFill="1" applyBorder="1" applyAlignment="1">
      <alignment horizontal="center"/>
    </xf>
    <xf numFmtId="0" fontId="4" fillId="33" borderId="21" xfId="55" applyFont="1" applyFill="1" applyBorder="1" applyAlignment="1">
      <alignment horizontal="center"/>
    </xf>
    <xf numFmtId="0" fontId="5" fillId="33" borderId="24" xfId="58" applyFont="1" applyFill="1" applyBorder="1" applyAlignment="1">
      <alignment wrapText="1"/>
    </xf>
    <xf numFmtId="168" fontId="5" fillId="33" borderId="16" xfId="58" applyNumberFormat="1" applyFont="1" applyFill="1" applyBorder="1" applyAlignment="1" applyProtection="1">
      <alignment shrinkToFit="1"/>
      <protection locked="0"/>
    </xf>
    <xf numFmtId="0" fontId="5" fillId="33" borderId="25" xfId="58" applyFont="1" applyFill="1" applyBorder="1" applyAlignment="1">
      <alignment wrapText="1"/>
    </xf>
    <xf numFmtId="0" fontId="4" fillId="33" borderId="14" xfId="55" applyFont="1" applyFill="1" applyBorder="1" applyAlignment="1">
      <alignment horizontal="left"/>
    </xf>
    <xf numFmtId="168" fontId="4" fillId="33" borderId="23" xfId="55" applyNumberFormat="1" applyFont="1" applyFill="1" applyBorder="1" applyAlignment="1">
      <alignment horizontal="right"/>
    </xf>
    <xf numFmtId="0" fontId="4" fillId="33" borderId="20" xfId="55" applyFont="1" applyFill="1" applyBorder="1" applyAlignment="1">
      <alignment horizontal="left"/>
    </xf>
    <xf numFmtId="168" fontId="4" fillId="33" borderId="26" xfId="55" applyNumberFormat="1" applyFont="1" applyFill="1" applyBorder="1" applyAlignment="1">
      <alignment horizontal="center"/>
    </xf>
    <xf numFmtId="168" fontId="4" fillId="33" borderId="14" xfId="55" applyNumberFormat="1" applyFont="1" applyFill="1" applyBorder="1" applyAlignment="1">
      <alignment horizontal="center"/>
    </xf>
    <xf numFmtId="0" fontId="4" fillId="33" borderId="0" xfId="58" applyFont="1" applyFill="1" applyBorder="1"/>
    <xf numFmtId="168" fontId="4" fillId="33" borderId="0" xfId="58" applyNumberFormat="1" applyFont="1" applyFill="1" applyBorder="1" applyAlignment="1" applyProtection="1">
      <alignment shrinkToFit="1"/>
      <protection locked="0"/>
    </xf>
    <xf numFmtId="168" fontId="1" fillId="33" borderId="0" xfId="55" applyNumberFormat="1" applyFont="1" applyFill="1" applyAlignment="1"/>
    <xf numFmtId="0" fontId="1" fillId="33" borderId="0" xfId="55" applyFont="1" applyFill="1" applyAlignment="1"/>
    <xf numFmtId="168" fontId="25" fillId="33" borderId="0" xfId="60" applyNumberFormat="1" applyFont="1" applyFill="1" applyAlignment="1"/>
    <xf numFmtId="4" fontId="1" fillId="33" borderId="0" xfId="55" applyNumberFormat="1" applyFont="1" applyFill="1" applyAlignment="1"/>
    <xf numFmtId="168" fontId="4" fillId="33" borderId="8" xfId="0" applyNumberFormat="1" applyFont="1" applyFill="1" applyBorder="1" applyAlignment="1" applyProtection="1">
      <alignment vertical="center" shrinkToFit="1"/>
      <protection hidden="1"/>
    </xf>
    <xf numFmtId="167" fontId="17" fillId="33" borderId="0" xfId="71" applyNumberFormat="1" applyFont="1" applyFill="1"/>
    <xf numFmtId="0" fontId="9" fillId="33" borderId="0" xfId="59" applyFont="1" applyFill="1" applyBorder="1" applyAlignment="1" applyProtection="1">
      <alignment vertical="top" wrapText="1"/>
      <protection hidden="1"/>
    </xf>
    <xf numFmtId="0" fontId="9" fillId="33" borderId="0" xfId="59" applyFont="1" applyFill="1" applyBorder="1" applyAlignment="1" applyProtection="1">
      <alignment wrapText="1"/>
      <protection hidden="1"/>
    </xf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3" fontId="5" fillId="0" borderId="11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9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9" xfId="0" applyNumberFormat="1" applyFont="1" applyFill="1" applyBorder="1" applyAlignment="1" applyProtection="1">
      <alignment horizontal="right" vertical="center" shrinkToFit="1"/>
      <protection hidden="1"/>
    </xf>
    <xf numFmtId="168" fontId="4" fillId="0" borderId="10" xfId="0" applyNumberFormat="1" applyFont="1" applyFill="1" applyBorder="1" applyAlignment="1" applyProtection="1">
      <alignment horizontal="right" vertical="center" shrinkToFit="1"/>
      <protection hidden="1"/>
    </xf>
    <xf numFmtId="168" fontId="4" fillId="0" borderId="11" xfId="0" applyNumberFormat="1" applyFont="1" applyFill="1" applyBorder="1" applyAlignment="1" applyProtection="1">
      <alignment vertical="center" shrinkToFit="1"/>
      <protection hidden="1"/>
    </xf>
    <xf numFmtId="168" fontId="4" fillId="0" borderId="10" xfId="0" applyNumberFormat="1" applyFont="1" applyFill="1" applyBorder="1" applyAlignment="1" applyProtection="1">
      <alignment vertical="center" shrinkToFit="1"/>
      <protection hidden="1"/>
    </xf>
    <xf numFmtId="168" fontId="5" fillId="0" borderId="10" xfId="0" applyNumberFormat="1" applyFont="1" applyFill="1" applyBorder="1" applyAlignment="1" applyProtection="1">
      <alignment horizontal="right" vertical="center" shrinkToFit="1"/>
      <protection hidden="1"/>
    </xf>
    <xf numFmtId="0" fontId="1" fillId="33" borderId="0" xfId="55" applyFill="1"/>
    <xf numFmtId="169" fontId="5" fillId="33" borderId="18" xfId="72" applyFont="1" applyFill="1" applyBorder="1" applyAlignment="1" applyProtection="1">
      <alignment shrinkToFit="1"/>
      <protection locked="0"/>
    </xf>
    <xf numFmtId="0" fontId="5" fillId="33" borderId="17" xfId="60" applyFont="1" applyFill="1" applyBorder="1" applyAlignment="1"/>
    <xf numFmtId="167" fontId="1" fillId="33" borderId="0" xfId="73" applyNumberFormat="1" applyFont="1" applyFill="1" applyAlignment="1"/>
    <xf numFmtId="0" fontId="4" fillId="33" borderId="57" xfId="58" applyFont="1" applyFill="1" applyBorder="1" applyAlignment="1">
      <alignment horizontal="left" wrapText="1"/>
    </xf>
    <xf numFmtId="168" fontId="4" fillId="33" borderId="57" xfId="58" applyNumberFormat="1" applyFont="1" applyFill="1" applyBorder="1" applyAlignment="1" applyProtection="1">
      <alignment shrinkToFit="1"/>
      <protection locked="0"/>
    </xf>
    <xf numFmtId="168" fontId="1" fillId="33" borderId="0" xfId="55" applyNumberFormat="1" applyFill="1"/>
    <xf numFmtId="167" fontId="1" fillId="33" borderId="0" xfId="65" applyNumberFormat="1" applyFont="1" applyFill="1"/>
    <xf numFmtId="169" fontId="5" fillId="33" borderId="18" xfId="28" applyFont="1" applyFill="1" applyBorder="1" applyAlignment="1" applyProtection="1">
      <alignment shrinkToFit="1"/>
      <protection locked="0"/>
    </xf>
    <xf numFmtId="168" fontId="24" fillId="33" borderId="18" xfId="58" applyNumberFormat="1" applyFont="1" applyFill="1" applyBorder="1" applyAlignment="1" applyProtection="1">
      <alignment shrinkToFit="1"/>
      <protection locked="0"/>
    </xf>
    <xf numFmtId="168" fontId="5" fillId="33" borderId="58" xfId="58" applyNumberFormat="1" applyFont="1" applyFill="1" applyBorder="1" applyAlignment="1" applyProtection="1">
      <alignment shrinkToFit="1"/>
      <protection locked="0"/>
    </xf>
    <xf numFmtId="169" fontId="4" fillId="33" borderId="18" xfId="28" applyFont="1" applyFill="1" applyBorder="1" applyAlignment="1" applyProtection="1">
      <alignment shrinkToFit="1"/>
      <protection locked="0"/>
    </xf>
    <xf numFmtId="3" fontId="4" fillId="33" borderId="11" xfId="0" applyNumberFormat="1" applyFont="1" applyFill="1" applyBorder="1" applyAlignment="1" applyProtection="1">
      <alignment horizontal="right" vertical="center" shrinkToFit="1"/>
      <protection hidden="1"/>
    </xf>
    <xf numFmtId="0" fontId="21" fillId="33" borderId="7" xfId="51" applyFill="1" applyBorder="1" applyAlignment="1" applyProtection="1">
      <protection locked="0" hidden="1"/>
    </xf>
    <xf numFmtId="0" fontId="13" fillId="33" borderId="29" xfId="59" applyFont="1" applyFill="1" applyBorder="1" applyAlignment="1" applyProtection="1">
      <protection locked="0" hidden="1"/>
    </xf>
    <xf numFmtId="0" fontId="12" fillId="33" borderId="0" xfId="59" applyFont="1" applyFill="1" applyBorder="1" applyAlignment="1" applyProtection="1">
      <alignment horizontal="right" vertical="center"/>
      <protection hidden="1"/>
    </xf>
    <xf numFmtId="0" fontId="12" fillId="33" borderId="27" xfId="59" applyFont="1" applyFill="1" applyBorder="1" applyAlignment="1" applyProtection="1">
      <alignment horizontal="right"/>
      <protection hidden="1"/>
    </xf>
    <xf numFmtId="0" fontId="13" fillId="33" borderId="7" xfId="59" applyFont="1" applyFill="1" applyBorder="1" applyAlignment="1" applyProtection="1">
      <alignment horizontal="left" vertical="center"/>
      <protection locked="0" hidden="1"/>
    </xf>
    <xf numFmtId="0" fontId="12" fillId="33" borderId="29" xfId="59" applyFont="1" applyFill="1" applyBorder="1" applyAlignment="1">
      <alignment horizontal="left"/>
    </xf>
    <xf numFmtId="0" fontId="12" fillId="33" borderId="28" xfId="59" applyFont="1" applyFill="1" applyBorder="1" applyAlignment="1">
      <alignment horizontal="left"/>
    </xf>
    <xf numFmtId="0" fontId="13" fillId="33" borderId="0" xfId="59" applyFont="1" applyFill="1" applyBorder="1" applyAlignment="1" applyProtection="1">
      <alignment horizontal="left" vertical="center" wrapText="1"/>
      <protection hidden="1"/>
    </xf>
    <xf numFmtId="0" fontId="13" fillId="33" borderId="27" xfId="59" applyFont="1" applyFill="1" applyBorder="1" applyAlignment="1" applyProtection="1">
      <alignment horizontal="left" vertical="center" wrapText="1"/>
      <protection hidden="1"/>
    </xf>
    <xf numFmtId="0" fontId="14" fillId="33" borderId="0" xfId="67" applyFont="1" applyFill="1" applyBorder="1" applyAlignment="1" applyProtection="1">
      <alignment horizontal="center" vertical="center" wrapText="1"/>
      <protection hidden="1"/>
    </xf>
    <xf numFmtId="49" fontId="13" fillId="33" borderId="7" xfId="59" applyNumberFormat="1" applyFont="1" applyFill="1" applyBorder="1" applyAlignment="1" applyProtection="1">
      <alignment horizontal="center" vertical="center"/>
      <protection locked="0" hidden="1"/>
    </xf>
    <xf numFmtId="49" fontId="13" fillId="33" borderId="28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0" xfId="59" applyFont="1" applyFill="1" applyBorder="1" applyAlignment="1" applyProtection="1">
      <alignment wrapText="1"/>
      <protection hidden="1"/>
    </xf>
    <xf numFmtId="0" fontId="5" fillId="33" borderId="0" xfId="59" applyFont="1" applyFill="1" applyBorder="1" applyAlignment="1" applyProtection="1">
      <alignment horizontal="left" vertical="center" wrapText="1"/>
      <protection hidden="1"/>
    </xf>
    <xf numFmtId="0" fontId="12" fillId="33" borderId="27" xfId="59" applyFont="1" applyFill="1" applyBorder="1" applyAlignment="1" applyProtection="1">
      <alignment horizontal="left" wrapText="1"/>
      <protection hidden="1"/>
    </xf>
    <xf numFmtId="0" fontId="12" fillId="33" borderId="29" xfId="59" applyFont="1" applyFill="1" applyBorder="1" applyAlignment="1">
      <alignment horizontal="left" vertical="center"/>
    </xf>
    <xf numFmtId="0" fontId="12" fillId="33" borderId="0" xfId="59" applyFont="1" applyFill="1" applyBorder="1" applyAlignment="1" applyProtection="1">
      <alignment horizontal="right" vertical="center" wrapText="1"/>
      <protection hidden="1"/>
    </xf>
    <xf numFmtId="0" fontId="12" fillId="33" borderId="0" xfId="59" applyFont="1" applyFill="1" applyBorder="1" applyAlignment="1" applyProtection="1">
      <alignment horizontal="right" wrapText="1"/>
      <protection hidden="1"/>
    </xf>
    <xf numFmtId="1" fontId="13" fillId="33" borderId="7" xfId="59" applyNumberFormat="1" applyFont="1" applyFill="1" applyBorder="1" applyAlignment="1" applyProtection="1">
      <alignment horizontal="center" vertical="center"/>
      <protection locked="0" hidden="1"/>
    </xf>
    <xf numFmtId="1" fontId="13" fillId="33" borderId="28" xfId="59" applyNumberFormat="1" applyFont="1" applyFill="1" applyBorder="1" applyAlignment="1" applyProtection="1">
      <alignment horizontal="center" vertical="center"/>
      <protection locked="0" hidden="1"/>
    </xf>
    <xf numFmtId="0" fontId="12" fillId="33" borderId="3" xfId="59" applyFont="1" applyFill="1" applyBorder="1" applyAlignment="1" applyProtection="1">
      <alignment horizontal="right" vertical="center"/>
      <protection hidden="1"/>
    </xf>
    <xf numFmtId="0" fontId="12" fillId="33" borderId="0" xfId="59" applyFont="1" applyFill="1" applyBorder="1" applyAlignment="1" applyProtection="1">
      <alignment horizontal="right"/>
      <protection hidden="1"/>
    </xf>
    <xf numFmtId="0" fontId="9" fillId="33" borderId="29" xfId="59" applyFont="1" applyFill="1" applyBorder="1" applyAlignment="1">
      <alignment horizontal="left"/>
    </xf>
    <xf numFmtId="0" fontId="12" fillId="33" borderId="0" xfId="59" applyFont="1" applyFill="1" applyBorder="1" applyAlignment="1" applyProtection="1">
      <alignment horizontal="center" vertical="top"/>
      <protection hidden="1"/>
    </xf>
    <xf numFmtId="0" fontId="12" fillId="33" borderId="0" xfId="59" applyFont="1" applyFill="1" applyBorder="1" applyAlignment="1" applyProtection="1">
      <alignment horizontal="center"/>
      <protection hidden="1"/>
    </xf>
    <xf numFmtId="49" fontId="13" fillId="33" borderId="7" xfId="59" applyNumberFormat="1" applyFont="1" applyFill="1" applyBorder="1" applyAlignment="1" applyProtection="1">
      <alignment horizontal="right" vertical="center"/>
      <protection locked="0" hidden="1"/>
    </xf>
    <xf numFmtId="49" fontId="13" fillId="33" borderId="29" xfId="59" applyNumberFormat="1" applyFont="1" applyFill="1" applyBorder="1" applyAlignment="1" applyProtection="1">
      <alignment horizontal="right" vertical="center"/>
      <protection locked="0" hidden="1"/>
    </xf>
    <xf numFmtId="0" fontId="13" fillId="33" borderId="29" xfId="59" applyFont="1" applyFill="1" applyBorder="1" applyAlignment="1" applyProtection="1">
      <alignment horizontal="right" vertical="center"/>
      <protection locked="0" hidden="1"/>
    </xf>
    <xf numFmtId="0" fontId="12" fillId="33" borderId="29" xfId="59" applyFont="1" applyFill="1" applyBorder="1" applyAlignment="1"/>
    <xf numFmtId="0" fontId="12" fillId="33" borderId="28" xfId="59" applyFont="1" applyFill="1" applyBorder="1" applyAlignment="1"/>
    <xf numFmtId="0" fontId="13" fillId="33" borderId="29" xfId="59" applyFont="1" applyFill="1" applyBorder="1" applyAlignment="1" applyProtection="1">
      <alignment horizontal="left" vertical="center"/>
      <protection locked="0" hidden="1"/>
    </xf>
    <xf numFmtId="0" fontId="9" fillId="33" borderId="28" xfId="59" applyFont="1" applyFill="1" applyBorder="1" applyAlignment="1">
      <alignment horizontal="left"/>
    </xf>
    <xf numFmtId="0" fontId="9" fillId="33" borderId="0" xfId="59" applyFont="1" applyFill="1" applyBorder="1" applyAlignment="1" applyProtection="1">
      <alignment vertical="top" wrapText="1"/>
      <protection hidden="1"/>
    </xf>
    <xf numFmtId="0" fontId="9" fillId="33" borderId="0" xfId="59" applyFont="1" applyFill="1" applyBorder="1" applyAlignment="1" applyProtection="1">
      <alignment wrapText="1"/>
      <protection hidden="1"/>
    </xf>
    <xf numFmtId="0" fontId="9" fillId="33" borderId="0" xfId="59" applyFont="1" applyFill="1" applyBorder="1" applyAlignment="1" applyProtection="1">
      <alignment horizontal="center" vertical="center"/>
      <protection hidden="1"/>
    </xf>
    <xf numFmtId="0" fontId="9" fillId="33" borderId="0" xfId="59" applyFont="1" applyFill="1" applyBorder="1" applyAlignment="1">
      <alignment horizontal="center" vertical="center"/>
    </xf>
    <xf numFmtId="0" fontId="9" fillId="33" borderId="0" xfId="59" applyFont="1" applyFill="1" applyBorder="1" applyAlignment="1">
      <alignment horizontal="center"/>
    </xf>
    <xf numFmtId="0" fontId="12" fillId="33" borderId="0" xfId="59" applyFont="1" applyFill="1" applyBorder="1" applyAlignment="1">
      <alignment horizontal="center" vertical="center"/>
    </xf>
    <xf numFmtId="0" fontId="12" fillId="33" borderId="0" xfId="59" applyFont="1" applyFill="1" applyBorder="1" applyAlignment="1">
      <alignment vertical="center"/>
    </xf>
    <xf numFmtId="0" fontId="12" fillId="33" borderId="27" xfId="59" applyFont="1" applyFill="1" applyBorder="1" applyAlignment="1" applyProtection="1">
      <alignment horizontal="right" wrapText="1"/>
      <protection hidden="1"/>
    </xf>
    <xf numFmtId="49" fontId="13" fillId="33" borderId="7" xfId="59" applyNumberFormat="1" applyFont="1" applyFill="1" applyBorder="1" applyAlignment="1" applyProtection="1">
      <alignment horizontal="left" vertical="center"/>
      <protection locked="0" hidden="1"/>
    </xf>
    <xf numFmtId="49" fontId="13" fillId="33" borderId="29" xfId="59" applyNumberFormat="1" applyFont="1" applyFill="1" applyBorder="1" applyAlignment="1" applyProtection="1">
      <alignment horizontal="left" vertical="center"/>
      <protection locked="0" hidden="1"/>
    </xf>
    <xf numFmtId="0" fontId="13" fillId="33" borderId="7" xfId="59" applyFont="1" applyFill="1" applyBorder="1" applyAlignment="1" applyProtection="1">
      <alignment horizontal="right" vertical="center"/>
      <protection locked="0" hidden="1"/>
    </xf>
    <xf numFmtId="0" fontId="12" fillId="33" borderId="5" xfId="59" applyFont="1" applyFill="1" applyBorder="1" applyAlignment="1" applyProtection="1">
      <alignment horizontal="center"/>
      <protection hidden="1"/>
    </xf>
    <xf numFmtId="49" fontId="13" fillId="33" borderId="29" xfId="59" applyNumberFormat="1" applyFont="1" applyFill="1" applyBorder="1" applyAlignment="1" applyProtection="1">
      <alignment horizontal="center" vertical="center"/>
      <protection locked="0" hidden="1"/>
    </xf>
    <xf numFmtId="49" fontId="13" fillId="33" borderId="28" xfId="59" applyNumberFormat="1" applyFont="1" applyFill="1" applyBorder="1" applyAlignment="1" applyProtection="1">
      <alignment horizontal="left" vertical="center"/>
      <protection locked="0" hidden="1"/>
    </xf>
    <xf numFmtId="0" fontId="11" fillId="33" borderId="0" xfId="59" applyFont="1" applyFill="1" applyBorder="1" applyAlignment="1">
      <alignment vertical="top"/>
    </xf>
    <xf numFmtId="0" fontId="12" fillId="33" borderId="0" xfId="59" applyFont="1" applyFill="1" applyBorder="1" applyAlignment="1">
      <alignment horizontal="center"/>
    </xf>
    <xf numFmtId="0" fontId="12" fillId="33" borderId="0" xfId="67" applyFont="1" applyFill="1" applyBorder="1" applyAlignment="1" applyProtection="1">
      <alignment horizontal="left"/>
      <protection hidden="1"/>
    </xf>
    <xf numFmtId="0" fontId="10" fillId="33" borderId="0" xfId="67" applyFill="1" applyBorder="1" applyAlignment="1"/>
    <xf numFmtId="49" fontId="21" fillId="33" borderId="7" xfId="51" applyNumberFormat="1" applyFill="1" applyBorder="1" applyAlignment="1" applyProtection="1">
      <alignment horizontal="left" vertical="center"/>
      <protection locked="0" hidden="1"/>
    </xf>
    <xf numFmtId="0" fontId="12" fillId="33" borderId="30" xfId="59" applyFont="1" applyFill="1" applyBorder="1" applyAlignment="1" applyProtection="1">
      <alignment horizontal="center" vertical="top"/>
      <protection hidden="1"/>
    </xf>
    <xf numFmtId="0" fontId="12" fillId="33" borderId="30" xfId="59" applyFont="1" applyFill="1" applyBorder="1" applyAlignment="1">
      <alignment horizontal="center"/>
    </xf>
    <xf numFmtId="0" fontId="12" fillId="33" borderId="30" xfId="59" applyFont="1" applyFill="1" applyBorder="1" applyAlignment="1"/>
    <xf numFmtId="0" fontId="12" fillId="33" borderId="0" xfId="59" applyFont="1" applyFill="1" applyBorder="1" applyAlignment="1" applyProtection="1">
      <alignment vertical="center"/>
      <protection hidden="1"/>
    </xf>
    <xf numFmtId="49" fontId="4" fillId="33" borderId="31" xfId="0" applyNumberFormat="1" applyFont="1" applyFill="1" applyBorder="1" applyAlignment="1">
      <alignment horizontal="left" vertical="center" wrapText="1"/>
    </xf>
    <xf numFmtId="49" fontId="4" fillId="33" borderId="32" xfId="0" applyNumberFormat="1" applyFont="1" applyFill="1" applyBorder="1" applyAlignment="1">
      <alignment horizontal="left" vertical="center" wrapText="1"/>
    </xf>
    <xf numFmtId="49" fontId="4" fillId="33" borderId="33" xfId="0" applyNumberFormat="1" applyFont="1" applyFill="1" applyBorder="1" applyAlignment="1">
      <alignment horizontal="left" vertical="center" wrapText="1"/>
    </xf>
    <xf numFmtId="49" fontId="5" fillId="33" borderId="31" xfId="0" applyNumberFormat="1" applyFont="1" applyFill="1" applyBorder="1" applyAlignment="1">
      <alignment horizontal="left" vertical="center" wrapText="1"/>
    </xf>
    <xf numFmtId="49" fontId="5" fillId="33" borderId="32" xfId="0" applyNumberFormat="1" applyFont="1" applyFill="1" applyBorder="1" applyAlignment="1">
      <alignment horizontal="left" vertical="center" wrapText="1"/>
    </xf>
    <xf numFmtId="49" fontId="5" fillId="33" borderId="33" xfId="0" applyNumberFormat="1" applyFont="1" applyFill="1" applyBorder="1" applyAlignment="1">
      <alignment horizontal="left" vertical="center" wrapText="1"/>
    </xf>
    <xf numFmtId="49" fontId="5" fillId="33" borderId="43" xfId="0" applyNumberFormat="1" applyFont="1" applyFill="1" applyBorder="1" applyAlignment="1">
      <alignment horizontal="left" vertical="center" wrapText="1"/>
    </xf>
    <xf numFmtId="49" fontId="5" fillId="33" borderId="44" xfId="0" applyNumberFormat="1" applyFont="1" applyFill="1" applyBorder="1" applyAlignment="1">
      <alignment horizontal="left" vertical="center" wrapText="1"/>
    </xf>
    <xf numFmtId="49" fontId="5" fillId="33" borderId="45" xfId="0" applyNumberFormat="1" applyFont="1" applyFill="1" applyBorder="1" applyAlignment="1">
      <alignment horizontal="left" vertical="center" wrapText="1"/>
    </xf>
    <xf numFmtId="49" fontId="4" fillId="33" borderId="43" xfId="0" applyNumberFormat="1" applyFont="1" applyFill="1" applyBorder="1" applyAlignment="1">
      <alignment horizontal="left" vertical="center" wrapText="1"/>
    </xf>
    <xf numFmtId="49" fontId="4" fillId="33" borderId="44" xfId="0" applyNumberFormat="1" applyFont="1" applyFill="1" applyBorder="1" applyAlignment="1">
      <alignment horizontal="left" vertical="center" wrapText="1"/>
    </xf>
    <xf numFmtId="49" fontId="4" fillId="33" borderId="45" xfId="0" applyNumberFormat="1" applyFont="1" applyFill="1" applyBorder="1" applyAlignment="1">
      <alignment horizontal="left" vertical="center" wrapText="1"/>
    </xf>
    <xf numFmtId="0" fontId="4" fillId="33" borderId="40" xfId="0" applyFont="1" applyFill="1" applyBorder="1" applyAlignment="1">
      <alignment horizontal="left" vertical="center" wrapText="1"/>
    </xf>
    <xf numFmtId="0" fontId="4" fillId="33" borderId="41" xfId="0" applyFont="1" applyFill="1" applyBorder="1" applyAlignment="1">
      <alignment horizontal="left" vertical="center" wrapText="1"/>
    </xf>
    <xf numFmtId="0" fontId="5" fillId="33" borderId="41" xfId="0" applyFont="1" applyFill="1" applyBorder="1" applyAlignment="1">
      <alignment horizontal="left" vertical="center" wrapText="1"/>
    </xf>
    <xf numFmtId="0" fontId="5" fillId="33" borderId="42" xfId="0" applyFont="1" applyFill="1" applyBorder="1" applyAlignment="1">
      <alignment horizontal="left" vertical="center" wrapText="1"/>
    </xf>
    <xf numFmtId="49" fontId="4" fillId="33" borderId="37" xfId="0" applyNumberFormat="1" applyFont="1" applyFill="1" applyBorder="1" applyAlignment="1">
      <alignment horizontal="left" vertical="center" wrapText="1"/>
    </xf>
    <xf numFmtId="49" fontId="5" fillId="33" borderId="38" xfId="0" applyNumberFormat="1" applyFont="1" applyFill="1" applyBorder="1" applyAlignment="1">
      <alignment horizontal="left" vertical="center" wrapText="1"/>
    </xf>
    <xf numFmtId="49" fontId="5" fillId="33" borderId="39" xfId="0" applyNumberFormat="1" applyFont="1" applyFill="1" applyBorder="1" applyAlignment="1">
      <alignment horizontal="left" vertical="center" wrapText="1"/>
    </xf>
    <xf numFmtId="49" fontId="5" fillId="33" borderId="34" xfId="0" applyNumberFormat="1" applyFont="1" applyFill="1" applyBorder="1" applyAlignment="1">
      <alignment horizontal="left" vertical="center" wrapText="1"/>
    </xf>
    <xf numFmtId="49" fontId="5" fillId="33" borderId="35" xfId="0" applyNumberFormat="1" applyFont="1" applyFill="1" applyBorder="1" applyAlignment="1">
      <alignment horizontal="left" vertical="center" wrapText="1"/>
    </xf>
    <xf numFmtId="49" fontId="5" fillId="33" borderId="36" xfId="0" applyNumberFormat="1" applyFont="1" applyFill="1" applyBorder="1" applyAlignment="1">
      <alignment horizontal="left" vertical="center" wrapText="1"/>
    </xf>
    <xf numFmtId="49" fontId="4" fillId="33" borderId="37" xfId="0" applyNumberFormat="1" applyFont="1" applyFill="1" applyBorder="1" applyAlignment="1" applyProtection="1">
      <alignment horizontal="left" vertical="center" wrapText="1"/>
      <protection hidden="1"/>
    </xf>
    <xf numFmtId="49" fontId="4" fillId="33" borderId="38" xfId="0" applyNumberFormat="1" applyFont="1" applyFill="1" applyBorder="1" applyAlignment="1" applyProtection="1">
      <alignment horizontal="left" vertical="center" wrapText="1"/>
      <protection hidden="1"/>
    </xf>
    <xf numFmtId="49" fontId="4" fillId="33" borderId="39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1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2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3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1" xfId="0" applyNumberFormat="1" applyFont="1" applyFill="1" applyBorder="1" applyAlignment="1" applyProtection="1">
      <alignment horizontal="left" vertical="center" shrinkToFit="1"/>
      <protection hidden="1"/>
    </xf>
    <xf numFmtId="49" fontId="5" fillId="33" borderId="32" xfId="0" applyNumberFormat="1" applyFont="1" applyFill="1" applyBorder="1" applyAlignment="1" applyProtection="1">
      <alignment horizontal="left" vertical="center" shrinkToFit="1"/>
      <protection hidden="1"/>
    </xf>
    <xf numFmtId="49" fontId="5" fillId="33" borderId="33" xfId="0" applyNumberFormat="1" applyFont="1" applyFill="1" applyBorder="1" applyAlignment="1" applyProtection="1">
      <alignment horizontal="left" vertical="center" shrinkToFit="1"/>
      <protection hidden="1"/>
    </xf>
    <xf numFmtId="0" fontId="8" fillId="33" borderId="0" xfId="0" applyFont="1" applyFill="1" applyBorder="1" applyAlignment="1">
      <alignment horizontal="center" wrapText="1"/>
    </xf>
    <xf numFmtId="0" fontId="8" fillId="33" borderId="29" xfId="0" applyFont="1" applyFill="1" applyBorder="1" applyAlignment="1">
      <alignment horizontal="right" wrapText="1"/>
    </xf>
    <xf numFmtId="0" fontId="8" fillId="33" borderId="28" xfId="0" applyFont="1" applyFill="1" applyBorder="1" applyAlignment="1">
      <alignment horizontal="right" wrapText="1"/>
    </xf>
    <xf numFmtId="49" fontId="4" fillId="33" borderId="40" xfId="67" applyNumberFormat="1" applyFont="1" applyFill="1" applyBorder="1" applyAlignment="1" applyProtection="1">
      <alignment horizontal="center" vertical="center"/>
      <protection locked="0" hidden="1"/>
    </xf>
    <xf numFmtId="49" fontId="4" fillId="33" borderId="42" xfId="67" applyNumberFormat="1" applyFont="1" applyFill="1" applyBorder="1" applyAlignment="1" applyProtection="1">
      <alignment horizontal="center" vertical="center"/>
      <protection locked="0" hidden="1"/>
    </xf>
    <xf numFmtId="0" fontId="17" fillId="33" borderId="29" xfId="0" applyFont="1" applyFill="1" applyBorder="1" applyAlignment="1">
      <alignment horizontal="center"/>
    </xf>
    <xf numFmtId="0" fontId="4" fillId="33" borderId="2" xfId="0" applyFont="1" applyFill="1" applyBorder="1" applyAlignment="1" applyProtection="1">
      <alignment horizontal="center" vertical="center" wrapText="1"/>
      <protection hidden="1"/>
    </xf>
    <xf numFmtId="0" fontId="7" fillId="33" borderId="2" xfId="0" applyFont="1" applyFill="1" applyBorder="1" applyAlignment="1" applyProtection="1">
      <alignment horizontal="center" vertical="center" wrapText="1"/>
      <protection hidden="1"/>
    </xf>
    <xf numFmtId="0" fontId="4" fillId="33" borderId="7" xfId="0" applyFont="1" applyFill="1" applyBorder="1" applyAlignment="1">
      <alignment horizontal="left" vertical="center" wrapText="1"/>
    </xf>
    <xf numFmtId="0" fontId="5" fillId="33" borderId="29" xfId="0" applyFont="1" applyFill="1" applyBorder="1" applyAlignment="1">
      <alignment horizontal="left" vertical="center" wrapText="1"/>
    </xf>
    <xf numFmtId="0" fontId="5" fillId="33" borderId="28" xfId="0" applyFont="1" applyFill="1" applyBorder="1" applyAlignment="1">
      <alignment horizontal="left" vertical="center" wrapText="1"/>
    </xf>
    <xf numFmtId="49" fontId="5" fillId="33" borderId="34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5" xfId="0" applyNumberFormat="1" applyFont="1" applyFill="1" applyBorder="1" applyAlignment="1" applyProtection="1">
      <alignment horizontal="left" vertical="center" wrapText="1"/>
      <protection hidden="1"/>
    </xf>
    <xf numFmtId="49" fontId="5" fillId="33" borderId="36" xfId="0" applyNumberFormat="1" applyFont="1" applyFill="1" applyBorder="1" applyAlignment="1" applyProtection="1">
      <alignment horizontal="left" vertical="center" wrapText="1"/>
      <protection hidden="1"/>
    </xf>
    <xf numFmtId="0" fontId="16" fillId="33" borderId="0" xfId="0" applyFont="1" applyFill="1" applyBorder="1" applyAlignment="1">
      <alignment horizontal="center" wrapText="1"/>
    </xf>
    <xf numFmtId="49" fontId="4" fillId="0" borderId="40" xfId="67" applyNumberFormat="1" applyFont="1" applyFill="1" applyBorder="1" applyAlignment="1" applyProtection="1">
      <alignment horizontal="center" vertical="center"/>
      <protection locked="0" hidden="1"/>
    </xf>
    <xf numFmtId="49" fontId="4" fillId="0" borderId="42" xfId="67" applyNumberFormat="1" applyFont="1" applyFill="1" applyBorder="1" applyAlignment="1" applyProtection="1">
      <alignment horizontal="center" vertical="center"/>
      <protection locked="0" hidden="1"/>
    </xf>
    <xf numFmtId="0" fontId="17" fillId="33" borderId="7" xfId="0" applyFont="1" applyFill="1" applyBorder="1" applyAlignment="1">
      <alignment horizontal="right"/>
    </xf>
    <xf numFmtId="0" fontId="17" fillId="33" borderId="29" xfId="0" applyFont="1" applyFill="1" applyBorder="1" applyAlignment="1">
      <alignment horizontal="right"/>
    </xf>
    <xf numFmtId="0" fontId="4" fillId="33" borderId="42" xfId="0" applyFont="1" applyFill="1" applyBorder="1" applyAlignment="1">
      <alignment horizontal="left" vertical="center" wrapText="1"/>
    </xf>
    <xf numFmtId="49" fontId="4" fillId="33" borderId="46" xfId="0" applyNumberFormat="1" applyFont="1" applyFill="1" applyBorder="1" applyAlignment="1">
      <alignment horizontal="left" vertical="center" wrapText="1"/>
    </xf>
    <xf numFmtId="49" fontId="5" fillId="33" borderId="47" xfId="0" applyNumberFormat="1" applyFont="1" applyFill="1" applyBorder="1" applyAlignment="1">
      <alignment horizontal="left" vertical="center" wrapText="1"/>
    </xf>
    <xf numFmtId="49" fontId="5" fillId="33" borderId="48" xfId="0" applyNumberFormat="1" applyFont="1" applyFill="1" applyBorder="1" applyAlignment="1">
      <alignment horizontal="left" vertical="center" wrapText="1"/>
    </xf>
    <xf numFmtId="0" fontId="4" fillId="33" borderId="31" xfId="0" applyFont="1" applyFill="1" applyBorder="1" applyAlignment="1">
      <alignment horizontal="left" vertical="center" wrapText="1"/>
    </xf>
    <xf numFmtId="0" fontId="5" fillId="33" borderId="32" xfId="0" applyFont="1" applyFill="1" applyBorder="1" applyAlignment="1">
      <alignment horizontal="left" vertical="center" wrapText="1"/>
    </xf>
    <xf numFmtId="0" fontId="5" fillId="33" borderId="33" xfId="0" applyFont="1" applyFill="1" applyBorder="1" applyAlignment="1">
      <alignment horizontal="left" vertical="center" wrapText="1"/>
    </xf>
    <xf numFmtId="0" fontId="4" fillId="33" borderId="43" xfId="0" applyFont="1" applyFill="1" applyBorder="1" applyAlignment="1">
      <alignment horizontal="left" vertical="center" wrapText="1"/>
    </xf>
    <xf numFmtId="0" fontId="5" fillId="33" borderId="44" xfId="0" applyFont="1" applyFill="1" applyBorder="1" applyAlignment="1">
      <alignment horizontal="left" vertical="center" wrapText="1"/>
    </xf>
    <xf numFmtId="0" fontId="5" fillId="33" borderId="45" xfId="0" applyFont="1" applyFill="1" applyBorder="1" applyAlignment="1">
      <alignment horizontal="left" vertical="center" wrapText="1"/>
    </xf>
    <xf numFmtId="0" fontId="5" fillId="33" borderId="31" xfId="0" applyFont="1" applyFill="1" applyBorder="1" applyAlignment="1">
      <alignment horizontal="left" vertical="center" wrapText="1"/>
    </xf>
    <xf numFmtId="0" fontId="5" fillId="33" borderId="41" xfId="0" applyFont="1" applyFill="1" applyBorder="1" applyAlignment="1">
      <alignment vertical="center" wrapText="1"/>
    </xf>
    <xf numFmtId="0" fontId="5" fillId="33" borderId="42" xfId="0" applyFont="1" applyFill="1" applyBorder="1" applyAlignment="1">
      <alignment vertical="center" wrapText="1"/>
    </xf>
    <xf numFmtId="0" fontId="4" fillId="33" borderId="34" xfId="0" applyFont="1" applyFill="1" applyBorder="1" applyAlignment="1">
      <alignment horizontal="left" vertical="center" wrapText="1"/>
    </xf>
    <xf numFmtId="0" fontId="5" fillId="33" borderId="35" xfId="0" applyFont="1" applyFill="1" applyBorder="1" applyAlignment="1">
      <alignment horizontal="left" vertical="center" wrapText="1"/>
    </xf>
    <xf numFmtId="0" fontId="5" fillId="33" borderId="36" xfId="0" applyFont="1" applyFill="1" applyBorder="1" applyAlignment="1">
      <alignment horizontal="left" vertical="center" wrapText="1"/>
    </xf>
    <xf numFmtId="0" fontId="16" fillId="33" borderId="0" xfId="0" applyFont="1" applyFill="1" applyAlignment="1">
      <alignment horizontal="center" wrapText="1"/>
    </xf>
    <xf numFmtId="0" fontId="1" fillId="33" borderId="7" xfId="0" applyFont="1" applyFill="1" applyBorder="1" applyAlignment="1">
      <alignment horizontal="center"/>
    </xf>
    <xf numFmtId="0" fontId="1" fillId="33" borderId="29" xfId="0" applyFont="1" applyFill="1" applyBorder="1" applyAlignment="1">
      <alignment horizontal="center"/>
    </xf>
    <xf numFmtId="0" fontId="5" fillId="33" borderId="31" xfId="0" applyFont="1" applyFill="1" applyBorder="1" applyAlignment="1">
      <alignment vertical="center" wrapText="1"/>
    </xf>
    <xf numFmtId="0" fontId="5" fillId="33" borderId="32" xfId="0" applyFont="1" applyFill="1" applyBorder="1" applyAlignment="1">
      <alignment vertical="center" wrapText="1"/>
    </xf>
    <xf numFmtId="0" fontId="5" fillId="33" borderId="33" xfId="0" applyFont="1" applyFill="1" applyBorder="1" applyAlignment="1">
      <alignment vertical="center" wrapText="1"/>
    </xf>
    <xf numFmtId="0" fontId="4" fillId="33" borderId="37" xfId="0" applyFont="1" applyFill="1" applyBorder="1" applyAlignment="1">
      <alignment horizontal="left" vertical="center" wrapText="1"/>
    </xf>
    <xf numFmtId="0" fontId="5" fillId="33" borderId="38" xfId="0" applyFont="1" applyFill="1" applyBorder="1" applyAlignment="1">
      <alignment horizontal="left" vertical="center" wrapText="1"/>
    </xf>
    <xf numFmtId="0" fontId="5" fillId="33" borderId="39" xfId="0" applyFont="1" applyFill="1" applyBorder="1" applyAlignment="1">
      <alignment horizontal="left" vertical="center" wrapText="1"/>
    </xf>
    <xf numFmtId="0" fontId="5" fillId="33" borderId="32" xfId="0" applyFont="1" applyFill="1" applyBorder="1" applyAlignment="1">
      <alignment wrapText="1"/>
    </xf>
    <xf numFmtId="0" fontId="5" fillId="33" borderId="33" xfId="0" applyFont="1" applyFill="1" applyBorder="1" applyAlignment="1">
      <alignment wrapText="1"/>
    </xf>
    <xf numFmtId="0" fontId="5" fillId="33" borderId="46" xfId="0" applyFont="1" applyFill="1" applyBorder="1" applyAlignment="1">
      <alignment horizontal="left" vertical="center" wrapText="1"/>
    </xf>
    <xf numFmtId="0" fontId="5" fillId="33" borderId="47" xfId="0" applyFont="1" applyFill="1" applyBorder="1" applyAlignment="1">
      <alignment horizontal="left" vertical="center" wrapText="1"/>
    </xf>
    <xf numFmtId="0" fontId="5" fillId="33" borderId="48" xfId="0" applyFont="1" applyFill="1" applyBorder="1" applyAlignment="1">
      <alignment horizontal="left" vertical="center" wrapText="1"/>
    </xf>
    <xf numFmtId="0" fontId="4" fillId="33" borderId="2" xfId="0" applyFont="1" applyFill="1" applyBorder="1" applyAlignment="1">
      <alignment horizontal="center" vertical="center" wrapText="1"/>
    </xf>
    <xf numFmtId="0" fontId="7" fillId="33" borderId="2" xfId="0" applyFont="1" applyFill="1" applyBorder="1" applyAlignment="1">
      <alignment horizontal="center" vertical="center" wrapText="1"/>
    </xf>
    <xf numFmtId="0" fontId="5" fillId="33" borderId="35" xfId="0" applyFont="1" applyFill="1" applyBorder="1" applyAlignment="1">
      <alignment wrapText="1"/>
    </xf>
    <xf numFmtId="0" fontId="5" fillId="33" borderId="36" xfId="0" applyFont="1" applyFill="1" applyBorder="1" applyAlignment="1">
      <alignment wrapText="1"/>
    </xf>
    <xf numFmtId="0" fontId="2" fillId="33" borderId="31" xfId="0" applyFont="1" applyFill="1" applyBorder="1" applyAlignment="1">
      <alignment horizontal="left" vertical="center" wrapText="1"/>
    </xf>
    <xf numFmtId="0" fontId="2" fillId="33" borderId="32" xfId="0" applyFont="1" applyFill="1" applyBorder="1" applyAlignment="1">
      <alignment horizontal="left" vertical="center" wrapText="1"/>
    </xf>
    <xf numFmtId="0" fontId="7" fillId="33" borderId="31" xfId="0" applyFont="1" applyFill="1" applyBorder="1" applyAlignment="1">
      <alignment horizontal="left" vertical="center" wrapText="1"/>
    </xf>
    <xf numFmtId="0" fontId="7" fillId="33" borderId="32" xfId="0" applyFont="1" applyFill="1" applyBorder="1" applyAlignment="1">
      <alignment horizontal="left" vertical="center" wrapText="1"/>
    </xf>
    <xf numFmtId="0" fontId="2" fillId="33" borderId="5" xfId="0" applyFont="1" applyFill="1" applyBorder="1" applyAlignment="1">
      <alignment horizontal="left" vertical="center" wrapText="1"/>
    </xf>
    <xf numFmtId="0" fontId="2" fillId="33" borderId="5" xfId="0" applyFont="1" applyFill="1" applyBorder="1" applyAlignment="1">
      <alignment vertical="center" wrapText="1"/>
    </xf>
    <xf numFmtId="0" fontId="7" fillId="33" borderId="43" xfId="0" applyFont="1" applyFill="1" applyBorder="1" applyAlignment="1">
      <alignment horizontal="left" vertical="center" wrapText="1"/>
    </xf>
    <xf numFmtId="0" fontId="7" fillId="33" borderId="44" xfId="0" applyFont="1" applyFill="1" applyBorder="1" applyAlignment="1">
      <alignment horizontal="left" vertical="center" wrapText="1"/>
    </xf>
    <xf numFmtId="49" fontId="7" fillId="33" borderId="2" xfId="0" applyNumberFormat="1" applyFont="1" applyFill="1" applyBorder="1" applyAlignment="1">
      <alignment horizontal="center" vertical="center" wrapText="1"/>
    </xf>
    <xf numFmtId="0" fontId="7" fillId="33" borderId="34" xfId="0" applyFont="1" applyFill="1" applyBorder="1" applyAlignment="1">
      <alignment horizontal="left" vertical="center" wrapText="1"/>
    </xf>
    <xf numFmtId="0" fontId="7" fillId="33" borderId="35" xfId="0" applyFont="1" applyFill="1" applyBorder="1" applyAlignment="1">
      <alignment horizontal="left" vertical="center" wrapText="1"/>
    </xf>
    <xf numFmtId="0" fontId="17" fillId="33" borderId="2" xfId="0" applyFont="1" applyFill="1" applyBorder="1" applyAlignment="1">
      <alignment horizontal="center" vertical="center" wrapText="1"/>
    </xf>
    <xf numFmtId="168" fontId="4" fillId="33" borderId="13" xfId="55" applyNumberFormat="1" applyFont="1" applyFill="1" applyBorder="1" applyAlignment="1">
      <alignment horizontal="center"/>
    </xf>
    <xf numFmtId="168" fontId="4" fillId="33" borderId="23" xfId="55" applyNumberFormat="1" applyFont="1" applyFill="1" applyBorder="1" applyAlignment="1">
      <alignment horizontal="center"/>
    </xf>
    <xf numFmtId="0" fontId="4" fillId="33" borderId="13" xfId="55" applyFont="1" applyFill="1" applyBorder="1" applyAlignment="1">
      <alignment horizontal="center"/>
    </xf>
    <xf numFmtId="0" fontId="4" fillId="33" borderId="23" xfId="55" applyFont="1" applyFill="1" applyBorder="1" applyAlignment="1">
      <alignment horizontal="center"/>
    </xf>
    <xf numFmtId="3" fontId="5" fillId="0" borderId="9" xfId="0" applyNumberFormat="1" applyFont="1" applyFill="1" applyBorder="1" applyAlignment="1" applyProtection="1">
      <alignment horizontal="right" vertical="center" shrinkToFit="1"/>
    </xf>
    <xf numFmtId="168" fontId="5" fillId="0" borderId="9" xfId="0" applyNumberFormat="1" applyFont="1" applyFill="1" applyBorder="1" applyAlignment="1" applyProtection="1">
      <alignment horizontal="right" vertical="center" shrinkToFit="1"/>
    </xf>
    <xf numFmtId="169" fontId="5" fillId="0" borderId="9" xfId="28" applyFont="1" applyFill="1" applyBorder="1" applyAlignment="1" applyProtection="1">
      <alignment vertical="center" shrinkToFit="1"/>
      <protection locked="0"/>
    </xf>
    <xf numFmtId="169" fontId="5" fillId="0" borderId="9" xfId="28" applyFont="1" applyFill="1" applyBorder="1" applyAlignment="1" applyProtection="1">
      <alignment horizontal="right" vertical="center" shrinkToFit="1"/>
      <protection locked="0"/>
    </xf>
    <xf numFmtId="169" fontId="5" fillId="0" borderId="9" xfId="28" applyFont="1" applyFill="1" applyBorder="1" applyAlignment="1" applyProtection="1">
      <alignment horizontal="right" vertical="center" shrinkToFit="1"/>
      <protection locked="0" hidden="1"/>
    </xf>
    <xf numFmtId="169" fontId="5" fillId="0" borderId="9" xfId="28" applyFont="1" applyFill="1" applyBorder="1" applyAlignment="1" applyProtection="1">
      <alignment horizontal="right" vertical="center" shrinkToFit="1"/>
    </xf>
    <xf numFmtId="169" fontId="5" fillId="0" borderId="9" xfId="28" applyFont="1" applyFill="1" applyBorder="1" applyAlignment="1" applyProtection="1">
      <alignment horizontal="right" vertical="center" shrinkToFit="1"/>
      <protection hidden="1"/>
    </xf>
    <xf numFmtId="169" fontId="5" fillId="0" borderId="10" xfId="28" applyFont="1" applyFill="1" applyBorder="1" applyAlignment="1" applyProtection="1">
      <alignment horizontal="right" vertical="center" shrinkToFit="1"/>
      <protection hidden="1"/>
    </xf>
  </cellXfs>
  <cellStyles count="7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omma [0]" xfId="29" builtinId="6" customBuiltin="1"/>
    <cellStyle name="Comma [0] 2" xfId="30"/>
    <cellStyle name="Comma 2" xfId="31"/>
    <cellStyle name="Comma 3" xfId="32"/>
    <cellStyle name="Comma 4" xfId="33"/>
    <cellStyle name="Comma 5" xfId="34"/>
    <cellStyle name="Comma 6" xfId="35"/>
    <cellStyle name="Comma 7" xfId="72"/>
    <cellStyle name="Currency" xfId="36" builtinId="4" customBuiltin="1"/>
    <cellStyle name="Currency [0]" xfId="37" builtinId="7" customBuiltin="1"/>
    <cellStyle name="Currency [0] 2" xfId="38"/>
    <cellStyle name="Currency 2" xfId="39"/>
    <cellStyle name="Currency 3" xfId="40"/>
    <cellStyle name="Currency 4" xfId="41"/>
    <cellStyle name="Currency 5" xfId="42"/>
    <cellStyle name="Currency 6" xfId="43"/>
    <cellStyle name="Explanatory Text" xfId="44" builtinId="53" customBuiltin="1"/>
    <cellStyle name="Followed Hyperlink" xfId="45" builtinId="9" customBuiltin="1"/>
    <cellStyle name="Good" xfId="46" builtinId="26" customBuiltin="1"/>
    <cellStyle name="Heading 1" xfId="47" builtinId="16" customBuiltin="1"/>
    <cellStyle name="Heading 2" xfId="48" builtinId="17" customBuiltin="1"/>
    <cellStyle name="Heading 3" xfId="49" builtinId="18" customBuiltin="1"/>
    <cellStyle name="Heading 4" xfId="50" builtinId="19" customBuiltin="1"/>
    <cellStyle name="Hyperlink" xfId="51" builtinId="8" customBuiltin="1"/>
    <cellStyle name="Input" xfId="52" builtinId="20" customBuiltin="1"/>
    <cellStyle name="Linked Cell" xfId="53" builtinId="24" customBuiltin="1"/>
    <cellStyle name="Neutral" xfId="54" builtinId="28" customBuiltin="1"/>
    <cellStyle name="Normal" xfId="0" builtinId="0" customBuiltin="1"/>
    <cellStyle name="Normal 14" xfId="55"/>
    <cellStyle name="Normal 2" xfId="56"/>
    <cellStyle name="Normal 3" xfId="57"/>
    <cellStyle name="Normal 6" xfId="58"/>
    <cellStyle name="Normal_TFI-KI" xfId="59"/>
    <cellStyle name="Normal_TFI-KI 2" xfId="60"/>
    <cellStyle name="Normal_TFI-POD" xfId="61"/>
    <cellStyle name="OBI_ColHeader" xfId="62"/>
    <cellStyle name="Obično_Knjiga2" xfId="63"/>
    <cellStyle name="Output" xfId="64" builtinId="21" customBuiltin="1"/>
    <cellStyle name="Percent" xfId="71" builtinId="5"/>
    <cellStyle name="Percent 2" xfId="65"/>
    <cellStyle name="Percent 3" xfId="66"/>
    <cellStyle name="Percent 3 2" xfId="73"/>
    <cellStyle name="Style 1" xfId="67"/>
    <cellStyle name="Title" xfId="68" builtinId="15" customBuiltin="1"/>
    <cellStyle name="Total" xfId="69" builtinId="25" customBuiltin="1"/>
    <cellStyle name="Warning Text" xfId="70" builtinId="11" customBuiltin="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AppData\Local\Temp\Radna%20tablica%20RDG_30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zg-itd134\rpa$\A_SEKTOR%20RAC\EKSTERNA%20IZVJESCA\HNB%20IZVJESCA\Statisticko%20izvjesce\2011\0611\NP\za%20HNB\NP_30%2006_kreirano%2019%2007%20kona&#269;no_poslano%20u%20HN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DG"/>
      <sheetName val="NP (tekuće razdoblje)"/>
      <sheetName val="NP (prethodni kvartal)"/>
    </sheetNames>
    <sheetDataSet>
      <sheetData sheetId="0" refreshError="1"/>
      <sheetData sheetId="1"/>
      <sheetData sheetId="2">
        <row r="204">
          <cell r="E204">
            <v>16489.381959999999</v>
          </cell>
        </row>
        <row r="216">
          <cell r="E216">
            <v>14993.73353</v>
          </cell>
        </row>
        <row r="226">
          <cell r="E226">
            <v>1325.7063700000001</v>
          </cell>
        </row>
        <row r="228">
          <cell r="E228">
            <v>-468.16579999999891</v>
          </cell>
        </row>
        <row r="232">
          <cell r="E232">
            <v>10612.723580000002</v>
          </cell>
        </row>
        <row r="233">
          <cell r="E233">
            <v>26.807849999999998</v>
          </cell>
        </row>
        <row r="239">
          <cell r="E239">
            <v>11276.14876</v>
          </cell>
        </row>
        <row r="240">
          <cell r="E240">
            <v>0</v>
          </cell>
        </row>
        <row r="251">
          <cell r="E251">
            <v>200981.40246000001</v>
          </cell>
        </row>
        <row r="274">
          <cell r="E274">
            <v>123631.45702000002</v>
          </cell>
        </row>
        <row r="280">
          <cell r="E280">
            <v>-2524.3749600000001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RDG1-1"/>
      <sheetName val="BS1-2"/>
      <sheetName val="BSK1-2"/>
      <sheetName val="BS-IBS1-3"/>
      <sheetName val="BS-GOD1-4"/>
      <sheetName val="BS-VP1-5"/>
      <sheetName val="BS-DER1-6"/>
      <sheetName val="BS-KRED1-7"/>
      <sheetName val="BS-DEP1-8"/>
      <sheetName val="BS-OK1-9"/>
      <sheetName val="BS-OIO1-10"/>
      <sheetName val="BS-KAM1-11"/>
      <sheetName val="BS-IV1-12"/>
      <sheetName val="BS-JAM1-13"/>
      <sheetName val="BS-ROC1-14"/>
      <sheetName val="BS-RK1-15"/>
      <sheetName val="BS-RD1-16"/>
      <sheetName val="BS-RPK1-17"/>
      <sheetName val="BS-DNP1-18"/>
      <sheetName val="VSI1-19"/>
      <sheetName val="VSO1-20"/>
      <sheetName val="BS-OOD1-21"/>
      <sheetName val="KT-DS1-22"/>
      <sheetName val="DVP1-23"/>
      <sheetName val="Pozicije"/>
      <sheetName val="Kontrole"/>
      <sheetName val="Imena"/>
      <sheetName val="Formule"/>
      <sheetName val="Parametri"/>
      <sheetName val="Disketa"/>
      <sheetName val="Pozispis"/>
      <sheetName val="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9">
          <cell r="D49">
            <v>2200.2417511528602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zoomScaleNormal="100" zoomScaleSheetLayoutView="100" workbookViewId="0">
      <selection activeCell="A53" sqref="A1:I53"/>
    </sheetView>
  </sheetViews>
  <sheetFormatPr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18" t="s">
        <v>196</v>
      </c>
      <c r="B1" s="218"/>
      <c r="C1" s="1"/>
      <c r="D1" s="1"/>
      <c r="E1" s="1"/>
      <c r="F1" s="1"/>
      <c r="G1" s="1"/>
      <c r="H1" s="1"/>
      <c r="I1" s="1"/>
      <c r="J1" s="1"/>
    </row>
    <row r="2" spans="1:10" x14ac:dyDescent="0.2">
      <c r="A2" s="179" t="s">
        <v>178</v>
      </c>
      <c r="B2" s="179"/>
      <c r="C2" s="179"/>
      <c r="D2" s="180"/>
      <c r="E2" s="3" t="s">
        <v>302</v>
      </c>
      <c r="F2" s="4"/>
      <c r="G2" s="5" t="s">
        <v>70</v>
      </c>
      <c r="H2" s="3" t="s">
        <v>317</v>
      </c>
      <c r="I2" s="41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2"/>
      <c r="J3" s="1"/>
    </row>
    <row r="4" spans="1:10" ht="14.25" customHeight="1" x14ac:dyDescent="0.2">
      <c r="A4" s="181" t="s">
        <v>197</v>
      </c>
      <c r="B4" s="181"/>
      <c r="C4" s="181"/>
      <c r="D4" s="181"/>
      <c r="E4" s="181"/>
      <c r="F4" s="181"/>
      <c r="G4" s="181"/>
      <c r="H4" s="181"/>
      <c r="I4" s="181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174" t="s">
        <v>155</v>
      </c>
      <c r="B6" s="175"/>
      <c r="C6" s="182" t="s">
        <v>210</v>
      </c>
      <c r="D6" s="183"/>
      <c r="E6" s="184"/>
      <c r="F6" s="184"/>
      <c r="G6" s="184"/>
      <c r="H6" s="184"/>
      <c r="I6" s="37"/>
      <c r="J6" s="1"/>
    </row>
    <row r="7" spans="1:10" x14ac:dyDescent="0.2">
      <c r="A7" s="38"/>
      <c r="B7" s="38"/>
      <c r="C7" s="13"/>
      <c r="D7" s="13"/>
      <c r="E7" s="184"/>
      <c r="F7" s="184"/>
      <c r="G7" s="184"/>
      <c r="H7" s="184"/>
      <c r="I7" s="37"/>
      <c r="J7" s="1"/>
    </row>
    <row r="8" spans="1:10" x14ac:dyDescent="0.2">
      <c r="A8" s="185" t="s">
        <v>7</v>
      </c>
      <c r="B8" s="186"/>
      <c r="C8" s="182" t="s">
        <v>211</v>
      </c>
      <c r="D8" s="183"/>
      <c r="E8" s="184"/>
      <c r="F8" s="184"/>
      <c r="G8" s="184"/>
      <c r="H8" s="184"/>
      <c r="I8" s="13"/>
      <c r="J8" s="1"/>
    </row>
    <row r="9" spans="1:10" x14ac:dyDescent="0.2">
      <c r="A9" s="39"/>
      <c r="B9" s="39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188" t="s">
        <v>69</v>
      </c>
      <c r="B10" s="189"/>
      <c r="C10" s="182" t="s">
        <v>212</v>
      </c>
      <c r="D10" s="183"/>
      <c r="E10" s="13"/>
      <c r="F10" s="13"/>
      <c r="G10" s="13"/>
      <c r="H10" s="13"/>
      <c r="I10" s="13"/>
      <c r="J10" s="1"/>
    </row>
    <row r="11" spans="1:10" x14ac:dyDescent="0.2">
      <c r="A11" s="189"/>
      <c r="B11" s="189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174" t="s">
        <v>8</v>
      </c>
      <c r="B12" s="175"/>
      <c r="C12" s="176" t="s">
        <v>213</v>
      </c>
      <c r="D12" s="187"/>
      <c r="E12" s="187"/>
      <c r="F12" s="187"/>
      <c r="G12" s="187"/>
      <c r="H12" s="187"/>
      <c r="I12" s="187"/>
      <c r="J12" s="1"/>
    </row>
    <row r="13" spans="1:10" x14ac:dyDescent="0.2">
      <c r="A13" s="38"/>
      <c r="B13" s="38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174" t="s">
        <v>29</v>
      </c>
      <c r="B14" s="175"/>
      <c r="C14" s="190">
        <v>10000</v>
      </c>
      <c r="D14" s="191"/>
      <c r="E14" s="13"/>
      <c r="F14" s="176" t="s">
        <v>214</v>
      </c>
      <c r="G14" s="187"/>
      <c r="H14" s="187"/>
      <c r="I14" s="187"/>
      <c r="J14" s="1"/>
    </row>
    <row r="15" spans="1:10" x14ac:dyDescent="0.2">
      <c r="A15" s="38"/>
      <c r="B15" s="38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174" t="s">
        <v>30</v>
      </c>
      <c r="B16" s="175"/>
      <c r="C16" s="176" t="s">
        <v>215</v>
      </c>
      <c r="D16" s="187"/>
      <c r="E16" s="187"/>
      <c r="F16" s="187"/>
      <c r="G16" s="187"/>
      <c r="H16" s="187"/>
      <c r="I16" s="187"/>
      <c r="J16" s="1"/>
    </row>
    <row r="17" spans="1:10" x14ac:dyDescent="0.2">
      <c r="A17" s="38"/>
      <c r="B17" s="38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174" t="s">
        <v>31</v>
      </c>
      <c r="B18" s="175"/>
      <c r="C18" s="172" t="s">
        <v>216</v>
      </c>
      <c r="D18" s="173"/>
      <c r="E18" s="173"/>
      <c r="F18" s="173"/>
      <c r="G18" s="173"/>
      <c r="H18" s="173"/>
      <c r="I18" s="173"/>
      <c r="J18" s="1"/>
    </row>
    <row r="19" spans="1:10" x14ac:dyDescent="0.2">
      <c r="A19" s="38"/>
      <c r="B19" s="38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174" t="s">
        <v>32</v>
      </c>
      <c r="B20" s="175"/>
      <c r="C20" s="172" t="s">
        <v>217</v>
      </c>
      <c r="D20" s="173"/>
      <c r="E20" s="173"/>
      <c r="F20" s="173"/>
      <c r="G20" s="173"/>
      <c r="H20" s="173"/>
      <c r="I20" s="173"/>
      <c r="J20" s="1"/>
    </row>
    <row r="21" spans="1:10" x14ac:dyDescent="0.2">
      <c r="A21" s="38"/>
      <c r="B21" s="38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174" t="s">
        <v>9</v>
      </c>
      <c r="B22" s="175"/>
      <c r="C22" s="16">
        <v>133</v>
      </c>
      <c r="D22" s="176" t="s">
        <v>214</v>
      </c>
      <c r="E22" s="177"/>
      <c r="F22" s="178"/>
      <c r="G22" s="192"/>
      <c r="H22" s="193"/>
      <c r="I22" s="24"/>
      <c r="J22" s="1"/>
    </row>
    <row r="23" spans="1:10" x14ac:dyDescent="0.2">
      <c r="A23" s="38"/>
      <c r="B23" s="38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174" t="s">
        <v>10</v>
      </c>
      <c r="B24" s="175"/>
      <c r="C24" s="16">
        <v>21</v>
      </c>
      <c r="D24" s="176" t="s">
        <v>218</v>
      </c>
      <c r="E24" s="177"/>
      <c r="F24" s="177"/>
      <c r="G24" s="178"/>
      <c r="H24" s="36" t="s">
        <v>11</v>
      </c>
      <c r="I24" s="43">
        <v>1101</v>
      </c>
      <c r="J24" s="1"/>
    </row>
    <row r="25" spans="1:10" x14ac:dyDescent="0.2">
      <c r="A25" s="38"/>
      <c r="B25" s="38"/>
      <c r="C25" s="13"/>
      <c r="D25" s="17"/>
      <c r="E25" s="17"/>
      <c r="F25" s="17"/>
      <c r="G25" s="38"/>
      <c r="H25" s="38" t="s">
        <v>206</v>
      </c>
      <c r="I25" s="15"/>
      <c r="J25" s="1"/>
    </row>
    <row r="26" spans="1:10" x14ac:dyDescent="0.2">
      <c r="A26" s="174" t="s">
        <v>34</v>
      </c>
      <c r="B26" s="175"/>
      <c r="C26" s="18" t="s">
        <v>298</v>
      </c>
      <c r="D26" s="19"/>
      <c r="E26" s="1"/>
      <c r="F26" s="20"/>
      <c r="G26" s="174" t="s">
        <v>33</v>
      </c>
      <c r="H26" s="175"/>
      <c r="I26" s="44" t="s">
        <v>219</v>
      </c>
      <c r="J26" s="1"/>
    </row>
    <row r="27" spans="1:10" x14ac:dyDescent="0.2">
      <c r="A27" s="38"/>
      <c r="B27" s="38"/>
      <c r="C27" s="13"/>
      <c r="D27" s="20"/>
      <c r="E27" s="20"/>
      <c r="F27" s="20"/>
      <c r="G27" s="20"/>
      <c r="H27" s="13"/>
      <c r="I27" s="45"/>
      <c r="J27" s="1"/>
    </row>
    <row r="28" spans="1:10" x14ac:dyDescent="0.2">
      <c r="A28" s="206" t="s">
        <v>12</v>
      </c>
      <c r="B28" s="207"/>
      <c r="C28" s="208"/>
      <c r="D28" s="208"/>
      <c r="E28" s="209" t="s">
        <v>13</v>
      </c>
      <c r="F28" s="210"/>
      <c r="G28" s="210"/>
      <c r="H28" s="219" t="s">
        <v>14</v>
      </c>
      <c r="I28" s="219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5"/>
      <c r="J29" s="1"/>
    </row>
    <row r="30" spans="1:10" x14ac:dyDescent="0.2">
      <c r="A30" s="202" t="s">
        <v>223</v>
      </c>
      <c r="B30" s="194"/>
      <c r="C30" s="194"/>
      <c r="D30" s="203"/>
      <c r="E30" s="176" t="s">
        <v>224</v>
      </c>
      <c r="F30" s="194"/>
      <c r="G30" s="203"/>
      <c r="H30" s="197" t="s">
        <v>225</v>
      </c>
      <c r="I30" s="198"/>
      <c r="J30" s="1"/>
    </row>
    <row r="31" spans="1:10" x14ac:dyDescent="0.2">
      <c r="A31" s="82"/>
      <c r="B31" s="82"/>
      <c r="C31" s="83"/>
      <c r="D31" s="204"/>
      <c r="E31" s="204"/>
      <c r="F31" s="204"/>
      <c r="G31" s="205"/>
      <c r="H31" s="17"/>
      <c r="I31" s="84"/>
      <c r="J31" s="1"/>
    </row>
    <row r="32" spans="1:10" x14ac:dyDescent="0.2">
      <c r="A32" s="202" t="s">
        <v>226</v>
      </c>
      <c r="B32" s="194"/>
      <c r="C32" s="194"/>
      <c r="D32" s="203"/>
      <c r="E32" s="176" t="s">
        <v>316</v>
      </c>
      <c r="F32" s="194"/>
      <c r="G32" s="203"/>
      <c r="H32" s="197" t="s">
        <v>227</v>
      </c>
      <c r="I32" s="198"/>
      <c r="J32" s="1"/>
    </row>
    <row r="33" spans="1:10" x14ac:dyDescent="0.2">
      <c r="A33" s="82"/>
      <c r="B33" s="82"/>
      <c r="C33" s="83"/>
      <c r="D33" s="147"/>
      <c r="E33" s="147"/>
      <c r="F33" s="147"/>
      <c r="G33" s="148"/>
      <c r="H33" s="17"/>
      <c r="I33" s="85"/>
      <c r="J33" s="1"/>
    </row>
    <row r="34" spans="1:10" x14ac:dyDescent="0.2">
      <c r="A34" s="202" t="s">
        <v>228</v>
      </c>
      <c r="B34" s="194"/>
      <c r="C34" s="194"/>
      <c r="D34" s="203"/>
      <c r="E34" s="176" t="s">
        <v>229</v>
      </c>
      <c r="F34" s="194"/>
      <c r="G34" s="203"/>
      <c r="H34" s="197" t="s">
        <v>230</v>
      </c>
      <c r="I34" s="198"/>
      <c r="J34" s="1"/>
    </row>
    <row r="35" spans="1:10" x14ac:dyDescent="0.2">
      <c r="A35" s="82"/>
      <c r="B35" s="82"/>
      <c r="C35" s="83"/>
      <c r="D35" s="147"/>
      <c r="E35" s="147"/>
      <c r="F35" s="147"/>
      <c r="G35" s="148"/>
      <c r="H35" s="17"/>
      <c r="I35" s="85"/>
      <c r="J35" s="1"/>
    </row>
    <row r="36" spans="1:10" x14ac:dyDescent="0.2">
      <c r="A36" s="202" t="s">
        <v>303</v>
      </c>
      <c r="B36" s="194"/>
      <c r="C36" s="194"/>
      <c r="D36" s="203"/>
      <c r="E36" s="176" t="s">
        <v>304</v>
      </c>
      <c r="F36" s="194"/>
      <c r="G36" s="194"/>
      <c r="H36" s="197" t="s">
        <v>305</v>
      </c>
      <c r="I36" s="198"/>
      <c r="J36" s="1"/>
    </row>
    <row r="37" spans="1:10" x14ac:dyDescent="0.2">
      <c r="A37" s="22"/>
      <c r="B37" s="22"/>
      <c r="C37" s="195"/>
      <c r="D37" s="196"/>
      <c r="E37" s="13"/>
      <c r="F37" s="195"/>
      <c r="G37" s="196"/>
      <c r="H37" s="13"/>
      <c r="I37" s="13"/>
      <c r="J37" s="1"/>
    </row>
    <row r="38" spans="1:10" x14ac:dyDescent="0.2">
      <c r="A38" s="199"/>
      <c r="B38" s="200"/>
      <c r="C38" s="200"/>
      <c r="D38" s="201"/>
      <c r="E38" s="214"/>
      <c r="F38" s="200"/>
      <c r="G38" s="200"/>
      <c r="H38" s="182"/>
      <c r="I38" s="216"/>
      <c r="J38" s="1"/>
    </row>
    <row r="39" spans="1:10" x14ac:dyDescent="0.2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">
      <c r="A40" s="199"/>
      <c r="B40" s="200"/>
      <c r="C40" s="200"/>
      <c r="D40" s="201"/>
      <c r="E40" s="214"/>
      <c r="F40" s="200"/>
      <c r="G40" s="200"/>
      <c r="H40" s="182"/>
      <c r="I40" s="216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188" t="s">
        <v>64</v>
      </c>
      <c r="B44" s="211"/>
      <c r="C44" s="182"/>
      <c r="D44" s="183"/>
      <c r="E44" s="13"/>
      <c r="F44" s="176"/>
      <c r="G44" s="200"/>
      <c r="H44" s="200"/>
      <c r="I44" s="200"/>
      <c r="J44" s="1"/>
    </row>
    <row r="45" spans="1:10" x14ac:dyDescent="0.2">
      <c r="A45" s="22"/>
      <c r="B45" s="22"/>
      <c r="C45" s="195"/>
      <c r="D45" s="196"/>
      <c r="E45" s="13"/>
      <c r="F45" s="195"/>
      <c r="G45" s="215"/>
      <c r="H45" s="27"/>
      <c r="I45" s="27"/>
      <c r="J45" s="1"/>
    </row>
    <row r="46" spans="1:10" x14ac:dyDescent="0.2">
      <c r="A46" s="188" t="s">
        <v>15</v>
      </c>
      <c r="B46" s="211"/>
      <c r="C46" s="176" t="s">
        <v>300</v>
      </c>
      <c r="D46" s="202"/>
      <c r="E46" s="202"/>
      <c r="F46" s="202"/>
      <c r="G46" s="202"/>
      <c r="H46" s="202"/>
      <c r="I46" s="202"/>
      <c r="J46" s="1"/>
    </row>
    <row r="47" spans="1:10" x14ac:dyDescent="0.2">
      <c r="A47" s="38"/>
      <c r="B47" s="38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">
      <c r="A48" s="188" t="s">
        <v>174</v>
      </c>
      <c r="B48" s="211"/>
      <c r="C48" s="212" t="s">
        <v>315</v>
      </c>
      <c r="D48" s="213"/>
      <c r="E48" s="217"/>
      <c r="F48" s="13"/>
      <c r="G48" s="36" t="s">
        <v>175</v>
      </c>
      <c r="H48" s="212" t="s">
        <v>220</v>
      </c>
      <c r="I48" s="213"/>
      <c r="J48" s="1"/>
    </row>
    <row r="49" spans="1:10" x14ac:dyDescent="0.2">
      <c r="A49" s="38"/>
      <c r="B49" s="38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188" t="s">
        <v>31</v>
      </c>
      <c r="B50" s="211"/>
      <c r="C50" s="222" t="s">
        <v>301</v>
      </c>
      <c r="D50" s="213"/>
      <c r="E50" s="213"/>
      <c r="F50" s="213"/>
      <c r="G50" s="213"/>
      <c r="H50" s="213"/>
      <c r="I50" s="213"/>
      <c r="J50" s="1"/>
    </row>
    <row r="51" spans="1:10" x14ac:dyDescent="0.2">
      <c r="A51" s="38"/>
      <c r="B51" s="38"/>
      <c r="C51" s="13"/>
      <c r="D51" s="13"/>
      <c r="E51" s="13"/>
      <c r="F51" s="13"/>
      <c r="G51" s="13"/>
      <c r="H51" s="13"/>
      <c r="I51" s="13"/>
      <c r="J51" s="1"/>
    </row>
    <row r="52" spans="1:10" x14ac:dyDescent="0.2">
      <c r="A52" s="174" t="s">
        <v>0</v>
      </c>
      <c r="B52" s="175"/>
      <c r="C52" s="176" t="s">
        <v>222</v>
      </c>
      <c r="D52" s="202"/>
      <c r="E52" s="202"/>
      <c r="F52" s="202"/>
      <c r="G52" s="202"/>
      <c r="H52" s="202"/>
      <c r="I52" s="202"/>
      <c r="J52" s="1"/>
    </row>
    <row r="53" spans="1:10" x14ac:dyDescent="0.2">
      <c r="A53" s="14"/>
      <c r="B53" s="14"/>
      <c r="C53" s="226" t="s">
        <v>119</v>
      </c>
      <c r="D53" s="226"/>
      <c r="E53" s="226"/>
      <c r="F53" s="226"/>
      <c r="G53" s="226"/>
      <c r="H53" s="226"/>
      <c r="I53" s="33"/>
      <c r="J53" s="1"/>
    </row>
    <row r="54" spans="1:10" x14ac:dyDescent="0.2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">
      <c r="A56" s="14"/>
      <c r="B56" s="220" t="s">
        <v>16</v>
      </c>
      <c r="C56" s="221"/>
      <c r="D56" s="221"/>
      <c r="E56" s="221"/>
      <c r="F56" s="29"/>
      <c r="G56" s="29"/>
      <c r="H56" s="29"/>
      <c r="I56" s="29"/>
      <c r="J56" s="1"/>
    </row>
    <row r="57" spans="1:10" x14ac:dyDescent="0.2">
      <c r="A57" s="14"/>
      <c r="B57" s="220" t="s">
        <v>221</v>
      </c>
      <c r="C57" s="221"/>
      <c r="D57" s="221"/>
      <c r="E57" s="221"/>
      <c r="F57" s="221"/>
      <c r="G57" s="221"/>
      <c r="H57" s="221"/>
      <c r="I57" s="221"/>
      <c r="J57" s="1"/>
    </row>
    <row r="58" spans="1:10" x14ac:dyDescent="0.2">
      <c r="A58" s="14"/>
      <c r="B58" s="220" t="s">
        <v>202</v>
      </c>
      <c r="C58" s="221"/>
      <c r="D58" s="221"/>
      <c r="E58" s="221"/>
      <c r="F58" s="221"/>
      <c r="G58" s="221"/>
      <c r="H58" s="221"/>
      <c r="I58" s="29"/>
      <c r="J58" s="1"/>
    </row>
    <row r="59" spans="1:10" x14ac:dyDescent="0.2">
      <c r="A59" s="14"/>
      <c r="B59" s="220" t="s">
        <v>198</v>
      </c>
      <c r="C59" s="221"/>
      <c r="D59" s="221"/>
      <c r="E59" s="221"/>
      <c r="F59" s="221"/>
      <c r="G59" s="221"/>
      <c r="H59" s="221"/>
      <c r="I59" s="221"/>
      <c r="J59" s="1"/>
    </row>
    <row r="60" spans="1:10" x14ac:dyDescent="0.2">
      <c r="A60" s="14"/>
      <c r="B60" s="220" t="s">
        <v>205</v>
      </c>
      <c r="C60" s="221"/>
      <c r="D60" s="221"/>
      <c r="E60" s="221"/>
      <c r="F60" s="221"/>
      <c r="G60" s="221"/>
      <c r="H60" s="221"/>
      <c r="I60" s="221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5" thickBot="1" x14ac:dyDescent="0.25">
      <c r="A63" s="46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">
      <c r="A64" s="13"/>
      <c r="B64" s="13"/>
      <c r="C64" s="13"/>
      <c r="D64" s="13"/>
      <c r="E64" s="14" t="s">
        <v>176</v>
      </c>
      <c r="F64" s="1"/>
      <c r="G64" s="223" t="s">
        <v>177</v>
      </c>
      <c r="H64" s="224"/>
      <c r="I64" s="225"/>
      <c r="J64" s="1"/>
    </row>
    <row r="65" spans="1:10" x14ac:dyDescent="0.2">
      <c r="A65" s="40"/>
      <c r="B65" s="40"/>
      <c r="C65" s="13"/>
      <c r="D65" s="13"/>
      <c r="E65" s="13"/>
      <c r="F65" s="13"/>
      <c r="G65" s="195"/>
      <c r="H65" s="196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2"/>
    <protectedRange sqref="I24" name="Range1_15"/>
  </protectedRanges>
  <mergeCells count="74">
    <mergeCell ref="G65:H65"/>
    <mergeCell ref="A50:B50"/>
    <mergeCell ref="A52:B52"/>
    <mergeCell ref="C52:I52"/>
    <mergeCell ref="B56:E56"/>
    <mergeCell ref="B57:I57"/>
    <mergeCell ref="B58:H58"/>
    <mergeCell ref="B59:I59"/>
    <mergeCell ref="B60:I60"/>
    <mergeCell ref="C50:I50"/>
    <mergeCell ref="G64:I64"/>
    <mergeCell ref="C53:H53"/>
    <mergeCell ref="A1:B1"/>
    <mergeCell ref="C37:D37"/>
    <mergeCell ref="F37:G37"/>
    <mergeCell ref="A38:D38"/>
    <mergeCell ref="E38:G38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H28:I28"/>
    <mergeCell ref="A36:D36"/>
    <mergeCell ref="A48:B48"/>
    <mergeCell ref="A46:B46"/>
    <mergeCell ref="A34:D34"/>
    <mergeCell ref="E34:G34"/>
    <mergeCell ref="E32:G32"/>
    <mergeCell ref="C46:I46"/>
    <mergeCell ref="H48:I48"/>
    <mergeCell ref="E40:G40"/>
    <mergeCell ref="F45:G45"/>
    <mergeCell ref="H38:I38"/>
    <mergeCell ref="C48:E48"/>
    <mergeCell ref="A44:B44"/>
    <mergeCell ref="C44:D44"/>
    <mergeCell ref="F44:I44"/>
    <mergeCell ref="H40:I40"/>
    <mergeCell ref="H34:I34"/>
    <mergeCell ref="C45:D45"/>
    <mergeCell ref="H36:I36"/>
    <mergeCell ref="A40:D40"/>
    <mergeCell ref="H32:I32"/>
    <mergeCell ref="A32:D32"/>
    <mergeCell ref="A14:B14"/>
    <mergeCell ref="C14:D14"/>
    <mergeCell ref="F14:I14"/>
    <mergeCell ref="G22:H22"/>
    <mergeCell ref="E36:G36"/>
    <mergeCell ref="D31:G31"/>
    <mergeCell ref="A28:D28"/>
    <mergeCell ref="E28:G28"/>
    <mergeCell ref="G26:H26"/>
    <mergeCell ref="C20:I20"/>
    <mergeCell ref="A22:B22"/>
    <mergeCell ref="D22:F22"/>
    <mergeCell ref="A2:D2"/>
    <mergeCell ref="A4:I4"/>
    <mergeCell ref="A6:B6"/>
    <mergeCell ref="C6:D6"/>
    <mergeCell ref="E6:H8"/>
    <mergeCell ref="A8:B8"/>
    <mergeCell ref="C8:D8"/>
    <mergeCell ref="A16:B16"/>
    <mergeCell ref="C16:I16"/>
    <mergeCell ref="A10:B11"/>
    <mergeCell ref="C10:D10"/>
    <mergeCell ref="A12:B12"/>
    <mergeCell ref="C12:I12"/>
  </mergeCells>
  <phoneticPr fontId="3" type="noConversion"/>
  <conditionalFormatting sqref="H29">
    <cfRule type="cellIs" dxfId="7" priority="2" stopIfTrue="1" operator="equal">
      <formula>"DA"</formula>
    </cfRule>
  </conditionalFormatting>
  <conditionalFormatting sqref="H2">
    <cfRule type="cellIs" dxfId="6" priority="3" stopIfTrue="1" operator="lessThan">
      <formula>#REF!</formula>
    </cfRule>
  </conditionalFormatting>
  <conditionalFormatting sqref="H2">
    <cfRule type="cellIs" dxfId="5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16" workbookViewId="0">
      <selection activeCell="A2" sqref="A2:K56"/>
    </sheetView>
  </sheetViews>
  <sheetFormatPr defaultRowHeight="12.75" x14ac:dyDescent="0.2"/>
  <cols>
    <col min="1" max="9" width="9.140625" style="70"/>
    <col min="10" max="11" width="15.7109375" style="70" customWidth="1"/>
    <col min="12" max="16384" width="9.140625" style="70"/>
  </cols>
  <sheetData>
    <row r="1" spans="1:11" ht="1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86"/>
    </row>
    <row r="2" spans="1:11" ht="15" customHeight="1" x14ac:dyDescent="0.2">
      <c r="A2" s="258" t="s">
        <v>120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 ht="15" customHeight="1" x14ac:dyDescent="0.2">
      <c r="A3" s="55"/>
      <c r="B3" s="55"/>
      <c r="C3" s="55"/>
      <c r="D3" s="259" t="s">
        <v>179</v>
      </c>
      <c r="E3" s="260"/>
      <c r="F3" s="261" t="s">
        <v>317</v>
      </c>
      <c r="G3" s="262"/>
      <c r="H3" s="55"/>
      <c r="I3" s="55"/>
      <c r="J3" s="263" t="s">
        <v>187</v>
      </c>
      <c r="K3" s="263"/>
    </row>
    <row r="4" spans="1:11" ht="22.5" x14ac:dyDescent="0.2">
      <c r="A4" s="264" t="s">
        <v>154</v>
      </c>
      <c r="B4" s="264"/>
      <c r="C4" s="264"/>
      <c r="D4" s="264"/>
      <c r="E4" s="264"/>
      <c r="F4" s="264"/>
      <c r="G4" s="264"/>
      <c r="H4" s="264"/>
      <c r="I4" s="149" t="s">
        <v>188</v>
      </c>
      <c r="J4" s="150" t="s">
        <v>207</v>
      </c>
      <c r="K4" s="150" t="s">
        <v>208</v>
      </c>
    </row>
    <row r="5" spans="1:11" x14ac:dyDescent="0.2">
      <c r="A5" s="265">
        <v>1</v>
      </c>
      <c r="B5" s="265"/>
      <c r="C5" s="265"/>
      <c r="D5" s="265"/>
      <c r="E5" s="265"/>
      <c r="F5" s="265"/>
      <c r="G5" s="265"/>
      <c r="H5" s="265"/>
      <c r="I5" s="50">
        <v>2</v>
      </c>
      <c r="J5" s="150">
        <v>3</v>
      </c>
      <c r="K5" s="150">
        <v>4</v>
      </c>
    </row>
    <row r="6" spans="1:11" x14ac:dyDescent="0.2">
      <c r="A6" s="266" t="s">
        <v>122</v>
      </c>
      <c r="B6" s="267"/>
      <c r="C6" s="267"/>
      <c r="D6" s="267"/>
      <c r="E6" s="267"/>
      <c r="F6" s="267"/>
      <c r="G6" s="267"/>
      <c r="H6" s="267"/>
      <c r="I6" s="267"/>
      <c r="J6" s="267"/>
      <c r="K6" s="268"/>
    </row>
    <row r="7" spans="1:11" x14ac:dyDescent="0.2">
      <c r="A7" s="269" t="s">
        <v>79</v>
      </c>
      <c r="B7" s="270"/>
      <c r="C7" s="270"/>
      <c r="D7" s="270"/>
      <c r="E7" s="270"/>
      <c r="F7" s="270"/>
      <c r="G7" s="270"/>
      <c r="H7" s="271"/>
      <c r="I7" s="57">
        <v>1</v>
      </c>
      <c r="J7" s="151">
        <f>SUM(J8:J9)</f>
        <v>2179809734</v>
      </c>
      <c r="K7" s="151">
        <f>SUM(K8:K9)</f>
        <v>2313312878</v>
      </c>
    </row>
    <row r="8" spans="1:11" x14ac:dyDescent="0.2">
      <c r="A8" s="252" t="s">
        <v>123</v>
      </c>
      <c r="B8" s="253"/>
      <c r="C8" s="253"/>
      <c r="D8" s="253"/>
      <c r="E8" s="253"/>
      <c r="F8" s="253"/>
      <c r="G8" s="253"/>
      <c r="H8" s="254"/>
      <c r="I8" s="58">
        <v>2</v>
      </c>
      <c r="J8" s="152">
        <v>412197218</v>
      </c>
      <c r="K8" s="152">
        <v>451003058</v>
      </c>
    </row>
    <row r="9" spans="1:11" x14ac:dyDescent="0.2">
      <c r="A9" s="252" t="s">
        <v>124</v>
      </c>
      <c r="B9" s="253"/>
      <c r="C9" s="253"/>
      <c r="D9" s="253"/>
      <c r="E9" s="253"/>
      <c r="F9" s="253"/>
      <c r="G9" s="253"/>
      <c r="H9" s="254"/>
      <c r="I9" s="58">
        <v>3</v>
      </c>
      <c r="J9" s="152">
        <v>1767612516</v>
      </c>
      <c r="K9" s="152">
        <v>1862309820</v>
      </c>
    </row>
    <row r="10" spans="1:11" x14ac:dyDescent="0.2">
      <c r="A10" s="252" t="s">
        <v>125</v>
      </c>
      <c r="B10" s="253"/>
      <c r="C10" s="253"/>
      <c r="D10" s="253"/>
      <c r="E10" s="253"/>
      <c r="F10" s="253"/>
      <c r="G10" s="253"/>
      <c r="H10" s="254"/>
      <c r="I10" s="58">
        <v>4</v>
      </c>
      <c r="J10" s="152">
        <v>958338782</v>
      </c>
      <c r="K10" s="152">
        <v>945432627</v>
      </c>
    </row>
    <row r="11" spans="1:11" x14ac:dyDescent="0.2">
      <c r="A11" s="252" t="s">
        <v>126</v>
      </c>
      <c r="B11" s="253"/>
      <c r="C11" s="253"/>
      <c r="D11" s="253"/>
      <c r="E11" s="253"/>
      <c r="F11" s="253"/>
      <c r="G11" s="253"/>
      <c r="H11" s="254"/>
      <c r="I11" s="58">
        <v>5</v>
      </c>
      <c r="J11" s="152">
        <v>501234808</v>
      </c>
      <c r="K11" s="152">
        <v>612920409</v>
      </c>
    </row>
    <row r="12" spans="1:11" ht="24" customHeight="1" x14ac:dyDescent="0.2">
      <c r="A12" s="252" t="s">
        <v>39</v>
      </c>
      <c r="B12" s="253"/>
      <c r="C12" s="253"/>
      <c r="D12" s="253"/>
      <c r="E12" s="253"/>
      <c r="F12" s="253"/>
      <c r="G12" s="253"/>
      <c r="H12" s="254"/>
      <c r="I12" s="58">
        <v>6</v>
      </c>
      <c r="J12" s="152">
        <v>715276908</v>
      </c>
      <c r="K12" s="152">
        <v>706695363</v>
      </c>
    </row>
    <row r="13" spans="1:11" ht="24" customHeight="1" x14ac:dyDescent="0.2">
      <c r="A13" s="252" t="s">
        <v>40</v>
      </c>
      <c r="B13" s="253"/>
      <c r="C13" s="253"/>
      <c r="D13" s="253"/>
      <c r="E13" s="253"/>
      <c r="F13" s="253"/>
      <c r="G13" s="253"/>
      <c r="H13" s="254"/>
      <c r="I13" s="58">
        <v>7</v>
      </c>
      <c r="J13" s="152">
        <v>1995759118</v>
      </c>
      <c r="K13" s="152">
        <v>2274506476</v>
      </c>
    </row>
    <row r="14" spans="1:11" ht="24" customHeight="1" x14ac:dyDescent="0.2">
      <c r="A14" s="252" t="s">
        <v>127</v>
      </c>
      <c r="B14" s="253"/>
      <c r="C14" s="253"/>
      <c r="D14" s="253"/>
      <c r="E14" s="253"/>
      <c r="F14" s="253"/>
      <c r="G14" s="253"/>
      <c r="H14" s="254"/>
      <c r="I14" s="58">
        <v>8</v>
      </c>
      <c r="J14" s="152">
        <v>566062663</v>
      </c>
      <c r="K14" s="152">
        <v>441917263</v>
      </c>
    </row>
    <row r="15" spans="1:11" ht="24" customHeight="1" x14ac:dyDescent="0.2">
      <c r="A15" s="252" t="s">
        <v>133</v>
      </c>
      <c r="B15" s="253"/>
      <c r="C15" s="253"/>
      <c r="D15" s="253"/>
      <c r="E15" s="253"/>
      <c r="F15" s="253"/>
      <c r="G15" s="253"/>
      <c r="H15" s="254"/>
      <c r="I15" s="58">
        <v>9</v>
      </c>
      <c r="J15" s="330">
        <v>0</v>
      </c>
      <c r="K15" s="330">
        <v>0</v>
      </c>
    </row>
    <row r="16" spans="1:11" x14ac:dyDescent="0.2">
      <c r="A16" s="252" t="s">
        <v>128</v>
      </c>
      <c r="B16" s="253"/>
      <c r="C16" s="253"/>
      <c r="D16" s="253"/>
      <c r="E16" s="253"/>
      <c r="F16" s="253"/>
      <c r="G16" s="253"/>
      <c r="H16" s="254"/>
      <c r="I16" s="58">
        <v>10</v>
      </c>
      <c r="J16" s="330">
        <v>0</v>
      </c>
      <c r="K16" s="152">
        <v>338154</v>
      </c>
    </row>
    <row r="17" spans="1:11" x14ac:dyDescent="0.2">
      <c r="A17" s="252" t="s">
        <v>129</v>
      </c>
      <c r="B17" s="253"/>
      <c r="C17" s="253"/>
      <c r="D17" s="253"/>
      <c r="E17" s="253"/>
      <c r="F17" s="253"/>
      <c r="G17" s="253"/>
      <c r="H17" s="254"/>
      <c r="I17" s="58">
        <v>11</v>
      </c>
      <c r="J17" s="152">
        <v>104187886</v>
      </c>
      <c r="K17" s="152">
        <v>89322439</v>
      </c>
    </row>
    <row r="18" spans="1:11" x14ac:dyDescent="0.2">
      <c r="A18" s="252" t="s">
        <v>130</v>
      </c>
      <c r="B18" s="253"/>
      <c r="C18" s="253"/>
      <c r="D18" s="253"/>
      <c r="E18" s="253"/>
      <c r="F18" s="253"/>
      <c r="G18" s="253"/>
      <c r="H18" s="254"/>
      <c r="I18" s="58">
        <v>12</v>
      </c>
      <c r="J18" s="152">
        <v>10164694441</v>
      </c>
      <c r="K18" s="152">
        <v>11195640976</v>
      </c>
    </row>
    <row r="19" spans="1:11" x14ac:dyDescent="0.2">
      <c r="A19" s="255" t="s">
        <v>134</v>
      </c>
      <c r="B19" s="256"/>
      <c r="C19" s="256"/>
      <c r="D19" s="256"/>
      <c r="E19" s="256"/>
      <c r="F19" s="256"/>
      <c r="G19" s="256"/>
      <c r="H19" s="257"/>
      <c r="I19" s="58">
        <v>13</v>
      </c>
      <c r="J19" s="152">
        <v>7930000</v>
      </c>
      <c r="K19" s="152">
        <v>7930000</v>
      </c>
    </row>
    <row r="20" spans="1:11" x14ac:dyDescent="0.2">
      <c r="A20" s="252" t="s">
        <v>131</v>
      </c>
      <c r="B20" s="253"/>
      <c r="C20" s="253"/>
      <c r="D20" s="253"/>
      <c r="E20" s="253"/>
      <c r="F20" s="253"/>
      <c r="G20" s="253"/>
      <c r="H20" s="254"/>
      <c r="I20" s="58">
        <v>14</v>
      </c>
      <c r="J20" s="152">
        <v>103134707</v>
      </c>
      <c r="K20" s="152">
        <v>96410564</v>
      </c>
    </row>
    <row r="21" spans="1:11" x14ac:dyDescent="0.2">
      <c r="A21" s="252" t="s">
        <v>132</v>
      </c>
      <c r="B21" s="253"/>
      <c r="C21" s="253"/>
      <c r="D21" s="253"/>
      <c r="E21" s="253"/>
      <c r="F21" s="253"/>
      <c r="G21" s="253"/>
      <c r="H21" s="254"/>
      <c r="I21" s="58">
        <v>15</v>
      </c>
      <c r="J21" s="152">
        <v>156773180</v>
      </c>
      <c r="K21" s="152">
        <v>155556934</v>
      </c>
    </row>
    <row r="22" spans="1:11" x14ac:dyDescent="0.2">
      <c r="A22" s="252" t="s">
        <v>37</v>
      </c>
      <c r="B22" s="253"/>
      <c r="C22" s="253"/>
      <c r="D22" s="253"/>
      <c r="E22" s="253"/>
      <c r="F22" s="253"/>
      <c r="G22" s="253"/>
      <c r="H22" s="254"/>
      <c r="I22" s="58">
        <v>16</v>
      </c>
      <c r="J22" s="152">
        <v>582980978</v>
      </c>
      <c r="K22" s="152">
        <v>589480303</v>
      </c>
    </row>
    <row r="23" spans="1:11" x14ac:dyDescent="0.2">
      <c r="A23" s="249" t="s">
        <v>78</v>
      </c>
      <c r="B23" s="250"/>
      <c r="C23" s="250"/>
      <c r="D23" s="250"/>
      <c r="E23" s="250"/>
      <c r="F23" s="250"/>
      <c r="G23" s="250"/>
      <c r="H23" s="251"/>
      <c r="I23" s="60">
        <v>17</v>
      </c>
      <c r="J23" s="153">
        <f>SUM(J10:J22)+J7</f>
        <v>18036183205</v>
      </c>
      <c r="K23" s="153">
        <f>SUM(K10:K22)+K7</f>
        <v>19429464386</v>
      </c>
    </row>
    <row r="24" spans="1:11" x14ac:dyDescent="0.2">
      <c r="A24" s="239" t="s">
        <v>38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2"/>
    </row>
    <row r="25" spans="1:11" x14ac:dyDescent="0.2">
      <c r="A25" s="246" t="s">
        <v>80</v>
      </c>
      <c r="B25" s="247"/>
      <c r="C25" s="247"/>
      <c r="D25" s="247"/>
      <c r="E25" s="247"/>
      <c r="F25" s="247"/>
      <c r="G25" s="247"/>
      <c r="H25" s="248"/>
      <c r="I25" s="52">
        <v>18</v>
      </c>
      <c r="J25" s="151">
        <f>SUM(J26:J27)</f>
        <v>558124023</v>
      </c>
      <c r="K25" s="151">
        <f>SUM(K26:K27)</f>
        <v>607633943</v>
      </c>
    </row>
    <row r="26" spans="1:11" x14ac:dyDescent="0.2">
      <c r="A26" s="230" t="s">
        <v>41</v>
      </c>
      <c r="B26" s="231"/>
      <c r="C26" s="231"/>
      <c r="D26" s="231"/>
      <c r="E26" s="231"/>
      <c r="F26" s="231"/>
      <c r="G26" s="231"/>
      <c r="H26" s="232"/>
      <c r="I26" s="52">
        <v>19</v>
      </c>
      <c r="J26" s="152">
        <v>393994</v>
      </c>
      <c r="K26" s="330">
        <v>0</v>
      </c>
    </row>
    <row r="27" spans="1:11" x14ac:dyDescent="0.2">
      <c r="A27" s="230" t="s">
        <v>42</v>
      </c>
      <c r="B27" s="231"/>
      <c r="C27" s="231"/>
      <c r="D27" s="231"/>
      <c r="E27" s="231"/>
      <c r="F27" s="231"/>
      <c r="G27" s="231"/>
      <c r="H27" s="232"/>
      <c r="I27" s="52">
        <v>20</v>
      </c>
      <c r="J27" s="152">
        <v>557730029</v>
      </c>
      <c r="K27" s="152">
        <v>607633943</v>
      </c>
    </row>
    <row r="28" spans="1:11" x14ac:dyDescent="0.2">
      <c r="A28" s="230" t="s">
        <v>43</v>
      </c>
      <c r="B28" s="231"/>
      <c r="C28" s="231"/>
      <c r="D28" s="231"/>
      <c r="E28" s="231"/>
      <c r="F28" s="231"/>
      <c r="G28" s="231"/>
      <c r="H28" s="232"/>
      <c r="I28" s="52">
        <v>21</v>
      </c>
      <c r="J28" s="154">
        <f>SUM(J29:J31)</f>
        <v>12594728119</v>
      </c>
      <c r="K28" s="154">
        <f>SUM(K29:K31)</f>
        <v>14430923517</v>
      </c>
    </row>
    <row r="29" spans="1:11" x14ac:dyDescent="0.2">
      <c r="A29" s="230" t="s">
        <v>44</v>
      </c>
      <c r="B29" s="231"/>
      <c r="C29" s="231"/>
      <c r="D29" s="231"/>
      <c r="E29" s="231"/>
      <c r="F29" s="231"/>
      <c r="G29" s="231"/>
      <c r="H29" s="232"/>
      <c r="I29" s="52">
        <v>22</v>
      </c>
      <c r="J29" s="152">
        <v>2936586232</v>
      </c>
      <c r="K29" s="152">
        <v>3803915134</v>
      </c>
    </row>
    <row r="30" spans="1:11" x14ac:dyDescent="0.2">
      <c r="A30" s="230" t="s">
        <v>45</v>
      </c>
      <c r="B30" s="231"/>
      <c r="C30" s="231"/>
      <c r="D30" s="231"/>
      <c r="E30" s="231"/>
      <c r="F30" s="231"/>
      <c r="G30" s="231"/>
      <c r="H30" s="232"/>
      <c r="I30" s="52">
        <v>23</v>
      </c>
      <c r="J30" s="152">
        <v>1060935229</v>
      </c>
      <c r="K30" s="152">
        <v>1345177437</v>
      </c>
    </row>
    <row r="31" spans="1:11" x14ac:dyDescent="0.2">
      <c r="A31" s="230" t="s">
        <v>46</v>
      </c>
      <c r="B31" s="231"/>
      <c r="C31" s="231"/>
      <c r="D31" s="231"/>
      <c r="E31" s="231"/>
      <c r="F31" s="231"/>
      <c r="G31" s="231"/>
      <c r="H31" s="232"/>
      <c r="I31" s="52">
        <v>24</v>
      </c>
      <c r="J31" s="152">
        <v>8597206658</v>
      </c>
      <c r="K31" s="152">
        <v>9281830946</v>
      </c>
    </row>
    <row r="32" spans="1:11" x14ac:dyDescent="0.2">
      <c r="A32" s="230" t="s">
        <v>77</v>
      </c>
      <c r="B32" s="231"/>
      <c r="C32" s="231"/>
      <c r="D32" s="231"/>
      <c r="E32" s="231"/>
      <c r="F32" s="231"/>
      <c r="G32" s="231"/>
      <c r="H32" s="232"/>
      <c r="I32" s="52">
        <v>25</v>
      </c>
      <c r="J32" s="154">
        <f>SUM(J33:J34)</f>
        <v>446650250</v>
      </c>
      <c r="K32" s="154">
        <f>SUM(K33:K34)</f>
        <v>175681420</v>
      </c>
    </row>
    <row r="33" spans="1:11" x14ac:dyDescent="0.2">
      <c r="A33" s="230" t="s">
        <v>47</v>
      </c>
      <c r="B33" s="231"/>
      <c r="C33" s="231"/>
      <c r="D33" s="231"/>
      <c r="E33" s="231"/>
      <c r="F33" s="231"/>
      <c r="G33" s="231"/>
      <c r="H33" s="232"/>
      <c r="I33" s="52">
        <v>26</v>
      </c>
      <c r="J33" s="330">
        <v>0</v>
      </c>
      <c r="K33" s="330">
        <v>0</v>
      </c>
    </row>
    <row r="34" spans="1:11" x14ac:dyDescent="0.2">
      <c r="A34" s="230" t="s">
        <v>48</v>
      </c>
      <c r="B34" s="231"/>
      <c r="C34" s="231"/>
      <c r="D34" s="231"/>
      <c r="E34" s="231"/>
      <c r="F34" s="231"/>
      <c r="G34" s="231"/>
      <c r="H34" s="232"/>
      <c r="I34" s="52">
        <v>27</v>
      </c>
      <c r="J34" s="152">
        <v>446650250</v>
      </c>
      <c r="K34" s="152">
        <v>175681420</v>
      </c>
    </row>
    <row r="35" spans="1:11" ht="24" customHeight="1" x14ac:dyDescent="0.2">
      <c r="A35" s="230" t="s">
        <v>55</v>
      </c>
      <c r="B35" s="231"/>
      <c r="C35" s="231"/>
      <c r="D35" s="231"/>
      <c r="E35" s="231"/>
      <c r="F35" s="231"/>
      <c r="G35" s="231"/>
      <c r="H35" s="232"/>
      <c r="I35" s="52">
        <v>28</v>
      </c>
      <c r="J35" s="332">
        <v>0</v>
      </c>
      <c r="K35" s="327">
        <v>53688</v>
      </c>
    </row>
    <row r="36" spans="1:11" x14ac:dyDescent="0.2">
      <c r="A36" s="230" t="s">
        <v>81</v>
      </c>
      <c r="B36" s="231"/>
      <c r="C36" s="231"/>
      <c r="D36" s="231"/>
      <c r="E36" s="231"/>
      <c r="F36" s="231"/>
      <c r="G36" s="231"/>
      <c r="H36" s="232"/>
      <c r="I36" s="52">
        <v>29</v>
      </c>
      <c r="J36" s="330">
        <f>+J37+J38</f>
        <v>0</v>
      </c>
      <c r="K36" s="331">
        <f t="shared" ref="K36" si="0">+AM36</f>
        <v>0</v>
      </c>
    </row>
    <row r="37" spans="1:11" x14ac:dyDescent="0.2">
      <c r="A37" s="230" t="s">
        <v>49</v>
      </c>
      <c r="B37" s="231"/>
      <c r="C37" s="231"/>
      <c r="D37" s="231"/>
      <c r="E37" s="231"/>
      <c r="F37" s="231"/>
      <c r="G37" s="231"/>
      <c r="H37" s="232"/>
      <c r="I37" s="52">
        <v>30</v>
      </c>
      <c r="J37" s="332">
        <v>0</v>
      </c>
      <c r="K37" s="332">
        <v>0</v>
      </c>
    </row>
    <row r="38" spans="1:11" x14ac:dyDescent="0.2">
      <c r="A38" s="230" t="s">
        <v>50</v>
      </c>
      <c r="B38" s="231"/>
      <c r="C38" s="231"/>
      <c r="D38" s="231"/>
      <c r="E38" s="231"/>
      <c r="F38" s="231"/>
      <c r="G38" s="231"/>
      <c r="H38" s="232"/>
      <c r="I38" s="52">
        <v>31</v>
      </c>
      <c r="J38" s="332">
        <v>0</v>
      </c>
      <c r="K38" s="332">
        <v>0</v>
      </c>
    </row>
    <row r="39" spans="1:11" x14ac:dyDescent="0.2">
      <c r="A39" s="230" t="s">
        <v>51</v>
      </c>
      <c r="B39" s="231"/>
      <c r="C39" s="231"/>
      <c r="D39" s="231"/>
      <c r="E39" s="231"/>
      <c r="F39" s="231"/>
      <c r="G39" s="231"/>
      <c r="H39" s="232"/>
      <c r="I39" s="52">
        <v>32</v>
      </c>
      <c r="J39" s="332">
        <v>0</v>
      </c>
      <c r="K39" s="332">
        <v>0</v>
      </c>
    </row>
    <row r="40" spans="1:11" x14ac:dyDescent="0.2">
      <c r="A40" s="230" t="s">
        <v>52</v>
      </c>
      <c r="B40" s="231"/>
      <c r="C40" s="231"/>
      <c r="D40" s="231"/>
      <c r="E40" s="231"/>
      <c r="F40" s="231"/>
      <c r="G40" s="231"/>
      <c r="H40" s="232"/>
      <c r="I40" s="52">
        <v>33</v>
      </c>
      <c r="J40" s="332">
        <v>0</v>
      </c>
      <c r="K40" s="332">
        <v>0</v>
      </c>
    </row>
    <row r="41" spans="1:11" x14ac:dyDescent="0.2">
      <c r="A41" s="230" t="s">
        <v>53</v>
      </c>
      <c r="B41" s="231"/>
      <c r="C41" s="231"/>
      <c r="D41" s="231"/>
      <c r="E41" s="231"/>
      <c r="F41" s="231"/>
      <c r="G41" s="231"/>
      <c r="H41" s="232"/>
      <c r="I41" s="52">
        <v>34</v>
      </c>
      <c r="J41" s="327">
        <v>2657714032</v>
      </c>
      <c r="K41" s="327">
        <v>2300803060</v>
      </c>
    </row>
    <row r="42" spans="1:11" x14ac:dyDescent="0.2">
      <c r="A42" s="243" t="s">
        <v>76</v>
      </c>
      <c r="B42" s="244"/>
      <c r="C42" s="244"/>
      <c r="D42" s="244"/>
      <c r="E42" s="244"/>
      <c r="F42" s="244"/>
      <c r="G42" s="244"/>
      <c r="H42" s="245"/>
      <c r="I42" s="63">
        <v>35</v>
      </c>
      <c r="J42" s="153">
        <f>J25+J28+J32+J35+J36+J39+J40+J41</f>
        <v>16257216424</v>
      </c>
      <c r="K42" s="153">
        <f>K25+K28+K32+K35+K36+K39+K40+K41</f>
        <v>17515095628</v>
      </c>
    </row>
    <row r="43" spans="1:11" x14ac:dyDescent="0.2">
      <c r="A43" s="239" t="s">
        <v>54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2"/>
    </row>
    <row r="44" spans="1:11" x14ac:dyDescent="0.2">
      <c r="A44" s="246" t="s">
        <v>56</v>
      </c>
      <c r="B44" s="247"/>
      <c r="C44" s="247"/>
      <c r="D44" s="247"/>
      <c r="E44" s="247"/>
      <c r="F44" s="247"/>
      <c r="G44" s="247"/>
      <c r="H44" s="248"/>
      <c r="I44" s="52">
        <v>36</v>
      </c>
      <c r="J44" s="327">
        <v>1214298000</v>
      </c>
      <c r="K44" s="327">
        <v>1214298000</v>
      </c>
    </row>
    <row r="45" spans="1:11" x14ac:dyDescent="0.2">
      <c r="A45" s="230" t="s">
        <v>57</v>
      </c>
      <c r="B45" s="231"/>
      <c r="C45" s="231"/>
      <c r="D45" s="231"/>
      <c r="E45" s="231"/>
      <c r="F45" s="231"/>
      <c r="G45" s="231"/>
      <c r="H45" s="232"/>
      <c r="I45" s="52">
        <v>37</v>
      </c>
      <c r="J45" s="327">
        <v>124777141</v>
      </c>
      <c r="K45" s="327">
        <v>154240782</v>
      </c>
    </row>
    <row r="46" spans="1:11" x14ac:dyDescent="0.2">
      <c r="A46" s="230" t="s">
        <v>58</v>
      </c>
      <c r="B46" s="231"/>
      <c r="C46" s="231"/>
      <c r="D46" s="231"/>
      <c r="E46" s="231"/>
      <c r="F46" s="231"/>
      <c r="G46" s="231"/>
      <c r="H46" s="232"/>
      <c r="I46" s="52">
        <v>38</v>
      </c>
      <c r="J46" s="328">
        <v>-1857790</v>
      </c>
      <c r="K46" s="327">
        <v>81996301</v>
      </c>
    </row>
    <row r="47" spans="1:11" x14ac:dyDescent="0.2">
      <c r="A47" s="230" t="s">
        <v>59</v>
      </c>
      <c r="B47" s="231"/>
      <c r="C47" s="231"/>
      <c r="D47" s="231"/>
      <c r="E47" s="231"/>
      <c r="F47" s="231"/>
      <c r="G47" s="231"/>
      <c r="H47" s="232"/>
      <c r="I47" s="52">
        <v>39</v>
      </c>
      <c r="J47" s="332">
        <v>0</v>
      </c>
      <c r="K47" s="327">
        <v>6160835</v>
      </c>
    </row>
    <row r="48" spans="1:11" x14ac:dyDescent="0.2">
      <c r="A48" s="230" t="s">
        <v>60</v>
      </c>
      <c r="B48" s="231"/>
      <c r="C48" s="231"/>
      <c r="D48" s="231"/>
      <c r="E48" s="231"/>
      <c r="F48" s="231"/>
      <c r="G48" s="231"/>
      <c r="H48" s="232"/>
      <c r="I48" s="52">
        <v>40</v>
      </c>
      <c r="J48" s="327">
        <v>359660725</v>
      </c>
      <c r="K48" s="327">
        <v>363660725</v>
      </c>
    </row>
    <row r="49" spans="1:12" ht="24" customHeight="1" x14ac:dyDescent="0.2">
      <c r="A49" s="230" t="s">
        <v>61</v>
      </c>
      <c r="B49" s="231"/>
      <c r="C49" s="231"/>
      <c r="D49" s="231"/>
      <c r="E49" s="231"/>
      <c r="F49" s="231"/>
      <c r="G49" s="231"/>
      <c r="H49" s="232"/>
      <c r="I49" s="52">
        <v>41</v>
      </c>
      <c r="J49" s="327">
        <v>82088705</v>
      </c>
      <c r="K49" s="327">
        <v>94012115</v>
      </c>
    </row>
    <row r="50" spans="1:12" x14ac:dyDescent="0.2">
      <c r="A50" s="230" t="s">
        <v>62</v>
      </c>
      <c r="B50" s="231"/>
      <c r="C50" s="231"/>
      <c r="D50" s="231"/>
      <c r="E50" s="231"/>
      <c r="F50" s="231"/>
      <c r="G50" s="231"/>
      <c r="H50" s="232"/>
      <c r="I50" s="52">
        <v>42</v>
      </c>
      <c r="J50" s="332">
        <v>0</v>
      </c>
      <c r="K50" s="332">
        <v>0</v>
      </c>
    </row>
    <row r="51" spans="1:12" x14ac:dyDescent="0.2">
      <c r="A51" s="227" t="s">
        <v>66</v>
      </c>
      <c r="B51" s="228"/>
      <c r="C51" s="228"/>
      <c r="D51" s="228"/>
      <c r="E51" s="228"/>
      <c r="F51" s="228"/>
      <c r="G51" s="228"/>
      <c r="H51" s="229"/>
      <c r="I51" s="52">
        <v>43</v>
      </c>
      <c r="J51" s="78">
        <f>SUM(J44:J50)</f>
        <v>1778966781</v>
      </c>
      <c r="K51" s="78">
        <f>SUM(K44:K50)</f>
        <v>1914368758</v>
      </c>
    </row>
    <row r="52" spans="1:12" x14ac:dyDescent="0.2">
      <c r="A52" s="236" t="s">
        <v>63</v>
      </c>
      <c r="B52" s="237"/>
      <c r="C52" s="237"/>
      <c r="D52" s="237"/>
      <c r="E52" s="237"/>
      <c r="F52" s="237"/>
      <c r="G52" s="237"/>
      <c r="H52" s="238"/>
      <c r="I52" s="53">
        <v>44</v>
      </c>
      <c r="J52" s="155">
        <f>J42+J51</f>
        <v>18036183205</v>
      </c>
      <c r="K52" s="155">
        <f>K42+K51</f>
        <v>19429464386</v>
      </c>
      <c r="L52" s="146"/>
    </row>
    <row r="53" spans="1:12" x14ac:dyDescent="0.2">
      <c r="A53" s="239" t="s">
        <v>199</v>
      </c>
      <c r="B53" s="240"/>
      <c r="C53" s="240"/>
      <c r="D53" s="240"/>
      <c r="E53" s="240"/>
      <c r="F53" s="240"/>
      <c r="G53" s="240"/>
      <c r="H53" s="240"/>
      <c r="I53" s="241"/>
      <c r="J53" s="241"/>
      <c r="K53" s="242"/>
    </row>
    <row r="54" spans="1:12" x14ac:dyDescent="0.2">
      <c r="A54" s="227" t="s">
        <v>67</v>
      </c>
      <c r="B54" s="228"/>
      <c r="C54" s="228"/>
      <c r="D54" s="228"/>
      <c r="E54" s="228"/>
      <c r="F54" s="228"/>
      <c r="G54" s="228"/>
      <c r="H54" s="229"/>
      <c r="I54" s="52">
        <v>45</v>
      </c>
      <c r="J54" s="171">
        <f>+J51</f>
        <v>1778966781</v>
      </c>
      <c r="K54" s="171">
        <f>+K51</f>
        <v>1914368758</v>
      </c>
    </row>
    <row r="55" spans="1:12" x14ac:dyDescent="0.2">
      <c r="A55" s="230" t="s">
        <v>68</v>
      </c>
      <c r="B55" s="231"/>
      <c r="C55" s="231"/>
      <c r="D55" s="231"/>
      <c r="E55" s="231"/>
      <c r="F55" s="231"/>
      <c r="G55" s="231"/>
      <c r="H55" s="232"/>
      <c r="I55" s="52">
        <v>46</v>
      </c>
      <c r="J55" s="59">
        <f>+J54</f>
        <v>1778966781</v>
      </c>
      <c r="K55" s="59">
        <f>+K54</f>
        <v>1914368758</v>
      </c>
    </row>
    <row r="56" spans="1:12" x14ac:dyDescent="0.2">
      <c r="A56" s="233" t="s">
        <v>75</v>
      </c>
      <c r="B56" s="234"/>
      <c r="C56" s="234"/>
      <c r="D56" s="234"/>
      <c r="E56" s="234"/>
      <c r="F56" s="234"/>
      <c r="G56" s="234"/>
      <c r="H56" s="235"/>
      <c r="I56" s="53">
        <v>47</v>
      </c>
      <c r="J56" s="61">
        <f>J54-J55</f>
        <v>0</v>
      </c>
      <c r="K56" s="61">
        <f>K54-K55</f>
        <v>0</v>
      </c>
    </row>
  </sheetData>
  <protectedRanges>
    <protectedRange sqref="F3:G3" name="Range1_3_1"/>
  </protectedRanges>
  <mergeCells count="57">
    <mergeCell ref="A11:H11"/>
    <mergeCell ref="A2:K2"/>
    <mergeCell ref="D3:E3"/>
    <mergeCell ref="F3:G3"/>
    <mergeCell ref="J3:K3"/>
    <mergeCell ref="A4:H4"/>
    <mergeCell ref="A5:H5"/>
    <mergeCell ref="A6:K6"/>
    <mergeCell ref="A7:H7"/>
    <mergeCell ref="A8:H8"/>
    <mergeCell ref="A9:H9"/>
    <mergeCell ref="A10:H10"/>
    <mergeCell ref="A23:H23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35:H35"/>
    <mergeCell ref="A24:K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34:H34"/>
    <mergeCell ref="A47:H47"/>
    <mergeCell ref="A36:H36"/>
    <mergeCell ref="A37:H37"/>
    <mergeCell ref="A38:H38"/>
    <mergeCell ref="A39:H39"/>
    <mergeCell ref="A40:H40"/>
    <mergeCell ref="A41:H41"/>
    <mergeCell ref="A42:H42"/>
    <mergeCell ref="A43:K43"/>
    <mergeCell ref="A44:H44"/>
    <mergeCell ref="A45:H45"/>
    <mergeCell ref="A46:H46"/>
    <mergeCell ref="A54:H54"/>
    <mergeCell ref="A55:H55"/>
    <mergeCell ref="A56:H56"/>
    <mergeCell ref="A48:H48"/>
    <mergeCell ref="A49:H49"/>
    <mergeCell ref="A50:H50"/>
    <mergeCell ref="A51:H51"/>
    <mergeCell ref="A52:H52"/>
    <mergeCell ref="A53:K53"/>
  </mergeCells>
  <conditionalFormatting sqref="J25:K25 J7:K23">
    <cfRule type="cellIs" dxfId="4" priority="17" stopIfTrue="1" operator="lessThan">
      <formula>0</formula>
    </cfRule>
  </conditionalFormatting>
  <conditionalFormatting sqref="J26:K27">
    <cfRule type="cellIs" dxfId="3" priority="16" stopIfTrue="1" operator="lessThan">
      <formula>0</formula>
    </cfRule>
  </conditionalFormatting>
  <conditionalFormatting sqref="J29:K31">
    <cfRule type="cellIs" dxfId="2" priority="4" stopIfTrue="1" operator="lessThan">
      <formula>0</formula>
    </cfRule>
  </conditionalFormatting>
  <conditionalFormatting sqref="J33:K35">
    <cfRule type="cellIs" dxfId="1" priority="3" stopIfTrue="1" operator="lessThan">
      <formula>0</formula>
    </cfRule>
  </conditionalFormatting>
  <conditionalFormatting sqref="J37:K41">
    <cfRule type="cellIs" dxfId="0" priority="2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33:K41 J8:K22 J29:K3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O35"/>
  <sheetViews>
    <sheetView zoomScaleNormal="100" zoomScaleSheetLayoutView="100" workbookViewId="0">
      <selection activeCell="A35" sqref="A2:M35"/>
    </sheetView>
  </sheetViews>
  <sheetFormatPr defaultRowHeight="12.75" x14ac:dyDescent="0.2"/>
  <cols>
    <col min="1" max="8" width="9.140625" style="47"/>
    <col min="9" max="9" width="7.85546875" style="47" customWidth="1"/>
    <col min="10" max="13" width="14.42578125" style="47" customWidth="1"/>
    <col min="14" max="14" width="11.140625" style="47" bestFit="1" customWidth="1"/>
    <col min="15" max="16384" width="9.140625" style="47"/>
  </cols>
  <sheetData>
    <row r="2" spans="1:15" ht="15.75" x14ac:dyDescent="0.25">
      <c r="A2" s="272" t="s">
        <v>121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55"/>
    </row>
    <row r="3" spans="1:15" ht="12.75" customHeight="1" x14ac:dyDescent="0.2">
      <c r="A3" s="55"/>
      <c r="B3" s="55"/>
      <c r="C3" s="259" t="s">
        <v>180</v>
      </c>
      <c r="D3" s="260"/>
      <c r="E3" s="273" t="s">
        <v>302</v>
      </c>
      <c r="F3" s="274"/>
      <c r="G3" s="56" t="s">
        <v>70</v>
      </c>
      <c r="H3" s="261" t="s">
        <v>317</v>
      </c>
      <c r="I3" s="262"/>
      <c r="J3" s="275" t="s">
        <v>187</v>
      </c>
      <c r="K3" s="276"/>
      <c r="L3" s="276"/>
      <c r="M3" s="276"/>
    </row>
    <row r="4" spans="1:15" ht="23.25" x14ac:dyDescent="0.2">
      <c r="A4" s="264" t="s">
        <v>154</v>
      </c>
      <c r="B4" s="264"/>
      <c r="C4" s="264"/>
      <c r="D4" s="264"/>
      <c r="E4" s="264"/>
      <c r="F4" s="264"/>
      <c r="G4" s="264"/>
      <c r="H4" s="264"/>
      <c r="I4" s="48" t="s">
        <v>189</v>
      </c>
      <c r="J4" s="265" t="s">
        <v>207</v>
      </c>
      <c r="K4" s="265"/>
      <c r="L4" s="265" t="s">
        <v>208</v>
      </c>
      <c r="M4" s="265"/>
    </row>
    <row r="5" spans="1:15" x14ac:dyDescent="0.2">
      <c r="A5" s="264"/>
      <c r="B5" s="264"/>
      <c r="C5" s="264"/>
      <c r="D5" s="264"/>
      <c r="E5" s="264"/>
      <c r="F5" s="264"/>
      <c r="G5" s="264"/>
      <c r="H5" s="264"/>
      <c r="I5" s="48"/>
      <c r="J5" s="49" t="s">
        <v>203</v>
      </c>
      <c r="K5" s="49" t="s">
        <v>204</v>
      </c>
      <c r="L5" s="49" t="s">
        <v>203</v>
      </c>
      <c r="M5" s="49" t="s">
        <v>204</v>
      </c>
    </row>
    <row r="6" spans="1:15" x14ac:dyDescent="0.2">
      <c r="A6" s="265">
        <v>1</v>
      </c>
      <c r="B6" s="265"/>
      <c r="C6" s="265"/>
      <c r="D6" s="265"/>
      <c r="E6" s="265"/>
      <c r="F6" s="265"/>
      <c r="G6" s="265"/>
      <c r="H6" s="265"/>
      <c r="I6" s="50">
        <v>2</v>
      </c>
      <c r="J6" s="49">
        <v>3</v>
      </c>
      <c r="K6" s="49">
        <v>4</v>
      </c>
      <c r="L6" s="49">
        <v>5</v>
      </c>
      <c r="M6" s="49">
        <v>6</v>
      </c>
    </row>
    <row r="7" spans="1:15" x14ac:dyDescent="0.2">
      <c r="A7" s="246" t="s">
        <v>135</v>
      </c>
      <c r="B7" s="247"/>
      <c r="C7" s="247"/>
      <c r="D7" s="247"/>
      <c r="E7" s="247"/>
      <c r="F7" s="247"/>
      <c r="G7" s="247"/>
      <c r="H7" s="248"/>
      <c r="I7" s="51">
        <v>48</v>
      </c>
      <c r="J7" s="76">
        <v>602381166</v>
      </c>
      <c r="K7" s="76">
        <v>199541563</v>
      </c>
      <c r="L7" s="76">
        <v>548756877</v>
      </c>
      <c r="M7" s="76">
        <v>183065919</v>
      </c>
      <c r="N7" s="62"/>
      <c r="O7" s="62"/>
    </row>
    <row r="8" spans="1:15" x14ac:dyDescent="0.2">
      <c r="A8" s="230" t="s">
        <v>136</v>
      </c>
      <c r="B8" s="231"/>
      <c r="C8" s="231"/>
      <c r="D8" s="231"/>
      <c r="E8" s="231"/>
      <c r="F8" s="231"/>
      <c r="G8" s="231"/>
      <c r="H8" s="232"/>
      <c r="I8" s="52">
        <v>49</v>
      </c>
      <c r="J8" s="76">
        <v>213281716</v>
      </c>
      <c r="K8" s="76">
        <v>64852707</v>
      </c>
      <c r="L8" s="76">
        <v>168370542</v>
      </c>
      <c r="M8" s="76">
        <v>51924413</v>
      </c>
      <c r="N8" s="62"/>
      <c r="O8" s="62"/>
    </row>
    <row r="9" spans="1:15" x14ac:dyDescent="0.2">
      <c r="A9" s="227" t="s">
        <v>73</v>
      </c>
      <c r="B9" s="228"/>
      <c r="C9" s="228"/>
      <c r="D9" s="228"/>
      <c r="E9" s="228"/>
      <c r="F9" s="228"/>
      <c r="G9" s="228"/>
      <c r="H9" s="229"/>
      <c r="I9" s="52">
        <v>50</v>
      </c>
      <c r="J9" s="77">
        <f>+J7-J8</f>
        <v>389099450</v>
      </c>
      <c r="K9" s="77">
        <f>K7-K8</f>
        <v>134688856</v>
      </c>
      <c r="L9" s="77">
        <f>L7-L8</f>
        <v>380386335</v>
      </c>
      <c r="M9" s="77">
        <f>M7-M8</f>
        <v>131141506</v>
      </c>
      <c r="N9" s="62"/>
      <c r="O9" s="62"/>
    </row>
    <row r="10" spans="1:15" x14ac:dyDescent="0.2">
      <c r="A10" s="230" t="s">
        <v>137</v>
      </c>
      <c r="B10" s="231"/>
      <c r="C10" s="231"/>
      <c r="D10" s="231"/>
      <c r="E10" s="231"/>
      <c r="F10" s="231"/>
      <c r="G10" s="231"/>
      <c r="H10" s="232"/>
      <c r="I10" s="52">
        <v>51</v>
      </c>
      <c r="J10" s="76">
        <v>371524190</v>
      </c>
      <c r="K10" s="76">
        <v>130750236</v>
      </c>
      <c r="L10" s="76">
        <v>382031557</v>
      </c>
      <c r="M10" s="76">
        <v>140076875</v>
      </c>
      <c r="N10" s="62"/>
      <c r="O10" s="62"/>
    </row>
    <row r="11" spans="1:15" x14ac:dyDescent="0.2">
      <c r="A11" s="230" t="s">
        <v>138</v>
      </c>
      <c r="B11" s="231"/>
      <c r="C11" s="231"/>
      <c r="D11" s="231"/>
      <c r="E11" s="231"/>
      <c r="F11" s="231"/>
      <c r="G11" s="231"/>
      <c r="H11" s="232"/>
      <c r="I11" s="52">
        <v>52</v>
      </c>
      <c r="J11" s="76">
        <v>226678291</v>
      </c>
      <c r="K11" s="76">
        <v>78209970</v>
      </c>
      <c r="L11" s="76">
        <v>232154382</v>
      </c>
      <c r="M11" s="76">
        <v>83026214</v>
      </c>
      <c r="N11" s="62"/>
      <c r="O11" s="62"/>
    </row>
    <row r="12" spans="1:15" x14ac:dyDescent="0.2">
      <c r="A12" s="227" t="s">
        <v>72</v>
      </c>
      <c r="B12" s="228"/>
      <c r="C12" s="228"/>
      <c r="D12" s="228"/>
      <c r="E12" s="228"/>
      <c r="F12" s="228"/>
      <c r="G12" s="228"/>
      <c r="H12" s="229"/>
      <c r="I12" s="52">
        <v>53</v>
      </c>
      <c r="J12" s="77">
        <f>+J10-J11</f>
        <v>144845899</v>
      </c>
      <c r="K12" s="77">
        <f>K10-K11</f>
        <v>52540266</v>
      </c>
      <c r="L12" s="77">
        <f>L10-L11</f>
        <v>149877175</v>
      </c>
      <c r="M12" s="77">
        <f>M10-M11</f>
        <v>57050661</v>
      </c>
      <c r="N12" s="62"/>
      <c r="O12" s="62"/>
    </row>
    <row r="13" spans="1:15" ht="24.75" customHeight="1" x14ac:dyDescent="0.2">
      <c r="A13" s="230" t="s">
        <v>28</v>
      </c>
      <c r="B13" s="231"/>
      <c r="C13" s="231"/>
      <c r="D13" s="231"/>
      <c r="E13" s="231"/>
      <c r="F13" s="231"/>
      <c r="G13" s="231"/>
      <c r="H13" s="232"/>
      <c r="I13" s="52">
        <v>54</v>
      </c>
      <c r="J13" s="329">
        <v>0</v>
      </c>
      <c r="K13" s="329">
        <v>0</v>
      </c>
      <c r="L13" s="329">
        <v>0</v>
      </c>
      <c r="M13" s="329">
        <v>0</v>
      </c>
      <c r="N13" s="62"/>
      <c r="O13" s="62"/>
    </row>
    <row r="14" spans="1:15" x14ac:dyDescent="0.2">
      <c r="A14" s="230" t="s">
        <v>139</v>
      </c>
      <c r="B14" s="231"/>
      <c r="C14" s="231"/>
      <c r="D14" s="231"/>
      <c r="E14" s="231"/>
      <c r="F14" s="231"/>
      <c r="G14" s="231"/>
      <c r="H14" s="232"/>
      <c r="I14" s="52">
        <v>55</v>
      </c>
      <c r="J14" s="76">
        <v>30702059</v>
      </c>
      <c r="K14" s="76">
        <v>13625363</v>
      </c>
      <c r="L14" s="76">
        <v>56874218</v>
      </c>
      <c r="M14" s="76">
        <v>34146890</v>
      </c>
      <c r="N14" s="62"/>
      <c r="O14" s="62"/>
    </row>
    <row r="15" spans="1:15" x14ac:dyDescent="0.2">
      <c r="A15" s="230" t="s">
        <v>140</v>
      </c>
      <c r="B15" s="231"/>
      <c r="C15" s="231"/>
      <c r="D15" s="231"/>
      <c r="E15" s="231"/>
      <c r="F15" s="231"/>
      <c r="G15" s="231"/>
      <c r="H15" s="232"/>
      <c r="I15" s="52">
        <v>56</v>
      </c>
      <c r="J15" s="329">
        <v>0</v>
      </c>
      <c r="K15" s="329">
        <v>0</v>
      </c>
      <c r="L15" s="329">
        <v>0</v>
      </c>
      <c r="M15" s="329">
        <v>0</v>
      </c>
      <c r="N15" s="62"/>
      <c r="O15" s="62"/>
    </row>
    <row r="16" spans="1:15" ht="23.25" customHeight="1" x14ac:dyDescent="0.2">
      <c r="A16" s="230" t="s">
        <v>141</v>
      </c>
      <c r="B16" s="231"/>
      <c r="C16" s="231"/>
      <c r="D16" s="231"/>
      <c r="E16" s="231"/>
      <c r="F16" s="231"/>
      <c r="G16" s="231"/>
      <c r="H16" s="232"/>
      <c r="I16" s="52">
        <v>57</v>
      </c>
      <c r="J16" s="329">
        <v>0</v>
      </c>
      <c r="K16" s="329">
        <v>0</v>
      </c>
      <c r="L16" s="329">
        <v>0</v>
      </c>
      <c r="M16" s="329">
        <v>0</v>
      </c>
      <c r="N16" s="62"/>
      <c r="O16" s="62"/>
    </row>
    <row r="17" spans="1:15" x14ac:dyDescent="0.2">
      <c r="A17" s="230" t="s">
        <v>142</v>
      </c>
      <c r="B17" s="231"/>
      <c r="C17" s="231"/>
      <c r="D17" s="231"/>
      <c r="E17" s="231"/>
      <c r="F17" s="231"/>
      <c r="G17" s="231"/>
      <c r="H17" s="232"/>
      <c r="I17" s="52">
        <v>58</v>
      </c>
      <c r="J17" s="329">
        <v>0</v>
      </c>
      <c r="K17" s="329">
        <v>0</v>
      </c>
      <c r="L17" s="76">
        <v>41698418</v>
      </c>
      <c r="M17" s="329">
        <v>0</v>
      </c>
      <c r="N17" s="62"/>
      <c r="O17" s="62"/>
    </row>
    <row r="18" spans="1:15" x14ac:dyDescent="0.2">
      <c r="A18" s="230" t="s">
        <v>143</v>
      </c>
      <c r="B18" s="231"/>
      <c r="C18" s="231"/>
      <c r="D18" s="231"/>
      <c r="E18" s="231"/>
      <c r="F18" s="231"/>
      <c r="G18" s="231"/>
      <c r="H18" s="232"/>
      <c r="I18" s="52">
        <v>59</v>
      </c>
      <c r="J18" s="329">
        <v>0</v>
      </c>
      <c r="K18" s="329">
        <v>0</v>
      </c>
      <c r="L18" s="329">
        <v>0</v>
      </c>
      <c r="M18" s="329">
        <v>0</v>
      </c>
      <c r="N18" s="62"/>
      <c r="O18" s="62"/>
    </row>
    <row r="19" spans="1:15" x14ac:dyDescent="0.2">
      <c r="A19" s="230" t="s">
        <v>144</v>
      </c>
      <c r="B19" s="231"/>
      <c r="C19" s="231"/>
      <c r="D19" s="231"/>
      <c r="E19" s="231"/>
      <c r="F19" s="231"/>
      <c r="G19" s="231"/>
      <c r="H19" s="232"/>
      <c r="I19" s="52">
        <v>60</v>
      </c>
      <c r="J19" s="329">
        <v>0</v>
      </c>
      <c r="K19" s="329">
        <v>0</v>
      </c>
      <c r="L19" s="329">
        <v>0</v>
      </c>
      <c r="M19" s="329">
        <v>0</v>
      </c>
      <c r="N19" s="62"/>
      <c r="O19" s="62"/>
    </row>
    <row r="20" spans="1:15" x14ac:dyDescent="0.2">
      <c r="A20" s="230" t="s">
        <v>145</v>
      </c>
      <c r="B20" s="231"/>
      <c r="C20" s="231"/>
      <c r="D20" s="231"/>
      <c r="E20" s="231"/>
      <c r="F20" s="231"/>
      <c r="G20" s="231"/>
      <c r="H20" s="232"/>
      <c r="I20" s="52">
        <v>61</v>
      </c>
      <c r="J20" s="329">
        <v>0</v>
      </c>
      <c r="K20" s="329">
        <v>0</v>
      </c>
      <c r="L20" s="329">
        <v>0</v>
      </c>
      <c r="M20" s="329">
        <v>0</v>
      </c>
      <c r="N20" s="62"/>
      <c r="O20" s="62"/>
    </row>
    <row r="21" spans="1:15" x14ac:dyDescent="0.2">
      <c r="A21" s="230" t="s">
        <v>146</v>
      </c>
      <c r="B21" s="231"/>
      <c r="C21" s="231"/>
      <c r="D21" s="231"/>
      <c r="E21" s="231"/>
      <c r="F21" s="231"/>
      <c r="G21" s="231"/>
      <c r="H21" s="232"/>
      <c r="I21" s="52">
        <v>62</v>
      </c>
      <c r="J21" s="76">
        <v>920726</v>
      </c>
      <c r="K21" s="76">
        <v>5993</v>
      </c>
      <c r="L21" s="76">
        <v>794185</v>
      </c>
      <c r="M21" s="76">
        <v>6835</v>
      </c>
      <c r="N21" s="62"/>
      <c r="O21" s="62"/>
    </row>
    <row r="22" spans="1:15" x14ac:dyDescent="0.2">
      <c r="A22" s="230" t="s">
        <v>147</v>
      </c>
      <c r="B22" s="231"/>
      <c r="C22" s="231"/>
      <c r="D22" s="231"/>
      <c r="E22" s="231"/>
      <c r="F22" s="231"/>
      <c r="G22" s="231"/>
      <c r="H22" s="232"/>
      <c r="I22" s="52">
        <v>63</v>
      </c>
      <c r="J22" s="76">
        <v>9258078</v>
      </c>
      <c r="K22" s="76">
        <v>1141110</v>
      </c>
      <c r="L22" s="76">
        <v>5207555</v>
      </c>
      <c r="M22" s="76">
        <v>1363219</v>
      </c>
      <c r="N22" s="62"/>
      <c r="O22" s="62"/>
    </row>
    <row r="23" spans="1:15" x14ac:dyDescent="0.2">
      <c r="A23" s="230" t="s">
        <v>18</v>
      </c>
      <c r="B23" s="231"/>
      <c r="C23" s="231"/>
      <c r="D23" s="231"/>
      <c r="E23" s="231"/>
      <c r="F23" s="231"/>
      <c r="G23" s="231"/>
      <c r="H23" s="232"/>
      <c r="I23" s="52">
        <v>64</v>
      </c>
      <c r="J23" s="76">
        <v>27994033</v>
      </c>
      <c r="K23" s="76">
        <v>12377946</v>
      </c>
      <c r="L23" s="76">
        <v>6634442</v>
      </c>
      <c r="M23" s="76">
        <v>1268611</v>
      </c>
      <c r="N23" s="62"/>
      <c r="O23" s="62"/>
    </row>
    <row r="24" spans="1:15" x14ac:dyDescent="0.2">
      <c r="A24" s="230" t="s">
        <v>19</v>
      </c>
      <c r="B24" s="231"/>
      <c r="C24" s="231"/>
      <c r="D24" s="231"/>
      <c r="E24" s="231"/>
      <c r="F24" s="231"/>
      <c r="G24" s="231"/>
      <c r="H24" s="232"/>
      <c r="I24" s="52">
        <v>65</v>
      </c>
      <c r="J24" s="76">
        <v>33614796</v>
      </c>
      <c r="K24" s="76">
        <v>10883410</v>
      </c>
      <c r="L24" s="76">
        <v>43557243</v>
      </c>
      <c r="M24" s="76">
        <v>16069239</v>
      </c>
      <c r="N24" s="62"/>
      <c r="O24" s="62"/>
    </row>
    <row r="25" spans="1:15" x14ac:dyDescent="0.2">
      <c r="A25" s="230" t="s">
        <v>20</v>
      </c>
      <c r="B25" s="231"/>
      <c r="C25" s="231"/>
      <c r="D25" s="231"/>
      <c r="E25" s="231"/>
      <c r="F25" s="231"/>
      <c r="G25" s="231"/>
      <c r="H25" s="232"/>
      <c r="I25" s="52">
        <v>66</v>
      </c>
      <c r="J25" s="76">
        <v>300046317</v>
      </c>
      <c r="K25" s="76">
        <v>103544118</v>
      </c>
      <c r="L25" s="76">
        <v>292419680</v>
      </c>
      <c r="M25" s="76">
        <v>100368058</v>
      </c>
      <c r="N25" s="62"/>
      <c r="O25" s="62"/>
    </row>
    <row r="26" spans="1:15" ht="25.5" customHeight="1" x14ac:dyDescent="0.2">
      <c r="A26" s="227" t="s">
        <v>71</v>
      </c>
      <c r="B26" s="228"/>
      <c r="C26" s="228"/>
      <c r="D26" s="228"/>
      <c r="E26" s="228"/>
      <c r="F26" s="228"/>
      <c r="G26" s="228"/>
      <c r="H26" s="229"/>
      <c r="I26" s="52">
        <v>67</v>
      </c>
      <c r="J26" s="77">
        <f t="shared" ref="J26" si="0">J9+J12+SUM(J13:J23)-J24-J25</f>
        <v>269159132</v>
      </c>
      <c r="K26" s="77">
        <f>K9+K12+SUM(K13:K23)-K24-K25</f>
        <v>99952006</v>
      </c>
      <c r="L26" s="77">
        <f>L9+L12+SUM(L13:L23)-L24-L25</f>
        <v>305495405</v>
      </c>
      <c r="M26" s="77">
        <f>M9+M12+SUM(M13:M23)-M24-M25</f>
        <v>108540425</v>
      </c>
      <c r="N26" s="62"/>
      <c r="O26" s="62"/>
    </row>
    <row r="27" spans="1:15" x14ac:dyDescent="0.2">
      <c r="A27" s="230" t="s">
        <v>21</v>
      </c>
      <c r="B27" s="231"/>
      <c r="C27" s="231"/>
      <c r="D27" s="231"/>
      <c r="E27" s="231"/>
      <c r="F27" s="231"/>
      <c r="G27" s="231"/>
      <c r="H27" s="232"/>
      <c r="I27" s="52">
        <v>68</v>
      </c>
      <c r="J27" s="76">
        <v>157864888</v>
      </c>
      <c r="K27" s="76">
        <v>73542050</v>
      </c>
      <c r="L27" s="76">
        <v>151719362</v>
      </c>
      <c r="M27" s="76">
        <v>47704695</v>
      </c>
      <c r="N27" s="62"/>
      <c r="O27" s="62"/>
    </row>
    <row r="28" spans="1:15" x14ac:dyDescent="0.2">
      <c r="A28" s="227" t="s">
        <v>26</v>
      </c>
      <c r="B28" s="228"/>
      <c r="C28" s="228"/>
      <c r="D28" s="228"/>
      <c r="E28" s="228"/>
      <c r="F28" s="228"/>
      <c r="G28" s="228"/>
      <c r="H28" s="229"/>
      <c r="I28" s="52">
        <v>69</v>
      </c>
      <c r="J28" s="77">
        <f>J26-J27</f>
        <v>111294244</v>
      </c>
      <c r="K28" s="77">
        <f>K26-K27</f>
        <v>26409956</v>
      </c>
      <c r="L28" s="77">
        <f>L26-L27</f>
        <v>153776043</v>
      </c>
      <c r="M28" s="77">
        <f>M26-M27</f>
        <v>60835730</v>
      </c>
      <c r="N28" s="62"/>
      <c r="O28" s="62"/>
    </row>
    <row r="29" spans="1:15" x14ac:dyDescent="0.2">
      <c r="A29" s="227" t="s">
        <v>22</v>
      </c>
      <c r="B29" s="228"/>
      <c r="C29" s="228"/>
      <c r="D29" s="228"/>
      <c r="E29" s="228"/>
      <c r="F29" s="228"/>
      <c r="G29" s="228"/>
      <c r="H29" s="229"/>
      <c r="I29" s="52">
        <v>70</v>
      </c>
      <c r="J29" s="75">
        <v>2707682</v>
      </c>
      <c r="K29" s="75">
        <v>1209886</v>
      </c>
      <c r="L29" s="75">
        <v>-464739</v>
      </c>
      <c r="M29" s="75">
        <v>1558740</v>
      </c>
      <c r="N29" s="62"/>
      <c r="O29" s="62"/>
    </row>
    <row r="30" spans="1:15" x14ac:dyDescent="0.2">
      <c r="A30" s="227" t="s">
        <v>27</v>
      </c>
      <c r="B30" s="228"/>
      <c r="C30" s="228"/>
      <c r="D30" s="228"/>
      <c r="E30" s="228"/>
      <c r="F30" s="228"/>
      <c r="G30" s="228"/>
      <c r="H30" s="229"/>
      <c r="I30" s="52">
        <v>71</v>
      </c>
      <c r="J30" s="77">
        <f>J28-J29</f>
        <v>108586562</v>
      </c>
      <c r="K30" s="77">
        <f>K28-K29</f>
        <v>25200070</v>
      </c>
      <c r="L30" s="77">
        <f>L28-L29</f>
        <v>154240782</v>
      </c>
      <c r="M30" s="77">
        <f>M28-M29</f>
        <v>59276990</v>
      </c>
      <c r="N30" s="146"/>
      <c r="O30" s="62"/>
    </row>
    <row r="31" spans="1:15" x14ac:dyDescent="0.2">
      <c r="A31" s="233" t="s">
        <v>23</v>
      </c>
      <c r="B31" s="234"/>
      <c r="C31" s="234"/>
      <c r="D31" s="234"/>
      <c r="E31" s="234"/>
      <c r="F31" s="234"/>
      <c r="G31" s="234"/>
      <c r="H31" s="235"/>
      <c r="I31" s="53">
        <v>72</v>
      </c>
      <c r="J31" s="76">
        <v>75</v>
      </c>
      <c r="K31" s="76">
        <v>17</v>
      </c>
      <c r="L31" s="76">
        <v>76</v>
      </c>
      <c r="M31" s="76">
        <v>29</v>
      </c>
      <c r="N31" s="62"/>
      <c r="O31" s="62"/>
    </row>
    <row r="32" spans="1:15" ht="12.75" customHeight="1" x14ac:dyDescent="0.2">
      <c r="A32" s="239" t="s">
        <v>200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77"/>
    </row>
    <row r="33" spans="1:13" x14ac:dyDescent="0.2">
      <c r="A33" s="278" t="s">
        <v>24</v>
      </c>
      <c r="B33" s="279"/>
      <c r="C33" s="279"/>
      <c r="D33" s="279"/>
      <c r="E33" s="279"/>
      <c r="F33" s="279"/>
      <c r="G33" s="279"/>
      <c r="H33" s="280"/>
      <c r="I33" s="51">
        <v>73</v>
      </c>
      <c r="J33" s="145">
        <f>+J30</f>
        <v>108586562</v>
      </c>
      <c r="K33" s="145">
        <f>+K30</f>
        <v>25200070</v>
      </c>
      <c r="L33" s="145">
        <f>+L30</f>
        <v>154240782</v>
      </c>
      <c r="M33" s="145">
        <f>+M30</f>
        <v>59276990</v>
      </c>
    </row>
    <row r="34" spans="1:13" x14ac:dyDescent="0.2">
      <c r="A34" s="227" t="s">
        <v>25</v>
      </c>
      <c r="B34" s="231"/>
      <c r="C34" s="231"/>
      <c r="D34" s="231"/>
      <c r="E34" s="231"/>
      <c r="F34" s="231"/>
      <c r="G34" s="231"/>
      <c r="H34" s="232"/>
      <c r="I34" s="52">
        <v>74</v>
      </c>
      <c r="J34" s="87">
        <f>+J33</f>
        <v>108586562</v>
      </c>
      <c r="K34" s="87">
        <f>+K33</f>
        <v>25200070</v>
      </c>
      <c r="L34" s="87">
        <f>+L33</f>
        <v>154240782</v>
      </c>
      <c r="M34" s="87">
        <f>+M33</f>
        <v>59276990</v>
      </c>
    </row>
    <row r="35" spans="1:13" x14ac:dyDescent="0.2">
      <c r="A35" s="236" t="s">
        <v>74</v>
      </c>
      <c r="B35" s="234"/>
      <c r="C35" s="234"/>
      <c r="D35" s="234"/>
      <c r="E35" s="234"/>
      <c r="F35" s="234"/>
      <c r="G35" s="234"/>
      <c r="H35" s="235"/>
      <c r="I35" s="53">
        <v>75</v>
      </c>
      <c r="J35" s="54">
        <f>J33-J34</f>
        <v>0</v>
      </c>
      <c r="K35" s="54">
        <f>K33-K34</f>
        <v>0</v>
      </c>
      <c r="L35" s="54">
        <f>L33-L34</f>
        <v>0</v>
      </c>
      <c r="M35" s="54">
        <f>M33-M34</f>
        <v>0</v>
      </c>
    </row>
  </sheetData>
  <protectedRanges>
    <protectedRange sqref="E3:F3" name="Range1_1"/>
    <protectedRange sqref="H3:I3" name="Range1_3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3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29:M29 J13:M25 J7:M8 J27:M27 J10:M11 J31:M31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52"/>
  <sheetViews>
    <sheetView zoomScaleNormal="100" zoomScaleSheetLayoutView="115" workbookViewId="0">
      <selection activeCell="A50" sqref="A2:K50"/>
    </sheetView>
  </sheetViews>
  <sheetFormatPr defaultRowHeight="12.75" x14ac:dyDescent="0.2"/>
  <cols>
    <col min="1" max="7" width="9.140625" style="47"/>
    <col min="8" max="8" width="13.28515625" style="47" customWidth="1"/>
    <col min="9" max="9" width="9.140625" style="47"/>
    <col min="10" max="11" width="16.28515625" style="86" customWidth="1"/>
    <col min="12" max="12" width="14.7109375" style="70" customWidth="1"/>
    <col min="13" max="13" width="11.140625" style="47" customWidth="1"/>
    <col min="14" max="16384" width="9.140625" style="47"/>
  </cols>
  <sheetData>
    <row r="2" spans="1:14" ht="15.75" x14ac:dyDescent="0.25">
      <c r="A2" s="293" t="s">
        <v>183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4" x14ac:dyDescent="0.2">
      <c r="C3" s="259" t="s">
        <v>184</v>
      </c>
      <c r="D3" s="260"/>
      <c r="E3" s="273" t="s">
        <v>302</v>
      </c>
      <c r="F3" s="274"/>
      <c r="G3" s="56" t="s">
        <v>70</v>
      </c>
      <c r="H3" s="261" t="s">
        <v>317</v>
      </c>
      <c r="I3" s="262"/>
      <c r="J3" s="294" t="s">
        <v>187</v>
      </c>
      <c r="K3" s="295"/>
    </row>
    <row r="4" spans="1:14" ht="23.25" x14ac:dyDescent="0.2">
      <c r="A4" s="307" t="s">
        <v>154</v>
      </c>
      <c r="B4" s="307"/>
      <c r="C4" s="307"/>
      <c r="D4" s="307"/>
      <c r="E4" s="307"/>
      <c r="F4" s="307"/>
      <c r="G4" s="307"/>
      <c r="H4" s="307"/>
      <c r="I4" s="71" t="s">
        <v>189</v>
      </c>
      <c r="J4" s="80" t="s">
        <v>207</v>
      </c>
      <c r="K4" s="80" t="s">
        <v>208</v>
      </c>
    </row>
    <row r="5" spans="1:14" x14ac:dyDescent="0.2">
      <c r="A5" s="308">
        <v>1</v>
      </c>
      <c r="B5" s="308"/>
      <c r="C5" s="308"/>
      <c r="D5" s="308"/>
      <c r="E5" s="308"/>
      <c r="F5" s="308"/>
      <c r="G5" s="308"/>
      <c r="H5" s="308"/>
      <c r="I5" s="72">
        <v>2</v>
      </c>
      <c r="J5" s="81" t="s">
        <v>181</v>
      </c>
      <c r="K5" s="81" t="s">
        <v>182</v>
      </c>
    </row>
    <row r="6" spans="1:14" x14ac:dyDescent="0.2">
      <c r="A6" s="239" t="s">
        <v>82</v>
      </c>
      <c r="B6" s="240"/>
      <c r="C6" s="240"/>
      <c r="D6" s="240"/>
      <c r="E6" s="240"/>
      <c r="F6" s="240"/>
      <c r="G6" s="240"/>
      <c r="H6" s="240"/>
      <c r="I6" s="288"/>
      <c r="J6" s="288"/>
      <c r="K6" s="289"/>
    </row>
    <row r="7" spans="1:14" x14ac:dyDescent="0.2">
      <c r="A7" s="290" t="s">
        <v>186</v>
      </c>
      <c r="B7" s="309"/>
      <c r="C7" s="309"/>
      <c r="D7" s="309"/>
      <c r="E7" s="309"/>
      <c r="F7" s="309"/>
      <c r="G7" s="309"/>
      <c r="H7" s="310"/>
      <c r="I7" s="52">
        <v>1</v>
      </c>
      <c r="J7" s="156">
        <f>SUM(J8:J13)</f>
        <v>297303881</v>
      </c>
      <c r="K7" s="156">
        <f>SUM(K8:K13)</f>
        <v>311133583</v>
      </c>
      <c r="M7" s="62"/>
      <c r="N7" s="62"/>
    </row>
    <row r="8" spans="1:14" x14ac:dyDescent="0.2">
      <c r="A8" s="287" t="s">
        <v>83</v>
      </c>
      <c r="B8" s="302"/>
      <c r="C8" s="302"/>
      <c r="D8" s="302"/>
      <c r="E8" s="302"/>
      <c r="F8" s="302"/>
      <c r="G8" s="302"/>
      <c r="H8" s="303"/>
      <c r="I8" s="52">
        <v>2</v>
      </c>
      <c r="J8" s="76">
        <v>111294244</v>
      </c>
      <c r="K8" s="76">
        <v>153776043</v>
      </c>
      <c r="M8" s="62"/>
      <c r="N8" s="62"/>
    </row>
    <row r="9" spans="1:14" x14ac:dyDescent="0.2">
      <c r="A9" s="287" t="s">
        <v>84</v>
      </c>
      <c r="B9" s="302"/>
      <c r="C9" s="302"/>
      <c r="D9" s="302"/>
      <c r="E9" s="302"/>
      <c r="F9" s="302"/>
      <c r="G9" s="302"/>
      <c r="H9" s="303"/>
      <c r="I9" s="52">
        <v>3</v>
      </c>
      <c r="J9" s="76">
        <v>157864888</v>
      </c>
      <c r="K9" s="76">
        <v>151719362</v>
      </c>
      <c r="M9" s="62"/>
      <c r="N9" s="62"/>
    </row>
    <row r="10" spans="1:14" x14ac:dyDescent="0.2">
      <c r="A10" s="287" t="s">
        <v>85</v>
      </c>
      <c r="B10" s="302"/>
      <c r="C10" s="302"/>
      <c r="D10" s="302"/>
      <c r="E10" s="302"/>
      <c r="F10" s="302"/>
      <c r="G10" s="302"/>
      <c r="H10" s="303"/>
      <c r="I10" s="52">
        <v>4</v>
      </c>
      <c r="J10" s="76">
        <v>36536060</v>
      </c>
      <c r="K10" s="76">
        <v>33658590</v>
      </c>
      <c r="M10" s="62"/>
      <c r="N10" s="62"/>
    </row>
    <row r="11" spans="1:14" ht="23.25" customHeight="1" x14ac:dyDescent="0.2">
      <c r="A11" s="287" t="s">
        <v>86</v>
      </c>
      <c r="B11" s="302"/>
      <c r="C11" s="302"/>
      <c r="D11" s="302"/>
      <c r="E11" s="302"/>
      <c r="F11" s="302"/>
      <c r="G11" s="302"/>
      <c r="H11" s="303"/>
      <c r="I11" s="52">
        <v>5</v>
      </c>
      <c r="J11" s="76">
        <v>-4126476</v>
      </c>
      <c r="K11" s="76">
        <v>-22957412</v>
      </c>
      <c r="M11" s="62"/>
      <c r="N11" s="62"/>
    </row>
    <row r="12" spans="1:14" x14ac:dyDescent="0.2">
      <c r="A12" s="287" t="s">
        <v>2</v>
      </c>
      <c r="B12" s="302"/>
      <c r="C12" s="302"/>
      <c r="D12" s="302"/>
      <c r="E12" s="302"/>
      <c r="F12" s="302"/>
      <c r="G12" s="302"/>
      <c r="H12" s="303"/>
      <c r="I12" s="52">
        <v>6</v>
      </c>
      <c r="J12" s="76">
        <v>4993243</v>
      </c>
      <c r="K12" s="76">
        <v>144555</v>
      </c>
      <c r="M12" s="62"/>
      <c r="N12" s="62"/>
    </row>
    <row r="13" spans="1:14" x14ac:dyDescent="0.2">
      <c r="A13" s="287" t="s">
        <v>3</v>
      </c>
      <c r="B13" s="302"/>
      <c r="C13" s="302"/>
      <c r="D13" s="302"/>
      <c r="E13" s="302"/>
      <c r="F13" s="302"/>
      <c r="G13" s="302"/>
      <c r="H13" s="303"/>
      <c r="I13" s="52">
        <v>7</v>
      </c>
      <c r="J13" s="76">
        <v>-9258078</v>
      </c>
      <c r="K13" s="76">
        <v>-5207555</v>
      </c>
      <c r="M13" s="62"/>
      <c r="N13" s="62"/>
    </row>
    <row r="14" spans="1:14" x14ac:dyDescent="0.2">
      <c r="A14" s="281" t="s">
        <v>87</v>
      </c>
      <c r="B14" s="302"/>
      <c r="C14" s="302"/>
      <c r="D14" s="302"/>
      <c r="E14" s="302"/>
      <c r="F14" s="302"/>
      <c r="G14" s="302"/>
      <c r="H14" s="303"/>
      <c r="I14" s="52">
        <v>8</v>
      </c>
      <c r="J14" s="77">
        <f>SUM(J15:J22)</f>
        <v>-859329564</v>
      </c>
      <c r="K14" s="77">
        <f>SUM(K15:K22)</f>
        <v>-1594234913</v>
      </c>
      <c r="M14" s="62"/>
      <c r="N14" s="62"/>
    </row>
    <row r="15" spans="1:14" x14ac:dyDescent="0.2">
      <c r="A15" s="287" t="s">
        <v>88</v>
      </c>
      <c r="B15" s="302"/>
      <c r="C15" s="302"/>
      <c r="D15" s="302"/>
      <c r="E15" s="302"/>
      <c r="F15" s="302"/>
      <c r="G15" s="302"/>
      <c r="H15" s="303"/>
      <c r="I15" s="52">
        <v>9</v>
      </c>
      <c r="J15" s="76">
        <v>-558017896</v>
      </c>
      <c r="K15" s="76">
        <v>-94697304</v>
      </c>
      <c r="M15" s="62"/>
      <c r="N15" s="62"/>
    </row>
    <row r="16" spans="1:14" x14ac:dyDescent="0.2">
      <c r="A16" s="287" t="s">
        <v>89</v>
      </c>
      <c r="B16" s="302"/>
      <c r="C16" s="302"/>
      <c r="D16" s="302"/>
      <c r="E16" s="302"/>
      <c r="F16" s="302"/>
      <c r="G16" s="302"/>
      <c r="H16" s="303"/>
      <c r="I16" s="52">
        <v>10</v>
      </c>
      <c r="J16" s="76">
        <v>-302405331</v>
      </c>
      <c r="K16" s="76">
        <v>-111685601</v>
      </c>
      <c r="M16" s="62"/>
      <c r="N16" s="62"/>
    </row>
    <row r="17" spans="1:14" x14ac:dyDescent="0.2">
      <c r="A17" s="287" t="s">
        <v>90</v>
      </c>
      <c r="B17" s="302"/>
      <c r="C17" s="302"/>
      <c r="D17" s="302"/>
      <c r="E17" s="302"/>
      <c r="F17" s="302"/>
      <c r="G17" s="302"/>
      <c r="H17" s="303"/>
      <c r="I17" s="52">
        <v>11</v>
      </c>
      <c r="J17" s="76">
        <v>-101270946</v>
      </c>
      <c r="K17" s="76">
        <v>27771602</v>
      </c>
      <c r="M17" s="62"/>
      <c r="N17" s="62"/>
    </row>
    <row r="18" spans="1:14" x14ac:dyDescent="0.2">
      <c r="A18" s="287" t="s">
        <v>91</v>
      </c>
      <c r="B18" s="302"/>
      <c r="C18" s="302"/>
      <c r="D18" s="302"/>
      <c r="E18" s="302"/>
      <c r="F18" s="302"/>
      <c r="G18" s="302"/>
      <c r="H18" s="303"/>
      <c r="I18" s="52">
        <v>12</v>
      </c>
      <c r="J18" s="76">
        <v>110613938</v>
      </c>
      <c r="K18" s="76">
        <v>-1154947629</v>
      </c>
      <c r="M18" s="62"/>
      <c r="N18" s="62"/>
    </row>
    <row r="19" spans="1:14" ht="25.5" customHeight="1" x14ac:dyDescent="0.2">
      <c r="A19" s="287" t="s">
        <v>4</v>
      </c>
      <c r="B19" s="302"/>
      <c r="C19" s="302"/>
      <c r="D19" s="302"/>
      <c r="E19" s="302"/>
      <c r="F19" s="302"/>
      <c r="G19" s="302"/>
      <c r="H19" s="303"/>
      <c r="I19" s="52">
        <v>13</v>
      </c>
      <c r="J19" s="76">
        <v>-56075344</v>
      </c>
      <c r="K19" s="76">
        <v>31538957</v>
      </c>
      <c r="M19" s="62"/>
      <c r="N19" s="62"/>
    </row>
    <row r="20" spans="1:14" x14ac:dyDescent="0.2">
      <c r="A20" s="287" t="s">
        <v>36</v>
      </c>
      <c r="B20" s="302"/>
      <c r="C20" s="302"/>
      <c r="D20" s="302"/>
      <c r="E20" s="302"/>
      <c r="F20" s="302"/>
      <c r="G20" s="302"/>
      <c r="H20" s="303"/>
      <c r="I20" s="52">
        <v>14</v>
      </c>
      <c r="J20" s="76">
        <v>-38643583</v>
      </c>
      <c r="K20" s="76">
        <v>-224504767</v>
      </c>
      <c r="M20" s="62"/>
      <c r="N20" s="62"/>
    </row>
    <row r="21" spans="1:14" ht="22.5" customHeight="1" x14ac:dyDescent="0.2">
      <c r="A21" s="304" t="s">
        <v>5</v>
      </c>
      <c r="B21" s="305"/>
      <c r="C21" s="305"/>
      <c r="D21" s="305"/>
      <c r="E21" s="305"/>
      <c r="F21" s="305"/>
      <c r="G21" s="305"/>
      <c r="H21" s="306"/>
      <c r="I21" s="52">
        <v>15</v>
      </c>
      <c r="J21" s="329">
        <v>0</v>
      </c>
      <c r="K21" s="329">
        <v>0</v>
      </c>
      <c r="M21" s="62"/>
      <c r="N21" s="62"/>
    </row>
    <row r="22" spans="1:14" x14ac:dyDescent="0.2">
      <c r="A22" s="287" t="s">
        <v>92</v>
      </c>
      <c r="B22" s="282"/>
      <c r="C22" s="282"/>
      <c r="D22" s="282"/>
      <c r="E22" s="282"/>
      <c r="F22" s="282"/>
      <c r="G22" s="282"/>
      <c r="H22" s="283"/>
      <c r="I22" s="52">
        <v>16</v>
      </c>
      <c r="J22" s="76">
        <v>86469598</v>
      </c>
      <c r="K22" s="76">
        <v>-67710171</v>
      </c>
      <c r="M22" s="62"/>
      <c r="N22" s="62"/>
    </row>
    <row r="23" spans="1:14" x14ac:dyDescent="0.2">
      <c r="A23" s="281" t="s">
        <v>93</v>
      </c>
      <c r="B23" s="282"/>
      <c r="C23" s="282"/>
      <c r="D23" s="282"/>
      <c r="E23" s="282"/>
      <c r="F23" s="282"/>
      <c r="G23" s="282"/>
      <c r="H23" s="283"/>
      <c r="I23" s="52">
        <v>17</v>
      </c>
      <c r="J23" s="77">
        <f>SUM(J24:J27)</f>
        <v>458702357</v>
      </c>
      <c r="K23" s="77">
        <f>SUM(K24:K27)</f>
        <v>1480961995</v>
      </c>
      <c r="M23" s="62"/>
      <c r="N23" s="62"/>
    </row>
    <row r="24" spans="1:14" x14ac:dyDescent="0.2">
      <c r="A24" s="287" t="s">
        <v>94</v>
      </c>
      <c r="B24" s="282"/>
      <c r="C24" s="282"/>
      <c r="D24" s="282"/>
      <c r="E24" s="282"/>
      <c r="F24" s="282"/>
      <c r="G24" s="282"/>
      <c r="H24" s="283"/>
      <c r="I24" s="52">
        <v>18</v>
      </c>
      <c r="J24" s="76">
        <v>144423979</v>
      </c>
      <c r="K24" s="76">
        <v>868952783</v>
      </c>
      <c r="M24" s="62"/>
      <c r="N24" s="62"/>
    </row>
    <row r="25" spans="1:14" x14ac:dyDescent="0.2">
      <c r="A25" s="287" t="s">
        <v>95</v>
      </c>
      <c r="B25" s="282"/>
      <c r="C25" s="282"/>
      <c r="D25" s="282"/>
      <c r="E25" s="282"/>
      <c r="F25" s="282"/>
      <c r="G25" s="282"/>
      <c r="H25" s="283"/>
      <c r="I25" s="52">
        <v>19</v>
      </c>
      <c r="J25" s="76">
        <v>-164606476</v>
      </c>
      <c r="K25" s="76">
        <v>968866496</v>
      </c>
      <c r="M25" s="62"/>
      <c r="N25" s="62"/>
    </row>
    <row r="26" spans="1:14" x14ac:dyDescent="0.2">
      <c r="A26" s="287" t="s">
        <v>96</v>
      </c>
      <c r="B26" s="282"/>
      <c r="C26" s="282"/>
      <c r="D26" s="282"/>
      <c r="E26" s="282"/>
      <c r="F26" s="282"/>
      <c r="G26" s="282"/>
      <c r="H26" s="283"/>
      <c r="I26" s="52">
        <v>20</v>
      </c>
      <c r="J26" s="76">
        <v>-507910</v>
      </c>
      <c r="K26" s="76">
        <v>53688</v>
      </c>
      <c r="M26" s="62"/>
      <c r="N26" s="62"/>
    </row>
    <row r="27" spans="1:14" x14ac:dyDescent="0.2">
      <c r="A27" s="287" t="s">
        <v>97</v>
      </c>
      <c r="B27" s="282"/>
      <c r="C27" s="282"/>
      <c r="D27" s="282"/>
      <c r="E27" s="282"/>
      <c r="F27" s="282"/>
      <c r="G27" s="282"/>
      <c r="H27" s="283"/>
      <c r="I27" s="52">
        <v>21</v>
      </c>
      <c r="J27" s="76">
        <v>479392764</v>
      </c>
      <c r="K27" s="76">
        <v>-356910972</v>
      </c>
      <c r="M27" s="62"/>
      <c r="N27" s="62"/>
    </row>
    <row r="28" spans="1:14" ht="23.25" customHeight="1" x14ac:dyDescent="0.2">
      <c r="A28" s="281" t="s">
        <v>99</v>
      </c>
      <c r="B28" s="282"/>
      <c r="C28" s="282"/>
      <c r="D28" s="282"/>
      <c r="E28" s="282"/>
      <c r="F28" s="282"/>
      <c r="G28" s="282"/>
      <c r="H28" s="283"/>
      <c r="I28" s="52">
        <v>22</v>
      </c>
      <c r="J28" s="77">
        <f>J7+J14+J23</f>
        <v>-103323326</v>
      </c>
      <c r="K28" s="77">
        <f>K7+K14+K23</f>
        <v>197860665</v>
      </c>
      <c r="M28" s="62"/>
      <c r="N28" s="62"/>
    </row>
    <row r="29" spans="1:14" x14ac:dyDescent="0.2">
      <c r="A29" s="296" t="s">
        <v>98</v>
      </c>
      <c r="B29" s="297"/>
      <c r="C29" s="297"/>
      <c r="D29" s="297"/>
      <c r="E29" s="297"/>
      <c r="F29" s="297"/>
      <c r="G29" s="297"/>
      <c r="H29" s="298"/>
      <c r="I29" s="52">
        <v>23</v>
      </c>
      <c r="J29" s="76">
        <v>-224658</v>
      </c>
      <c r="K29" s="76">
        <v>-199988</v>
      </c>
      <c r="M29" s="62"/>
      <c r="N29" s="62"/>
    </row>
    <row r="30" spans="1:14" x14ac:dyDescent="0.2">
      <c r="A30" s="299" t="s">
        <v>65</v>
      </c>
      <c r="B30" s="300"/>
      <c r="C30" s="300"/>
      <c r="D30" s="300"/>
      <c r="E30" s="300"/>
      <c r="F30" s="300"/>
      <c r="G30" s="300"/>
      <c r="H30" s="301"/>
      <c r="I30" s="52">
        <v>24</v>
      </c>
      <c r="J30" s="157">
        <f>J28+J29</f>
        <v>-103547984</v>
      </c>
      <c r="K30" s="157">
        <f>K28+K29</f>
        <v>197660677</v>
      </c>
      <c r="M30" s="62"/>
      <c r="N30" s="62"/>
    </row>
    <row r="31" spans="1:14" x14ac:dyDescent="0.2">
      <c r="A31" s="239" t="s">
        <v>100</v>
      </c>
      <c r="B31" s="240"/>
      <c r="C31" s="240"/>
      <c r="D31" s="240"/>
      <c r="E31" s="240"/>
      <c r="F31" s="240"/>
      <c r="G31" s="240"/>
      <c r="H31" s="240"/>
      <c r="I31" s="288"/>
      <c r="J31" s="288"/>
      <c r="K31" s="289"/>
      <c r="M31" s="62"/>
      <c r="N31" s="62"/>
    </row>
    <row r="32" spans="1:14" x14ac:dyDescent="0.2">
      <c r="A32" s="290" t="s">
        <v>101</v>
      </c>
      <c r="B32" s="291"/>
      <c r="C32" s="291"/>
      <c r="D32" s="291"/>
      <c r="E32" s="291"/>
      <c r="F32" s="291"/>
      <c r="G32" s="291"/>
      <c r="H32" s="292"/>
      <c r="I32" s="52">
        <v>25</v>
      </c>
      <c r="J32" s="156">
        <f>SUM(J33:J37)</f>
        <v>36222979.780000001</v>
      </c>
      <c r="K32" s="156">
        <f>SUM(K33:K37)</f>
        <v>93417097</v>
      </c>
      <c r="M32" s="62"/>
      <c r="N32" s="62"/>
    </row>
    <row r="33" spans="1:14" ht="23.25" customHeight="1" x14ac:dyDescent="0.2">
      <c r="A33" s="287" t="s">
        <v>118</v>
      </c>
      <c r="B33" s="282"/>
      <c r="C33" s="282"/>
      <c r="D33" s="282"/>
      <c r="E33" s="282"/>
      <c r="F33" s="282"/>
      <c r="G33" s="282"/>
      <c r="H33" s="283"/>
      <c r="I33" s="52">
        <v>26</v>
      </c>
      <c r="J33" s="76">
        <v>-2060171</v>
      </c>
      <c r="K33" s="76">
        <v>-31522488</v>
      </c>
      <c r="M33" s="62"/>
      <c r="N33" s="62"/>
    </row>
    <row r="34" spans="1:14" ht="25.5" customHeight="1" x14ac:dyDescent="0.2">
      <c r="A34" s="287" t="s">
        <v>102</v>
      </c>
      <c r="B34" s="282"/>
      <c r="C34" s="282"/>
      <c r="D34" s="282"/>
      <c r="E34" s="282"/>
      <c r="F34" s="282"/>
      <c r="G34" s="282"/>
      <c r="H34" s="283"/>
      <c r="I34" s="52">
        <v>27</v>
      </c>
      <c r="J34" s="329">
        <v>0</v>
      </c>
      <c r="K34" s="329">
        <v>0</v>
      </c>
      <c r="M34" s="62"/>
      <c r="N34" s="62"/>
    </row>
    <row r="35" spans="1:14" ht="23.25" customHeight="1" x14ac:dyDescent="0.2">
      <c r="A35" s="287" t="s">
        <v>103</v>
      </c>
      <c r="B35" s="282"/>
      <c r="C35" s="282"/>
      <c r="D35" s="282"/>
      <c r="E35" s="282"/>
      <c r="F35" s="282"/>
      <c r="G35" s="282"/>
      <c r="H35" s="283"/>
      <c r="I35" s="52">
        <v>28</v>
      </c>
      <c r="J35" s="76">
        <v>37362425</v>
      </c>
      <c r="K35" s="76">
        <v>124145400</v>
      </c>
      <c r="M35" s="62"/>
      <c r="N35" s="62"/>
    </row>
    <row r="36" spans="1:14" x14ac:dyDescent="0.2">
      <c r="A36" s="287" t="s">
        <v>104</v>
      </c>
      <c r="B36" s="282"/>
      <c r="C36" s="282"/>
      <c r="D36" s="282"/>
      <c r="E36" s="282"/>
      <c r="F36" s="282"/>
      <c r="G36" s="282"/>
      <c r="H36" s="283"/>
      <c r="I36" s="52">
        <v>29</v>
      </c>
      <c r="J36" s="76">
        <v>920725.78</v>
      </c>
      <c r="K36" s="76">
        <v>794185</v>
      </c>
      <c r="M36" s="62"/>
      <c r="N36" s="62"/>
    </row>
    <row r="37" spans="1:14" x14ac:dyDescent="0.2">
      <c r="A37" s="287" t="s">
        <v>105</v>
      </c>
      <c r="B37" s="282"/>
      <c r="C37" s="282"/>
      <c r="D37" s="282"/>
      <c r="E37" s="282"/>
      <c r="F37" s="282"/>
      <c r="G37" s="282"/>
      <c r="H37" s="283"/>
      <c r="I37" s="52">
        <v>30</v>
      </c>
      <c r="J37" s="329">
        <v>0</v>
      </c>
      <c r="K37" s="329">
        <v>0</v>
      </c>
      <c r="M37" s="62"/>
      <c r="N37" s="62"/>
    </row>
    <row r="38" spans="1:14" x14ac:dyDescent="0.2">
      <c r="A38" s="239" t="s">
        <v>106</v>
      </c>
      <c r="B38" s="240"/>
      <c r="C38" s="240"/>
      <c r="D38" s="240"/>
      <c r="E38" s="240"/>
      <c r="F38" s="240"/>
      <c r="G38" s="240"/>
      <c r="H38" s="240"/>
      <c r="I38" s="288"/>
      <c r="J38" s="288"/>
      <c r="K38" s="289"/>
      <c r="M38" s="62"/>
      <c r="N38" s="62"/>
    </row>
    <row r="39" spans="1:14" x14ac:dyDescent="0.2">
      <c r="A39" s="290" t="s">
        <v>113</v>
      </c>
      <c r="B39" s="291"/>
      <c r="C39" s="291"/>
      <c r="D39" s="291"/>
      <c r="E39" s="291"/>
      <c r="F39" s="291"/>
      <c r="G39" s="291"/>
      <c r="H39" s="292"/>
      <c r="I39" s="52">
        <v>31</v>
      </c>
      <c r="J39" s="156">
        <f>SUM(J40:J45)</f>
        <v>143988875</v>
      </c>
      <c r="K39" s="156">
        <f>SUM(K40:K45)</f>
        <v>-252221125</v>
      </c>
      <c r="M39" s="62"/>
      <c r="N39" s="62"/>
    </row>
    <row r="40" spans="1:14" x14ac:dyDescent="0.2">
      <c r="A40" s="287" t="s">
        <v>107</v>
      </c>
      <c r="B40" s="282"/>
      <c r="C40" s="282"/>
      <c r="D40" s="282"/>
      <c r="E40" s="282"/>
      <c r="F40" s="282"/>
      <c r="G40" s="282"/>
      <c r="H40" s="283"/>
      <c r="I40" s="52">
        <v>32</v>
      </c>
      <c r="J40" s="76">
        <v>-405588454</v>
      </c>
      <c r="K40" s="76">
        <v>-221458910</v>
      </c>
      <c r="M40" s="62"/>
      <c r="N40" s="62"/>
    </row>
    <row r="41" spans="1:14" x14ac:dyDescent="0.2">
      <c r="A41" s="287" t="s">
        <v>108</v>
      </c>
      <c r="B41" s="282"/>
      <c r="C41" s="282"/>
      <c r="D41" s="282"/>
      <c r="E41" s="282"/>
      <c r="F41" s="282"/>
      <c r="G41" s="282"/>
      <c r="H41" s="283"/>
      <c r="I41" s="52">
        <v>33</v>
      </c>
      <c r="J41" s="329">
        <v>0</v>
      </c>
      <c r="K41" s="329">
        <v>0</v>
      </c>
      <c r="M41" s="62"/>
      <c r="N41" s="62"/>
    </row>
    <row r="42" spans="1:14" x14ac:dyDescent="0.2">
      <c r="A42" s="287" t="s">
        <v>109</v>
      </c>
      <c r="B42" s="282"/>
      <c r="C42" s="282"/>
      <c r="D42" s="282"/>
      <c r="E42" s="282"/>
      <c r="F42" s="282"/>
      <c r="G42" s="282"/>
      <c r="H42" s="283"/>
      <c r="I42" s="52">
        <v>34</v>
      </c>
      <c r="J42" s="76">
        <v>-422271</v>
      </c>
      <c r="K42" s="329">
        <v>0</v>
      </c>
      <c r="M42" s="62"/>
      <c r="N42" s="62"/>
    </row>
    <row r="43" spans="1:14" x14ac:dyDescent="0.2">
      <c r="A43" s="287" t="s">
        <v>110</v>
      </c>
      <c r="B43" s="282"/>
      <c r="C43" s="282"/>
      <c r="D43" s="282"/>
      <c r="E43" s="282"/>
      <c r="F43" s="282"/>
      <c r="G43" s="282"/>
      <c r="H43" s="283"/>
      <c r="I43" s="52">
        <v>35</v>
      </c>
      <c r="J43" s="76">
        <v>549999600</v>
      </c>
      <c r="K43" s="329">
        <v>0</v>
      </c>
      <c r="M43" s="62"/>
      <c r="N43" s="62"/>
    </row>
    <row r="44" spans="1:14" x14ac:dyDescent="0.2">
      <c r="A44" s="287" t="s">
        <v>111</v>
      </c>
      <c r="B44" s="282"/>
      <c r="C44" s="282"/>
      <c r="D44" s="282"/>
      <c r="E44" s="282"/>
      <c r="F44" s="282"/>
      <c r="G44" s="282"/>
      <c r="H44" s="283"/>
      <c r="I44" s="52">
        <v>36</v>
      </c>
      <c r="J44" s="329">
        <v>0</v>
      </c>
      <c r="K44" s="76">
        <v>-30762215</v>
      </c>
      <c r="M44" s="62"/>
      <c r="N44" s="62"/>
    </row>
    <row r="45" spans="1:14" x14ac:dyDescent="0.2">
      <c r="A45" s="287" t="s">
        <v>112</v>
      </c>
      <c r="B45" s="282"/>
      <c r="C45" s="282"/>
      <c r="D45" s="282"/>
      <c r="E45" s="282"/>
      <c r="F45" s="282"/>
      <c r="G45" s="282"/>
      <c r="H45" s="283"/>
      <c r="I45" s="52">
        <v>37</v>
      </c>
      <c r="J45" s="329">
        <v>0</v>
      </c>
      <c r="K45" s="329">
        <v>0</v>
      </c>
      <c r="M45" s="62"/>
      <c r="N45" s="62"/>
    </row>
    <row r="46" spans="1:14" ht="23.25" customHeight="1" x14ac:dyDescent="0.2">
      <c r="A46" s="281" t="s">
        <v>114</v>
      </c>
      <c r="B46" s="282"/>
      <c r="C46" s="282"/>
      <c r="D46" s="282"/>
      <c r="E46" s="282"/>
      <c r="F46" s="282"/>
      <c r="G46" s="282"/>
      <c r="H46" s="283"/>
      <c r="I46" s="52">
        <v>38</v>
      </c>
      <c r="J46" s="77">
        <f>J30+J32+J39</f>
        <v>76663870.780000001</v>
      </c>
      <c r="K46" s="77">
        <f>K30+K32+K39</f>
        <v>38856649</v>
      </c>
      <c r="M46" s="62"/>
      <c r="N46" s="62"/>
    </row>
    <row r="47" spans="1:14" x14ac:dyDescent="0.2">
      <c r="A47" s="287" t="s">
        <v>115</v>
      </c>
      <c r="B47" s="282"/>
      <c r="C47" s="282"/>
      <c r="D47" s="282"/>
      <c r="E47" s="282"/>
      <c r="F47" s="282"/>
      <c r="G47" s="282"/>
      <c r="H47" s="283"/>
      <c r="I47" s="52">
        <v>39</v>
      </c>
      <c r="J47" s="76">
        <v>-2214341</v>
      </c>
      <c r="K47" s="76">
        <v>-50809</v>
      </c>
      <c r="M47" s="62"/>
      <c r="N47" s="62"/>
    </row>
    <row r="48" spans="1:14" x14ac:dyDescent="0.2">
      <c r="A48" s="281" t="s">
        <v>6</v>
      </c>
      <c r="B48" s="282"/>
      <c r="C48" s="282"/>
      <c r="D48" s="282"/>
      <c r="E48" s="282"/>
      <c r="F48" s="282"/>
      <c r="G48" s="282"/>
      <c r="H48" s="283"/>
      <c r="I48" s="52">
        <v>40</v>
      </c>
      <c r="J48" s="77">
        <f>J46+J47</f>
        <v>74449529.780000001</v>
      </c>
      <c r="K48" s="77">
        <f>K46+K47</f>
        <v>38805840</v>
      </c>
      <c r="M48" s="62"/>
      <c r="N48" s="62"/>
    </row>
    <row r="49" spans="1:14" x14ac:dyDescent="0.2">
      <c r="A49" s="281" t="s">
        <v>116</v>
      </c>
      <c r="B49" s="282"/>
      <c r="C49" s="282"/>
      <c r="D49" s="282"/>
      <c r="E49" s="282"/>
      <c r="F49" s="282"/>
      <c r="G49" s="282"/>
      <c r="H49" s="283"/>
      <c r="I49" s="63">
        <v>41</v>
      </c>
      <c r="J49" s="75">
        <v>361124967</v>
      </c>
      <c r="K49" s="75">
        <v>412197218</v>
      </c>
      <c r="M49" s="62"/>
      <c r="N49" s="62"/>
    </row>
    <row r="50" spans="1:14" x14ac:dyDescent="0.2">
      <c r="A50" s="284" t="s">
        <v>117</v>
      </c>
      <c r="B50" s="285"/>
      <c r="C50" s="285"/>
      <c r="D50" s="285"/>
      <c r="E50" s="285"/>
      <c r="F50" s="285"/>
      <c r="G50" s="285"/>
      <c r="H50" s="286"/>
      <c r="I50" s="53">
        <v>42</v>
      </c>
      <c r="J50" s="157">
        <f>IF(J48+J49&gt;=0,J48+J49,0)</f>
        <v>435574496.77999997</v>
      </c>
      <c r="K50" s="157">
        <f>IF(K48+K49&gt;=0,K48+K49,0)</f>
        <v>451003058</v>
      </c>
      <c r="M50" s="62"/>
      <c r="N50" s="62"/>
    </row>
    <row r="51" spans="1:14" x14ac:dyDescent="0.2">
      <c r="K51" s="88"/>
    </row>
    <row r="52" spans="1:14" x14ac:dyDescent="0.2">
      <c r="K52" s="88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3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0:K45 J8:K13 J15:K22 J47:K47 J29:K30 J33:K37 J24:K2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topLeftCell="A25" zoomScale="90" zoomScaleNormal="90" zoomScaleSheetLayoutView="90" workbookViewId="0">
      <selection activeCell="A2" sqref="A2:L23"/>
    </sheetView>
  </sheetViews>
  <sheetFormatPr defaultRowHeight="12.75" x14ac:dyDescent="0.2"/>
  <cols>
    <col min="1" max="2" width="9.140625" style="47"/>
    <col min="3" max="3" width="30.5703125" style="47" customWidth="1"/>
    <col min="4" max="4" width="9.140625" style="47"/>
    <col min="5" max="12" width="15.5703125" style="47" customWidth="1"/>
    <col min="13" max="16384" width="9.140625" style="47"/>
  </cols>
  <sheetData>
    <row r="2" spans="1:12" ht="15.75" x14ac:dyDescent="0.25">
      <c r="A2" s="293" t="s">
        <v>1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ht="12.75" customHeight="1" x14ac:dyDescent="0.2">
      <c r="C3" s="259" t="s">
        <v>185</v>
      </c>
      <c r="D3" s="260"/>
      <c r="E3" s="261" t="s">
        <v>302</v>
      </c>
      <c r="F3" s="262"/>
      <c r="G3" s="64" t="s">
        <v>70</v>
      </c>
      <c r="H3" s="273" t="s">
        <v>317</v>
      </c>
      <c r="I3" s="274"/>
      <c r="K3" s="263" t="s">
        <v>187</v>
      </c>
      <c r="L3" s="263"/>
    </row>
    <row r="4" spans="1:12" ht="12.75" customHeight="1" x14ac:dyDescent="0.2">
      <c r="A4" s="307" t="s">
        <v>154</v>
      </c>
      <c r="B4" s="307"/>
      <c r="C4" s="307"/>
      <c r="D4" s="307" t="s">
        <v>189</v>
      </c>
      <c r="E4" s="308" t="s">
        <v>149</v>
      </c>
      <c r="F4" s="322"/>
      <c r="G4" s="322"/>
      <c r="H4" s="322"/>
      <c r="I4" s="322"/>
      <c r="J4" s="322"/>
      <c r="K4" s="308" t="s">
        <v>151</v>
      </c>
      <c r="L4" s="308" t="s">
        <v>152</v>
      </c>
    </row>
    <row r="5" spans="1:12" ht="63" x14ac:dyDescent="0.2">
      <c r="A5" s="322"/>
      <c r="B5" s="322"/>
      <c r="C5" s="322"/>
      <c r="D5" s="322"/>
      <c r="E5" s="65" t="s">
        <v>172</v>
      </c>
      <c r="F5" s="65" t="s">
        <v>35</v>
      </c>
      <c r="G5" s="65" t="s">
        <v>148</v>
      </c>
      <c r="H5" s="65" t="s">
        <v>150</v>
      </c>
      <c r="I5" s="65" t="s">
        <v>164</v>
      </c>
      <c r="J5" s="66" t="s">
        <v>153</v>
      </c>
      <c r="K5" s="308"/>
      <c r="L5" s="308"/>
    </row>
    <row r="6" spans="1:12" x14ac:dyDescent="0.2">
      <c r="A6" s="319">
        <v>1</v>
      </c>
      <c r="B6" s="319"/>
      <c r="C6" s="319"/>
      <c r="D6" s="67">
        <v>2</v>
      </c>
      <c r="E6" s="68" t="s">
        <v>181</v>
      </c>
      <c r="F6" s="68" t="s">
        <v>182</v>
      </c>
      <c r="G6" s="68" t="s">
        <v>190</v>
      </c>
      <c r="H6" s="68" t="s">
        <v>191</v>
      </c>
      <c r="I6" s="68" t="s">
        <v>192</v>
      </c>
      <c r="J6" s="68" t="s">
        <v>193</v>
      </c>
      <c r="K6" s="68" t="s">
        <v>194</v>
      </c>
      <c r="L6" s="68" t="s">
        <v>195</v>
      </c>
    </row>
    <row r="7" spans="1:12" x14ac:dyDescent="0.2">
      <c r="A7" s="320" t="s">
        <v>156</v>
      </c>
      <c r="B7" s="321"/>
      <c r="C7" s="321"/>
      <c r="D7" s="69">
        <v>1</v>
      </c>
      <c r="E7" s="74">
        <v>1214775000</v>
      </c>
      <c r="F7" s="74">
        <v>-477000</v>
      </c>
      <c r="G7" s="74">
        <v>359660725</v>
      </c>
      <c r="H7" s="74">
        <v>-1857790</v>
      </c>
      <c r="I7" s="74">
        <v>124777141</v>
      </c>
      <c r="J7" s="74">
        <v>82088705</v>
      </c>
      <c r="K7" s="73"/>
      <c r="L7" s="73">
        <f>+SUM(E7:K7)</f>
        <v>1778966781</v>
      </c>
    </row>
    <row r="8" spans="1:12" ht="18.75" customHeight="1" x14ac:dyDescent="0.2">
      <c r="A8" s="311" t="s">
        <v>157</v>
      </c>
      <c r="B8" s="312"/>
      <c r="C8" s="312"/>
      <c r="D8" s="52">
        <v>2</v>
      </c>
      <c r="E8" s="330">
        <v>0</v>
      </c>
      <c r="F8" s="330">
        <v>0</v>
      </c>
      <c r="G8" s="330">
        <v>0</v>
      </c>
      <c r="H8" s="330">
        <v>0</v>
      </c>
      <c r="I8" s="330">
        <v>0</v>
      </c>
      <c r="J8" s="330">
        <v>0</v>
      </c>
      <c r="K8" s="74"/>
      <c r="L8" s="74">
        <f>SUM(E8:K8)</f>
        <v>0</v>
      </c>
    </row>
    <row r="9" spans="1:12" ht="15.75" customHeight="1" x14ac:dyDescent="0.2">
      <c r="A9" s="313" t="s">
        <v>158</v>
      </c>
      <c r="B9" s="314"/>
      <c r="C9" s="314"/>
      <c r="D9" s="52">
        <v>3</v>
      </c>
      <c r="E9" s="79">
        <f>SUM(E7:E8)</f>
        <v>1214775000</v>
      </c>
      <c r="F9" s="79">
        <f t="shared" ref="F9:J9" si="0">SUM(F7:F8)</f>
        <v>-477000</v>
      </c>
      <c r="G9" s="79">
        <f t="shared" si="0"/>
        <v>359660725</v>
      </c>
      <c r="H9" s="79">
        <f t="shared" si="0"/>
        <v>-1857790</v>
      </c>
      <c r="I9" s="79">
        <f t="shared" si="0"/>
        <v>124777141</v>
      </c>
      <c r="J9" s="79">
        <f t="shared" si="0"/>
        <v>82088705</v>
      </c>
      <c r="K9" s="333">
        <f>SUM(K7:K8)</f>
        <v>0</v>
      </c>
      <c r="L9" s="74">
        <f>SUM(L7:L8)</f>
        <v>1778966781</v>
      </c>
    </row>
    <row r="10" spans="1:12" ht="14.25" customHeight="1" x14ac:dyDescent="0.2">
      <c r="A10" s="311" t="s">
        <v>159</v>
      </c>
      <c r="B10" s="312"/>
      <c r="C10" s="312"/>
      <c r="D10" s="52">
        <v>4</v>
      </c>
      <c r="E10" s="330">
        <v>0</v>
      </c>
      <c r="F10" s="330">
        <v>0</v>
      </c>
      <c r="G10" s="330">
        <v>0</v>
      </c>
      <c r="H10" s="330">
        <v>0</v>
      </c>
      <c r="I10" s="330">
        <v>0</v>
      </c>
      <c r="J10" s="74">
        <v>-39338329</v>
      </c>
      <c r="K10" s="74"/>
      <c r="L10" s="74">
        <f>+SUM(E10:K10)</f>
        <v>-39338329</v>
      </c>
    </row>
    <row r="11" spans="1:12" ht="26.25" customHeight="1" x14ac:dyDescent="0.2">
      <c r="A11" s="311" t="s">
        <v>160</v>
      </c>
      <c r="B11" s="312"/>
      <c r="C11" s="312"/>
      <c r="D11" s="52">
        <v>5</v>
      </c>
      <c r="E11" s="330">
        <v>0</v>
      </c>
      <c r="F11" s="330">
        <v>0</v>
      </c>
      <c r="G11" s="330">
        <v>0</v>
      </c>
      <c r="H11" s="330">
        <v>0</v>
      </c>
      <c r="I11" s="330">
        <v>0</v>
      </c>
      <c r="J11" s="74">
        <v>54242591</v>
      </c>
      <c r="K11" s="74"/>
      <c r="L11" s="74">
        <f t="shared" ref="L11:L12" si="1">+SUM(E11:K11)</f>
        <v>54242591</v>
      </c>
    </row>
    <row r="12" spans="1:12" ht="18.75" customHeight="1" x14ac:dyDescent="0.2">
      <c r="A12" s="311" t="s">
        <v>161</v>
      </c>
      <c r="B12" s="312"/>
      <c r="C12" s="312"/>
      <c r="D12" s="52">
        <v>6</v>
      </c>
      <c r="E12" s="330">
        <v>0</v>
      </c>
      <c r="F12" s="330">
        <v>0</v>
      </c>
      <c r="G12" s="330">
        <v>0</v>
      </c>
      <c r="H12" s="330">
        <v>0</v>
      </c>
      <c r="I12" s="330">
        <v>0</v>
      </c>
      <c r="J12" s="74">
        <v>-2980852</v>
      </c>
      <c r="K12" s="74"/>
      <c r="L12" s="74">
        <f t="shared" si="1"/>
        <v>-2980852</v>
      </c>
    </row>
    <row r="13" spans="1:12" ht="18" customHeight="1" x14ac:dyDescent="0.2">
      <c r="A13" s="311" t="s">
        <v>162</v>
      </c>
      <c r="B13" s="312"/>
      <c r="C13" s="312"/>
      <c r="D13" s="52">
        <v>7</v>
      </c>
      <c r="E13" s="330">
        <v>0</v>
      </c>
      <c r="F13" s="330">
        <v>0</v>
      </c>
      <c r="G13" s="330">
        <v>0</v>
      </c>
      <c r="H13" s="330">
        <v>0</v>
      </c>
      <c r="I13" s="330">
        <v>0</v>
      </c>
      <c r="J13" s="330">
        <v>0</v>
      </c>
      <c r="K13" s="74"/>
      <c r="L13" s="74">
        <f>+SUM(E13:K13)</f>
        <v>0</v>
      </c>
    </row>
    <row r="14" spans="1:12" ht="24" customHeight="1" x14ac:dyDescent="0.2">
      <c r="A14" s="313" t="s">
        <v>163</v>
      </c>
      <c r="B14" s="314"/>
      <c r="C14" s="314"/>
      <c r="D14" s="52">
        <v>8</v>
      </c>
      <c r="E14" s="333">
        <f>SUM(E10:E13)</f>
        <v>0</v>
      </c>
      <c r="F14" s="333">
        <f t="shared" ref="F14:I14" si="2">SUM(F10:F13)</f>
        <v>0</v>
      </c>
      <c r="G14" s="333">
        <f t="shared" si="2"/>
        <v>0</v>
      </c>
      <c r="H14" s="333">
        <f t="shared" si="2"/>
        <v>0</v>
      </c>
      <c r="I14" s="333">
        <f t="shared" si="2"/>
        <v>0</v>
      </c>
      <c r="J14" s="79">
        <f>SUM(J10:J13)</f>
        <v>11923410</v>
      </c>
      <c r="K14" s="333">
        <f>SUM(K10:K13)</f>
        <v>0</v>
      </c>
      <c r="L14" s="74">
        <f>SUM(L10:L13)</f>
        <v>11923410</v>
      </c>
    </row>
    <row r="15" spans="1:12" x14ac:dyDescent="0.2">
      <c r="A15" s="311" t="s">
        <v>164</v>
      </c>
      <c r="B15" s="312"/>
      <c r="C15" s="312"/>
      <c r="D15" s="52">
        <v>9</v>
      </c>
      <c r="E15" s="330">
        <v>0</v>
      </c>
      <c r="F15" s="330">
        <v>0</v>
      </c>
      <c r="G15" s="330">
        <v>0</v>
      </c>
      <c r="H15" s="330">
        <v>0</v>
      </c>
      <c r="I15" s="74">
        <v>154240782</v>
      </c>
      <c r="J15" s="330">
        <v>0</v>
      </c>
      <c r="K15" s="74"/>
      <c r="L15" s="79">
        <f>+SUM(E15:K15)</f>
        <v>154240782</v>
      </c>
    </row>
    <row r="16" spans="1:12" x14ac:dyDescent="0.2">
      <c r="A16" s="313" t="s">
        <v>165</v>
      </c>
      <c r="B16" s="314"/>
      <c r="C16" s="314"/>
      <c r="D16" s="52">
        <v>10</v>
      </c>
      <c r="E16" s="333">
        <f>SUM(E14:E15)</f>
        <v>0</v>
      </c>
      <c r="F16" s="333">
        <f t="shared" ref="F16:K16" si="3">SUM(F14:F15)</f>
        <v>0</v>
      </c>
      <c r="G16" s="333">
        <f t="shared" si="3"/>
        <v>0</v>
      </c>
      <c r="H16" s="333">
        <f t="shared" si="3"/>
        <v>0</v>
      </c>
      <c r="I16" s="79">
        <f t="shared" si="3"/>
        <v>154240782</v>
      </c>
      <c r="J16" s="79">
        <f t="shared" si="3"/>
        <v>11923410</v>
      </c>
      <c r="K16" s="333">
        <f t="shared" si="3"/>
        <v>0</v>
      </c>
      <c r="L16" s="74">
        <f>SUM(L14:L15)</f>
        <v>166164192</v>
      </c>
    </row>
    <row r="17" spans="1:12" x14ac:dyDescent="0.2">
      <c r="A17" s="311" t="s">
        <v>166</v>
      </c>
      <c r="B17" s="312"/>
      <c r="C17" s="312"/>
      <c r="D17" s="52">
        <v>11</v>
      </c>
      <c r="E17" s="330">
        <v>0</v>
      </c>
      <c r="F17" s="330">
        <v>0</v>
      </c>
      <c r="G17" s="330">
        <v>0</v>
      </c>
      <c r="H17" s="330">
        <v>0</v>
      </c>
      <c r="I17" s="330">
        <v>0</v>
      </c>
      <c r="J17" s="330">
        <v>0</v>
      </c>
      <c r="K17" s="74"/>
      <c r="L17" s="79">
        <f>+SUM(E17:K17)</f>
        <v>0</v>
      </c>
    </row>
    <row r="18" spans="1:12" x14ac:dyDescent="0.2">
      <c r="A18" s="311" t="s">
        <v>167</v>
      </c>
      <c r="B18" s="312"/>
      <c r="C18" s="312"/>
      <c r="D18" s="52">
        <v>12</v>
      </c>
      <c r="E18" s="330">
        <v>0</v>
      </c>
      <c r="F18" s="330">
        <v>0</v>
      </c>
      <c r="G18" s="330">
        <v>0</v>
      </c>
      <c r="H18" s="330">
        <v>0</v>
      </c>
      <c r="I18" s="330">
        <v>0</v>
      </c>
      <c r="J18" s="330">
        <v>0</v>
      </c>
      <c r="K18" s="74"/>
      <c r="L18" s="79">
        <f>+SUM(E18:K18)</f>
        <v>0</v>
      </c>
    </row>
    <row r="19" spans="1:12" x14ac:dyDescent="0.2">
      <c r="A19" s="311" t="s">
        <v>168</v>
      </c>
      <c r="B19" s="312"/>
      <c r="C19" s="312"/>
      <c r="D19" s="52">
        <v>13</v>
      </c>
      <c r="E19" s="330">
        <v>0</v>
      </c>
      <c r="F19" s="330">
        <v>0</v>
      </c>
      <c r="G19" s="330">
        <v>0</v>
      </c>
      <c r="H19" s="330">
        <v>0</v>
      </c>
      <c r="I19" s="330">
        <v>0</v>
      </c>
      <c r="J19" s="330">
        <v>0</v>
      </c>
      <c r="K19" s="74"/>
      <c r="L19" s="79">
        <f>+SUM(E19:K19)</f>
        <v>0</v>
      </c>
    </row>
    <row r="20" spans="1:12" x14ac:dyDescent="0.2">
      <c r="A20" s="311" t="s">
        <v>169</v>
      </c>
      <c r="B20" s="312"/>
      <c r="C20" s="312"/>
      <c r="D20" s="52">
        <v>14</v>
      </c>
      <c r="E20" s="330">
        <v>0</v>
      </c>
      <c r="F20" s="330">
        <v>0</v>
      </c>
      <c r="G20" s="74">
        <v>10160835</v>
      </c>
      <c r="H20" s="74">
        <v>83854091</v>
      </c>
      <c r="I20" s="74">
        <v>-94014926</v>
      </c>
      <c r="J20" s="330">
        <v>0</v>
      </c>
      <c r="K20" s="74"/>
      <c r="L20" s="79">
        <f>+SUM(E20:K20)</f>
        <v>0</v>
      </c>
    </row>
    <row r="21" spans="1:12" x14ac:dyDescent="0.2">
      <c r="A21" s="311" t="s">
        <v>170</v>
      </c>
      <c r="B21" s="312"/>
      <c r="C21" s="312"/>
      <c r="D21" s="52">
        <v>15</v>
      </c>
      <c r="E21" s="330">
        <v>0</v>
      </c>
      <c r="F21" s="330">
        <v>0</v>
      </c>
      <c r="G21" s="330">
        <v>0</v>
      </c>
      <c r="H21" s="330">
        <v>0</v>
      </c>
      <c r="I21" s="74">
        <v>-30762215</v>
      </c>
      <c r="J21" s="330">
        <v>0</v>
      </c>
      <c r="K21" s="74"/>
      <c r="L21" s="79">
        <f>+SUM(E21:K21)</f>
        <v>-30762215</v>
      </c>
    </row>
    <row r="22" spans="1:12" x14ac:dyDescent="0.2">
      <c r="A22" s="313" t="s">
        <v>171</v>
      </c>
      <c r="B22" s="314"/>
      <c r="C22" s="314"/>
      <c r="D22" s="52">
        <v>16</v>
      </c>
      <c r="E22" s="333">
        <f>SUM(E20:E21)</f>
        <v>0</v>
      </c>
      <c r="F22" s="333">
        <f t="shared" ref="F22:K22" si="4">SUM(F20:F21)</f>
        <v>0</v>
      </c>
      <c r="G22" s="79">
        <f t="shared" si="4"/>
        <v>10160835</v>
      </c>
      <c r="H22" s="79">
        <f t="shared" si="4"/>
        <v>83854091</v>
      </c>
      <c r="I22" s="79">
        <f t="shared" si="4"/>
        <v>-124777141</v>
      </c>
      <c r="J22" s="333">
        <f t="shared" si="4"/>
        <v>0</v>
      </c>
      <c r="K22" s="333">
        <f t="shared" si="4"/>
        <v>0</v>
      </c>
      <c r="L22" s="79">
        <f>SUM(L20:L21)</f>
        <v>-30762215</v>
      </c>
    </row>
    <row r="23" spans="1:12" ht="25.5" customHeight="1" x14ac:dyDescent="0.2">
      <c r="A23" s="317" t="s">
        <v>209</v>
      </c>
      <c r="B23" s="318"/>
      <c r="C23" s="318"/>
      <c r="D23" s="53">
        <v>17</v>
      </c>
      <c r="E23" s="158">
        <f>E9+E16+E17+E18+E19+E22</f>
        <v>1214775000</v>
      </c>
      <c r="F23" s="158">
        <f t="shared" ref="F23:K23" si="5">F9+F16+F17+F18+F19+F22</f>
        <v>-477000</v>
      </c>
      <c r="G23" s="158">
        <f t="shared" si="5"/>
        <v>369821560</v>
      </c>
      <c r="H23" s="158">
        <f t="shared" si="5"/>
        <v>81996301</v>
      </c>
      <c r="I23" s="158">
        <f t="shared" si="5"/>
        <v>154240782</v>
      </c>
      <c r="J23" s="158">
        <f>J9+J16+J17+J18+J19+J22</f>
        <v>94012115</v>
      </c>
      <c r="K23" s="334">
        <f t="shared" si="5"/>
        <v>0</v>
      </c>
      <c r="L23" s="158">
        <f>L9+L16+L17+L18+L19+L22</f>
        <v>1914368758</v>
      </c>
    </row>
    <row r="24" spans="1:12" x14ac:dyDescent="0.2">
      <c r="A24" s="315" t="s">
        <v>201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</row>
    <row r="26" spans="1:12" s="70" customFormat="1" x14ac:dyDescent="0.2"/>
    <row r="27" spans="1:12" s="70" customFormat="1" x14ac:dyDescent="0.2"/>
    <row r="28" spans="1:12" s="70" customFormat="1" x14ac:dyDescent="0.2"/>
    <row r="29" spans="1:12" s="70" customFormat="1" x14ac:dyDescent="0.2"/>
    <row r="30" spans="1:12" s="70" customFormat="1" x14ac:dyDescent="0.2"/>
    <row r="31" spans="1:12" s="70" customFormat="1" x14ac:dyDescent="0.2"/>
    <row r="32" spans="1:12" s="70" customFormat="1" x14ac:dyDescent="0.2"/>
  </sheetData>
  <protectedRanges>
    <protectedRange sqref="E3:F3" name="Range1_2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3" type="noConversion"/>
  <dataValidations count="1">
    <dataValidation type="whole" operator="notEqual" allowBlank="1" showInputMessage="1" showErrorMessage="1" errorTitle="Neispravan unos" error="Unose se samo cjelobrojne (pozitivne ili negativne) vrijednosti" sqref="E15:L15 E10:L13 E7:L8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2"/>
  <sheetViews>
    <sheetView tabSelected="1" topLeftCell="A122" zoomScaleNormal="100" workbookViewId="0">
      <selection activeCell="A128" sqref="A128:C155"/>
    </sheetView>
  </sheetViews>
  <sheetFormatPr defaultRowHeight="12.75" x14ac:dyDescent="0.2"/>
  <cols>
    <col min="1" max="1" width="51.5703125" style="103" customWidth="1"/>
    <col min="2" max="3" width="27.7109375" style="90" customWidth="1"/>
    <col min="4" max="5" width="27.7109375" style="123" customWidth="1"/>
    <col min="6" max="6" width="12.7109375" style="159" bestFit="1" customWidth="1"/>
    <col min="7" max="256" width="9.140625" style="159"/>
    <col min="257" max="257" width="51.5703125" style="159" customWidth="1"/>
    <col min="258" max="261" width="27.7109375" style="159" customWidth="1"/>
    <col min="262" max="262" width="12.7109375" style="159" bestFit="1" customWidth="1"/>
    <col min="263" max="512" width="9.140625" style="159"/>
    <col min="513" max="513" width="51.5703125" style="159" customWidth="1"/>
    <col min="514" max="517" width="27.7109375" style="159" customWidth="1"/>
    <col min="518" max="518" width="12.7109375" style="159" bestFit="1" customWidth="1"/>
    <col min="519" max="768" width="9.140625" style="159"/>
    <col min="769" max="769" width="51.5703125" style="159" customWidth="1"/>
    <col min="770" max="773" width="27.7109375" style="159" customWidth="1"/>
    <col min="774" max="774" width="12.7109375" style="159" bestFit="1" customWidth="1"/>
    <col min="775" max="1024" width="9.140625" style="159"/>
    <col min="1025" max="1025" width="51.5703125" style="159" customWidth="1"/>
    <col min="1026" max="1029" width="27.7109375" style="159" customWidth="1"/>
    <col min="1030" max="1030" width="12.7109375" style="159" bestFit="1" customWidth="1"/>
    <col min="1031" max="1280" width="9.140625" style="159"/>
    <col min="1281" max="1281" width="51.5703125" style="159" customWidth="1"/>
    <col min="1282" max="1285" width="27.7109375" style="159" customWidth="1"/>
    <col min="1286" max="1286" width="12.7109375" style="159" bestFit="1" customWidth="1"/>
    <col min="1287" max="1536" width="9.140625" style="159"/>
    <col min="1537" max="1537" width="51.5703125" style="159" customWidth="1"/>
    <col min="1538" max="1541" width="27.7109375" style="159" customWidth="1"/>
    <col min="1542" max="1542" width="12.7109375" style="159" bestFit="1" customWidth="1"/>
    <col min="1543" max="1792" width="9.140625" style="159"/>
    <col min="1793" max="1793" width="51.5703125" style="159" customWidth="1"/>
    <col min="1794" max="1797" width="27.7109375" style="159" customWidth="1"/>
    <col min="1798" max="1798" width="12.7109375" style="159" bestFit="1" customWidth="1"/>
    <col min="1799" max="2048" width="9.140625" style="159"/>
    <col min="2049" max="2049" width="51.5703125" style="159" customWidth="1"/>
    <col min="2050" max="2053" width="27.7109375" style="159" customWidth="1"/>
    <col min="2054" max="2054" width="12.7109375" style="159" bestFit="1" customWidth="1"/>
    <col min="2055" max="2304" width="9.140625" style="159"/>
    <col min="2305" max="2305" width="51.5703125" style="159" customWidth="1"/>
    <col min="2306" max="2309" width="27.7109375" style="159" customWidth="1"/>
    <col min="2310" max="2310" width="12.7109375" style="159" bestFit="1" customWidth="1"/>
    <col min="2311" max="2560" width="9.140625" style="159"/>
    <col min="2561" max="2561" width="51.5703125" style="159" customWidth="1"/>
    <col min="2562" max="2565" width="27.7109375" style="159" customWidth="1"/>
    <col min="2566" max="2566" width="12.7109375" style="159" bestFit="1" customWidth="1"/>
    <col min="2567" max="2816" width="9.140625" style="159"/>
    <col min="2817" max="2817" width="51.5703125" style="159" customWidth="1"/>
    <col min="2818" max="2821" width="27.7109375" style="159" customWidth="1"/>
    <col min="2822" max="2822" width="12.7109375" style="159" bestFit="1" customWidth="1"/>
    <col min="2823" max="3072" width="9.140625" style="159"/>
    <col min="3073" max="3073" width="51.5703125" style="159" customWidth="1"/>
    <col min="3074" max="3077" width="27.7109375" style="159" customWidth="1"/>
    <col min="3078" max="3078" width="12.7109375" style="159" bestFit="1" customWidth="1"/>
    <col min="3079" max="3328" width="9.140625" style="159"/>
    <col min="3329" max="3329" width="51.5703125" style="159" customWidth="1"/>
    <col min="3330" max="3333" width="27.7109375" style="159" customWidth="1"/>
    <col min="3334" max="3334" width="12.7109375" style="159" bestFit="1" customWidth="1"/>
    <col min="3335" max="3584" width="9.140625" style="159"/>
    <col min="3585" max="3585" width="51.5703125" style="159" customWidth="1"/>
    <col min="3586" max="3589" width="27.7109375" style="159" customWidth="1"/>
    <col min="3590" max="3590" width="12.7109375" style="159" bestFit="1" customWidth="1"/>
    <col min="3591" max="3840" width="9.140625" style="159"/>
    <col min="3841" max="3841" width="51.5703125" style="159" customWidth="1"/>
    <col min="3842" max="3845" width="27.7109375" style="159" customWidth="1"/>
    <col min="3846" max="3846" width="12.7109375" style="159" bestFit="1" customWidth="1"/>
    <col min="3847" max="4096" width="9.140625" style="159"/>
    <col min="4097" max="4097" width="51.5703125" style="159" customWidth="1"/>
    <col min="4098" max="4101" width="27.7109375" style="159" customWidth="1"/>
    <col min="4102" max="4102" width="12.7109375" style="159" bestFit="1" customWidth="1"/>
    <col min="4103" max="4352" width="9.140625" style="159"/>
    <col min="4353" max="4353" width="51.5703125" style="159" customWidth="1"/>
    <col min="4354" max="4357" width="27.7109375" style="159" customWidth="1"/>
    <col min="4358" max="4358" width="12.7109375" style="159" bestFit="1" customWidth="1"/>
    <col min="4359" max="4608" width="9.140625" style="159"/>
    <col min="4609" max="4609" width="51.5703125" style="159" customWidth="1"/>
    <col min="4610" max="4613" width="27.7109375" style="159" customWidth="1"/>
    <col min="4614" max="4614" width="12.7109375" style="159" bestFit="1" customWidth="1"/>
    <col min="4615" max="4864" width="9.140625" style="159"/>
    <col min="4865" max="4865" width="51.5703125" style="159" customWidth="1"/>
    <col min="4866" max="4869" width="27.7109375" style="159" customWidth="1"/>
    <col min="4870" max="4870" width="12.7109375" style="159" bestFit="1" customWidth="1"/>
    <col min="4871" max="5120" width="9.140625" style="159"/>
    <col min="5121" max="5121" width="51.5703125" style="159" customWidth="1"/>
    <col min="5122" max="5125" width="27.7109375" style="159" customWidth="1"/>
    <col min="5126" max="5126" width="12.7109375" style="159" bestFit="1" customWidth="1"/>
    <col min="5127" max="5376" width="9.140625" style="159"/>
    <col min="5377" max="5377" width="51.5703125" style="159" customWidth="1"/>
    <col min="5378" max="5381" width="27.7109375" style="159" customWidth="1"/>
    <col min="5382" max="5382" width="12.7109375" style="159" bestFit="1" customWidth="1"/>
    <col min="5383" max="5632" width="9.140625" style="159"/>
    <col min="5633" max="5633" width="51.5703125" style="159" customWidth="1"/>
    <col min="5634" max="5637" width="27.7109375" style="159" customWidth="1"/>
    <col min="5638" max="5638" width="12.7109375" style="159" bestFit="1" customWidth="1"/>
    <col min="5639" max="5888" width="9.140625" style="159"/>
    <col min="5889" max="5889" width="51.5703125" style="159" customWidth="1"/>
    <col min="5890" max="5893" width="27.7109375" style="159" customWidth="1"/>
    <col min="5894" max="5894" width="12.7109375" style="159" bestFit="1" customWidth="1"/>
    <col min="5895" max="6144" width="9.140625" style="159"/>
    <col min="6145" max="6145" width="51.5703125" style="159" customWidth="1"/>
    <col min="6146" max="6149" width="27.7109375" style="159" customWidth="1"/>
    <col min="6150" max="6150" width="12.7109375" style="159" bestFit="1" customWidth="1"/>
    <col min="6151" max="6400" width="9.140625" style="159"/>
    <col min="6401" max="6401" width="51.5703125" style="159" customWidth="1"/>
    <col min="6402" max="6405" width="27.7109375" style="159" customWidth="1"/>
    <col min="6406" max="6406" width="12.7109375" style="159" bestFit="1" customWidth="1"/>
    <col min="6407" max="6656" width="9.140625" style="159"/>
    <col min="6657" max="6657" width="51.5703125" style="159" customWidth="1"/>
    <col min="6658" max="6661" width="27.7109375" style="159" customWidth="1"/>
    <col min="6662" max="6662" width="12.7109375" style="159" bestFit="1" customWidth="1"/>
    <col min="6663" max="6912" width="9.140625" style="159"/>
    <col min="6913" max="6913" width="51.5703125" style="159" customWidth="1"/>
    <col min="6914" max="6917" width="27.7109375" style="159" customWidth="1"/>
    <col min="6918" max="6918" width="12.7109375" style="159" bestFit="1" customWidth="1"/>
    <col min="6919" max="7168" width="9.140625" style="159"/>
    <col min="7169" max="7169" width="51.5703125" style="159" customWidth="1"/>
    <col min="7170" max="7173" width="27.7109375" style="159" customWidth="1"/>
    <col min="7174" max="7174" width="12.7109375" style="159" bestFit="1" customWidth="1"/>
    <col min="7175" max="7424" width="9.140625" style="159"/>
    <col min="7425" max="7425" width="51.5703125" style="159" customWidth="1"/>
    <col min="7426" max="7429" width="27.7109375" style="159" customWidth="1"/>
    <col min="7430" max="7430" width="12.7109375" style="159" bestFit="1" customWidth="1"/>
    <col min="7431" max="7680" width="9.140625" style="159"/>
    <col min="7681" max="7681" width="51.5703125" style="159" customWidth="1"/>
    <col min="7682" max="7685" width="27.7109375" style="159" customWidth="1"/>
    <col min="7686" max="7686" width="12.7109375" style="159" bestFit="1" customWidth="1"/>
    <col min="7687" max="7936" width="9.140625" style="159"/>
    <col min="7937" max="7937" width="51.5703125" style="159" customWidth="1"/>
    <col min="7938" max="7941" width="27.7109375" style="159" customWidth="1"/>
    <col min="7942" max="7942" width="12.7109375" style="159" bestFit="1" customWidth="1"/>
    <col min="7943" max="8192" width="9.140625" style="159"/>
    <col min="8193" max="8193" width="51.5703125" style="159" customWidth="1"/>
    <col min="8194" max="8197" width="27.7109375" style="159" customWidth="1"/>
    <col min="8198" max="8198" width="12.7109375" style="159" bestFit="1" customWidth="1"/>
    <col min="8199" max="8448" width="9.140625" style="159"/>
    <col min="8449" max="8449" width="51.5703125" style="159" customWidth="1"/>
    <col min="8450" max="8453" width="27.7109375" style="159" customWidth="1"/>
    <col min="8454" max="8454" width="12.7109375" style="159" bestFit="1" customWidth="1"/>
    <col min="8455" max="8704" width="9.140625" style="159"/>
    <col min="8705" max="8705" width="51.5703125" style="159" customWidth="1"/>
    <col min="8706" max="8709" width="27.7109375" style="159" customWidth="1"/>
    <col min="8710" max="8710" width="12.7109375" style="159" bestFit="1" customWidth="1"/>
    <col min="8711" max="8960" width="9.140625" style="159"/>
    <col min="8961" max="8961" width="51.5703125" style="159" customWidth="1"/>
    <col min="8962" max="8965" width="27.7109375" style="159" customWidth="1"/>
    <col min="8966" max="8966" width="12.7109375" style="159" bestFit="1" customWidth="1"/>
    <col min="8967" max="9216" width="9.140625" style="159"/>
    <col min="9217" max="9217" width="51.5703125" style="159" customWidth="1"/>
    <col min="9218" max="9221" width="27.7109375" style="159" customWidth="1"/>
    <col min="9222" max="9222" width="12.7109375" style="159" bestFit="1" customWidth="1"/>
    <col min="9223" max="9472" width="9.140625" style="159"/>
    <col min="9473" max="9473" width="51.5703125" style="159" customWidth="1"/>
    <col min="9474" max="9477" width="27.7109375" style="159" customWidth="1"/>
    <col min="9478" max="9478" width="12.7109375" style="159" bestFit="1" customWidth="1"/>
    <col min="9479" max="9728" width="9.140625" style="159"/>
    <col min="9729" max="9729" width="51.5703125" style="159" customWidth="1"/>
    <col min="9730" max="9733" width="27.7109375" style="159" customWidth="1"/>
    <col min="9734" max="9734" width="12.7109375" style="159" bestFit="1" customWidth="1"/>
    <col min="9735" max="9984" width="9.140625" style="159"/>
    <col min="9985" max="9985" width="51.5703125" style="159" customWidth="1"/>
    <col min="9986" max="9989" width="27.7109375" style="159" customWidth="1"/>
    <col min="9990" max="9990" width="12.7109375" style="159" bestFit="1" customWidth="1"/>
    <col min="9991" max="10240" width="9.140625" style="159"/>
    <col min="10241" max="10241" width="51.5703125" style="159" customWidth="1"/>
    <col min="10242" max="10245" width="27.7109375" style="159" customWidth="1"/>
    <col min="10246" max="10246" width="12.7109375" style="159" bestFit="1" customWidth="1"/>
    <col min="10247" max="10496" width="9.140625" style="159"/>
    <col min="10497" max="10497" width="51.5703125" style="159" customWidth="1"/>
    <col min="10498" max="10501" width="27.7109375" style="159" customWidth="1"/>
    <col min="10502" max="10502" width="12.7109375" style="159" bestFit="1" customWidth="1"/>
    <col min="10503" max="10752" width="9.140625" style="159"/>
    <col min="10753" max="10753" width="51.5703125" style="159" customWidth="1"/>
    <col min="10754" max="10757" width="27.7109375" style="159" customWidth="1"/>
    <col min="10758" max="10758" width="12.7109375" style="159" bestFit="1" customWidth="1"/>
    <col min="10759" max="11008" width="9.140625" style="159"/>
    <col min="11009" max="11009" width="51.5703125" style="159" customWidth="1"/>
    <col min="11010" max="11013" width="27.7109375" style="159" customWidth="1"/>
    <col min="11014" max="11014" width="12.7109375" style="159" bestFit="1" customWidth="1"/>
    <col min="11015" max="11264" width="9.140625" style="159"/>
    <col min="11265" max="11265" width="51.5703125" style="159" customWidth="1"/>
    <col min="11266" max="11269" width="27.7109375" style="159" customWidth="1"/>
    <col min="11270" max="11270" width="12.7109375" style="159" bestFit="1" customWidth="1"/>
    <col min="11271" max="11520" width="9.140625" style="159"/>
    <col min="11521" max="11521" width="51.5703125" style="159" customWidth="1"/>
    <col min="11522" max="11525" width="27.7109375" style="159" customWidth="1"/>
    <col min="11526" max="11526" width="12.7109375" style="159" bestFit="1" customWidth="1"/>
    <col min="11527" max="11776" width="9.140625" style="159"/>
    <col min="11777" max="11777" width="51.5703125" style="159" customWidth="1"/>
    <col min="11778" max="11781" width="27.7109375" style="159" customWidth="1"/>
    <col min="11782" max="11782" width="12.7109375" style="159" bestFit="1" customWidth="1"/>
    <col min="11783" max="12032" width="9.140625" style="159"/>
    <col min="12033" max="12033" width="51.5703125" style="159" customWidth="1"/>
    <col min="12034" max="12037" width="27.7109375" style="159" customWidth="1"/>
    <col min="12038" max="12038" width="12.7109375" style="159" bestFit="1" customWidth="1"/>
    <col min="12039" max="12288" width="9.140625" style="159"/>
    <col min="12289" max="12289" width="51.5703125" style="159" customWidth="1"/>
    <col min="12290" max="12293" width="27.7109375" style="159" customWidth="1"/>
    <col min="12294" max="12294" width="12.7109375" style="159" bestFit="1" customWidth="1"/>
    <col min="12295" max="12544" width="9.140625" style="159"/>
    <col min="12545" max="12545" width="51.5703125" style="159" customWidth="1"/>
    <col min="12546" max="12549" width="27.7109375" style="159" customWidth="1"/>
    <col min="12550" max="12550" width="12.7109375" style="159" bestFit="1" customWidth="1"/>
    <col min="12551" max="12800" width="9.140625" style="159"/>
    <col min="12801" max="12801" width="51.5703125" style="159" customWidth="1"/>
    <col min="12802" max="12805" width="27.7109375" style="159" customWidth="1"/>
    <col min="12806" max="12806" width="12.7109375" style="159" bestFit="1" customWidth="1"/>
    <col min="12807" max="13056" width="9.140625" style="159"/>
    <col min="13057" max="13057" width="51.5703125" style="159" customWidth="1"/>
    <col min="13058" max="13061" width="27.7109375" style="159" customWidth="1"/>
    <col min="13062" max="13062" width="12.7109375" style="159" bestFit="1" customWidth="1"/>
    <col min="13063" max="13312" width="9.140625" style="159"/>
    <col min="13313" max="13313" width="51.5703125" style="159" customWidth="1"/>
    <col min="13314" max="13317" width="27.7109375" style="159" customWidth="1"/>
    <col min="13318" max="13318" width="12.7109375" style="159" bestFit="1" customWidth="1"/>
    <col min="13319" max="13568" width="9.140625" style="159"/>
    <col min="13569" max="13569" width="51.5703125" style="159" customWidth="1"/>
    <col min="13570" max="13573" width="27.7109375" style="159" customWidth="1"/>
    <col min="13574" max="13574" width="12.7109375" style="159" bestFit="1" customWidth="1"/>
    <col min="13575" max="13824" width="9.140625" style="159"/>
    <col min="13825" max="13825" width="51.5703125" style="159" customWidth="1"/>
    <col min="13826" max="13829" width="27.7109375" style="159" customWidth="1"/>
    <col min="13830" max="13830" width="12.7109375" style="159" bestFit="1" customWidth="1"/>
    <col min="13831" max="14080" width="9.140625" style="159"/>
    <col min="14081" max="14081" width="51.5703125" style="159" customWidth="1"/>
    <col min="14082" max="14085" width="27.7109375" style="159" customWidth="1"/>
    <col min="14086" max="14086" width="12.7109375" style="159" bestFit="1" customWidth="1"/>
    <col min="14087" max="14336" width="9.140625" style="159"/>
    <col min="14337" max="14337" width="51.5703125" style="159" customWidth="1"/>
    <col min="14338" max="14341" width="27.7109375" style="159" customWidth="1"/>
    <col min="14342" max="14342" width="12.7109375" style="159" bestFit="1" customWidth="1"/>
    <col min="14343" max="14592" width="9.140625" style="159"/>
    <col min="14593" max="14593" width="51.5703125" style="159" customWidth="1"/>
    <col min="14594" max="14597" width="27.7109375" style="159" customWidth="1"/>
    <col min="14598" max="14598" width="12.7109375" style="159" bestFit="1" customWidth="1"/>
    <col min="14599" max="14848" width="9.140625" style="159"/>
    <col min="14849" max="14849" width="51.5703125" style="159" customWidth="1"/>
    <col min="14850" max="14853" width="27.7109375" style="159" customWidth="1"/>
    <col min="14854" max="14854" width="12.7109375" style="159" bestFit="1" customWidth="1"/>
    <col min="14855" max="15104" width="9.140625" style="159"/>
    <col min="15105" max="15105" width="51.5703125" style="159" customWidth="1"/>
    <col min="15106" max="15109" width="27.7109375" style="159" customWidth="1"/>
    <col min="15110" max="15110" width="12.7109375" style="159" bestFit="1" customWidth="1"/>
    <col min="15111" max="15360" width="9.140625" style="159"/>
    <col min="15361" max="15361" width="51.5703125" style="159" customWidth="1"/>
    <col min="15362" max="15365" width="27.7109375" style="159" customWidth="1"/>
    <col min="15366" max="15366" width="12.7109375" style="159" bestFit="1" customWidth="1"/>
    <col min="15367" max="15616" width="9.140625" style="159"/>
    <col min="15617" max="15617" width="51.5703125" style="159" customWidth="1"/>
    <col min="15618" max="15621" width="27.7109375" style="159" customWidth="1"/>
    <col min="15622" max="15622" width="12.7109375" style="159" bestFit="1" customWidth="1"/>
    <col min="15623" max="15872" width="9.140625" style="159"/>
    <col min="15873" max="15873" width="51.5703125" style="159" customWidth="1"/>
    <col min="15874" max="15877" width="27.7109375" style="159" customWidth="1"/>
    <col min="15878" max="15878" width="12.7109375" style="159" bestFit="1" customWidth="1"/>
    <col min="15879" max="16128" width="9.140625" style="159"/>
    <col min="16129" max="16129" width="51.5703125" style="159" customWidth="1"/>
    <col min="16130" max="16133" width="27.7109375" style="159" customWidth="1"/>
    <col min="16134" max="16134" width="12.7109375" style="159" bestFit="1" customWidth="1"/>
    <col min="16135" max="16384" width="9.140625" style="159"/>
  </cols>
  <sheetData>
    <row r="1" spans="1:5" x14ac:dyDescent="0.2">
      <c r="A1" s="122"/>
    </row>
    <row r="2" spans="1:5" x14ac:dyDescent="0.2">
      <c r="A2" s="122"/>
    </row>
    <row r="3" spans="1:5" x14ac:dyDescent="0.2">
      <c r="A3" s="122"/>
    </row>
    <row r="4" spans="1:5" x14ac:dyDescent="0.2">
      <c r="A4" s="122"/>
    </row>
    <row r="5" spans="1:5" x14ac:dyDescent="0.2">
      <c r="A5" s="106" t="s">
        <v>231</v>
      </c>
      <c r="B5" s="104"/>
      <c r="C5" s="104"/>
      <c r="D5" s="125"/>
      <c r="E5" s="125"/>
    </row>
    <row r="6" spans="1:5" x14ac:dyDescent="0.2">
      <c r="A6" s="122"/>
    </row>
    <row r="7" spans="1:5" ht="13.5" thickBot="1" x14ac:dyDescent="0.25">
      <c r="A7" s="89" t="s">
        <v>232</v>
      </c>
      <c r="E7" s="126" t="s">
        <v>233</v>
      </c>
    </row>
    <row r="8" spans="1:5" ht="13.5" thickBot="1" x14ac:dyDescent="0.25">
      <c r="A8" s="127"/>
      <c r="B8" s="323" t="s">
        <v>318</v>
      </c>
      <c r="C8" s="324"/>
      <c r="D8" s="325" t="s">
        <v>319</v>
      </c>
      <c r="E8" s="326"/>
    </row>
    <row r="9" spans="1:5" ht="13.5" thickBot="1" x14ac:dyDescent="0.25">
      <c r="A9" s="128"/>
      <c r="B9" s="129" t="s">
        <v>234</v>
      </c>
      <c r="C9" s="129" t="s">
        <v>204</v>
      </c>
      <c r="D9" s="130" t="s">
        <v>234</v>
      </c>
      <c r="E9" s="130" t="s">
        <v>204</v>
      </c>
    </row>
    <row r="10" spans="1:5" x14ac:dyDescent="0.2">
      <c r="A10" s="131" t="s">
        <v>235</v>
      </c>
      <c r="B10" s="132">
        <v>495591757</v>
      </c>
      <c r="C10" s="132">
        <v>159952230</v>
      </c>
      <c r="D10" s="132">
        <v>447293248</v>
      </c>
      <c r="E10" s="132">
        <v>149884820</v>
      </c>
    </row>
    <row r="11" spans="1:5" x14ac:dyDescent="0.2">
      <c r="A11" s="96" t="s">
        <v>236</v>
      </c>
      <c r="B11" s="97">
        <v>5621602</v>
      </c>
      <c r="C11" s="97">
        <v>5092122</v>
      </c>
      <c r="D11" s="97">
        <v>1246756</v>
      </c>
      <c r="E11" s="97">
        <v>333541</v>
      </c>
    </row>
    <row r="12" spans="1:5" ht="13.5" thickBot="1" x14ac:dyDescent="0.25">
      <c r="A12" s="133" t="s">
        <v>237</v>
      </c>
      <c r="B12" s="97">
        <v>101167807</v>
      </c>
      <c r="C12" s="97">
        <v>34497211</v>
      </c>
      <c r="D12" s="97">
        <v>100216873</v>
      </c>
      <c r="E12" s="97">
        <v>32847558</v>
      </c>
    </row>
    <row r="13" spans="1:5" ht="13.5" thickBot="1" x14ac:dyDescent="0.25">
      <c r="A13" s="134" t="s">
        <v>238</v>
      </c>
      <c r="B13" s="135">
        <f>SUM(B10:B12)</f>
        <v>602381166</v>
      </c>
      <c r="C13" s="135">
        <f>SUM(C10:C12)</f>
        <v>199541563</v>
      </c>
      <c r="D13" s="135">
        <f>SUM(D10:D12)</f>
        <v>548756877</v>
      </c>
      <c r="E13" s="135">
        <f>SUM(E10:E12)</f>
        <v>183065919</v>
      </c>
    </row>
    <row r="14" spans="1:5" x14ac:dyDescent="0.2">
      <c r="B14" s="104"/>
      <c r="C14" s="104"/>
      <c r="D14" s="104"/>
      <c r="E14" s="104"/>
    </row>
    <row r="15" spans="1:5" x14ac:dyDescent="0.2">
      <c r="D15" s="90"/>
      <c r="E15" s="90"/>
    </row>
    <row r="16" spans="1:5" ht="13.5" thickBot="1" x14ac:dyDescent="0.25">
      <c r="A16" s="89" t="s">
        <v>239</v>
      </c>
      <c r="D16" s="90"/>
      <c r="E16" s="91" t="s">
        <v>233</v>
      </c>
    </row>
    <row r="17" spans="1:5" ht="13.5" thickBot="1" x14ac:dyDescent="0.25">
      <c r="A17" s="127"/>
      <c r="B17" s="323" t="s">
        <v>318</v>
      </c>
      <c r="C17" s="324"/>
      <c r="D17" s="325" t="s">
        <v>319</v>
      </c>
      <c r="E17" s="326"/>
    </row>
    <row r="18" spans="1:5" ht="13.5" thickBot="1" x14ac:dyDescent="0.25">
      <c r="A18" s="136"/>
      <c r="B18" s="129" t="s">
        <v>234</v>
      </c>
      <c r="C18" s="137" t="s">
        <v>204</v>
      </c>
      <c r="D18" s="137" t="s">
        <v>234</v>
      </c>
      <c r="E18" s="129" t="s">
        <v>204</v>
      </c>
    </row>
    <row r="19" spans="1:5" x14ac:dyDescent="0.2">
      <c r="A19" s="96" t="s">
        <v>240</v>
      </c>
      <c r="B19" s="132">
        <v>23313057</v>
      </c>
      <c r="C19" s="132">
        <v>7152679</v>
      </c>
      <c r="D19" s="132">
        <v>14704787</v>
      </c>
      <c r="E19" s="132">
        <v>4895140</v>
      </c>
    </row>
    <row r="20" spans="1:5" ht="13.5" thickBot="1" x14ac:dyDescent="0.25">
      <c r="A20" s="96" t="s">
        <v>241</v>
      </c>
      <c r="B20" s="97">
        <v>189968659</v>
      </c>
      <c r="C20" s="97">
        <v>57700028</v>
      </c>
      <c r="D20" s="97">
        <v>153665755</v>
      </c>
      <c r="E20" s="97">
        <v>47029273</v>
      </c>
    </row>
    <row r="21" spans="1:5" ht="13.5" thickBot="1" x14ac:dyDescent="0.25">
      <c r="A21" s="111" t="s">
        <v>238</v>
      </c>
      <c r="B21" s="105">
        <f>+SUM(B19:B20)</f>
        <v>213281716</v>
      </c>
      <c r="C21" s="105">
        <f>+SUM(C19:C20)</f>
        <v>64852707</v>
      </c>
      <c r="D21" s="105">
        <f>+SUM(D19:D20)</f>
        <v>168370542</v>
      </c>
      <c r="E21" s="105">
        <f>+SUM(E19:E20)</f>
        <v>51924413</v>
      </c>
    </row>
    <row r="22" spans="1:5" x14ac:dyDescent="0.2">
      <c r="B22" s="104"/>
      <c r="C22" s="104"/>
      <c r="D22" s="104"/>
      <c r="E22" s="104"/>
    </row>
    <row r="23" spans="1:5" x14ac:dyDescent="0.2">
      <c r="D23" s="90"/>
      <c r="E23" s="90"/>
    </row>
    <row r="24" spans="1:5" ht="13.5" thickBot="1" x14ac:dyDescent="0.25">
      <c r="A24" s="89" t="s">
        <v>243</v>
      </c>
      <c r="D24" s="90"/>
      <c r="E24" s="91" t="s">
        <v>233</v>
      </c>
    </row>
    <row r="25" spans="1:5" ht="13.5" thickBot="1" x14ac:dyDescent="0.25">
      <c r="A25" s="127"/>
      <c r="B25" s="323" t="s">
        <v>318</v>
      </c>
      <c r="C25" s="324"/>
      <c r="D25" s="325" t="s">
        <v>319</v>
      </c>
      <c r="E25" s="326"/>
    </row>
    <row r="26" spans="1:5" ht="13.5" thickBot="1" x14ac:dyDescent="0.25">
      <c r="A26" s="136"/>
      <c r="B26" s="129" t="s">
        <v>234</v>
      </c>
      <c r="C26" s="129" t="s">
        <v>204</v>
      </c>
      <c r="D26" s="137" t="s">
        <v>234</v>
      </c>
      <c r="E26" s="138" t="s">
        <v>204</v>
      </c>
    </row>
    <row r="27" spans="1:5" ht="24" x14ac:dyDescent="0.2">
      <c r="A27" s="96" t="s">
        <v>313</v>
      </c>
      <c r="B27" s="132">
        <v>217991510</v>
      </c>
      <c r="C27" s="132">
        <v>73692871</v>
      </c>
      <c r="D27" s="132">
        <v>215613935</v>
      </c>
      <c r="E27" s="132">
        <v>73314012</v>
      </c>
    </row>
    <row r="28" spans="1:5" ht="24" x14ac:dyDescent="0.2">
      <c r="A28" s="96" t="s">
        <v>306</v>
      </c>
      <c r="B28" s="97">
        <v>101774257</v>
      </c>
      <c r="C28" s="97">
        <v>38110752</v>
      </c>
      <c r="D28" s="97">
        <v>111738124</v>
      </c>
      <c r="E28" s="97">
        <v>47424857</v>
      </c>
    </row>
    <row r="29" spans="1:5" ht="24" x14ac:dyDescent="0.2">
      <c r="A29" s="96" t="s">
        <v>307</v>
      </c>
      <c r="B29" s="97">
        <v>36024410</v>
      </c>
      <c r="C29" s="97">
        <v>12260730</v>
      </c>
      <c r="D29" s="97">
        <v>41541276</v>
      </c>
      <c r="E29" s="97">
        <v>14749499</v>
      </c>
    </row>
    <row r="30" spans="1:5" ht="13.5" thickBot="1" x14ac:dyDescent="0.25">
      <c r="A30" s="96" t="s">
        <v>245</v>
      </c>
      <c r="B30" s="97">
        <v>15734013</v>
      </c>
      <c r="C30" s="97">
        <v>6685883</v>
      </c>
      <c r="D30" s="97">
        <v>13138222</v>
      </c>
      <c r="E30" s="97">
        <v>4588507</v>
      </c>
    </row>
    <row r="31" spans="1:5" ht="13.5" thickBot="1" x14ac:dyDescent="0.25">
      <c r="A31" s="111" t="s">
        <v>238</v>
      </c>
      <c r="B31" s="105">
        <f>SUM(B27:B30)</f>
        <v>371524190</v>
      </c>
      <c r="C31" s="105">
        <f>SUM(C27:C30)</f>
        <v>130750236</v>
      </c>
      <c r="D31" s="105">
        <f>SUM(D27:D30)</f>
        <v>382031557</v>
      </c>
      <c r="E31" s="105">
        <f>SUM(E27:E30)</f>
        <v>140076875</v>
      </c>
    </row>
    <row r="32" spans="1:5" x14ac:dyDescent="0.2">
      <c r="A32" s="139"/>
      <c r="B32" s="140"/>
      <c r="C32" s="140"/>
      <c r="D32" s="140"/>
      <c r="E32" s="140"/>
    </row>
    <row r="33" spans="1:5" x14ac:dyDescent="0.2">
      <c r="A33" s="139"/>
      <c r="B33" s="140"/>
      <c r="C33" s="140"/>
      <c r="D33" s="140"/>
      <c r="E33" s="140"/>
    </row>
    <row r="34" spans="1:5" ht="13.5" thickBot="1" x14ac:dyDescent="0.25">
      <c r="A34" s="89" t="s">
        <v>246</v>
      </c>
      <c r="D34" s="90"/>
      <c r="E34" s="91" t="s">
        <v>233</v>
      </c>
    </row>
    <row r="35" spans="1:5" ht="13.5" thickBot="1" x14ac:dyDescent="0.25">
      <c r="A35" s="127"/>
      <c r="B35" s="323" t="s">
        <v>318</v>
      </c>
      <c r="C35" s="324"/>
      <c r="D35" s="325" t="s">
        <v>319</v>
      </c>
      <c r="E35" s="326"/>
    </row>
    <row r="36" spans="1:5" ht="13.5" thickBot="1" x14ac:dyDescent="0.25">
      <c r="A36" s="136"/>
      <c r="B36" s="137" t="s">
        <v>234</v>
      </c>
      <c r="C36" s="137" t="s">
        <v>204</v>
      </c>
      <c r="D36" s="137" t="s">
        <v>234</v>
      </c>
      <c r="E36" s="138" t="s">
        <v>204</v>
      </c>
    </row>
    <row r="37" spans="1:5" x14ac:dyDescent="0.2">
      <c r="A37" s="96" t="s">
        <v>244</v>
      </c>
      <c r="B37" s="132">
        <v>215371763</v>
      </c>
      <c r="C37" s="132">
        <v>73154497</v>
      </c>
      <c r="D37" s="132">
        <v>214816633</v>
      </c>
      <c r="E37" s="132">
        <v>73574948</v>
      </c>
    </row>
    <row r="38" spans="1:5" ht="13.5" thickBot="1" x14ac:dyDescent="0.25">
      <c r="A38" s="96" t="s">
        <v>245</v>
      </c>
      <c r="B38" s="97">
        <v>11306528</v>
      </c>
      <c r="C38" s="97">
        <v>5055473</v>
      </c>
      <c r="D38" s="97">
        <v>17337749</v>
      </c>
      <c r="E38" s="97">
        <v>9451266</v>
      </c>
    </row>
    <row r="39" spans="1:5" ht="13.5" thickBot="1" x14ac:dyDescent="0.25">
      <c r="A39" s="111" t="s">
        <v>238</v>
      </c>
      <c r="B39" s="105">
        <f>SUM(B37:B38)</f>
        <v>226678291</v>
      </c>
      <c r="C39" s="105">
        <f>SUM(C37:C38)</f>
        <v>78209970</v>
      </c>
      <c r="D39" s="105">
        <f>SUM(D37:D38)</f>
        <v>232154382</v>
      </c>
      <c r="E39" s="105">
        <f>SUM(E37:E38)</f>
        <v>83026214</v>
      </c>
    </row>
    <row r="40" spans="1:5" x14ac:dyDescent="0.2">
      <c r="D40" s="90"/>
      <c r="E40" s="90"/>
    </row>
    <row r="41" spans="1:5" x14ac:dyDescent="0.2">
      <c r="D41" s="90"/>
      <c r="E41" s="90"/>
    </row>
    <row r="42" spans="1:5" ht="13.5" thickBot="1" x14ac:dyDescent="0.25">
      <c r="A42" s="89" t="s">
        <v>247</v>
      </c>
      <c r="D42" s="90"/>
      <c r="E42" s="91" t="s">
        <v>233</v>
      </c>
    </row>
    <row r="43" spans="1:5" ht="13.5" thickBot="1" x14ac:dyDescent="0.25">
      <c r="A43" s="127"/>
      <c r="B43" s="323" t="s">
        <v>318</v>
      </c>
      <c r="C43" s="324"/>
      <c r="D43" s="325" t="s">
        <v>319</v>
      </c>
      <c r="E43" s="326"/>
    </row>
    <row r="44" spans="1:5" ht="13.5" thickBot="1" x14ac:dyDescent="0.25">
      <c r="A44" s="136"/>
      <c r="B44" s="137" t="s">
        <v>234</v>
      </c>
      <c r="C44" s="137" t="s">
        <v>204</v>
      </c>
      <c r="D44" s="137" t="s">
        <v>234</v>
      </c>
      <c r="E44" s="129" t="s">
        <v>204</v>
      </c>
    </row>
    <row r="45" spans="1:5" x14ac:dyDescent="0.2">
      <c r="A45" s="96" t="s">
        <v>248</v>
      </c>
      <c r="B45" s="132">
        <v>4588275</v>
      </c>
      <c r="C45" s="132">
        <v>-230578</v>
      </c>
      <c r="D45" s="132">
        <v>24483973</v>
      </c>
      <c r="E45" s="132">
        <v>21509539</v>
      </c>
    </row>
    <row r="46" spans="1:5" x14ac:dyDescent="0.2">
      <c r="A46" s="96" t="s">
        <v>249</v>
      </c>
      <c r="B46" s="97">
        <v>27948538</v>
      </c>
      <c r="C46" s="97">
        <v>13352430</v>
      </c>
      <c r="D46" s="97">
        <v>33561065</v>
      </c>
      <c r="E46" s="97">
        <v>12831643</v>
      </c>
    </row>
    <row r="47" spans="1:5" x14ac:dyDescent="0.2">
      <c r="A47" s="96" t="s">
        <v>250</v>
      </c>
      <c r="B47" s="97">
        <v>373786</v>
      </c>
      <c r="C47" s="97">
        <v>291956</v>
      </c>
      <c r="D47" s="97">
        <v>367955</v>
      </c>
      <c r="E47" s="97">
        <v>178850</v>
      </c>
    </row>
    <row r="48" spans="1:5" ht="13.5" thickBot="1" x14ac:dyDescent="0.25">
      <c r="A48" s="96" t="s">
        <v>251</v>
      </c>
      <c r="B48" s="97">
        <v>-2208540</v>
      </c>
      <c r="C48" s="97">
        <v>211555</v>
      </c>
      <c r="D48" s="97">
        <v>-1538775</v>
      </c>
      <c r="E48" s="97">
        <v>-373142</v>
      </c>
    </row>
    <row r="49" spans="1:5" ht="13.5" thickBot="1" x14ac:dyDescent="0.25">
      <c r="A49" s="111" t="s">
        <v>238</v>
      </c>
      <c r="B49" s="105">
        <f>SUM(B45:B48)</f>
        <v>30702059</v>
      </c>
      <c r="C49" s="105">
        <f>SUM(C45:C48)</f>
        <v>13625363</v>
      </c>
      <c r="D49" s="105">
        <f>SUM(D45:D48)</f>
        <v>56874218</v>
      </c>
      <c r="E49" s="105">
        <f>SUM(E45:E48)</f>
        <v>34146890</v>
      </c>
    </row>
    <row r="50" spans="1:5" x14ac:dyDescent="0.2">
      <c r="A50" s="139"/>
      <c r="B50" s="140"/>
      <c r="C50" s="140"/>
      <c r="D50" s="140"/>
      <c r="E50" s="140"/>
    </row>
    <row r="51" spans="1:5" x14ac:dyDescent="0.2">
      <c r="A51" s="139"/>
      <c r="B51" s="140"/>
      <c r="C51" s="140"/>
      <c r="D51" s="140"/>
      <c r="E51" s="140"/>
    </row>
    <row r="52" spans="1:5" ht="13.5" thickBot="1" x14ac:dyDescent="0.25">
      <c r="A52" s="89" t="s">
        <v>308</v>
      </c>
      <c r="D52" s="90"/>
      <c r="E52" s="91" t="s">
        <v>233</v>
      </c>
    </row>
    <row r="53" spans="1:5" ht="13.5" thickBot="1" x14ac:dyDescent="0.25">
      <c r="A53" s="127"/>
      <c r="B53" s="323" t="s">
        <v>318</v>
      </c>
      <c r="C53" s="324"/>
      <c r="D53" s="325" t="s">
        <v>319</v>
      </c>
      <c r="E53" s="326"/>
    </row>
    <row r="54" spans="1:5" ht="13.5" thickBot="1" x14ac:dyDescent="0.25">
      <c r="A54" s="136"/>
      <c r="B54" s="137" t="s">
        <v>234</v>
      </c>
      <c r="C54" s="137" t="s">
        <v>204</v>
      </c>
      <c r="D54" s="137" t="s">
        <v>234</v>
      </c>
      <c r="E54" s="129" t="s">
        <v>204</v>
      </c>
    </row>
    <row r="55" spans="1:5" x14ac:dyDescent="0.2">
      <c r="A55" s="96" t="s">
        <v>252</v>
      </c>
      <c r="B55" s="132">
        <v>263510257</v>
      </c>
      <c r="C55" s="132">
        <v>91554059</v>
      </c>
      <c r="D55" s="132">
        <v>258761090</v>
      </c>
      <c r="E55" s="132">
        <v>88623835</v>
      </c>
    </row>
    <row r="56" spans="1:5" x14ac:dyDescent="0.2">
      <c r="A56" s="96" t="s">
        <v>253</v>
      </c>
      <c r="B56" s="97">
        <v>36536060</v>
      </c>
      <c r="C56" s="97">
        <v>11990059</v>
      </c>
      <c r="D56" s="97">
        <v>33658590</v>
      </c>
      <c r="E56" s="97">
        <v>11744223</v>
      </c>
    </row>
    <row r="57" spans="1:5" x14ac:dyDescent="0.2">
      <c r="A57" s="96" t="s">
        <v>242</v>
      </c>
      <c r="B57" s="97">
        <v>19455124</v>
      </c>
      <c r="C57" s="97">
        <v>6638090</v>
      </c>
      <c r="D57" s="97">
        <v>26930680</v>
      </c>
      <c r="E57" s="97">
        <v>9389885</v>
      </c>
    </row>
    <row r="58" spans="1:5" ht="13.5" thickBot="1" x14ac:dyDescent="0.25">
      <c r="A58" s="96" t="s">
        <v>309</v>
      </c>
      <c r="B58" s="97">
        <v>14159672</v>
      </c>
      <c r="C58" s="97">
        <v>4245320</v>
      </c>
      <c r="D58" s="97">
        <v>16626563</v>
      </c>
      <c r="E58" s="97">
        <v>6679354</v>
      </c>
    </row>
    <row r="59" spans="1:5" ht="13.5" thickBot="1" x14ac:dyDescent="0.25">
      <c r="A59" s="111" t="s">
        <v>238</v>
      </c>
      <c r="B59" s="105">
        <f>SUM(B55:B58)</f>
        <v>333661113</v>
      </c>
      <c r="C59" s="105">
        <f>SUM(C55:C58)</f>
        <v>114427528</v>
      </c>
      <c r="D59" s="105">
        <f>SUM(D55:D58)</f>
        <v>335976923</v>
      </c>
      <c r="E59" s="105">
        <f>SUM(E55:E58)</f>
        <v>116437297</v>
      </c>
    </row>
    <row r="60" spans="1:5" x14ac:dyDescent="0.2">
      <c r="B60" s="104"/>
      <c r="C60" s="104"/>
      <c r="D60" s="104"/>
      <c r="E60" s="104"/>
    </row>
    <row r="61" spans="1:5" x14ac:dyDescent="0.2">
      <c r="D61" s="90"/>
      <c r="E61" s="90"/>
    </row>
    <row r="62" spans="1:5" ht="13.5" thickBot="1" x14ac:dyDescent="0.25">
      <c r="A62" s="89" t="s">
        <v>254</v>
      </c>
      <c r="D62" s="141"/>
      <c r="E62" s="91" t="s">
        <v>233</v>
      </c>
    </row>
    <row r="63" spans="1:5" ht="13.5" thickBot="1" x14ac:dyDescent="0.25">
      <c r="A63" s="127"/>
      <c r="B63" s="323" t="s">
        <v>318</v>
      </c>
      <c r="C63" s="324"/>
      <c r="D63" s="325" t="s">
        <v>319</v>
      </c>
      <c r="E63" s="326"/>
    </row>
    <row r="64" spans="1:5" ht="13.5" thickBot="1" x14ac:dyDescent="0.25">
      <c r="A64" s="136"/>
      <c r="B64" s="137" t="s">
        <v>234</v>
      </c>
      <c r="C64" s="137" t="s">
        <v>204</v>
      </c>
      <c r="D64" s="137" t="s">
        <v>234</v>
      </c>
      <c r="E64" s="129" t="s">
        <v>204</v>
      </c>
    </row>
    <row r="65" spans="1:5" ht="24" x14ac:dyDescent="0.2">
      <c r="A65" s="96" t="s">
        <v>314</v>
      </c>
      <c r="B65" s="132">
        <v>143646270</v>
      </c>
      <c r="C65" s="132">
        <v>58648165</v>
      </c>
      <c r="D65" s="132">
        <v>112567872</v>
      </c>
      <c r="E65" s="132">
        <v>31041133</v>
      </c>
    </row>
    <row r="66" spans="1:5" ht="24" x14ac:dyDescent="0.2">
      <c r="A66" s="96" t="s">
        <v>255</v>
      </c>
      <c r="B66" s="97">
        <v>1878792</v>
      </c>
      <c r="C66" s="97">
        <v>7050561</v>
      </c>
      <c r="D66" s="97">
        <v>13091364</v>
      </c>
      <c r="E66" s="97">
        <v>7578475</v>
      </c>
    </row>
    <row r="67" spans="1:5" ht="13.5" thickBot="1" x14ac:dyDescent="0.25">
      <c r="A67" s="96" t="s">
        <v>310</v>
      </c>
      <c r="B67" s="97">
        <v>12339826</v>
      </c>
      <c r="C67" s="97">
        <v>7843324</v>
      </c>
      <c r="D67" s="97">
        <v>26060126</v>
      </c>
      <c r="E67" s="97">
        <v>9085087</v>
      </c>
    </row>
    <row r="68" spans="1:5" ht="13.5" thickBot="1" x14ac:dyDescent="0.25">
      <c r="A68" s="111" t="s">
        <v>238</v>
      </c>
      <c r="B68" s="105">
        <f>SUM(B65:B67)</f>
        <v>157864888</v>
      </c>
      <c r="C68" s="105">
        <f>SUM(C65:C67)</f>
        <v>73542050</v>
      </c>
      <c r="D68" s="105">
        <f>SUM(D65:D67)</f>
        <v>151719362</v>
      </c>
      <c r="E68" s="105">
        <f>SUM(E65:E67)</f>
        <v>47704695</v>
      </c>
    </row>
    <row r="69" spans="1:5" x14ac:dyDescent="0.2">
      <c r="B69" s="104"/>
      <c r="C69" s="104"/>
      <c r="D69" s="104"/>
      <c r="E69" s="104"/>
    </row>
    <row r="70" spans="1:5" x14ac:dyDescent="0.2">
      <c r="D70" s="90"/>
      <c r="E70" s="90"/>
    </row>
    <row r="71" spans="1:5" ht="13.5" thickBot="1" x14ac:dyDescent="0.25">
      <c r="A71" s="89" t="s">
        <v>299</v>
      </c>
      <c r="C71" s="91" t="s">
        <v>233</v>
      </c>
      <c r="D71" s="142"/>
      <c r="E71" s="142"/>
    </row>
    <row r="72" spans="1:5" ht="13.5" thickBot="1" x14ac:dyDescent="0.25">
      <c r="A72" s="92"/>
      <c r="B72" s="93" t="s">
        <v>311</v>
      </c>
      <c r="C72" s="93" t="s">
        <v>317</v>
      </c>
      <c r="D72" s="142"/>
      <c r="E72" s="142"/>
    </row>
    <row r="73" spans="1:5" x14ac:dyDescent="0.2">
      <c r="A73" s="94" t="s">
        <v>256</v>
      </c>
      <c r="B73" s="95">
        <v>412197218</v>
      </c>
      <c r="C73" s="95">
        <v>451003058</v>
      </c>
      <c r="D73" s="142"/>
      <c r="E73" s="142"/>
    </row>
    <row r="74" spans="1:5" x14ac:dyDescent="0.2">
      <c r="A74" s="96"/>
      <c r="B74" s="97"/>
      <c r="C74" s="97"/>
      <c r="D74" s="142"/>
      <c r="E74" s="142"/>
    </row>
    <row r="75" spans="1:5" x14ac:dyDescent="0.2">
      <c r="A75" s="98" t="s">
        <v>257</v>
      </c>
      <c r="B75" s="99">
        <f>+B76+B77</f>
        <v>1767612516</v>
      </c>
      <c r="C75" s="99">
        <f>+C76+C77</f>
        <v>1862309820</v>
      </c>
      <c r="D75" s="142"/>
      <c r="E75" s="142"/>
    </row>
    <row r="76" spans="1:5" x14ac:dyDescent="0.2">
      <c r="A76" s="100" t="s">
        <v>258</v>
      </c>
      <c r="B76" s="97">
        <v>1279570476</v>
      </c>
      <c r="C76" s="97">
        <v>1206459086</v>
      </c>
      <c r="D76" s="142"/>
      <c r="E76" s="142"/>
    </row>
    <row r="77" spans="1:5" x14ac:dyDescent="0.2">
      <c r="A77" s="100" t="s">
        <v>259</v>
      </c>
      <c r="B77" s="97">
        <v>488042040</v>
      </c>
      <c r="C77" s="97">
        <v>655850734</v>
      </c>
      <c r="D77" s="142"/>
      <c r="E77" s="142"/>
    </row>
    <row r="78" spans="1:5" x14ac:dyDescent="0.2">
      <c r="A78" s="98" t="s">
        <v>260</v>
      </c>
      <c r="B78" s="167">
        <v>0</v>
      </c>
      <c r="C78" s="167">
        <v>0</v>
      </c>
      <c r="D78" s="142"/>
      <c r="E78" s="142"/>
    </row>
    <row r="79" spans="1:5" x14ac:dyDescent="0.2">
      <c r="A79" s="98"/>
      <c r="B79" s="99"/>
      <c r="C79" s="170"/>
      <c r="D79" s="142"/>
      <c r="E79" s="142"/>
    </row>
    <row r="80" spans="1:5" ht="13.5" thickBot="1" x14ac:dyDescent="0.25">
      <c r="A80" s="101" t="s">
        <v>264</v>
      </c>
      <c r="B80" s="167">
        <v>0</v>
      </c>
      <c r="C80" s="167">
        <v>0</v>
      </c>
      <c r="D80" s="142"/>
      <c r="E80" s="142"/>
    </row>
    <row r="81" spans="1:5" ht="13.5" thickBot="1" x14ac:dyDescent="0.25">
      <c r="A81" s="102" t="s">
        <v>238</v>
      </c>
      <c r="B81" s="105">
        <f>+B78+B75+B73+B80</f>
        <v>2179809734</v>
      </c>
      <c r="C81" s="105">
        <f>+C78+C75+C73+C80</f>
        <v>2313312878</v>
      </c>
      <c r="D81" s="142"/>
      <c r="E81" s="142"/>
    </row>
    <row r="82" spans="1:5" x14ac:dyDescent="0.2">
      <c r="B82" s="104"/>
      <c r="C82" s="104"/>
      <c r="D82" s="142"/>
      <c r="E82" s="142"/>
    </row>
    <row r="83" spans="1:5" x14ac:dyDescent="0.2">
      <c r="B83" s="143"/>
      <c r="C83" s="143"/>
      <c r="D83" s="142"/>
      <c r="E83" s="142"/>
    </row>
    <row r="84" spans="1:5" x14ac:dyDescent="0.2">
      <c r="D84" s="142"/>
      <c r="E84" s="142"/>
    </row>
    <row r="85" spans="1:5" ht="13.5" thickBot="1" x14ac:dyDescent="0.25">
      <c r="A85" s="89" t="s">
        <v>261</v>
      </c>
      <c r="C85" s="91" t="s">
        <v>233</v>
      </c>
      <c r="D85" s="142"/>
      <c r="E85" s="142"/>
    </row>
    <row r="86" spans="1:5" ht="13.5" thickBot="1" x14ac:dyDescent="0.25">
      <c r="A86" s="92"/>
      <c r="B86" s="93" t="s">
        <v>311</v>
      </c>
      <c r="C86" s="93" t="s">
        <v>317</v>
      </c>
      <c r="D86" s="142"/>
      <c r="E86" s="142"/>
    </row>
    <row r="87" spans="1:5" x14ac:dyDescent="0.2">
      <c r="A87" s="120" t="s">
        <v>262</v>
      </c>
      <c r="B87" s="97">
        <v>810491087</v>
      </c>
      <c r="C87" s="97">
        <v>744752625</v>
      </c>
      <c r="D87" s="142"/>
      <c r="E87" s="142"/>
    </row>
    <row r="88" spans="1:5" x14ac:dyDescent="0.2">
      <c r="A88" s="121" t="s">
        <v>263</v>
      </c>
      <c r="B88" s="97">
        <v>147847695</v>
      </c>
      <c r="C88" s="97">
        <v>200680002</v>
      </c>
      <c r="D88" s="142"/>
      <c r="E88" s="142"/>
    </row>
    <row r="89" spans="1:5" x14ac:dyDescent="0.2">
      <c r="A89" s="121"/>
      <c r="B89" s="97"/>
      <c r="C89" s="97"/>
      <c r="D89" s="142"/>
      <c r="E89" s="142"/>
    </row>
    <row r="90" spans="1:5" ht="13.5" thickBot="1" x14ac:dyDescent="0.25">
      <c r="A90" s="101" t="s">
        <v>264</v>
      </c>
      <c r="B90" s="167">
        <v>0</v>
      </c>
      <c r="C90" s="167">
        <v>0</v>
      </c>
      <c r="D90" s="142"/>
      <c r="E90" s="142"/>
    </row>
    <row r="91" spans="1:5" ht="13.5" thickBot="1" x14ac:dyDescent="0.25">
      <c r="A91" s="102" t="s">
        <v>238</v>
      </c>
      <c r="B91" s="105">
        <f>SUM(B87:B90)</f>
        <v>958338782</v>
      </c>
      <c r="C91" s="105">
        <f>SUM(C87:C90)</f>
        <v>945432627</v>
      </c>
      <c r="D91" s="142"/>
      <c r="E91" s="142"/>
    </row>
    <row r="92" spans="1:5" x14ac:dyDescent="0.2">
      <c r="B92" s="104"/>
      <c r="C92" s="104"/>
      <c r="D92" s="142"/>
      <c r="E92" s="142"/>
    </row>
    <row r="93" spans="1:5" x14ac:dyDescent="0.2">
      <c r="B93" s="143"/>
      <c r="C93" s="143"/>
      <c r="D93" s="142"/>
      <c r="E93" s="142"/>
    </row>
    <row r="94" spans="1:5" x14ac:dyDescent="0.2">
      <c r="D94" s="142"/>
      <c r="E94" s="142"/>
    </row>
    <row r="95" spans="1:5" ht="13.5" thickBot="1" x14ac:dyDescent="0.25">
      <c r="A95" s="106" t="s">
        <v>265</v>
      </c>
      <c r="C95" s="91" t="s">
        <v>233</v>
      </c>
      <c r="D95" s="142"/>
      <c r="E95" s="142"/>
    </row>
    <row r="96" spans="1:5" ht="13.5" thickBot="1" x14ac:dyDescent="0.25">
      <c r="A96" s="107"/>
      <c r="B96" s="93" t="s">
        <v>311</v>
      </c>
      <c r="C96" s="93" t="s">
        <v>317</v>
      </c>
      <c r="D96" s="142"/>
      <c r="E96" s="142"/>
    </row>
    <row r="97" spans="1:5" x14ac:dyDescent="0.2">
      <c r="A97" s="121" t="s">
        <v>312</v>
      </c>
      <c r="B97" s="97">
        <v>501234808</v>
      </c>
      <c r="C97" s="97">
        <v>612920409</v>
      </c>
      <c r="D97" s="142"/>
      <c r="E97" s="142"/>
    </row>
    <row r="98" spans="1:5" x14ac:dyDescent="0.2">
      <c r="A98" s="119" t="s">
        <v>266</v>
      </c>
      <c r="B98" s="97">
        <v>715276908</v>
      </c>
      <c r="C98" s="97">
        <v>706695363</v>
      </c>
      <c r="D98" s="142"/>
      <c r="E98" s="142"/>
    </row>
    <row r="99" spans="1:5" x14ac:dyDescent="0.2">
      <c r="A99" s="119" t="s">
        <v>267</v>
      </c>
      <c r="B99" s="97">
        <v>1995759118</v>
      </c>
      <c r="C99" s="97">
        <v>2274506476</v>
      </c>
      <c r="D99" s="142"/>
      <c r="E99" s="142"/>
    </row>
    <row r="100" spans="1:5" x14ac:dyDescent="0.2">
      <c r="A100" s="119" t="s">
        <v>268</v>
      </c>
      <c r="B100" s="97">
        <v>574826429</v>
      </c>
      <c r="C100" s="97">
        <v>449571556</v>
      </c>
      <c r="D100" s="142"/>
      <c r="E100" s="142"/>
    </row>
    <row r="101" spans="1:5" x14ac:dyDescent="0.2">
      <c r="A101" s="119" t="s">
        <v>320</v>
      </c>
      <c r="B101" s="167">
        <v>0</v>
      </c>
      <c r="C101" s="108">
        <v>338154</v>
      </c>
      <c r="D101" s="142"/>
      <c r="E101" s="142"/>
    </row>
    <row r="102" spans="1:5" x14ac:dyDescent="0.2">
      <c r="A102" s="119"/>
      <c r="B102" s="97"/>
      <c r="C102" s="108"/>
      <c r="D102" s="142"/>
      <c r="E102" s="142"/>
    </row>
    <row r="103" spans="1:5" x14ac:dyDescent="0.2">
      <c r="A103" s="119" t="s">
        <v>264</v>
      </c>
      <c r="B103" s="97">
        <v>-8255991</v>
      </c>
      <c r="C103" s="97">
        <v>-7514719</v>
      </c>
      <c r="D103" s="142"/>
      <c r="E103" s="142"/>
    </row>
    <row r="104" spans="1:5" ht="13.5" thickBot="1" x14ac:dyDescent="0.25">
      <c r="A104" s="161" t="s">
        <v>269</v>
      </c>
      <c r="B104" s="97">
        <v>-507775</v>
      </c>
      <c r="C104" s="97">
        <v>-139574</v>
      </c>
      <c r="D104" s="142"/>
      <c r="E104" s="142"/>
    </row>
    <row r="105" spans="1:5" ht="13.5" thickBot="1" x14ac:dyDescent="0.25">
      <c r="A105" s="111" t="s">
        <v>238</v>
      </c>
      <c r="B105" s="105">
        <f>SUM(B97:B104)</f>
        <v>3778333497</v>
      </c>
      <c r="C105" s="105">
        <f>SUM(C97:C104)</f>
        <v>4036377665</v>
      </c>
      <c r="D105" s="146"/>
      <c r="E105" s="142"/>
    </row>
    <row r="106" spans="1:5" x14ac:dyDescent="0.2">
      <c r="B106" s="104"/>
      <c r="C106" s="104"/>
      <c r="D106" s="142"/>
      <c r="E106" s="142"/>
    </row>
    <row r="107" spans="1:5" x14ac:dyDescent="0.2">
      <c r="B107" s="143"/>
      <c r="C107" s="143"/>
      <c r="D107" s="142"/>
      <c r="E107" s="142"/>
    </row>
    <row r="108" spans="1:5" x14ac:dyDescent="0.2">
      <c r="D108" s="142"/>
      <c r="E108" s="142"/>
    </row>
    <row r="109" spans="1:5" ht="13.5" thickBot="1" x14ac:dyDescent="0.25">
      <c r="A109" s="106" t="s">
        <v>270</v>
      </c>
      <c r="C109" s="91" t="s">
        <v>233</v>
      </c>
      <c r="D109" s="142"/>
      <c r="E109" s="142"/>
    </row>
    <row r="110" spans="1:5" ht="13.5" thickBot="1" x14ac:dyDescent="0.25">
      <c r="A110" s="107"/>
      <c r="B110" s="93" t="s">
        <v>311</v>
      </c>
      <c r="C110" s="93" t="s">
        <v>317</v>
      </c>
      <c r="D110" s="142"/>
      <c r="E110" s="142"/>
    </row>
    <row r="111" spans="1:5" x14ac:dyDescent="0.2">
      <c r="A111" s="112" t="s">
        <v>271</v>
      </c>
      <c r="B111" s="113"/>
      <c r="C111" s="113"/>
      <c r="D111" s="142"/>
      <c r="E111" s="142"/>
    </row>
    <row r="112" spans="1:5" x14ac:dyDescent="0.2">
      <c r="A112" s="114" t="s">
        <v>272</v>
      </c>
      <c r="B112" s="97">
        <v>104190902</v>
      </c>
      <c r="C112" s="97">
        <v>89326009</v>
      </c>
      <c r="D112" s="142"/>
      <c r="E112" s="142"/>
    </row>
    <row r="113" spans="1:5" x14ac:dyDescent="0.2">
      <c r="A113" s="114" t="s">
        <v>273</v>
      </c>
      <c r="B113" s="97">
        <v>4135862987</v>
      </c>
      <c r="C113" s="97">
        <v>4525871990</v>
      </c>
      <c r="D113" s="144"/>
      <c r="E113" s="142"/>
    </row>
    <row r="114" spans="1:5" x14ac:dyDescent="0.2">
      <c r="A114" s="115" t="s">
        <v>274</v>
      </c>
      <c r="B114" s="97">
        <v>4779585855</v>
      </c>
      <c r="C114" s="97">
        <v>5395650442</v>
      </c>
      <c r="D114" s="146"/>
      <c r="E114" s="142"/>
    </row>
    <row r="115" spans="1:5" x14ac:dyDescent="0.2">
      <c r="A115" s="116" t="s">
        <v>275</v>
      </c>
      <c r="B115" s="168">
        <v>1106022806</v>
      </c>
      <c r="C115" s="168">
        <v>1593970021</v>
      </c>
      <c r="D115" s="146"/>
      <c r="E115" s="142"/>
    </row>
    <row r="116" spans="1:5" x14ac:dyDescent="0.2">
      <c r="A116" s="115" t="s">
        <v>276</v>
      </c>
      <c r="B116" s="97">
        <v>3493545228</v>
      </c>
      <c r="C116" s="97">
        <v>3606935388</v>
      </c>
      <c r="D116" s="142"/>
      <c r="E116" s="162"/>
    </row>
    <row r="117" spans="1:5" x14ac:dyDescent="0.2">
      <c r="A117" s="117" t="s">
        <v>278</v>
      </c>
      <c r="B117" s="118">
        <f>+B116+B114+B113+B112</f>
        <v>12513184972</v>
      </c>
      <c r="C117" s="118">
        <f>+C116+C114+C113+C112</f>
        <v>13617783829</v>
      </c>
      <c r="D117" s="146"/>
      <c r="E117" s="144"/>
    </row>
    <row r="118" spans="1:5" x14ac:dyDescent="0.2">
      <c r="A118" s="117"/>
      <c r="B118" s="118"/>
      <c r="C118" s="118"/>
      <c r="D118" s="162"/>
      <c r="E118" s="144"/>
    </row>
    <row r="119" spans="1:5" x14ac:dyDescent="0.2">
      <c r="A119" s="163" t="s">
        <v>277</v>
      </c>
      <c r="B119" s="164">
        <v>-47672780</v>
      </c>
      <c r="C119" s="164">
        <v>-46324136</v>
      </c>
      <c r="D119" s="142"/>
      <c r="E119" s="142"/>
    </row>
    <row r="120" spans="1:5" x14ac:dyDescent="0.2">
      <c r="A120" s="109"/>
      <c r="B120" s="110"/>
      <c r="C120" s="110"/>
      <c r="D120" s="142"/>
      <c r="E120" s="142"/>
    </row>
    <row r="121" spans="1:5" x14ac:dyDescent="0.2">
      <c r="A121" s="119" t="s">
        <v>279</v>
      </c>
      <c r="B121" s="97">
        <v>-2104931823</v>
      </c>
      <c r="C121" s="97">
        <v>-2184859979</v>
      </c>
      <c r="D121" s="142"/>
      <c r="E121" s="142"/>
    </row>
    <row r="122" spans="1:5" x14ac:dyDescent="0.2">
      <c r="A122" s="119" t="s">
        <v>264</v>
      </c>
      <c r="B122" s="169">
        <v>-91698042</v>
      </c>
      <c r="C122" s="169">
        <v>-101636299</v>
      </c>
      <c r="D122" s="142"/>
      <c r="E122" s="142"/>
    </row>
    <row r="123" spans="1:5" ht="13.5" thickBot="1" x14ac:dyDescent="0.25">
      <c r="A123" s="117" t="s">
        <v>280</v>
      </c>
      <c r="B123" s="118">
        <f>+B122+B121</f>
        <v>-2196629865</v>
      </c>
      <c r="C123" s="118">
        <f>+C122+C121</f>
        <v>-2286496278</v>
      </c>
      <c r="D123" s="142"/>
      <c r="E123" s="142"/>
    </row>
    <row r="124" spans="1:5" ht="13.5" thickBot="1" x14ac:dyDescent="0.25">
      <c r="A124" s="111" t="s">
        <v>281</v>
      </c>
      <c r="B124" s="105">
        <f>+B123+B119+B117</f>
        <v>10268882327</v>
      </c>
      <c r="C124" s="105">
        <f>+C123+C119+C117</f>
        <v>11284963415</v>
      </c>
      <c r="D124" s="142"/>
      <c r="E124" s="142"/>
    </row>
    <row r="125" spans="1:5" x14ac:dyDescent="0.2">
      <c r="B125" s="104"/>
      <c r="C125" s="104"/>
      <c r="D125" s="142"/>
      <c r="E125" s="142"/>
    </row>
    <row r="126" spans="1:5" x14ac:dyDescent="0.2">
      <c r="B126" s="143"/>
      <c r="C126" s="143"/>
      <c r="D126" s="142"/>
      <c r="E126" s="142"/>
    </row>
    <row r="127" spans="1:5" x14ac:dyDescent="0.2">
      <c r="D127" s="142"/>
      <c r="E127" s="142"/>
    </row>
    <row r="128" spans="1:5" ht="13.5" thickBot="1" x14ac:dyDescent="0.25">
      <c r="A128" s="89" t="s">
        <v>282</v>
      </c>
      <c r="B128" s="104"/>
      <c r="C128" s="91" t="s">
        <v>233</v>
      </c>
      <c r="D128" s="142"/>
      <c r="E128" s="142"/>
    </row>
    <row r="129" spans="1:7" ht="13.5" thickBot="1" x14ac:dyDescent="0.25">
      <c r="A129" s="92"/>
      <c r="B129" s="93" t="s">
        <v>311</v>
      </c>
      <c r="C129" s="93" t="s">
        <v>317</v>
      </c>
      <c r="D129" s="142"/>
      <c r="E129" s="142"/>
    </row>
    <row r="130" spans="1:7" x14ac:dyDescent="0.2">
      <c r="A130" s="121" t="s">
        <v>283</v>
      </c>
      <c r="B130" s="97">
        <v>879218202</v>
      </c>
      <c r="C130" s="97">
        <v>1176458356</v>
      </c>
      <c r="D130" s="141"/>
      <c r="E130" s="142"/>
    </row>
    <row r="131" spans="1:7" x14ac:dyDescent="0.2">
      <c r="A131" s="121" t="s">
        <v>284</v>
      </c>
      <c r="B131" s="97">
        <v>1948137946</v>
      </c>
      <c r="C131" s="97">
        <v>2457240649</v>
      </c>
      <c r="D131" s="141"/>
      <c r="E131" s="141"/>
      <c r="F131" s="165"/>
      <c r="G131" s="166"/>
    </row>
    <row r="132" spans="1:7" x14ac:dyDescent="0.2">
      <c r="A132" s="121" t="s">
        <v>285</v>
      </c>
      <c r="B132" s="97">
        <v>8719314802</v>
      </c>
      <c r="C132" s="97">
        <v>9039202116</v>
      </c>
      <c r="D132" s="141"/>
      <c r="E132" s="142"/>
    </row>
    <row r="133" spans="1:7" ht="13.5" thickBot="1" x14ac:dyDescent="0.25">
      <c r="A133" s="121" t="s">
        <v>286</v>
      </c>
      <c r="B133" s="97">
        <v>1048057169</v>
      </c>
      <c r="C133" s="97">
        <v>1758022396</v>
      </c>
      <c r="D133" s="141"/>
      <c r="E133" s="142"/>
    </row>
    <row r="134" spans="1:7" ht="13.5" thickBot="1" x14ac:dyDescent="0.25">
      <c r="A134" s="102" t="s">
        <v>238</v>
      </c>
      <c r="B134" s="105">
        <f>SUM(B130:B133)</f>
        <v>12594728119</v>
      </c>
      <c r="C134" s="105">
        <f>SUM(C130:C133)</f>
        <v>14430923517</v>
      </c>
      <c r="D134" s="142"/>
      <c r="E134" s="142"/>
    </row>
    <row r="135" spans="1:7" x14ac:dyDescent="0.2">
      <c r="B135" s="104"/>
      <c r="C135" s="104"/>
      <c r="D135" s="142"/>
      <c r="E135" s="142"/>
    </row>
    <row r="136" spans="1:7" x14ac:dyDescent="0.2">
      <c r="B136" s="143"/>
      <c r="C136" s="143"/>
      <c r="D136" s="142"/>
      <c r="E136" s="142"/>
    </row>
    <row r="137" spans="1:7" x14ac:dyDescent="0.2">
      <c r="D137" s="142"/>
      <c r="E137" s="142"/>
    </row>
    <row r="138" spans="1:7" ht="13.5" thickBot="1" x14ac:dyDescent="0.25">
      <c r="A138" s="106" t="s">
        <v>287</v>
      </c>
      <c r="C138" s="91" t="s">
        <v>233</v>
      </c>
      <c r="D138" s="142"/>
      <c r="E138" s="142"/>
    </row>
    <row r="139" spans="1:7" ht="13.5" thickBot="1" x14ac:dyDescent="0.25">
      <c r="A139" s="107"/>
      <c r="B139" s="93" t="s">
        <v>311</v>
      </c>
      <c r="C139" s="93" t="s">
        <v>317</v>
      </c>
      <c r="D139" s="142"/>
      <c r="E139" s="142"/>
    </row>
    <row r="140" spans="1:7" x14ac:dyDescent="0.2">
      <c r="A140" s="121" t="s">
        <v>288</v>
      </c>
      <c r="B140" s="97">
        <v>561173123</v>
      </c>
      <c r="C140" s="97">
        <v>611337352</v>
      </c>
      <c r="D140" s="142"/>
      <c r="E140" s="142"/>
    </row>
    <row r="141" spans="1:7" x14ac:dyDescent="0.2">
      <c r="A141" s="120" t="s">
        <v>289</v>
      </c>
      <c r="B141" s="160">
        <v>0</v>
      </c>
      <c r="C141" s="167">
        <v>0</v>
      </c>
      <c r="D141" s="142"/>
      <c r="E141" s="142"/>
    </row>
    <row r="142" spans="1:7" x14ac:dyDescent="0.2">
      <c r="A142" s="121" t="s">
        <v>290</v>
      </c>
      <c r="B142" s="97">
        <v>393994</v>
      </c>
      <c r="C142" s="167">
        <v>0</v>
      </c>
      <c r="D142" s="142"/>
      <c r="E142" s="142"/>
    </row>
    <row r="143" spans="1:7" x14ac:dyDescent="0.2">
      <c r="A143" s="121" t="s">
        <v>291</v>
      </c>
      <c r="B143" s="97">
        <v>446650250</v>
      </c>
      <c r="C143" s="97">
        <v>175681420</v>
      </c>
      <c r="D143" s="142"/>
      <c r="E143" s="142"/>
    </row>
    <row r="144" spans="1:7" ht="13.5" thickBot="1" x14ac:dyDescent="0.25">
      <c r="A144" s="121" t="s">
        <v>292</v>
      </c>
      <c r="B144" s="97">
        <v>-3443094</v>
      </c>
      <c r="C144" s="97">
        <v>-3703409</v>
      </c>
      <c r="D144" s="142"/>
      <c r="E144" s="142"/>
    </row>
    <row r="145" spans="1:5" ht="13.5" thickBot="1" x14ac:dyDescent="0.25">
      <c r="A145" s="111" t="s">
        <v>238</v>
      </c>
      <c r="B145" s="105">
        <f>SUM(B140:B144)</f>
        <v>1004774273</v>
      </c>
      <c r="C145" s="105">
        <f>SUM(C140:C144)</f>
        <v>783315363</v>
      </c>
      <c r="D145" s="162"/>
      <c r="E145" s="142"/>
    </row>
    <row r="146" spans="1:5" x14ac:dyDescent="0.2">
      <c r="B146" s="104"/>
      <c r="C146" s="104"/>
      <c r="D146" s="142"/>
      <c r="E146" s="142"/>
    </row>
    <row r="147" spans="1:5" x14ac:dyDescent="0.2">
      <c r="B147" s="143"/>
      <c r="C147" s="143"/>
      <c r="D147" s="142"/>
      <c r="E147" s="142"/>
    </row>
    <row r="148" spans="1:5" x14ac:dyDescent="0.2">
      <c r="D148" s="142"/>
      <c r="E148" s="142"/>
    </row>
    <row r="149" spans="1:5" ht="13.5" thickBot="1" x14ac:dyDescent="0.25">
      <c r="A149" s="106" t="s">
        <v>293</v>
      </c>
      <c r="C149" s="91" t="s">
        <v>233</v>
      </c>
      <c r="D149" s="142"/>
      <c r="E149" s="142"/>
    </row>
    <row r="150" spans="1:5" ht="13.5" thickBot="1" x14ac:dyDescent="0.25">
      <c r="A150" s="107"/>
      <c r="B150" s="93" t="s">
        <v>311</v>
      </c>
      <c r="C150" s="93" t="s">
        <v>317</v>
      </c>
      <c r="D150" s="142"/>
      <c r="E150" s="142"/>
    </row>
    <row r="151" spans="1:5" x14ac:dyDescent="0.2">
      <c r="A151" s="120" t="s">
        <v>294</v>
      </c>
      <c r="B151" s="97">
        <v>2187135040</v>
      </c>
      <c r="C151" s="97">
        <v>1778225564</v>
      </c>
      <c r="D151" s="141"/>
      <c r="E151" s="141"/>
    </row>
    <row r="152" spans="1:5" x14ac:dyDescent="0.2">
      <c r="A152" s="121" t="s">
        <v>295</v>
      </c>
      <c r="B152" s="97">
        <v>73630369</v>
      </c>
      <c r="C152" s="97">
        <v>72648425</v>
      </c>
      <c r="D152" s="142"/>
      <c r="E152" s="142"/>
    </row>
    <row r="153" spans="1:5" x14ac:dyDescent="0.2">
      <c r="A153" s="121" t="s">
        <v>296</v>
      </c>
      <c r="B153" s="97">
        <v>20143351</v>
      </c>
      <c r="C153" s="97">
        <v>23908067</v>
      </c>
      <c r="D153" s="142"/>
      <c r="E153" s="142"/>
    </row>
    <row r="154" spans="1:5" ht="13.5" thickBot="1" x14ac:dyDescent="0.25">
      <c r="A154" s="121" t="s">
        <v>297</v>
      </c>
      <c r="B154" s="97">
        <v>376805272</v>
      </c>
      <c r="C154" s="97">
        <v>426021004</v>
      </c>
      <c r="D154" s="142"/>
      <c r="E154" s="142"/>
    </row>
    <row r="155" spans="1:5" ht="13.5" thickBot="1" x14ac:dyDescent="0.25">
      <c r="A155" s="111" t="s">
        <v>238</v>
      </c>
      <c r="B155" s="105">
        <f>SUM(B151:B154)</f>
        <v>2657714032</v>
      </c>
      <c r="C155" s="105">
        <f>SUM(C151:C154)</f>
        <v>2300803060</v>
      </c>
      <c r="D155" s="142"/>
      <c r="E155" s="142"/>
    </row>
    <row r="156" spans="1:5" x14ac:dyDescent="0.2">
      <c r="B156" s="104"/>
      <c r="C156" s="104"/>
      <c r="D156" s="142"/>
      <c r="E156" s="142"/>
    </row>
    <row r="157" spans="1:5" x14ac:dyDescent="0.2">
      <c r="B157" s="143"/>
      <c r="C157" s="143"/>
      <c r="D157" s="142"/>
      <c r="E157" s="142"/>
    </row>
    <row r="158" spans="1:5" x14ac:dyDescent="0.2">
      <c r="D158" s="162"/>
      <c r="E158" s="142"/>
    </row>
    <row r="159" spans="1:5" x14ac:dyDescent="0.2">
      <c r="A159" s="124"/>
      <c r="B159" s="141"/>
      <c r="C159" s="141"/>
      <c r="D159" s="142"/>
      <c r="E159" s="142"/>
    </row>
    <row r="160" spans="1:5" x14ac:dyDescent="0.2">
      <c r="A160" s="124"/>
      <c r="B160" s="141"/>
      <c r="C160" s="141"/>
      <c r="D160" s="142"/>
      <c r="E160" s="142"/>
    </row>
    <row r="161" spans="1:5" x14ac:dyDescent="0.2">
      <c r="A161" s="124"/>
      <c r="B161" s="141"/>
      <c r="C161" s="141"/>
      <c r="D161" s="142"/>
      <c r="E161" s="142"/>
    </row>
    <row r="162" spans="1:5" x14ac:dyDescent="0.2">
      <c r="A162" s="124"/>
      <c r="B162" s="141"/>
      <c r="C162" s="141"/>
      <c r="D162" s="142"/>
      <c r="E162" s="142"/>
    </row>
    <row r="163" spans="1:5" x14ac:dyDescent="0.2">
      <c r="A163" s="124"/>
      <c r="B163" s="141"/>
      <c r="C163" s="141"/>
      <c r="D163" s="142"/>
      <c r="E163" s="142"/>
    </row>
    <row r="164" spans="1:5" x14ac:dyDescent="0.2">
      <c r="A164" s="124"/>
      <c r="B164" s="141"/>
      <c r="C164" s="141"/>
      <c r="D164" s="142"/>
      <c r="E164" s="142"/>
    </row>
    <row r="165" spans="1:5" x14ac:dyDescent="0.2">
      <c r="A165" s="124"/>
      <c r="B165" s="141"/>
      <c r="C165" s="141"/>
      <c r="D165" s="142"/>
      <c r="E165" s="142"/>
    </row>
    <row r="166" spans="1:5" x14ac:dyDescent="0.2">
      <c r="A166" s="124"/>
      <c r="B166" s="141"/>
      <c r="C166" s="141"/>
      <c r="D166" s="142"/>
      <c r="E166" s="142"/>
    </row>
    <row r="167" spans="1:5" x14ac:dyDescent="0.2">
      <c r="A167" s="124"/>
      <c r="B167" s="141"/>
      <c r="C167" s="141"/>
      <c r="D167" s="142"/>
      <c r="E167" s="142"/>
    </row>
    <row r="168" spans="1:5" x14ac:dyDescent="0.2">
      <c r="A168" s="124"/>
      <c r="B168" s="141"/>
      <c r="C168" s="141"/>
      <c r="D168" s="142"/>
      <c r="E168" s="142"/>
    </row>
    <row r="169" spans="1:5" x14ac:dyDescent="0.2">
      <c r="A169" s="124"/>
      <c r="B169" s="141"/>
      <c r="C169" s="141"/>
      <c r="D169" s="142"/>
      <c r="E169" s="142"/>
    </row>
    <row r="170" spans="1:5" x14ac:dyDescent="0.2">
      <c r="A170" s="124"/>
      <c r="B170" s="141"/>
      <c r="C170" s="141"/>
      <c r="D170" s="142"/>
      <c r="E170" s="142"/>
    </row>
    <row r="171" spans="1:5" x14ac:dyDescent="0.2">
      <c r="D171" s="142"/>
      <c r="E171" s="142"/>
    </row>
    <row r="172" spans="1:5" x14ac:dyDescent="0.2">
      <c r="D172" s="142"/>
      <c r="E172" s="142"/>
    </row>
    <row r="173" spans="1:5" x14ac:dyDescent="0.2">
      <c r="D173" s="142"/>
      <c r="E173" s="142"/>
    </row>
    <row r="174" spans="1:5" x14ac:dyDescent="0.2">
      <c r="D174" s="142"/>
      <c r="E174" s="142"/>
    </row>
    <row r="175" spans="1:5" x14ac:dyDescent="0.2">
      <c r="D175" s="142"/>
      <c r="E175" s="142"/>
    </row>
    <row r="176" spans="1:5" x14ac:dyDescent="0.2">
      <c r="D176" s="142"/>
      <c r="E176" s="142"/>
    </row>
    <row r="177" spans="4:5" x14ac:dyDescent="0.2">
      <c r="D177" s="142"/>
      <c r="E177" s="142"/>
    </row>
    <row r="178" spans="4:5" x14ac:dyDescent="0.2">
      <c r="D178" s="142"/>
      <c r="E178" s="142"/>
    </row>
    <row r="179" spans="4:5" x14ac:dyDescent="0.2">
      <c r="D179" s="142"/>
      <c r="E179" s="142"/>
    </row>
    <row r="180" spans="4:5" x14ac:dyDescent="0.2">
      <c r="D180" s="142"/>
      <c r="E180" s="142"/>
    </row>
    <row r="181" spans="4:5" x14ac:dyDescent="0.2">
      <c r="D181" s="142"/>
      <c r="E181" s="142"/>
    </row>
    <row r="182" spans="4:5" x14ac:dyDescent="0.2">
      <c r="D182" s="142"/>
      <c r="E182" s="142"/>
    </row>
    <row r="183" spans="4:5" x14ac:dyDescent="0.2">
      <c r="D183" s="142"/>
      <c r="E183" s="142"/>
    </row>
    <row r="184" spans="4:5" x14ac:dyDescent="0.2">
      <c r="D184" s="142"/>
      <c r="E184" s="142"/>
    </row>
    <row r="185" spans="4:5" x14ac:dyDescent="0.2">
      <c r="D185" s="142"/>
      <c r="E185" s="142"/>
    </row>
    <row r="186" spans="4:5" x14ac:dyDescent="0.2">
      <c r="D186" s="142"/>
      <c r="E186" s="142"/>
    </row>
    <row r="187" spans="4:5" x14ac:dyDescent="0.2">
      <c r="D187" s="142"/>
      <c r="E187" s="142"/>
    </row>
    <row r="188" spans="4:5" x14ac:dyDescent="0.2">
      <c r="D188" s="142"/>
      <c r="E188" s="142"/>
    </row>
    <row r="189" spans="4:5" x14ac:dyDescent="0.2">
      <c r="D189" s="142"/>
      <c r="E189" s="142"/>
    </row>
    <row r="190" spans="4:5" x14ac:dyDescent="0.2">
      <c r="D190" s="142"/>
      <c r="E190" s="142"/>
    </row>
    <row r="191" spans="4:5" x14ac:dyDescent="0.2">
      <c r="D191" s="142"/>
      <c r="E191" s="142"/>
    </row>
    <row r="192" spans="4:5" x14ac:dyDescent="0.2">
      <c r="D192" s="142"/>
      <c r="E192" s="142"/>
    </row>
    <row r="193" spans="4:5" x14ac:dyDescent="0.2">
      <c r="D193" s="142"/>
      <c r="E193" s="142"/>
    </row>
    <row r="194" spans="4:5" x14ac:dyDescent="0.2">
      <c r="D194" s="142"/>
      <c r="E194" s="142"/>
    </row>
    <row r="195" spans="4:5" x14ac:dyDescent="0.2">
      <c r="D195" s="142"/>
      <c r="E195" s="142"/>
    </row>
    <row r="196" spans="4:5" x14ac:dyDescent="0.2">
      <c r="D196" s="142"/>
      <c r="E196" s="142"/>
    </row>
    <row r="197" spans="4:5" x14ac:dyDescent="0.2">
      <c r="D197" s="142"/>
      <c r="E197" s="142"/>
    </row>
    <row r="198" spans="4:5" x14ac:dyDescent="0.2">
      <c r="D198" s="142"/>
      <c r="E198" s="142"/>
    </row>
    <row r="199" spans="4:5" x14ac:dyDescent="0.2">
      <c r="D199" s="142"/>
      <c r="E199" s="142"/>
    </row>
    <row r="200" spans="4:5" x14ac:dyDescent="0.2">
      <c r="D200" s="142"/>
      <c r="E200" s="142"/>
    </row>
    <row r="201" spans="4:5" x14ac:dyDescent="0.2">
      <c r="D201" s="142"/>
      <c r="E201" s="142"/>
    </row>
    <row r="202" spans="4:5" x14ac:dyDescent="0.2">
      <c r="D202" s="142"/>
      <c r="E202" s="142"/>
    </row>
    <row r="203" spans="4:5" x14ac:dyDescent="0.2">
      <c r="D203" s="142"/>
      <c r="E203" s="142"/>
    </row>
    <row r="204" spans="4:5" x14ac:dyDescent="0.2">
      <c r="D204" s="142"/>
      <c r="E204" s="142"/>
    </row>
    <row r="205" spans="4:5" x14ac:dyDescent="0.2">
      <c r="D205" s="142"/>
      <c r="E205" s="142"/>
    </row>
    <row r="206" spans="4:5" x14ac:dyDescent="0.2">
      <c r="D206" s="142"/>
      <c r="E206" s="142"/>
    </row>
    <row r="207" spans="4:5" x14ac:dyDescent="0.2">
      <c r="D207" s="142"/>
      <c r="E207" s="142"/>
    </row>
    <row r="208" spans="4:5" x14ac:dyDescent="0.2">
      <c r="D208" s="142"/>
      <c r="E208" s="142"/>
    </row>
    <row r="209" spans="4:5" x14ac:dyDescent="0.2">
      <c r="D209" s="142"/>
      <c r="E209" s="142"/>
    </row>
    <row r="210" spans="4:5" x14ac:dyDescent="0.2">
      <c r="D210" s="142"/>
      <c r="E210" s="142"/>
    </row>
    <row r="211" spans="4:5" x14ac:dyDescent="0.2">
      <c r="D211" s="142"/>
      <c r="E211" s="142"/>
    </row>
    <row r="212" spans="4:5" x14ac:dyDescent="0.2">
      <c r="D212" s="142"/>
      <c r="E212" s="142"/>
    </row>
    <row r="213" spans="4:5" x14ac:dyDescent="0.2">
      <c r="D213" s="142"/>
      <c r="E213" s="142"/>
    </row>
    <row r="214" spans="4:5" x14ac:dyDescent="0.2">
      <c r="D214" s="142"/>
      <c r="E214" s="142"/>
    </row>
    <row r="215" spans="4:5" x14ac:dyDescent="0.2">
      <c r="D215" s="142"/>
      <c r="E215" s="142"/>
    </row>
    <row r="216" spans="4:5" x14ac:dyDescent="0.2">
      <c r="D216" s="142"/>
      <c r="E216" s="142"/>
    </row>
    <row r="217" spans="4:5" x14ac:dyDescent="0.2">
      <c r="D217" s="142"/>
      <c r="E217" s="142"/>
    </row>
    <row r="218" spans="4:5" x14ac:dyDescent="0.2">
      <c r="D218" s="142"/>
      <c r="E218" s="142"/>
    </row>
    <row r="219" spans="4:5" x14ac:dyDescent="0.2">
      <c r="D219" s="142"/>
      <c r="E219" s="142"/>
    </row>
    <row r="220" spans="4:5" x14ac:dyDescent="0.2">
      <c r="D220" s="142"/>
      <c r="E220" s="142"/>
    </row>
    <row r="221" spans="4:5" x14ac:dyDescent="0.2">
      <c r="D221" s="142"/>
      <c r="E221" s="142"/>
    </row>
    <row r="222" spans="4:5" x14ac:dyDescent="0.2">
      <c r="D222" s="142"/>
      <c r="E222" s="142"/>
    </row>
  </sheetData>
  <mergeCells count="14">
    <mergeCell ref="B8:C8"/>
    <mergeCell ref="D8:E8"/>
    <mergeCell ref="B17:C17"/>
    <mergeCell ref="D17:E17"/>
    <mergeCell ref="B25:C25"/>
    <mergeCell ref="D25:E25"/>
    <mergeCell ref="B63:C63"/>
    <mergeCell ref="D63:E63"/>
    <mergeCell ref="B35:C35"/>
    <mergeCell ref="D35:E35"/>
    <mergeCell ref="B43:C43"/>
    <mergeCell ref="D43:E43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2015-08-30T14:51:39Z</cp:lastPrinted>
  <dcterms:created xsi:type="dcterms:W3CDTF">2008-10-17T11:51:54Z</dcterms:created>
  <dcterms:modified xsi:type="dcterms:W3CDTF">2016-10-28T19:48:35Z</dcterms:modified>
</cp:coreProperties>
</file>