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nancijska kontrola - drugi mjesec\TFI KI\4Q\HRV ZA OBJAVU\"/>
    </mc:Choice>
  </mc:AlternateContent>
  <bookViews>
    <workbookView xWindow="0" yWindow="0" windowWidth="23040" windowHeight="9396" activeTab="5"/>
  </bookViews>
  <sheets>
    <sheet name="OPĆI PODACI" sheetId="20" r:id="rId1"/>
    <sheet name="BILANCA" sheetId="27" r:id="rId2"/>
    <sheet name="RDG" sheetId="22" r:id="rId3"/>
    <sheet name="NT_I" sheetId="23" r:id="rId4"/>
    <sheet name="PK" sheetId="25" r:id="rId5"/>
    <sheet name="Bilješke" sheetId="26" r:id="rId6"/>
  </sheets>
  <definedNames>
    <definedName name="_xlnm.Print_Area" localSheetId="1">BILANCA!$A$1:$K$52</definedName>
    <definedName name="_xlnm.Print_Area" localSheetId="5">Bilješke!$A$1:$E$153</definedName>
    <definedName name="_xlnm.Print_Area" localSheetId="3">NT_I!$A$1:$K$50</definedName>
    <definedName name="_xlnm.Print_Area" localSheetId="0">'OPĆI PODACI'!$A$1:$I$65</definedName>
    <definedName name="_xlnm.Print_Area" localSheetId="4">PK!$A$1:$L$23</definedName>
    <definedName name="_xlnm.Print_Area" localSheetId="2">RDG!$A$1:$M$31</definedName>
    <definedName name="_xlnm.Print_Titles" localSheetId="5">Bilješke!$1:$6</definedName>
  </definedNames>
  <calcPr calcId="152511"/>
</workbook>
</file>

<file path=xl/calcChain.xml><?xml version="1.0" encoding="utf-8"?>
<calcChain xmlns="http://schemas.openxmlformats.org/spreadsheetml/2006/main">
  <c r="L9" i="22" l="1"/>
  <c r="G7" i="25" l="1"/>
  <c r="J7" i="25"/>
  <c r="J39" i="23" l="1"/>
  <c r="J32" i="23"/>
  <c r="K32" i="27" l="1"/>
  <c r="K25" i="27"/>
  <c r="K39" i="23" s="1"/>
  <c r="J52" i="27"/>
  <c r="J51" i="27"/>
  <c r="J42" i="27"/>
  <c r="K36" i="27"/>
  <c r="J36" i="27"/>
  <c r="J32" i="27"/>
  <c r="J28" i="27"/>
  <c r="J25" i="27"/>
  <c r="J7" i="27"/>
  <c r="J23" i="27"/>
  <c r="C107" i="26"/>
  <c r="C119" i="26"/>
  <c r="B119" i="26"/>
  <c r="C116" i="26"/>
  <c r="B116" i="26"/>
  <c r="C113" i="26"/>
  <c r="B113" i="26"/>
  <c r="C110" i="26"/>
  <c r="B110" i="26"/>
  <c r="B107" i="26"/>
  <c r="B125" i="26" l="1"/>
  <c r="K7" i="27"/>
  <c r="C125" i="26"/>
  <c r="K28" i="27"/>
  <c r="K32" i="23" l="1"/>
  <c r="I20" i="25"/>
  <c r="L20" i="25"/>
  <c r="L19" i="25"/>
  <c r="L21" i="25"/>
  <c r="K22" i="25"/>
  <c r="K23" i="25" s="1"/>
  <c r="F22" i="25"/>
  <c r="G22" i="25"/>
  <c r="H22" i="25"/>
  <c r="I22" i="25"/>
  <c r="J22" i="25"/>
  <c r="E22" i="25"/>
  <c r="J14" i="25"/>
  <c r="J16" i="25" s="1"/>
  <c r="F14" i="25"/>
  <c r="F16" i="25" s="1"/>
  <c r="F23" i="25" s="1"/>
  <c r="G14" i="25"/>
  <c r="G16" i="25" s="1"/>
  <c r="H14" i="25"/>
  <c r="H16" i="25" s="1"/>
  <c r="H23" i="25" s="1"/>
  <c r="I14" i="25"/>
  <c r="E14" i="25"/>
  <c r="E16" i="25" s="1"/>
  <c r="E23" i="25" s="1"/>
  <c r="L18" i="25"/>
  <c r="L17" i="25"/>
  <c r="L11" i="25"/>
  <c r="L12" i="25"/>
  <c r="L13" i="25"/>
  <c r="L10" i="25"/>
  <c r="L8" i="25"/>
  <c r="L7" i="25"/>
  <c r="J9" i="25"/>
  <c r="F9" i="25"/>
  <c r="G9" i="25"/>
  <c r="G23" i="25" s="1"/>
  <c r="H9" i="25"/>
  <c r="I9" i="25"/>
  <c r="L9" i="25" s="1"/>
  <c r="E9" i="25"/>
  <c r="J23" i="25" l="1"/>
  <c r="L22" i="25"/>
  <c r="L14" i="25"/>
  <c r="K12" i="22" l="1"/>
  <c r="J12" i="22"/>
  <c r="J9" i="22"/>
  <c r="K9" i="22"/>
  <c r="J26" i="22" l="1"/>
  <c r="J28" i="22" s="1"/>
  <c r="K26" i="22"/>
  <c r="K28" i="22" s="1"/>
  <c r="K30" i="22" s="1"/>
  <c r="J30" i="22" l="1"/>
  <c r="E21" i="26" l="1"/>
  <c r="D21" i="26"/>
  <c r="E13" i="26"/>
  <c r="C21" i="26"/>
  <c r="B21" i="26"/>
  <c r="D13" i="26"/>
  <c r="C13" i="26"/>
  <c r="B13" i="26"/>
  <c r="J7" i="23" l="1"/>
  <c r="J14" i="23"/>
  <c r="J23" i="23"/>
  <c r="J28" i="23" l="1"/>
  <c r="J30" i="23" s="1"/>
  <c r="J46" i="23" s="1"/>
  <c r="J48" i="23" s="1"/>
  <c r="J50" i="23" s="1"/>
  <c r="C144" i="26" l="1"/>
  <c r="C75" i="26" l="1"/>
  <c r="B153" i="26"/>
  <c r="B144" i="26"/>
  <c r="B134" i="26"/>
  <c r="B75" i="26"/>
  <c r="C59" i="26" l="1"/>
  <c r="K56" i="27"/>
  <c r="J56" i="27"/>
  <c r="C68" i="26"/>
  <c r="E68" i="26"/>
  <c r="B68" i="26"/>
  <c r="B59" i="26"/>
  <c r="C153" i="26"/>
  <c r="B102" i="26"/>
  <c r="C102" i="26"/>
  <c r="C90" i="26"/>
  <c r="B90" i="26"/>
  <c r="C81" i="26"/>
  <c r="B81" i="26"/>
  <c r="D68" i="26"/>
  <c r="B49" i="26"/>
  <c r="C49" i="26"/>
  <c r="D49" i="26"/>
  <c r="E49" i="26"/>
  <c r="E39" i="26"/>
  <c r="D39" i="26"/>
  <c r="C39" i="26"/>
  <c r="B39" i="26"/>
  <c r="C31" i="26"/>
  <c r="D31" i="26"/>
  <c r="E31" i="26"/>
  <c r="B31" i="26"/>
  <c r="K35" i="22"/>
  <c r="L35" i="22"/>
  <c r="M35" i="22"/>
  <c r="J35" i="22"/>
  <c r="C134" i="26"/>
  <c r="D59" i="26" l="1"/>
  <c r="E59" i="26"/>
  <c r="M12" i="22" l="1"/>
  <c r="L12" i="22"/>
  <c r="M9" i="22"/>
  <c r="K42" i="27" l="1"/>
  <c r="K23" i="27" l="1"/>
  <c r="L26" i="22"/>
  <c r="L28" i="22" s="1"/>
  <c r="L30" i="22" s="1"/>
  <c r="I15" i="25" s="1"/>
  <c r="L15" i="25" l="1"/>
  <c r="I16" i="25"/>
  <c r="L16" i="25" l="1"/>
  <c r="L23" i="25" s="1"/>
  <c r="I23" i="25"/>
  <c r="K23" i="23" l="1"/>
  <c r="K14" i="23" l="1"/>
  <c r="M26" i="22" l="1"/>
  <c r="M28" i="22" s="1"/>
  <c r="M30" i="22" s="1"/>
  <c r="K7" i="23" l="1"/>
  <c r="K28" i="23" s="1"/>
  <c r="K30" i="23" s="1"/>
  <c r="K46" i="23" s="1"/>
  <c r="K48" i="23" s="1"/>
  <c r="K50" i="23" s="1"/>
  <c r="K51" i="27" l="1"/>
  <c r="K52" i="27" s="1"/>
</calcChain>
</file>

<file path=xl/sharedStrings.xml><?xml version="1.0" encoding="utf-8"?>
<sst xmlns="http://schemas.openxmlformats.org/spreadsheetml/2006/main" count="438" uniqueCount="321">
  <si>
    <t>Prezime i ime:</t>
  </si>
  <si>
    <t>IZVJEŠTAJ O PROMJENAMA KAPITALA</t>
  </si>
  <si>
    <t xml:space="preserve">       1.5. Dobit/gubitak od prodaje materijalne imovine</t>
  </si>
  <si>
    <t xml:space="preserve">       1.6. Ostali dobici / gubici </t>
  </si>
  <si>
    <t xml:space="preserve">      2.5. Vrijednosni papiri i drugi financijski instrumenti koji se drže radi
              trgovanja</t>
  </si>
  <si>
    <t xml:space="preserve">      2.7. Vrijednosni papiri i drugi financijski instrumenti kojima se aktivno 
              ne trguje, a vrednuju se prema fer vrijednosti kroz RDG</t>
  </si>
  <si>
    <t xml:space="preserve"> 11. Neto povećanje / smanjenje gotovine i ekvivalenata gotovine (038+039)</t>
  </si>
  <si>
    <t>Matični broj subjekta (MBS):</t>
  </si>
  <si>
    <t>Tvrtka izdavatelja:</t>
  </si>
  <si>
    <t>Šifra i naziv općine/grada:</t>
  </si>
  <si>
    <t>Šifra i naziv županije:</t>
  </si>
  <si>
    <t>Broj zaposlenih:</t>
  </si>
  <si>
    <t>Tvrtke subjekata konsolidacije (prema MSFI):</t>
  </si>
  <si>
    <t>Sjedište:</t>
  </si>
  <si>
    <t>MB:</t>
  </si>
  <si>
    <t>Osoba za kontakt:</t>
  </si>
  <si>
    <t xml:space="preserve">Dokumentacija za objavu: </t>
  </si>
  <si>
    <t/>
  </si>
  <si>
    <t>17. Ostali prihodi</t>
  </si>
  <si>
    <t>18. Ostali troškovi</t>
  </si>
  <si>
    <t>19. Opći administrativni troškovi i amortizacija</t>
  </si>
  <si>
    <t>21. Troškovi vrijednosnih usklađivanja i rezerviranja za gubitke</t>
  </si>
  <si>
    <t>23. POREZ NA DOBIT</t>
  </si>
  <si>
    <t>25. Zarada po dionici</t>
  </si>
  <si>
    <t xml:space="preserve">1. DOBIT / GUBITAK TEKUĆE GODINE </t>
  </si>
  <si>
    <t>2. Pripisana dioničarima matičnog društva</t>
  </si>
  <si>
    <t>22. DOBIT / GUBITAK PRIJE OPOREZIVANJA (067-068)</t>
  </si>
  <si>
    <t>24. DOBIT / GUBITAK TEKUĆE GODINE (069-070)</t>
  </si>
  <si>
    <t xml:space="preserve">  7. Dobit / gubitak od ulaganja u podružnice, pridružena društva i 
       zajedničke poduhvate</t>
  </si>
  <si>
    <t>Poštanski broj i mjesto:</t>
  </si>
  <si>
    <t>Ulica i kućni broj:</t>
  </si>
  <si>
    <t>Adresa e-pošte:</t>
  </si>
  <si>
    <t>Internet adresa:</t>
  </si>
  <si>
    <t>Šifra NKD-a:</t>
  </si>
  <si>
    <t>Konsolidirani izvještaj:</t>
  </si>
  <si>
    <t>Trezorske dionice</t>
  </si>
  <si>
    <t xml:space="preserve">      2.6. Vrijednosni papiri i drugi financijski instrumenti raspoloživi za prodaju</t>
  </si>
  <si>
    <t>14. KAMATE, NAKNADE I OSTALA IMOVINA</t>
  </si>
  <si>
    <t>OBVEZE</t>
  </si>
  <si>
    <t xml:space="preserve">  4. VRIJEDNOSNI PAPIRI I DRUGI FINANCIJSKI INSTRUMENTI KOJI SE DRŽE
       RADI TRGOVANJA </t>
  </si>
  <si>
    <t xml:space="preserve">  5. VRIJEDNOSNI PAPIRI I DRUGI FINANCIJSKI INSTRUMENTI RASPOLOŽIVI
       ZA PRODAJU </t>
  </si>
  <si>
    <t xml:space="preserve">      1.1. Kratkoročni krediti</t>
  </si>
  <si>
    <t xml:space="preserve">      1.2. Dugoročni krediti</t>
  </si>
  <si>
    <t xml:space="preserve">  2. DEPOZITI (AOP 022 do 024)</t>
  </si>
  <si>
    <t xml:space="preserve">      2.1. Depoziti na žiroračunima i tekućim računima</t>
  </si>
  <si>
    <t xml:space="preserve">      2.2. Štedni depoziti</t>
  </si>
  <si>
    <t xml:space="preserve">      2.3. Oročeni depoziti</t>
  </si>
  <si>
    <t xml:space="preserve">      3.1. Kratkoročni krediti</t>
  </si>
  <si>
    <t xml:space="preserve">      3.2. Dugoročni krediti</t>
  </si>
  <si>
    <t xml:space="preserve">      5.1. Kratkoročni izdani dužnički vrijednosni papiri</t>
  </si>
  <si>
    <t xml:space="preserve">      5.2. Dugoročni izdani dužnički vrijednosni papiri</t>
  </si>
  <si>
    <t xml:space="preserve">  6. IZDANI PODREĐENI INSTRUMENTI</t>
  </si>
  <si>
    <t xml:space="preserve">  7. IZDANI HIBRIDNI INSTRUMENTI</t>
  </si>
  <si>
    <t xml:space="preserve">  8. KAMATE, NAKNADE I OSTALE OBVEZE</t>
  </si>
  <si>
    <t>KAPITAL</t>
  </si>
  <si>
    <t xml:space="preserve">  4. DERIVATNE FINANCIJSKE OBVEZE I OSTALE FINANCIJSKE OBVEZE
       KOJIMA SE TRGUJE</t>
  </si>
  <si>
    <t xml:space="preserve">  1. DIONIČKI KAPITAL</t>
  </si>
  <si>
    <t xml:space="preserve">  2. DOBIT (GUBITAK) TEKUĆE GODINE</t>
  </si>
  <si>
    <t xml:space="preserve">  3. ZADRŽANA DOBIT (GUBITAK)</t>
  </si>
  <si>
    <t xml:space="preserve">  4. ZAKONSKE REZERVE</t>
  </si>
  <si>
    <t xml:space="preserve">  5. STATUTARNE I OSTALE KAPITALNE REZERVE</t>
  </si>
  <si>
    <t xml:space="preserve">  6. NEREALIZIRANI DOBITAK (GUBITAK) S OSNOVE VRIJEDNOSNOG 
      USKLAĐIVANJA FINANCIJSKE IMOVINE RASPOLOŽIVE ZA PRODAJU</t>
  </si>
  <si>
    <t xml:space="preserve">  7. REZERVE PROIZAŠLE IZ TRANSAKCIJA ZAŠTITE</t>
  </si>
  <si>
    <t>D) UKUPNO OBVEZE I KAPITAL (035+043)</t>
  </si>
  <si>
    <t>Knjigovodstveni servis:</t>
  </si>
  <si>
    <t xml:space="preserve">  6. Neto priljev / odljev gotovine iz poslovnih aktivnosti (022+023)</t>
  </si>
  <si>
    <t>C) UKUPNO KAPITAL (036 do 042)</t>
  </si>
  <si>
    <t xml:space="preserve">1. UKUPNO KAPITAL </t>
  </si>
  <si>
    <t>2. Kapital raspoloživ dioničarima matičnog društva</t>
  </si>
  <si>
    <t>Osobni identifikacijski broj (OIB):</t>
  </si>
  <si>
    <t>do</t>
  </si>
  <si>
    <t>20. Neto prihod od poslovanja prije vrijednosnih usklađivanja i rezerviranja 
       za gubitke (050+053 do 064-065-066)</t>
  </si>
  <si>
    <t xml:space="preserve">  6. Neto prihod od provizija i naknada (051-052)</t>
  </si>
  <si>
    <t xml:space="preserve">  3. Neto kamatni prihodi (048-049)</t>
  </si>
  <si>
    <t>3. Manjinski udjel (073-074)</t>
  </si>
  <si>
    <t>3. Manjinski udjel (045-046)</t>
  </si>
  <si>
    <t>B) UKUPNO OBVEZE (018+021+025+028+029+032+033+034)</t>
  </si>
  <si>
    <t xml:space="preserve">  3. OSTALI KREDITI (026+027)</t>
  </si>
  <si>
    <t>A) UKUPNO IMOVINA (001+004 do 016)</t>
  </si>
  <si>
    <t xml:space="preserve">  1. GOTOVINA I DEPOZITI KOD HNB-a (002+003)</t>
  </si>
  <si>
    <t xml:space="preserve">  1. KREDITI OD FINANCIJSKIH INSTITUCIJA (019+020)</t>
  </si>
  <si>
    <t xml:space="preserve">  5. IZDANI DUŽNIČKI VRIJEDNOSNI PAPIRI (030+031)</t>
  </si>
  <si>
    <t>POSLOVNE AKTIVNOSTI</t>
  </si>
  <si>
    <t xml:space="preserve">      1.1. Dobit / gubitak prije oporezivanja </t>
  </si>
  <si>
    <t xml:space="preserve">      1.2. Ispravci vrijednosti i rezerviranja za gubitke</t>
  </si>
  <si>
    <t xml:space="preserve">      1.3. Amortizacija</t>
  </si>
  <si>
    <t xml:space="preserve">      1.4. Neto nerealizirana dobit/gubitak od financijske imovine i obveza 
             po fer vrijednosti kroz RDG</t>
  </si>
  <si>
    <t xml:space="preserve">  2. Neto povećanje / smanjenje poslovne imovine (009 do 016)</t>
  </si>
  <si>
    <t xml:space="preserve">      2.1. Depoziti kod HNB-a</t>
  </si>
  <si>
    <t xml:space="preserve">      2.2. Trezorski zapisi MF-a i blagajnički zapisi HNB-a</t>
  </si>
  <si>
    <t xml:space="preserve">      2.3. Depoziti kod bankarskih institucija i krediti financijskim institucijama</t>
  </si>
  <si>
    <t xml:space="preserve">      2.4. Krediti ostalim komitentima</t>
  </si>
  <si>
    <t xml:space="preserve">      2.8. Ostala poslovna imovina</t>
  </si>
  <si>
    <t xml:space="preserve">  3. Neto povećanje / smanjenje poslovnih obveza (018 do 021)</t>
  </si>
  <si>
    <t xml:space="preserve">      3.1. Depoziti po viđenju</t>
  </si>
  <si>
    <t xml:space="preserve">      3.2. Štedni i oročeni depoziti</t>
  </si>
  <si>
    <t xml:space="preserve">      3.3. Derivatne financijske obveze i ostale obveze kojima se trguje</t>
  </si>
  <si>
    <t xml:space="preserve">      3.4. Ostale obveze</t>
  </si>
  <si>
    <t xml:space="preserve">  5. Plaćeni porez na dobit</t>
  </si>
  <si>
    <t xml:space="preserve">  4. Neto novčani tijek iz poslovnih aktivnosti prije plaćanja poreza na dobit 
      (001+008+017)</t>
  </si>
  <si>
    <t>ULAGAČKE AKTIVNOSTI</t>
  </si>
  <si>
    <t xml:space="preserve">  7. Neto novčani tijek iz ulagačkih aktivnosti (026 do 030)</t>
  </si>
  <si>
    <t xml:space="preserve">      7.2. Primici od prodaje / plaćanja za kupnju/ ulaganja u podružnice, 
              pridružena društva i zajedničke pothvate</t>
  </si>
  <si>
    <t xml:space="preserve">      7.3. Primici od naplate / plaćanja za kupnju/ vrijednosnih papira 
             i drugih financijskih instrumenata koji se drže do dospijeća</t>
  </si>
  <si>
    <t xml:space="preserve">      7.4. Primljene dividende</t>
  </si>
  <si>
    <t xml:space="preserve">      7.5. Ostali primici / plaćanja/ iz ulagačkih aktivnosti</t>
  </si>
  <si>
    <t>FINANCIJSKE AKTIVNOSTI</t>
  </si>
  <si>
    <t xml:space="preserve">      8.1. Neto povećanje / smanjenje/  primljenih kredita</t>
  </si>
  <si>
    <t xml:space="preserve">      8.2. Neto povećanje / smanjenje/ izdanih dužničkih vrijednosnih papira</t>
  </si>
  <si>
    <t xml:space="preserve">      8.3. Neto povećanje / smanjenje/ podređenih i hibridnih instrumenata</t>
  </si>
  <si>
    <t xml:space="preserve">      8.4. Primici od emitiranja dioničkog kapitala</t>
  </si>
  <si>
    <t xml:space="preserve">      8.5. Isplaćena dividenda</t>
  </si>
  <si>
    <t xml:space="preserve">      8.6. Ostali primici / plaćanja iz financijskih aktivnosti</t>
  </si>
  <si>
    <t xml:space="preserve">  8. Neto novčani tijek iz financijskih aktivnosti (032 do 037)</t>
  </si>
  <si>
    <t xml:space="preserve">  9. Neto povećanje / smanjenje gotovine i ekvivalenata gotovine 
      (024+025+031)</t>
  </si>
  <si>
    <t xml:space="preserve"> 10. Učinci promjene tečaja stranih valuta na gotovinu i ekvivalente gotovine</t>
  </si>
  <si>
    <t xml:space="preserve"> 12. Gotovina i ekvivalenti gotovine na početku godine </t>
  </si>
  <si>
    <t xml:space="preserve"> 13. Gotovina i ekvivalenti gotovine na kraju godine (040+041)</t>
  </si>
  <si>
    <t xml:space="preserve">      7.1. Primici od prodaje / plaćanja za kupnju/ materijalne i nematerijalne 
              imovine</t>
  </si>
  <si>
    <t>(osoba ovlaštene za zastupanje)</t>
  </si>
  <si>
    <t>BILANCA</t>
  </si>
  <si>
    <t>RAČUN DOBITI I GUBITKA</t>
  </si>
  <si>
    <t>IMOVINA</t>
  </si>
  <si>
    <t xml:space="preserve">     1.1.Gotovina</t>
  </si>
  <si>
    <t xml:space="preserve">     1.2.Depoziti kod HNB-a</t>
  </si>
  <si>
    <t xml:space="preserve">  2. DEPOZITI KOD BANKARSKIH INSTITUCIJA</t>
  </si>
  <si>
    <t xml:space="preserve">  3. TREZORSKI ZAPISI MF-a I BLAGAJNIČKI ZAPISI HNB-a</t>
  </si>
  <si>
    <t xml:space="preserve">  6. VRIJEDNOSNI PAPIRI I DRUGI FINANCIJSKI INSTRUMENTI KOJI SE DRŽE
      DO DOSPIJEĆA</t>
  </si>
  <si>
    <t xml:space="preserve">  8. DERIVATNA FINANCIJSKA IMOVINA</t>
  </si>
  <si>
    <t xml:space="preserve">  9. KREDITI FINANCIJSKIM INSTITUCIJAMA </t>
  </si>
  <si>
    <t>10. KREDITI OSTALIM KOMITENTIMA</t>
  </si>
  <si>
    <t>12. PREUZETA IMOVINA</t>
  </si>
  <si>
    <t>13. MATERIJALNA IMOVINA (MINUS AMORTIZACIJA)</t>
  </si>
  <si>
    <t xml:space="preserve">  7. VRIJEDNOSNI PAPIRI I DRUGI FINANCIJSKI INSTRUMENTI KOJIMA SE AKTIVNO NE
      TRGUJE, A VREDNUJU SE PREMA FER VRIJEDNOSTI KROZ RDG</t>
  </si>
  <si>
    <t>11. ULAGANJA U PODRUŽNICE, PRIDRUŽENA DRUŠTVA I ZAJEDNIČKE  POTHVATE</t>
  </si>
  <si>
    <t xml:space="preserve">  1. Kamatni prihodi</t>
  </si>
  <si>
    <t xml:space="preserve">  2. Kamatni troškovi</t>
  </si>
  <si>
    <t xml:space="preserve">  4. Prihodi od provizija i naknada</t>
  </si>
  <si>
    <t xml:space="preserve">  5. Troškovi provizija i naknada</t>
  </si>
  <si>
    <t xml:space="preserve">  8. Dobit / gubitak od aktivnosti trgovanja</t>
  </si>
  <si>
    <t xml:space="preserve">  9. Dobit / gubitak od ugrađenih derivata</t>
  </si>
  <si>
    <t>10. Dobit / gubitak od imovine kojom se aktivno ne trguje, a koja se vrednuje 
      prema fer vrijednosti kroz RDG</t>
  </si>
  <si>
    <t xml:space="preserve">11. Dobit / gubitak od aktivnosti u kategoriji imovine raspoložive za prodaju </t>
  </si>
  <si>
    <t xml:space="preserve">12. Dobit / gubitak od aktivnosti u kategoriji  imovine koja se drži do dospijeća </t>
  </si>
  <si>
    <t>13. Dobit / gubitak proizišao iz transakcija zaštite</t>
  </si>
  <si>
    <t>14. Prihodi od ulaganja u podružnice, pridružena društva i zajedničke pothvate</t>
  </si>
  <si>
    <t>15. Prihodi od ostalih vlasničkih ulaganja</t>
  </si>
  <si>
    <t>16. Dobit / gubitak od obračunatih tečajnih razlika</t>
  </si>
  <si>
    <t>Zakonske, statutarne i ostale rezerve</t>
  </si>
  <si>
    <t>Raspoloživo dioničarima matičnog društva</t>
  </si>
  <si>
    <t>Zadržana dobit / gubitak</t>
  </si>
  <si>
    <t>Manjinski udjel</t>
  </si>
  <si>
    <t>Ukupno kapital i rezerve</t>
  </si>
  <si>
    <t xml:space="preserve">Nerealizirani dobitak / gubitak s osnove vrijed-nosnog usklađivanja financijske imovine raspoložive za prodaju </t>
  </si>
  <si>
    <t>Naziv pozicije</t>
  </si>
  <si>
    <t>Matični broj (MB):</t>
  </si>
  <si>
    <t>Stanje 1. siječnja  tekuće  godine</t>
  </si>
  <si>
    <t>Promjene računovodstvenih politika i ispravci pogrešaka</t>
  </si>
  <si>
    <t>Prepravljeno stanje 1.siječnja tekuće godine (001+002)</t>
  </si>
  <si>
    <t>Prodaja  financijske imovine raspoložive za prodaju</t>
  </si>
  <si>
    <t>Promjena fer vrijednosti portfelja financijske imovine raspoložive za prodaju</t>
  </si>
  <si>
    <t>Porez na stavke izravno priznate  ili prenijete iz kapitala i rezervi</t>
  </si>
  <si>
    <t>Ostali dobici i gubici izravno priznati u kapitalu i rezervama</t>
  </si>
  <si>
    <t>Neto dobici / gubici priznati izravno u kapitalu i rezervama (004+005+006+007)</t>
  </si>
  <si>
    <t>Dobit / gubitak tekuće godine</t>
  </si>
  <si>
    <t>Ukupno priznati prihodi i rashodi za tekuću godinu (008+009)</t>
  </si>
  <si>
    <t>Povećanje / smanjenje dioničkog kapitala</t>
  </si>
  <si>
    <t>Kupnja / prodaja trezorskih dionica</t>
  </si>
  <si>
    <t>Ostale promjene</t>
  </si>
  <si>
    <t>Prijenos u rezerve</t>
  </si>
  <si>
    <t>Isplata dividende</t>
  </si>
  <si>
    <t>Raspodjela dobiti (014+015)</t>
  </si>
  <si>
    <t>Dionički kapital</t>
  </si>
  <si>
    <t>(unosi se samo prezime i ime osobe za kontakt)</t>
  </si>
  <si>
    <t>Telefon:</t>
  </si>
  <si>
    <t>Telefaks:</t>
  </si>
  <si>
    <t>M.P.</t>
  </si>
  <si>
    <t>(potpis osobe ovlaštene za zastupanje)</t>
  </si>
  <si>
    <t>Razdoblje izvještavanja:</t>
  </si>
  <si>
    <t xml:space="preserve">stanje na dan </t>
  </si>
  <si>
    <t xml:space="preserve">za razdoblje od </t>
  </si>
  <si>
    <t>3</t>
  </si>
  <si>
    <t>4</t>
  </si>
  <si>
    <t>IZVJEŠTAJ O NOVČANOM TIJEKU-INDIREKTNA METODA</t>
  </si>
  <si>
    <t xml:space="preserve">u razdoblju od </t>
  </si>
  <si>
    <t xml:space="preserve"> za razdoblje od </t>
  </si>
  <si>
    <t xml:space="preserve">  1. Novčani tijek iz poslovnih aktivnosti prije promjena poslovne imovine (002 do 007) </t>
  </si>
  <si>
    <t>u kunama</t>
  </si>
  <si>
    <r>
      <t xml:space="preserve">AOP
</t>
    </r>
    <r>
      <rPr>
        <b/>
        <sz val="7"/>
        <rFont val="Arial"/>
        <family val="2"/>
        <charset val="238"/>
      </rPr>
      <t>oznaka</t>
    </r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</si>
  <si>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</si>
  <si>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</si>
  <si>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</si>
  <si>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</si>
  <si>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</si>
  <si>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</si>
  <si>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</si>
  <si>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Prilog 3.</t>
  </si>
  <si>
    <t>Tromjesečni  financijski izvještaj za kreditne institucije-TFI-KI</t>
  </si>
  <si>
    <t>2. Međuizvještaj poslovodstva,</t>
  </si>
  <si>
    <t>DODATAK BILANCI (popunjavju banke koje sastavljaju konsolidirani financijski izvještaj)</t>
  </si>
  <si>
    <t>DODATAK RAČUNU DOBITI I GUBITKA (popunjavju banke koje sastavljaju konsolidirani financijski izvještaj)</t>
  </si>
  <si>
    <t>Banke koje sastavljaju konsolidirane financijske izvještaje zasebno prikazuju promjene manjinskog udjela po odgovarajućim stavkama kapitala.</t>
  </si>
  <si>
    <t xml:space="preserve">  kapitala i bilješke uz financijske izvještaje)</t>
  </si>
  <si>
    <t>Kumulativ</t>
  </si>
  <si>
    <t>Tromjesečje</t>
  </si>
  <si>
    <t>3. Izjavu osoba odgovornih za sastavljanje izvještaja izdavatelja.</t>
  </si>
  <si>
    <t>(krajem izvještajnog razdoblja)</t>
  </si>
  <si>
    <t>Prethodno razdoblje</t>
  </si>
  <si>
    <t>Tekuće razdoblje</t>
  </si>
  <si>
    <t xml:space="preserve">Stanje na izvještajni datum                 (003+010+011+012+013+016) </t>
  </si>
  <si>
    <t>03777928</t>
  </si>
  <si>
    <t>080010698</t>
  </si>
  <si>
    <t>87939104217</t>
  </si>
  <si>
    <t>HRVATSKA POŠTANSKA BANKA D.D.</t>
  </si>
  <si>
    <t>ZAGREB</t>
  </si>
  <si>
    <t>JURIŠIĆEVA 4</t>
  </si>
  <si>
    <t>hpb@hpb.hr</t>
  </si>
  <si>
    <t>www.hpb.hr</t>
  </si>
  <si>
    <t>GRAD ZAGREB</t>
  </si>
  <si>
    <t>NE</t>
  </si>
  <si>
    <t>6419</t>
  </si>
  <si>
    <t>Čižmešija Marko</t>
  </si>
  <si>
    <t>014888191</t>
  </si>
  <si>
    <t>014804594</t>
  </si>
  <si>
    <t>marko.cizmesija@hpb.hr</t>
  </si>
  <si>
    <t>1. Financijski izvještaji (bilanca, račun dobiti i gubitka, izvještaj o novčanom tijeku, izvještaj o promjenama</t>
  </si>
  <si>
    <t>Vuić Tomislav</t>
  </si>
  <si>
    <t>31.12.2015.</t>
  </si>
  <si>
    <t>Izdvojena obvezna pričuva</t>
  </si>
  <si>
    <t>Račun za namirenje kod HNB-a</t>
  </si>
  <si>
    <t>Depoziti kod stranih bankarskih institucija</t>
  </si>
  <si>
    <t>Depoziti kod domaćih bankarskih institucija</t>
  </si>
  <si>
    <t>Rezerve na skupnoj osnovi</t>
  </si>
  <si>
    <t>Vrijednosni papiri koji se drže radi trgovanja</t>
  </si>
  <si>
    <t>Vrijednosni papiri raspoloživi za prodaju</t>
  </si>
  <si>
    <t>Vrijednosni papiri koji se drže do dospijeća</t>
  </si>
  <si>
    <t>Depoziti od financijskih institucija</t>
  </si>
  <si>
    <t>Depoziti od trgovačkih društava</t>
  </si>
  <si>
    <t>Depoziti od stanovništva</t>
  </si>
  <si>
    <t>Krediti primljeni od HBOR-a</t>
  </si>
  <si>
    <t>Krediti primljeni od banaka</t>
  </si>
  <si>
    <t>Ograničeni depoziti</t>
  </si>
  <si>
    <t>Obveze po kamatama i naknadama</t>
  </si>
  <si>
    <t>Ostalo</t>
  </si>
  <si>
    <t>Bilješke uz financijske izvještaje</t>
  </si>
  <si>
    <t>1) KAMATNI PRIHODI</t>
  </si>
  <si>
    <t>u HRK</t>
  </si>
  <si>
    <t>Kumulativno</t>
  </si>
  <si>
    <t>Kamatni prihodi od kredita</t>
  </si>
  <si>
    <t>Kamatni prihodi od depozita</t>
  </si>
  <si>
    <t>S osnove dužničkih vrijednosnih papira</t>
  </si>
  <si>
    <t>UKUPNO</t>
  </si>
  <si>
    <t>2) KAMATNI TROŠKOVI</t>
  </si>
  <si>
    <t>Kamatni troškovi od kredita</t>
  </si>
  <si>
    <t>Kamatni troškovi od depozita</t>
  </si>
  <si>
    <t>3) PRIHODI OD PROVIZIJA I NAKNADA</t>
  </si>
  <si>
    <t>Provizije i naknade za usluge platnog prometa</t>
  </si>
  <si>
    <t>Ostale provizije i naknade</t>
  </si>
  <si>
    <t>4) TROŠKOVI PROVIZIJA I NAKNADA</t>
  </si>
  <si>
    <t>5) DOBIT/GUBITAK OD AKTIVNOSTI TRGOVANJA</t>
  </si>
  <si>
    <t>Vrijednosnim papirima</t>
  </si>
  <si>
    <t>Devizama</t>
  </si>
  <si>
    <t>Kunskom gotovinom</t>
  </si>
  <si>
    <t>Derivativima</t>
  </si>
  <si>
    <t>Opći i administrativni troškovi</t>
  </si>
  <si>
    <t>Amortizacija</t>
  </si>
  <si>
    <t xml:space="preserve">7) TROŠKOVI VRIJEDNOSNIH USKLAĐIVANJA I REZERVIRANJA ZA GUBITKE </t>
  </si>
  <si>
    <t>Troškovi rezerviranja za identificirane gubitke na skupnoj osnovi (rizična skupina A)</t>
  </si>
  <si>
    <t>8) GOTOVINA I DEPOZITI KOD HNB-a</t>
  </si>
  <si>
    <t>GOTOVINA</t>
  </si>
  <si>
    <t>DEPOZITI KOD HNB-a</t>
  </si>
  <si>
    <t>OBAVEZNI BLAGAJNIČKI ZAPISI</t>
  </si>
  <si>
    <t>9) DEPOZITI KOD BANKARSKIH INSTITUCIJA</t>
  </si>
  <si>
    <t>10) VRIJEDNOSNI PAPIRI</t>
  </si>
  <si>
    <t>Odgođena naplaćena naknada</t>
  </si>
  <si>
    <t>11) KREDITI KLIJENTIMA</t>
  </si>
  <si>
    <t>u tome: stambeni krediti</t>
  </si>
  <si>
    <t>Ispravci vrijednosti</t>
  </si>
  <si>
    <t>UKUPNI NETO KREDITI KLIJENTIMA</t>
  </si>
  <si>
    <t>12) PRIMLJENI DEPOZITI</t>
  </si>
  <si>
    <t>Ostali depoziti</t>
  </si>
  <si>
    <t>13) OBVEZE PO KREDITIMA</t>
  </si>
  <si>
    <t>Krediti primljeni od ostalih bankarskih institucija</t>
  </si>
  <si>
    <t>Krediti primljeni od stranih financijskih institucija</t>
  </si>
  <si>
    <t>Odgođena plaćena naknada</t>
  </si>
  <si>
    <t>14) OSTALE OBVEZE</t>
  </si>
  <si>
    <t>Posebne rezerve za izvanbilančne stavke</t>
  </si>
  <si>
    <t>Kratkoročni trezorski zapisi Ministarstva financija</t>
  </si>
  <si>
    <t>6) OPERATIVNI TROŠKOVI</t>
  </si>
  <si>
    <t>01.01.2016.</t>
  </si>
  <si>
    <t>Tekuće 
razdoblje</t>
  </si>
  <si>
    <t>Troškovi vrijednosnog usklađivanja za identificirane gubitke
(rizične skupine B i C)</t>
  </si>
  <si>
    <t>Provizije i naknade za usluge gotovinskog platnog prometa - kanali</t>
  </si>
  <si>
    <t>Provizije i naknade za usluge u segmentu poslovanja sa stanovništvom i od kartičnog poslovanja</t>
  </si>
  <si>
    <t>Provizije i naknade za usluge u segmentu poslovanja s gospodarstvom</t>
  </si>
  <si>
    <t>Premije za osiguranje štednih uloga</t>
  </si>
  <si>
    <t>Ostali troškovi</t>
  </si>
  <si>
    <t>Ostali troškovi rezerviranja</t>
  </si>
  <si>
    <t>Prethodno razdoblje 01.01. - 31.12.2015.</t>
  </si>
  <si>
    <t>Tekuće razdoblje 01.01. - 31.12.2016.</t>
  </si>
  <si>
    <t>31.12.2016.</t>
  </si>
  <si>
    <t xml:space="preserve">    Krediti financijskim institucijama</t>
  </si>
  <si>
    <t xml:space="preserve">Bruto krediti </t>
  </si>
  <si>
    <t xml:space="preserve">    Krediti trgovačkim društvima</t>
  </si>
  <si>
    <t xml:space="preserve">    Krediti stanovništvu</t>
  </si>
  <si>
    <t xml:space="preserve">    Ostali krediti </t>
  </si>
  <si>
    <t>AOP 034</t>
  </si>
  <si>
    <t>AOP 018 &amp; 025</t>
  </si>
  <si>
    <t>AOP 021</t>
  </si>
  <si>
    <t>AOP 011 &amp; 012</t>
  </si>
  <si>
    <t>AOP 005 - 009</t>
  </si>
  <si>
    <t>AOP 004</t>
  </si>
  <si>
    <t>AOP 001</t>
  </si>
  <si>
    <t>AOP 048</t>
  </si>
  <si>
    <t>AOP 049</t>
  </si>
  <si>
    <t>AOP 051</t>
  </si>
  <si>
    <t>AOP 052</t>
  </si>
  <si>
    <t>AOP 055</t>
  </si>
  <si>
    <t>AOP 065 &amp; AOP 066</t>
  </si>
  <si>
    <t>AOP 068</t>
  </si>
  <si>
    <t>Prethodno 
razdoblje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</si>
</sst>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</numFmts>
  <fonts count="105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b/>
      <i/>
      <sz val="9"/>
      <name val="Arial"/>
      <family val="2"/>
      <charset val="238"/>
    </font>
    <font>
      <i/>
      <sz val="10"/>
      <name val="Arial"/>
      <family val="2"/>
      <charset val="238"/>
    </font>
  </fonts>
  <fills count="4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4" fillId="42" borderId="51" applyNumberFormat="0" applyAlignment="0" applyProtection="0"/>
    <xf numFmtId="0" fontId="43" fillId="42" borderId="51" applyNumberFormat="0" applyAlignment="0" applyProtection="0"/>
    <xf numFmtId="0" fontId="45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2" fillId="42" borderId="51" applyNumberFormat="0" applyAlignment="0" applyProtection="0"/>
    <xf numFmtId="0" fontId="43" fillId="42" borderId="51" applyNumberFormat="0" applyAlignment="0" applyProtection="0"/>
    <xf numFmtId="0" fontId="46" fillId="15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3" fillId="42" borderId="51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9" fillId="43" borderId="52" applyNumberFormat="0" applyAlignment="0" applyProtection="0"/>
    <xf numFmtId="0" fontId="48" fillId="43" borderId="52" applyNumberFormat="0" applyAlignment="0" applyProtection="0"/>
    <xf numFmtId="0" fontId="50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7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0" fontId="48" fillId="43" borderId="52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1" fillId="0" borderId="53" applyNumberFormat="0" applyFill="0" applyAlignment="0" applyProtection="0"/>
    <xf numFmtId="0" fontId="60" fillId="0" borderId="53" applyNumberFormat="0" applyFill="0" applyAlignment="0" applyProtection="0"/>
    <xf numFmtId="0" fontId="62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59" fillId="0" borderId="53" applyNumberFormat="0" applyFill="0" applyAlignment="0" applyProtection="0"/>
    <xf numFmtId="0" fontId="60" fillId="0" borderId="53" applyNumberFormat="0" applyFill="0" applyAlignment="0" applyProtection="0"/>
    <xf numFmtId="0" fontId="63" fillId="0" borderId="1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0" fillId="0" borderId="53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6" fillId="0" borderId="54" applyNumberFormat="0" applyFill="0" applyAlignment="0" applyProtection="0"/>
    <xf numFmtId="0" fontId="65" fillId="0" borderId="54" applyNumberFormat="0" applyFill="0" applyAlignment="0" applyProtection="0"/>
    <xf numFmtId="0" fontId="67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4" fillId="0" borderId="54" applyNumberFormat="0" applyFill="0" applyAlignment="0" applyProtection="0"/>
    <xf numFmtId="0" fontId="65" fillId="0" borderId="54" applyNumberFormat="0" applyFill="0" applyAlignment="0" applyProtection="0"/>
    <xf numFmtId="0" fontId="68" fillId="0" borderId="2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5" fillId="0" borderId="54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1" fillId="0" borderId="55" applyNumberFormat="0" applyFill="0" applyAlignment="0" applyProtection="0"/>
    <xf numFmtId="0" fontId="70" fillId="0" borderId="55" applyNumberFormat="0" applyFill="0" applyAlignment="0" applyProtection="0"/>
    <xf numFmtId="0" fontId="72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55" applyNumberFormat="0" applyFill="0" applyAlignment="0" applyProtection="0"/>
    <xf numFmtId="0" fontId="70" fillId="0" borderId="55" applyNumberFormat="0" applyFill="0" applyAlignment="0" applyProtection="0"/>
    <xf numFmtId="0" fontId="73" fillId="0" borderId="3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70" fillId="0" borderId="55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6" fillId="45" borderId="51" applyNumberFormat="0" applyAlignment="0" applyProtection="0"/>
    <xf numFmtId="0" fontId="75" fillId="45" borderId="51" applyNumberFormat="0" applyAlignment="0" applyProtection="0"/>
    <xf numFmtId="0" fontId="77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4" fillId="45" borderId="51" applyNumberFormat="0" applyAlignment="0" applyProtection="0"/>
    <xf numFmtId="0" fontId="75" fillId="45" borderId="51" applyNumberFormat="0" applyAlignment="0" applyProtection="0"/>
    <xf numFmtId="0" fontId="75" fillId="9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5" fillId="45" borderId="51" applyNumberFormat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0" fillId="0" borderId="56" applyNumberFormat="0" applyFill="0" applyAlignment="0" applyProtection="0"/>
    <xf numFmtId="0" fontId="79" fillId="0" borderId="56" applyNumberFormat="0" applyFill="0" applyAlignment="0" applyProtection="0"/>
    <xf numFmtId="0" fontId="81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8" fillId="0" borderId="56" applyNumberFormat="0" applyFill="0" applyAlignment="0" applyProtection="0"/>
    <xf numFmtId="0" fontId="79" fillId="0" borderId="56" applyNumberFormat="0" applyFill="0" applyAlignment="0" applyProtection="0"/>
    <xf numFmtId="0" fontId="82" fillId="0" borderId="4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79" fillId="0" borderId="56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0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3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3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1" fillId="47" borderId="57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90" fillId="42" borderId="58" applyNumberFormat="0" applyAlignment="0" applyProtection="0"/>
    <xf numFmtId="0" fontId="89" fillId="42" borderId="58" applyNumberFormat="0" applyAlignment="0" applyProtection="0"/>
    <xf numFmtId="0" fontId="91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8" fillId="42" borderId="58" applyNumberFormat="0" applyAlignment="0" applyProtection="0"/>
    <xf numFmtId="0" fontId="89" fillId="42" borderId="58" applyNumberFormat="0" applyAlignment="0" applyProtection="0"/>
    <xf numFmtId="0" fontId="89" fillId="15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0" fontId="89" fillId="42" borderId="58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7" fillId="0" borderId="59" applyNumberFormat="0" applyFill="0" applyAlignment="0" applyProtection="0"/>
    <xf numFmtId="0" fontId="96" fillId="0" borderId="59" applyNumberFormat="0" applyFill="0" applyAlignment="0" applyProtection="0"/>
    <xf numFmtId="0" fontId="98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5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6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6" fillId="0" borderId="59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52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11" xfId="2629" applyFont="1" applyFill="1" applyBorder="1" applyProtection="1">
      <alignment vertical="top"/>
      <protection hidden="1"/>
    </xf>
    <xf numFmtId="0" fontId="12" fillId="48" borderId="11" xfId="2629" applyFont="1" applyFill="1" applyBorder="1">
      <alignment vertical="top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indent="2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>
      <alignment horizontal="center" vertical="center"/>
    </xf>
    <xf numFmtId="3" fontId="6" fillId="48" borderId="14" xfId="0" applyNumberFormat="1" applyFont="1" applyFill="1" applyBorder="1" applyAlignment="1" applyProtection="1">
      <alignment vertical="center" shrinkToFit="1"/>
      <protection locked="0"/>
    </xf>
    <xf numFmtId="165" fontId="5" fillId="48" borderId="14" xfId="0" applyNumberFormat="1" applyFont="1" applyFill="1" applyBorder="1" applyAlignment="1">
      <alignment horizontal="center" vertical="center"/>
    </xf>
    <xf numFmtId="3" fontId="6" fillId="48" borderId="13" xfId="0" applyNumberFormat="1" applyFont="1" applyFill="1" applyBorder="1" applyAlignment="1" applyProtection="1">
      <alignment vertical="center" shrinkToFit="1"/>
      <protection hidden="1"/>
    </xf>
    <xf numFmtId="165" fontId="5" fillId="48" borderId="15" xfId="0" applyNumberFormat="1" applyFont="1" applyFill="1" applyBorder="1" applyAlignment="1">
      <alignment horizontal="center" vertical="center"/>
    </xf>
    <xf numFmtId="3" fontId="6" fillId="48" borderId="15" xfId="0" applyNumberFormat="1" applyFont="1" applyFill="1" applyBorder="1" applyAlignment="1" applyProtection="1">
      <alignment vertical="center" shrinkToFit="1"/>
      <protection hidden="1"/>
    </xf>
    <xf numFmtId="0" fontId="17" fillId="48" borderId="0" xfId="0" applyFont="1" applyFill="1" applyBorder="1"/>
    <xf numFmtId="0" fontId="8" fillId="48" borderId="0" xfId="0" applyFont="1" applyFill="1" applyBorder="1" applyAlignment="1">
      <alignment horizontal="center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6" xfId="0" applyNumberFormat="1" applyFont="1" applyFill="1" applyBorder="1" applyAlignment="1" applyProtection="1">
      <alignment horizontal="right" vertical="center" shrinkToFit="1"/>
      <protection hidden="1"/>
    </xf>
    <xf numFmtId="165" fontId="5" fillId="48" borderId="14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7" xfId="0" applyNumberFormat="1" applyFont="1" applyFill="1" applyBorder="1" applyAlignment="1" applyProtection="1">
      <alignment horizontal="center" vertical="center"/>
      <protection hidden="1"/>
    </xf>
    <xf numFmtId="3" fontId="6" fillId="48" borderId="15" xfId="0" applyNumberFormat="1" applyFont="1" applyFill="1" applyBorder="1" applyAlignment="1" applyProtection="1">
      <alignment horizontal="right" vertical="center" shrinkToFit="1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locked="0"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7" xfId="0" applyNumberFormat="1" applyFont="1" applyFill="1" applyBorder="1" applyAlignment="1">
      <alignment horizontal="center" vertical="center"/>
    </xf>
    <xf numFmtId="167" fontId="6" fillId="48" borderId="16" xfId="0" applyNumberFormat="1" applyFont="1" applyFill="1" applyBorder="1" applyAlignment="1" applyProtection="1">
      <alignment horizontal="right" vertical="center" shrinkToFit="1"/>
      <protection locked="0"/>
    </xf>
    <xf numFmtId="167" fontId="6" fillId="48" borderId="14" xfId="0" applyNumberFormat="1" applyFont="1" applyFill="1" applyBorder="1" applyAlignment="1" applyProtection="1">
      <alignment horizontal="right" vertical="center" shrinkToFit="1"/>
      <protection locked="0"/>
    </xf>
    <xf numFmtId="0" fontId="8" fillId="48" borderId="0" xfId="0" applyFont="1" applyFill="1" applyAlignment="1">
      <alignment horizontal="center"/>
    </xf>
    <xf numFmtId="0" fontId="7" fillId="48" borderId="7" xfId="0" applyFont="1" applyFill="1" applyBorder="1" applyAlignment="1">
      <alignment horizontal="center" vertical="center" wrapText="1"/>
    </xf>
    <xf numFmtId="0" fontId="18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6" xfId="0" applyNumberFormat="1" applyFont="1" applyFill="1" applyBorder="1" applyAlignment="1">
      <alignment horizontal="center" vertical="center"/>
    </xf>
    <xf numFmtId="167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6" fillId="0" borderId="14" xfId="0" applyNumberFormat="1" applyFont="1" applyFill="1" applyBorder="1" applyAlignment="1" applyProtection="1">
      <alignment horizontal="right" vertical="center" shrinkToFit="1"/>
      <protection locked="0"/>
    </xf>
    <xf numFmtId="167" fontId="5" fillId="48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vertical="center" shrinkToFit="1"/>
      <protection locked="0"/>
    </xf>
    <xf numFmtId="167" fontId="6" fillId="0" borderId="15" xfId="0" applyNumberFormat="1" applyFont="1" applyFill="1" applyBorder="1" applyAlignment="1" applyProtection="1">
      <alignment vertical="center" shrinkToFit="1"/>
      <protection locked="0"/>
    </xf>
    <xf numFmtId="167" fontId="6" fillId="0" borderId="14" xfId="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0" borderId="14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6" fillId="0" borderId="14" xfId="2280" applyNumberFormat="1" applyFont="1" applyFill="1" applyBorder="1" applyAlignment="1" applyProtection="1">
      <alignment vertical="center" shrinkToFit="1"/>
      <protection locked="0"/>
    </xf>
    <xf numFmtId="167" fontId="5" fillId="0" borderId="14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24" fillId="48" borderId="0" xfId="2629" applyFont="1" applyFill="1" applyAlignment="1">
      <alignment horizontal="right"/>
    </xf>
    <xf numFmtId="167" fontId="5" fillId="48" borderId="20" xfId="2280" applyNumberFormat="1" applyFont="1" applyFill="1" applyBorder="1" applyAlignment="1">
      <alignment horizontal="center"/>
    </xf>
    <xf numFmtId="0" fontId="5" fillId="48" borderId="20" xfId="2280" applyFont="1" applyFill="1" applyBorder="1" applyAlignment="1">
      <alignment horizontal="center"/>
    </xf>
    <xf numFmtId="167" fontId="6" fillId="48" borderId="21" xfId="2581" applyNumberFormat="1" applyFont="1" applyFill="1" applyBorder="1" applyAlignment="1" applyProtection="1">
      <alignment shrinkToFit="1"/>
      <protection locked="0"/>
    </xf>
    <xf numFmtId="0" fontId="5" fillId="48" borderId="22" xfId="2280" applyFont="1" applyFill="1" applyBorder="1" applyAlignment="1">
      <alignment horizontal="left"/>
    </xf>
    <xf numFmtId="167" fontId="5" fillId="48" borderId="23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167" fontId="5" fillId="48" borderId="24" xfId="2280" applyNumberFormat="1" applyFont="1" applyFill="1" applyBorder="1" applyAlignment="1">
      <alignment horizontal="center"/>
    </xf>
    <xf numFmtId="167" fontId="5" fillId="48" borderId="21" xfId="2581" applyNumberFormat="1" applyFont="1" applyFill="1" applyBorder="1" applyAlignment="1" applyProtection="1">
      <alignment shrinkToFit="1"/>
      <protection locked="0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2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167" fontId="5" fillId="48" borderId="22" xfId="2581" applyNumberFormat="1" applyFont="1" applyFill="1" applyBorder="1" applyAlignment="1">
      <alignment horizontal="center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5" fillId="48" borderId="19" xfId="2581" applyNumberFormat="1" applyFont="1" applyFill="1" applyBorder="1" applyAlignment="1" applyProtection="1">
      <alignment shrinkToFit="1"/>
      <protection locked="0"/>
    </xf>
    <xf numFmtId="0" fontId="6" fillId="48" borderId="26" xfId="2581" applyFont="1" applyFill="1" applyBorder="1" applyAlignment="1">
      <alignment horizontal="left" wrapText="1"/>
    </xf>
    <xf numFmtId="167" fontId="26" fillId="48" borderId="0" xfId="2630" applyNumberFormat="1" applyFont="1" applyFill="1" applyAlignment="1"/>
    <xf numFmtId="0" fontId="6" fillId="48" borderId="19" xfId="2581" applyFont="1" applyFill="1" applyBorder="1" applyAlignment="1">
      <alignment horizontal="left" wrapText="1"/>
    </xf>
    <xf numFmtId="0" fontId="5" fillId="48" borderId="19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5" fillId="48" borderId="18" xfId="2581" applyFont="1" applyFill="1" applyBorder="1" applyAlignment="1">
      <alignment horizontal="left" vertical="center"/>
    </xf>
    <xf numFmtId="0" fontId="6" fillId="48" borderId="19" xfId="2581" applyFont="1" applyFill="1" applyBorder="1" applyAlignment="1">
      <alignment horizontal="left" vertical="center" indent="1"/>
    </xf>
    <xf numFmtId="4" fontId="2" fillId="48" borderId="0" xfId="2280" applyNumberFormat="1" applyFont="1" applyFill="1" applyAlignment="1"/>
    <xf numFmtId="168" fontId="6" fillId="48" borderId="19" xfId="1807" applyFont="1" applyFill="1" applyBorder="1" applyAlignment="1" applyProtection="1">
      <alignment shrinkToFit="1"/>
      <protection locked="0"/>
    </xf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5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2" xfId="2581" applyFont="1" applyFill="1" applyBorder="1"/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0" xfId="2581" applyNumberFormat="1" applyFont="1" applyFill="1" applyBorder="1" applyAlignment="1" applyProtection="1">
      <alignment shrinkToFit="1"/>
      <protection locked="0"/>
    </xf>
    <xf numFmtId="167" fontId="6" fillId="48" borderId="18" xfId="2581" applyNumberFormat="1" applyFont="1" applyFill="1" applyBorder="1" applyAlignment="1" applyProtection="1">
      <alignment shrinkToFit="1"/>
      <protection locked="0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7" fontId="5" fillId="0" borderId="16" xfId="0" applyNumberFormat="1" applyFont="1" applyFill="1" applyBorder="1" applyAlignment="1" applyProtection="1">
      <alignment vertical="center" shrinkToFit="1"/>
      <protection hidden="1"/>
    </xf>
    <xf numFmtId="167" fontId="5" fillId="0" borderId="15" xfId="0" applyNumberFormat="1" applyFont="1" applyFill="1" applyBorder="1" applyAlignment="1" applyProtection="1">
      <alignment vertical="center" shrinkToFit="1"/>
      <protection hidden="1"/>
    </xf>
    <xf numFmtId="168" fontId="5" fillId="48" borderId="19" xfId="1811" applyFont="1" applyFill="1" applyBorder="1" applyAlignment="1" applyProtection="1">
      <alignment shrinkToFit="1"/>
      <protection locked="0"/>
    </xf>
    <xf numFmtId="168" fontId="6" fillId="48" borderId="19" xfId="1811" applyFont="1" applyFill="1" applyBorder="1" applyAlignment="1" applyProtection="1">
      <alignment shrinkToFit="1"/>
      <protection locked="0"/>
    </xf>
    <xf numFmtId="167" fontId="24" fillId="48" borderId="20" xfId="2581" applyNumberFormat="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6" fillId="48" borderId="18" xfId="2581" applyFont="1" applyFill="1" applyBorder="1" applyAlignment="1">
      <alignment wrapText="1"/>
    </xf>
    <xf numFmtId="0" fontId="6" fillId="48" borderId="19" xfId="2581" applyFont="1" applyFill="1" applyBorder="1" applyAlignment="1">
      <alignment wrapText="1"/>
    </xf>
    <xf numFmtId="167" fontId="2" fillId="48" borderId="0" xfId="0" applyNumberFormat="1" applyFont="1" applyFill="1"/>
    <xf numFmtId="167" fontId="6" fillId="0" borderId="14" xfId="0" applyNumberFormat="1" applyFont="1" applyFill="1" applyBorder="1" applyAlignment="1" applyProtection="1">
      <alignment horizontal="right" vertical="center" shrinkToFit="1"/>
      <protection hidden="1"/>
    </xf>
    <xf numFmtId="167" fontId="5" fillId="48" borderId="15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6" fillId="48" borderId="27" xfId="2581" applyFont="1" applyFill="1" applyBorder="1" applyAlignment="1"/>
    <xf numFmtId="167" fontId="6" fillId="48" borderId="0" xfId="2581" applyNumberFormat="1" applyFont="1" applyFill="1" applyBorder="1" applyAlignment="1" applyProtection="1">
      <alignment shrinkToFit="1"/>
      <protection locked="0"/>
    </xf>
    <xf numFmtId="0" fontId="5" fillId="48" borderId="19" xfId="2581" applyFont="1" applyFill="1" applyBorder="1" applyAlignment="1">
      <alignment horizontal="left" vertical="center"/>
    </xf>
    <xf numFmtId="0" fontId="6" fillId="48" borderId="19" xfId="2581" applyFont="1" applyFill="1" applyBorder="1" applyAlignment="1">
      <alignment horizontal="left" vertical="center" indent="2"/>
    </xf>
    <xf numFmtId="0" fontId="103" fillId="48" borderId="19" xfId="2581" applyFont="1" applyFill="1" applyBorder="1" applyAlignment="1">
      <alignment horizontal="left" vertical="center" indent="1"/>
    </xf>
    <xf numFmtId="0" fontId="104" fillId="48" borderId="0" xfId="2280" applyFont="1" applyFill="1" applyAlignment="1"/>
    <xf numFmtId="0" fontId="104" fillId="48" borderId="0" xfId="0" applyFont="1" applyFill="1"/>
    <xf numFmtId="0" fontId="24" fillId="48" borderId="19" xfId="2581" applyFont="1" applyFill="1" applyBorder="1" applyAlignment="1">
      <alignment horizontal="left" vertical="center" indent="2"/>
    </xf>
    <xf numFmtId="167" fontId="103" fillId="48" borderId="19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60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168" fontId="6" fillId="48" borderId="21" xfId="1811" applyFont="1" applyFill="1" applyBorder="1" applyAlignment="1" applyProtection="1">
      <alignment shrinkToFit="1"/>
      <protection locked="0"/>
    </xf>
    <xf numFmtId="0" fontId="5" fillId="48" borderId="22" xfId="2581" applyFont="1" applyFill="1" applyBorder="1" applyAlignment="1">
      <alignment horizontal="left" vertical="center"/>
    </xf>
    <xf numFmtId="0" fontId="5" fillId="48" borderId="25" xfId="2581" applyFont="1" applyFill="1" applyBorder="1" applyAlignment="1">
      <alignment horizontal="left" vertical="center"/>
    </xf>
    <xf numFmtId="166" fontId="2" fillId="48" borderId="0" xfId="2762" applyNumberFormat="1" applyFont="1" applyFill="1" applyAlignment="1"/>
    <xf numFmtId="166" fontId="3" fillId="48" borderId="0" xfId="2762" applyNumberFormat="1" applyFont="1" applyFill="1"/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49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1" xfId="2629" applyFont="1" applyFill="1" applyBorder="1" applyAlignment="1"/>
    <xf numFmtId="0" fontId="12" fillId="48" borderId="30" xfId="2629" applyFont="1" applyFill="1" applyBorder="1" applyAlignment="1"/>
    <xf numFmtId="0" fontId="12" fillId="48" borderId="0" xfId="2629" applyFont="1" applyFill="1" applyBorder="1" applyAlignment="1" applyProtection="1">
      <alignment vertical="top" wrapText="1"/>
      <protection hidden="1"/>
    </xf>
    <xf numFmtId="0" fontId="22" fillId="48" borderId="12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3" fillId="48" borderId="12" xfId="2629" applyFont="1" applyFill="1" applyBorder="1" applyAlignment="1" applyProtection="1">
      <alignment horizontal="left" vertical="center"/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31" xfId="2629" applyFont="1" applyFill="1" applyBorder="1" applyAlignment="1">
      <alignment horizontal="left" vertical="center"/>
    </xf>
    <xf numFmtId="0" fontId="12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1" fontId="13" fillId="48" borderId="12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0" fontId="13" fillId="48" borderId="12" xfId="2629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49" fontId="13" fillId="48" borderId="12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1" fillId="48" borderId="0" xfId="2629" applyFont="1" applyFill="1" applyBorder="1" applyAlignment="1">
      <alignment vertical="top"/>
    </xf>
    <xf numFmtId="0" fontId="12" fillId="48" borderId="0" xfId="2629" applyFont="1" applyFill="1" applyBorder="1" applyAlignment="1" applyProtection="1">
      <alignment horizontal="center"/>
      <protection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49" fontId="22" fillId="48" borderId="12" xfId="2064" applyNumberFormat="1" applyFill="1" applyBorder="1" applyAlignment="1" applyProtection="1">
      <alignment horizontal="left" vertical="center"/>
      <protection locked="0" hidden="1"/>
    </xf>
    <xf numFmtId="0" fontId="12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12" fillId="48" borderId="32" xfId="2629" applyFont="1" applyFill="1" applyBorder="1" applyAlignment="1" applyProtection="1">
      <alignment horizontal="center" vertical="top"/>
      <protection hidden="1"/>
    </xf>
    <xf numFmtId="0" fontId="12" fillId="48" borderId="32" xfId="2629" applyFont="1" applyFill="1" applyBorder="1" applyAlignment="1">
      <alignment horizontal="center"/>
    </xf>
    <xf numFmtId="0" fontId="12" fillId="48" borderId="32" xfId="2629" applyFont="1" applyFill="1" applyBorder="1" applyAlignment="1"/>
    <xf numFmtId="0" fontId="12" fillId="48" borderId="0" xfId="2629" applyFont="1" applyFill="1" applyBorder="1" applyAlignment="1" applyProtection="1">
      <alignment vertical="center"/>
      <protection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31" xfId="0" applyFont="1" applyFill="1" applyBorder="1" applyAlignment="1">
      <alignment horizontal="center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2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40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3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3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horizontal="left" vertical="center" wrapText="1"/>
    </xf>
    <xf numFmtId="0" fontId="6" fillId="48" borderId="34" xfId="0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6" fillId="48" borderId="40" xfId="0" applyNumberFormat="1" applyFont="1" applyFill="1" applyBorder="1" applyAlignment="1">
      <alignment horizontal="left" vertical="center" wrapText="1"/>
    </xf>
    <xf numFmtId="49" fontId="5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6" fillId="48" borderId="43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6" fillId="48" borderId="47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 applyProtection="1">
      <alignment horizontal="center" vertical="center" wrapText="1"/>
      <protection hidden="1"/>
    </xf>
    <xf numFmtId="0" fontId="16" fillId="48" borderId="0" xfId="0" applyFont="1" applyFill="1" applyBorder="1" applyAlignment="1">
      <alignment horizontal="center" wrapText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4" xfId="2773" applyNumberFormat="1" applyFont="1" applyFill="1" applyBorder="1" applyAlignment="1" applyProtection="1">
      <alignment horizontal="center" vertical="center"/>
      <protection locked="0" hidden="1"/>
    </xf>
    <xf numFmtId="0" fontId="17" fillId="48" borderId="12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40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49" fontId="6" fillId="0" borderId="37" xfId="0" applyNumberFormat="1" applyFont="1" applyFill="1" applyBorder="1" applyAlignment="1">
      <alignment horizontal="left" vertical="center" wrapText="1"/>
    </xf>
    <xf numFmtId="0" fontId="5" fillId="48" borderId="34" xfId="0" applyFont="1" applyFill="1" applyBorder="1" applyAlignment="1">
      <alignment horizontal="left" vertical="center" wrapText="1"/>
    </xf>
    <xf numFmtId="49" fontId="5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49" fontId="6" fillId="48" borderId="50" xfId="0" applyNumberFormat="1" applyFont="1" applyFill="1" applyBorder="1" applyAlignment="1">
      <alignment horizontal="left" vertical="center" wrapText="1"/>
    </xf>
    <xf numFmtId="0" fontId="5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6" fillId="48" borderId="40" xfId="0" applyFont="1" applyFill="1" applyBorder="1" applyAlignment="1">
      <alignment horizontal="left" vertical="center" wrapText="1"/>
    </xf>
    <xf numFmtId="0" fontId="5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44" xfId="0" applyFont="1" applyFill="1" applyBorder="1" applyAlignment="1">
      <alignment vertical="center" wrapText="1"/>
    </xf>
    <xf numFmtId="0" fontId="6" fillId="48" borderId="34" xfId="0" applyFont="1" applyFill="1" applyBorder="1" applyAlignment="1">
      <alignment vertical="center" wrapText="1"/>
    </xf>
    <xf numFmtId="0" fontId="5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12" xfId="0" applyFont="1" applyFill="1" applyBorder="1" applyAlignment="1">
      <alignment horizontal="center"/>
    </xf>
    <xf numFmtId="0" fontId="2" fillId="48" borderId="31" xfId="0" applyFont="1" applyFill="1" applyBorder="1" applyAlignment="1">
      <alignment horizontal="center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6" fillId="48" borderId="40" xfId="0" applyFont="1" applyFill="1" applyBorder="1" applyAlignment="1">
      <alignment vertical="center" wrapText="1"/>
    </xf>
    <xf numFmtId="0" fontId="5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wrapText="1"/>
    </xf>
    <xf numFmtId="0" fontId="6" fillId="48" borderId="40" xfId="0" applyFont="1" applyFill="1" applyBorder="1" applyAlignment="1">
      <alignment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6" fillId="48" borderId="50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6" xfId="0" applyFont="1" applyFill="1" applyBorder="1" applyAlignment="1">
      <alignment wrapText="1"/>
    </xf>
    <xf numFmtId="0" fontId="6" fillId="48" borderId="37" xfId="0" applyFont="1" applyFill="1" applyBorder="1" applyAlignment="1">
      <alignment wrapText="1"/>
    </xf>
    <xf numFmtId="0" fontId="3" fillId="48" borderId="38" xfId="0" applyFont="1" applyFill="1" applyBorder="1" applyAlignment="1">
      <alignment horizontal="left" vertical="center" wrapText="1"/>
    </xf>
    <xf numFmtId="0" fontId="3" fillId="48" borderId="39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7" fillId="48" borderId="39" xfId="0" applyFont="1" applyFill="1" applyBorder="1" applyAlignment="1">
      <alignment horizontal="left" vertical="center" wrapText="1"/>
    </xf>
    <xf numFmtId="167" fontId="3" fillId="48" borderId="10" xfId="0" applyNumberFormat="1" applyFont="1" applyFill="1" applyBorder="1" applyAlignment="1">
      <alignment horizontal="left" vertical="center" wrapText="1"/>
    </xf>
    <xf numFmtId="167" fontId="3" fillId="48" borderId="10" xfId="0" applyNumberFormat="1" applyFont="1" applyFill="1" applyBorder="1" applyAlignment="1">
      <alignment vertical="center" wrapText="1"/>
    </xf>
    <xf numFmtId="167" fontId="7" fillId="48" borderId="45" xfId="0" applyNumberFormat="1" applyFont="1" applyFill="1" applyBorder="1" applyAlignment="1">
      <alignment horizontal="left" vertical="center" wrapText="1"/>
    </xf>
    <xf numFmtId="167" fontId="7" fillId="48" borderId="46" xfId="0" applyNumberFormat="1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7" fillId="48" borderId="36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center" vertical="center" wrapText="1"/>
    </xf>
    <xf numFmtId="0" fontId="5" fillId="48" borderId="18" xfId="2280" applyFont="1" applyFill="1" applyBorder="1" applyAlignment="1">
      <alignment horizontal="left" vertical="center"/>
    </xf>
    <xf numFmtId="0" fontId="5" fillId="48" borderId="21" xfId="2280" applyFont="1" applyFill="1" applyBorder="1" applyAlignment="1">
      <alignment horizontal="left" vertical="center"/>
    </xf>
    <xf numFmtId="167" fontId="5" fillId="48" borderId="25" xfId="2280" applyNumberFormat="1" applyFont="1" applyFill="1" applyBorder="1" applyAlignment="1">
      <alignment horizontal="center"/>
    </xf>
    <xf numFmtId="167" fontId="5" fillId="48" borderId="23" xfId="2280" applyNumberFormat="1" applyFont="1" applyFill="1" applyBorder="1" applyAlignment="1">
      <alignment horizontal="center"/>
    </xf>
    <xf numFmtId="0" fontId="5" fillId="48" borderId="25" xfId="2280" applyFont="1" applyFill="1" applyBorder="1" applyAlignment="1">
      <alignment horizontal="center"/>
    </xf>
    <xf numFmtId="0" fontId="5" fillId="48" borderId="23" xfId="2280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12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0</xdr:row>
      <xdr:rowOff>19050</xdr:rowOff>
    </xdr:from>
    <xdr:to>
      <xdr:col>2</xdr:col>
      <xdr:colOff>160020</xdr:colOff>
      <xdr:row>2</xdr:row>
      <xdr:rowOff>152400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" y="19050"/>
          <a:ext cx="1383030" cy="4686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26503</xdr:colOff>
      <xdr:row>0</xdr:row>
      <xdr:rowOff>33130</xdr:rowOff>
    </xdr:from>
    <xdr:to>
      <xdr:col>2</xdr:col>
      <xdr:colOff>153227</xdr:colOff>
      <xdr:row>2</xdr:row>
      <xdr:rowOff>125895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03" y="33130"/>
          <a:ext cx="1372428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</xdr:colOff>
      <xdr:row>0</xdr:row>
      <xdr:rowOff>53340</xdr:rowOff>
    </xdr:from>
    <xdr:to>
      <xdr:col>2</xdr:col>
      <xdr:colOff>177165</xdr:colOff>
      <xdr:row>2</xdr:row>
      <xdr:rowOff>148590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" y="53340"/>
          <a:ext cx="1383030" cy="4610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16933</xdr:rowOff>
    </xdr:from>
    <xdr:to>
      <xdr:col>2</xdr:col>
      <xdr:colOff>150283</xdr:colOff>
      <xdr:row>2</xdr:row>
      <xdr:rowOff>114300</xdr:rowOff>
    </xdr:to>
    <xdr:pic>
      <xdr:nvPicPr>
        <xdr:cNvPr id="2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16933"/>
          <a:ext cx="1377950" cy="46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ko.cizmesija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opLeftCell="A34" zoomScaleNormal="100" zoomScaleSheetLayoutView="100" workbookViewId="0">
      <selection activeCell="C48" sqref="C48:E48"/>
    </sheetView>
  </sheetViews>
  <sheetFormatPr defaultColWidth="9.109375" defaultRowHeight="13.2" x14ac:dyDescent="0.25"/>
  <cols>
    <col min="1" max="1" width="9.109375" style="2"/>
    <col min="2" max="2" width="14.109375" style="2" customWidth="1"/>
    <col min="3" max="3" width="9.109375" style="2"/>
    <col min="4" max="4" width="11.109375" style="2" customWidth="1"/>
    <col min="5" max="5" width="10.6640625" style="2" customWidth="1"/>
    <col min="6" max="6" width="11.33203125" style="2" customWidth="1"/>
    <col min="7" max="7" width="12.5546875" style="2" customWidth="1"/>
    <col min="8" max="8" width="19" style="2" customWidth="1"/>
    <col min="9" max="9" width="22.33203125" style="2" customWidth="1"/>
    <col min="10" max="16384" width="9.109375" style="2"/>
  </cols>
  <sheetData>
    <row r="1" spans="1:10" ht="15.6" x14ac:dyDescent="0.25">
      <c r="A1" s="233" t="s">
        <v>196</v>
      </c>
      <c r="B1" s="233"/>
      <c r="C1" s="1"/>
      <c r="D1" s="1"/>
      <c r="E1" s="1"/>
      <c r="F1" s="1"/>
      <c r="G1" s="1"/>
      <c r="H1" s="1"/>
      <c r="I1" s="1"/>
      <c r="J1" s="1"/>
    </row>
    <row r="2" spans="1:10" x14ac:dyDescent="0.25">
      <c r="A2" s="193" t="s">
        <v>178</v>
      </c>
      <c r="B2" s="193"/>
      <c r="C2" s="193"/>
      <c r="D2" s="194"/>
      <c r="E2" s="3" t="s">
        <v>289</v>
      </c>
      <c r="F2" s="4"/>
      <c r="G2" s="5" t="s">
        <v>70</v>
      </c>
      <c r="H2" s="3" t="s">
        <v>300</v>
      </c>
      <c r="I2" s="42"/>
      <c r="J2" s="1"/>
    </row>
    <row r="3" spans="1:10" x14ac:dyDescent="0.25">
      <c r="A3" s="6"/>
      <c r="B3" s="6"/>
      <c r="C3" s="6"/>
      <c r="D3" s="6"/>
      <c r="E3" s="7"/>
      <c r="F3" s="7"/>
      <c r="G3" s="6"/>
      <c r="H3" s="6"/>
      <c r="I3" s="43"/>
      <c r="J3" s="1"/>
    </row>
    <row r="4" spans="1:10" ht="14.25" customHeight="1" x14ac:dyDescent="0.25">
      <c r="A4" s="195" t="s">
        <v>197</v>
      </c>
      <c r="B4" s="195"/>
      <c r="C4" s="195"/>
      <c r="D4" s="195"/>
      <c r="E4" s="195"/>
      <c r="F4" s="195"/>
      <c r="G4" s="195"/>
      <c r="H4" s="195"/>
      <c r="I4" s="195"/>
      <c r="J4" s="1"/>
    </row>
    <row r="5" spans="1:10" x14ac:dyDescent="0.25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5">
      <c r="A6" s="196" t="s">
        <v>155</v>
      </c>
      <c r="B6" s="197"/>
      <c r="C6" s="198" t="s">
        <v>210</v>
      </c>
      <c r="D6" s="199"/>
      <c r="E6" s="200"/>
      <c r="F6" s="200"/>
      <c r="G6" s="200"/>
      <c r="H6" s="200"/>
      <c r="I6" s="38"/>
      <c r="J6" s="1"/>
    </row>
    <row r="7" spans="1:10" x14ac:dyDescent="0.25">
      <c r="A7" s="39"/>
      <c r="B7" s="39"/>
      <c r="C7" s="13"/>
      <c r="D7" s="13"/>
      <c r="E7" s="200"/>
      <c r="F7" s="200"/>
      <c r="G7" s="200"/>
      <c r="H7" s="200"/>
      <c r="I7" s="38"/>
      <c r="J7" s="1"/>
    </row>
    <row r="8" spans="1:10" x14ac:dyDescent="0.25">
      <c r="A8" s="201" t="s">
        <v>7</v>
      </c>
      <c r="B8" s="202"/>
      <c r="C8" s="198" t="s">
        <v>211</v>
      </c>
      <c r="D8" s="199"/>
      <c r="E8" s="200"/>
      <c r="F8" s="200"/>
      <c r="G8" s="200"/>
      <c r="H8" s="200"/>
      <c r="I8" s="13"/>
      <c r="J8" s="1"/>
    </row>
    <row r="9" spans="1:10" x14ac:dyDescent="0.25">
      <c r="A9" s="40"/>
      <c r="B9" s="40"/>
      <c r="C9" s="14"/>
      <c r="D9" s="13"/>
      <c r="E9" s="13"/>
      <c r="F9" s="13"/>
      <c r="G9" s="13"/>
      <c r="H9" s="13"/>
      <c r="I9" s="13"/>
      <c r="J9" s="1"/>
    </row>
    <row r="10" spans="1:10" x14ac:dyDescent="0.25">
      <c r="A10" s="220" t="s">
        <v>69</v>
      </c>
      <c r="B10" s="221"/>
      <c r="C10" s="198" t="s">
        <v>212</v>
      </c>
      <c r="D10" s="199"/>
      <c r="E10" s="13"/>
      <c r="F10" s="13"/>
      <c r="G10" s="13"/>
      <c r="H10" s="13"/>
      <c r="I10" s="13"/>
      <c r="J10" s="1"/>
    </row>
    <row r="11" spans="1:10" x14ac:dyDescent="0.25">
      <c r="A11" s="221"/>
      <c r="B11" s="221"/>
      <c r="C11" s="13"/>
      <c r="D11" s="13"/>
      <c r="E11" s="13"/>
      <c r="F11" s="13"/>
      <c r="G11" s="13"/>
      <c r="H11" s="13"/>
      <c r="I11" s="13"/>
      <c r="J11" s="1"/>
    </row>
    <row r="12" spans="1:10" x14ac:dyDescent="0.25">
      <c r="A12" s="196" t="s">
        <v>8</v>
      </c>
      <c r="B12" s="197"/>
      <c r="C12" s="214" t="s">
        <v>213</v>
      </c>
      <c r="D12" s="219"/>
      <c r="E12" s="219"/>
      <c r="F12" s="219"/>
      <c r="G12" s="219"/>
      <c r="H12" s="219"/>
      <c r="I12" s="219"/>
      <c r="J12" s="1"/>
    </row>
    <row r="13" spans="1:10" x14ac:dyDescent="0.25">
      <c r="A13" s="39"/>
      <c r="B13" s="39"/>
      <c r="C13" s="15"/>
      <c r="D13" s="13"/>
      <c r="E13" s="13"/>
      <c r="F13" s="13"/>
      <c r="G13" s="13"/>
      <c r="H13" s="13"/>
      <c r="I13" s="13"/>
      <c r="J13" s="1"/>
    </row>
    <row r="14" spans="1:10" x14ac:dyDescent="0.25">
      <c r="A14" s="196" t="s">
        <v>29</v>
      </c>
      <c r="B14" s="197"/>
      <c r="C14" s="222">
        <v>10000</v>
      </c>
      <c r="D14" s="223"/>
      <c r="E14" s="13"/>
      <c r="F14" s="214" t="s">
        <v>214</v>
      </c>
      <c r="G14" s="219"/>
      <c r="H14" s="219"/>
      <c r="I14" s="219"/>
      <c r="J14" s="1"/>
    </row>
    <row r="15" spans="1:10" x14ac:dyDescent="0.25">
      <c r="A15" s="39"/>
      <c r="B15" s="39"/>
      <c r="C15" s="13"/>
      <c r="D15" s="13"/>
      <c r="E15" s="13"/>
      <c r="F15" s="13"/>
      <c r="G15" s="13"/>
      <c r="H15" s="13"/>
      <c r="I15" s="13"/>
      <c r="J15" s="1"/>
    </row>
    <row r="16" spans="1:10" x14ac:dyDescent="0.25">
      <c r="A16" s="196" t="s">
        <v>30</v>
      </c>
      <c r="B16" s="197"/>
      <c r="C16" s="214" t="s">
        <v>215</v>
      </c>
      <c r="D16" s="219"/>
      <c r="E16" s="219"/>
      <c r="F16" s="219"/>
      <c r="G16" s="219"/>
      <c r="H16" s="219"/>
      <c r="I16" s="219"/>
      <c r="J16" s="1"/>
    </row>
    <row r="17" spans="1:10" x14ac:dyDescent="0.25">
      <c r="A17" s="39"/>
      <c r="B17" s="39"/>
      <c r="C17" s="13"/>
      <c r="D17" s="13"/>
      <c r="E17" s="13"/>
      <c r="F17" s="13"/>
      <c r="G17" s="13"/>
      <c r="H17" s="13"/>
      <c r="I17" s="13"/>
      <c r="J17" s="1"/>
    </row>
    <row r="18" spans="1:10" x14ac:dyDescent="0.25">
      <c r="A18" s="196" t="s">
        <v>31</v>
      </c>
      <c r="B18" s="197"/>
      <c r="C18" s="212" t="s">
        <v>216</v>
      </c>
      <c r="D18" s="213"/>
      <c r="E18" s="213"/>
      <c r="F18" s="213"/>
      <c r="G18" s="213"/>
      <c r="H18" s="213"/>
      <c r="I18" s="213"/>
      <c r="J18" s="1"/>
    </row>
    <row r="19" spans="1:10" x14ac:dyDescent="0.25">
      <c r="A19" s="39"/>
      <c r="B19" s="39"/>
      <c r="C19" s="15"/>
      <c r="D19" s="13"/>
      <c r="E19" s="13"/>
      <c r="F19" s="13"/>
      <c r="G19" s="13"/>
      <c r="H19" s="13"/>
      <c r="I19" s="13"/>
      <c r="J19" s="1"/>
    </row>
    <row r="20" spans="1:10" x14ac:dyDescent="0.25">
      <c r="A20" s="196" t="s">
        <v>32</v>
      </c>
      <c r="B20" s="197"/>
      <c r="C20" s="212" t="s">
        <v>217</v>
      </c>
      <c r="D20" s="213"/>
      <c r="E20" s="213"/>
      <c r="F20" s="213"/>
      <c r="G20" s="213"/>
      <c r="H20" s="213"/>
      <c r="I20" s="213"/>
      <c r="J20" s="1"/>
    </row>
    <row r="21" spans="1:10" x14ac:dyDescent="0.25">
      <c r="A21" s="39"/>
      <c r="B21" s="39"/>
      <c r="C21" s="15"/>
      <c r="D21" s="13"/>
      <c r="E21" s="13"/>
      <c r="F21" s="13"/>
      <c r="G21" s="13"/>
      <c r="H21" s="13"/>
      <c r="I21" s="13"/>
      <c r="J21" s="1"/>
    </row>
    <row r="22" spans="1:10" x14ac:dyDescent="0.25">
      <c r="A22" s="196" t="s">
        <v>9</v>
      </c>
      <c r="B22" s="197"/>
      <c r="C22" s="16">
        <v>133</v>
      </c>
      <c r="D22" s="214" t="s">
        <v>214</v>
      </c>
      <c r="E22" s="215"/>
      <c r="F22" s="216"/>
      <c r="G22" s="217"/>
      <c r="H22" s="218"/>
      <c r="I22" s="24"/>
      <c r="J22" s="1"/>
    </row>
    <row r="23" spans="1:10" x14ac:dyDescent="0.25">
      <c r="A23" s="39"/>
      <c r="B23" s="39"/>
      <c r="C23" s="13"/>
      <c r="D23" s="17"/>
      <c r="E23" s="17"/>
      <c r="F23" s="17"/>
      <c r="G23" s="17"/>
      <c r="H23" s="13"/>
      <c r="I23" s="13"/>
      <c r="J23" s="1"/>
    </row>
    <row r="24" spans="1:10" x14ac:dyDescent="0.25">
      <c r="A24" s="196" t="s">
        <v>10</v>
      </c>
      <c r="B24" s="197"/>
      <c r="C24" s="16">
        <v>21</v>
      </c>
      <c r="D24" s="214" t="s">
        <v>218</v>
      </c>
      <c r="E24" s="215"/>
      <c r="F24" s="215"/>
      <c r="G24" s="216"/>
      <c r="H24" s="36" t="s">
        <v>11</v>
      </c>
      <c r="I24" s="44">
        <v>1067</v>
      </c>
      <c r="J24" s="1"/>
    </row>
    <row r="25" spans="1:10" x14ac:dyDescent="0.25">
      <c r="A25" s="39"/>
      <c r="B25" s="39"/>
      <c r="C25" s="13"/>
      <c r="D25" s="17"/>
      <c r="E25" s="17"/>
      <c r="F25" s="17"/>
      <c r="G25" s="39"/>
      <c r="H25" s="39" t="s">
        <v>206</v>
      </c>
      <c r="I25" s="15"/>
      <c r="J25" s="1"/>
    </row>
    <row r="26" spans="1:10" x14ac:dyDescent="0.25">
      <c r="A26" s="196" t="s">
        <v>34</v>
      </c>
      <c r="B26" s="197"/>
      <c r="C26" s="18" t="s">
        <v>219</v>
      </c>
      <c r="D26" s="19"/>
      <c r="E26" s="1"/>
      <c r="F26" s="20"/>
      <c r="G26" s="196" t="s">
        <v>33</v>
      </c>
      <c r="H26" s="197"/>
      <c r="I26" s="45" t="s">
        <v>220</v>
      </c>
      <c r="J26" s="1"/>
    </row>
    <row r="27" spans="1:10" x14ac:dyDescent="0.25">
      <c r="A27" s="39"/>
      <c r="B27" s="39"/>
      <c r="C27" s="13"/>
      <c r="D27" s="20"/>
      <c r="E27" s="20"/>
      <c r="F27" s="20"/>
      <c r="G27" s="20"/>
      <c r="H27" s="13"/>
      <c r="I27" s="46"/>
      <c r="J27" s="1"/>
    </row>
    <row r="28" spans="1:10" x14ac:dyDescent="0.25">
      <c r="A28" s="203" t="s">
        <v>12</v>
      </c>
      <c r="B28" s="204"/>
      <c r="C28" s="205"/>
      <c r="D28" s="205"/>
      <c r="E28" s="206" t="s">
        <v>13</v>
      </c>
      <c r="F28" s="207"/>
      <c r="G28" s="207"/>
      <c r="H28" s="226" t="s">
        <v>14</v>
      </c>
      <c r="I28" s="226"/>
      <c r="J28" s="1"/>
    </row>
    <row r="29" spans="1:10" x14ac:dyDescent="0.25">
      <c r="A29" s="1"/>
      <c r="B29" s="1"/>
      <c r="C29" s="1"/>
      <c r="D29" s="13"/>
      <c r="E29" s="13"/>
      <c r="F29" s="13"/>
      <c r="G29" s="13"/>
      <c r="H29" s="21"/>
      <c r="I29" s="46"/>
      <c r="J29" s="1"/>
    </row>
    <row r="30" spans="1:10" x14ac:dyDescent="0.25">
      <c r="A30" s="208"/>
      <c r="B30" s="209"/>
      <c r="C30" s="209"/>
      <c r="D30" s="210"/>
      <c r="E30" s="225"/>
      <c r="F30" s="209"/>
      <c r="G30" s="209"/>
      <c r="H30" s="198"/>
      <c r="I30" s="224"/>
      <c r="J30" s="1"/>
    </row>
    <row r="31" spans="1:10" x14ac:dyDescent="0.25">
      <c r="A31" s="39"/>
      <c r="B31" s="39"/>
      <c r="C31" s="15"/>
      <c r="D31" s="211"/>
      <c r="E31" s="211"/>
      <c r="F31" s="211"/>
      <c r="G31" s="200"/>
      <c r="H31" s="13"/>
      <c r="I31" s="47"/>
      <c r="J31" s="1"/>
    </row>
    <row r="32" spans="1:10" x14ac:dyDescent="0.25">
      <c r="A32" s="208"/>
      <c r="B32" s="209"/>
      <c r="C32" s="209"/>
      <c r="D32" s="210"/>
      <c r="E32" s="225"/>
      <c r="F32" s="209"/>
      <c r="G32" s="209"/>
      <c r="H32" s="198"/>
      <c r="I32" s="224"/>
      <c r="J32" s="1"/>
    </row>
    <row r="33" spans="1:10" x14ac:dyDescent="0.25">
      <c r="A33" s="39"/>
      <c r="B33" s="39"/>
      <c r="C33" s="15"/>
      <c r="D33" s="37"/>
      <c r="E33" s="37"/>
      <c r="F33" s="37"/>
      <c r="G33" s="38"/>
      <c r="H33" s="13"/>
      <c r="I33" s="48"/>
      <c r="J33" s="1"/>
    </row>
    <row r="34" spans="1:10" x14ac:dyDescent="0.25">
      <c r="A34" s="208"/>
      <c r="B34" s="209"/>
      <c r="C34" s="209"/>
      <c r="D34" s="210"/>
      <c r="E34" s="225"/>
      <c r="F34" s="209"/>
      <c r="G34" s="209"/>
      <c r="H34" s="198"/>
      <c r="I34" s="224"/>
      <c r="J34" s="1"/>
    </row>
    <row r="35" spans="1:10" x14ac:dyDescent="0.25">
      <c r="A35" s="39"/>
      <c r="B35" s="39"/>
      <c r="C35" s="15"/>
      <c r="D35" s="37"/>
      <c r="E35" s="37"/>
      <c r="F35" s="37"/>
      <c r="G35" s="38"/>
      <c r="H35" s="13"/>
      <c r="I35" s="48"/>
      <c r="J35" s="1"/>
    </row>
    <row r="36" spans="1:10" x14ac:dyDescent="0.25">
      <c r="A36" s="208"/>
      <c r="B36" s="209"/>
      <c r="C36" s="209"/>
      <c r="D36" s="210"/>
      <c r="E36" s="225"/>
      <c r="F36" s="209"/>
      <c r="G36" s="209"/>
      <c r="H36" s="198"/>
      <c r="I36" s="224"/>
      <c r="J36" s="1"/>
    </row>
    <row r="37" spans="1:10" x14ac:dyDescent="0.25">
      <c r="A37" s="22"/>
      <c r="B37" s="22"/>
      <c r="C37" s="227"/>
      <c r="D37" s="234"/>
      <c r="E37" s="13"/>
      <c r="F37" s="227"/>
      <c r="G37" s="234"/>
      <c r="H37" s="13"/>
      <c r="I37" s="13"/>
      <c r="J37" s="1"/>
    </row>
    <row r="38" spans="1:10" x14ac:dyDescent="0.25">
      <c r="A38" s="208"/>
      <c r="B38" s="209"/>
      <c r="C38" s="209"/>
      <c r="D38" s="210"/>
      <c r="E38" s="225"/>
      <c r="F38" s="209"/>
      <c r="G38" s="209"/>
      <c r="H38" s="198"/>
      <c r="I38" s="224"/>
      <c r="J38" s="1"/>
    </row>
    <row r="39" spans="1:10" x14ac:dyDescent="0.25">
      <c r="A39" s="22"/>
      <c r="B39" s="22"/>
      <c r="C39" s="34"/>
      <c r="D39" s="35"/>
      <c r="E39" s="13"/>
      <c r="F39" s="34"/>
      <c r="G39" s="35"/>
      <c r="H39" s="13"/>
      <c r="I39" s="13"/>
      <c r="J39" s="1"/>
    </row>
    <row r="40" spans="1:10" x14ac:dyDescent="0.25">
      <c r="A40" s="208"/>
      <c r="B40" s="209"/>
      <c r="C40" s="209"/>
      <c r="D40" s="210"/>
      <c r="E40" s="225"/>
      <c r="F40" s="209"/>
      <c r="G40" s="209"/>
      <c r="H40" s="198"/>
      <c r="I40" s="224"/>
      <c r="J40" s="1"/>
    </row>
    <row r="41" spans="1:10" x14ac:dyDescent="0.25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5">
      <c r="A42" s="22"/>
      <c r="B42" s="22"/>
      <c r="C42" s="34"/>
      <c r="D42" s="35"/>
      <c r="E42" s="13"/>
      <c r="F42" s="34"/>
      <c r="G42" s="35"/>
      <c r="H42" s="13"/>
      <c r="I42" s="13"/>
      <c r="J42" s="1"/>
    </row>
    <row r="43" spans="1:10" x14ac:dyDescent="0.25">
      <c r="A43" s="26"/>
      <c r="B43" s="26"/>
      <c r="C43" s="26"/>
      <c r="D43" s="14"/>
      <c r="E43" s="14"/>
      <c r="F43" s="26"/>
      <c r="G43" s="14"/>
      <c r="H43" s="14"/>
      <c r="I43" s="14"/>
      <c r="J43" s="1"/>
    </row>
    <row r="44" spans="1:10" x14ac:dyDescent="0.25">
      <c r="A44" s="220" t="s">
        <v>64</v>
      </c>
      <c r="B44" s="229"/>
      <c r="C44" s="198"/>
      <c r="D44" s="199"/>
      <c r="E44" s="13"/>
      <c r="F44" s="214"/>
      <c r="G44" s="209"/>
      <c r="H44" s="209"/>
      <c r="I44" s="209"/>
      <c r="J44" s="1"/>
    </row>
    <row r="45" spans="1:10" x14ac:dyDescent="0.25">
      <c r="A45" s="22"/>
      <c r="B45" s="22"/>
      <c r="C45" s="227"/>
      <c r="D45" s="234"/>
      <c r="E45" s="13"/>
      <c r="F45" s="227"/>
      <c r="G45" s="228"/>
      <c r="H45" s="27"/>
      <c r="I45" s="27"/>
      <c r="J45" s="1"/>
    </row>
    <row r="46" spans="1:10" x14ac:dyDescent="0.25">
      <c r="A46" s="220" t="s">
        <v>15</v>
      </c>
      <c r="B46" s="229"/>
      <c r="C46" s="214" t="s">
        <v>221</v>
      </c>
      <c r="D46" s="230"/>
      <c r="E46" s="230"/>
      <c r="F46" s="230"/>
      <c r="G46" s="230"/>
      <c r="H46" s="230"/>
      <c r="I46" s="230"/>
      <c r="J46" s="1"/>
    </row>
    <row r="47" spans="1:10" x14ac:dyDescent="0.25">
      <c r="A47" s="39"/>
      <c r="B47" s="39"/>
      <c r="C47" s="15" t="s">
        <v>173</v>
      </c>
      <c r="D47" s="13"/>
      <c r="E47" s="13"/>
      <c r="F47" s="13"/>
      <c r="G47" s="13"/>
      <c r="H47" s="13"/>
      <c r="I47" s="13"/>
      <c r="J47" s="1"/>
    </row>
    <row r="48" spans="1:10" x14ac:dyDescent="0.25">
      <c r="A48" s="220" t="s">
        <v>174</v>
      </c>
      <c r="B48" s="229"/>
      <c r="C48" s="231" t="s">
        <v>222</v>
      </c>
      <c r="D48" s="232"/>
      <c r="E48" s="235"/>
      <c r="F48" s="13"/>
      <c r="G48" s="36" t="s">
        <v>175</v>
      </c>
      <c r="H48" s="231" t="s">
        <v>223</v>
      </c>
      <c r="I48" s="232"/>
      <c r="J48" s="1"/>
    </row>
    <row r="49" spans="1:10" x14ac:dyDescent="0.25">
      <c r="A49" s="39"/>
      <c r="B49" s="39"/>
      <c r="C49" s="15"/>
      <c r="D49" s="13"/>
      <c r="E49" s="13"/>
      <c r="F49" s="13"/>
      <c r="G49" s="13"/>
      <c r="H49" s="13"/>
      <c r="I49" s="13"/>
      <c r="J49" s="1"/>
    </row>
    <row r="50" spans="1:10" x14ac:dyDescent="0.25">
      <c r="A50" s="220" t="s">
        <v>31</v>
      </c>
      <c r="B50" s="229"/>
      <c r="C50" s="236" t="s">
        <v>224</v>
      </c>
      <c r="D50" s="232"/>
      <c r="E50" s="232"/>
      <c r="F50" s="232"/>
      <c r="G50" s="232"/>
      <c r="H50" s="232"/>
      <c r="I50" s="232"/>
      <c r="J50" s="1"/>
    </row>
    <row r="51" spans="1:10" x14ac:dyDescent="0.25">
      <c r="A51" s="39"/>
      <c r="B51" s="39"/>
      <c r="C51" s="13"/>
      <c r="D51" s="13"/>
      <c r="E51" s="13"/>
      <c r="F51" s="13"/>
      <c r="G51" s="13"/>
      <c r="H51" s="13"/>
      <c r="I51" s="13"/>
      <c r="J51" s="1"/>
    </row>
    <row r="52" spans="1:10" x14ac:dyDescent="0.25">
      <c r="A52" s="196" t="s">
        <v>0</v>
      </c>
      <c r="B52" s="197"/>
      <c r="C52" s="214" t="s">
        <v>226</v>
      </c>
      <c r="D52" s="230"/>
      <c r="E52" s="230"/>
      <c r="F52" s="230"/>
      <c r="G52" s="230"/>
      <c r="H52" s="230"/>
      <c r="I52" s="230"/>
      <c r="J52" s="1"/>
    </row>
    <row r="53" spans="1:10" x14ac:dyDescent="0.25">
      <c r="A53" s="14"/>
      <c r="B53" s="14"/>
      <c r="C53" s="242" t="s">
        <v>119</v>
      </c>
      <c r="D53" s="242"/>
      <c r="E53" s="242"/>
      <c r="F53" s="242"/>
      <c r="G53" s="242"/>
      <c r="H53" s="242"/>
      <c r="I53" s="33"/>
      <c r="J53" s="1"/>
    </row>
    <row r="54" spans="1:10" x14ac:dyDescent="0.25">
      <c r="A54" s="14"/>
      <c r="B54" s="14"/>
      <c r="C54" s="33"/>
      <c r="D54" s="33"/>
      <c r="E54" s="33"/>
      <c r="F54" s="33"/>
      <c r="G54" s="33"/>
      <c r="H54" s="28"/>
      <c r="I54" s="33"/>
      <c r="J54" s="1"/>
    </row>
    <row r="55" spans="1:10" x14ac:dyDescent="0.25">
      <c r="A55" s="14"/>
      <c r="B55" s="14"/>
      <c r="C55" s="33"/>
      <c r="D55" s="33"/>
      <c r="E55" s="33"/>
      <c r="F55" s="33"/>
      <c r="G55" s="33"/>
      <c r="H55" s="33"/>
      <c r="I55" s="33"/>
      <c r="J55" s="1"/>
    </row>
    <row r="56" spans="1:10" x14ac:dyDescent="0.25">
      <c r="A56" s="14"/>
      <c r="B56" s="237" t="s">
        <v>16</v>
      </c>
      <c r="C56" s="238"/>
      <c r="D56" s="238"/>
      <c r="E56" s="238"/>
      <c r="F56" s="29"/>
      <c r="G56" s="29"/>
      <c r="H56" s="29"/>
      <c r="I56" s="29"/>
      <c r="J56" s="1"/>
    </row>
    <row r="57" spans="1:10" x14ac:dyDescent="0.25">
      <c r="A57" s="14"/>
      <c r="B57" s="237" t="s">
        <v>225</v>
      </c>
      <c r="C57" s="238"/>
      <c r="D57" s="238"/>
      <c r="E57" s="238"/>
      <c r="F57" s="238"/>
      <c r="G57" s="238"/>
      <c r="H57" s="238"/>
      <c r="I57" s="238"/>
      <c r="J57" s="1"/>
    </row>
    <row r="58" spans="1:10" x14ac:dyDescent="0.25">
      <c r="A58" s="14"/>
      <c r="B58" s="237" t="s">
        <v>202</v>
      </c>
      <c r="C58" s="238"/>
      <c r="D58" s="238"/>
      <c r="E58" s="238"/>
      <c r="F58" s="238"/>
      <c r="G58" s="238"/>
      <c r="H58" s="238"/>
      <c r="I58" s="29"/>
      <c r="J58" s="1"/>
    </row>
    <row r="59" spans="1:10" x14ac:dyDescent="0.25">
      <c r="A59" s="14"/>
      <c r="B59" s="237" t="s">
        <v>198</v>
      </c>
      <c r="C59" s="238"/>
      <c r="D59" s="238"/>
      <c r="E59" s="238"/>
      <c r="F59" s="238"/>
      <c r="G59" s="238"/>
      <c r="H59" s="238"/>
      <c r="I59" s="238"/>
      <c r="J59" s="1"/>
    </row>
    <row r="60" spans="1:10" x14ac:dyDescent="0.25">
      <c r="A60" s="14"/>
      <c r="B60" s="237" t="s">
        <v>205</v>
      </c>
      <c r="C60" s="238"/>
      <c r="D60" s="238"/>
      <c r="E60" s="238"/>
      <c r="F60" s="238"/>
      <c r="G60" s="238"/>
      <c r="H60" s="238"/>
      <c r="I60" s="238"/>
      <c r="J60" s="1"/>
    </row>
    <row r="61" spans="1:10" x14ac:dyDescent="0.25">
      <c r="A61" s="14"/>
      <c r="B61" s="30"/>
      <c r="C61" s="30"/>
      <c r="D61" s="30"/>
      <c r="E61" s="30"/>
      <c r="F61" s="30"/>
      <c r="G61" s="30"/>
      <c r="H61" s="33"/>
      <c r="I61" s="33"/>
      <c r="J61" s="1"/>
    </row>
    <row r="62" spans="1:10" x14ac:dyDescent="0.25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ht="13.8" thickBot="1" x14ac:dyDescent="0.3">
      <c r="A63" s="49" t="s">
        <v>17</v>
      </c>
      <c r="B63" s="13"/>
      <c r="C63" s="13"/>
      <c r="D63" s="13"/>
      <c r="E63" s="13"/>
      <c r="F63" s="13"/>
      <c r="G63" s="31"/>
      <c r="H63" s="32"/>
      <c r="I63" s="31"/>
      <c r="J63" s="1"/>
    </row>
    <row r="64" spans="1:10" x14ac:dyDescent="0.25">
      <c r="A64" s="13"/>
      <c r="B64" s="13"/>
      <c r="C64" s="13"/>
      <c r="D64" s="13"/>
      <c r="E64" s="14" t="s">
        <v>176</v>
      </c>
      <c r="F64" s="1"/>
      <c r="G64" s="239" t="s">
        <v>177</v>
      </c>
      <c r="H64" s="240"/>
      <c r="I64" s="241"/>
      <c r="J64" s="1"/>
    </row>
    <row r="65" spans="1:10" x14ac:dyDescent="0.25">
      <c r="A65" s="41"/>
      <c r="B65" s="41"/>
      <c r="C65" s="13"/>
      <c r="D65" s="13"/>
      <c r="E65" s="13"/>
      <c r="F65" s="13"/>
      <c r="G65" s="227"/>
      <c r="H65" s="234"/>
      <c r="I65" s="13"/>
      <c r="J65" s="1"/>
    </row>
  </sheetData>
  <protectedRanges>
    <protectedRange sqref="I24 E30:G30 E32:G32 A30:D30 E30:G30 H30:I30 H32:I32 A32:D32" name="Range1"/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</protectedRanges>
  <mergeCells count="74"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E40:G40"/>
    <mergeCell ref="A1:B1"/>
    <mergeCell ref="C37:D37"/>
    <mergeCell ref="F37:G37"/>
    <mergeCell ref="A38:D38"/>
    <mergeCell ref="E38:G38"/>
    <mergeCell ref="A48:B48"/>
    <mergeCell ref="C48:E48"/>
    <mergeCell ref="A34:D34"/>
    <mergeCell ref="E34:G34"/>
    <mergeCell ref="H34:I34"/>
    <mergeCell ref="A36:D36"/>
    <mergeCell ref="E36:G36"/>
    <mergeCell ref="C45:D45"/>
    <mergeCell ref="E32:G32"/>
    <mergeCell ref="F45:G45"/>
    <mergeCell ref="A46:B46"/>
    <mergeCell ref="A44:B44"/>
    <mergeCell ref="C44:D44"/>
    <mergeCell ref="F44:I44"/>
    <mergeCell ref="C46:I46"/>
    <mergeCell ref="H40:I40"/>
    <mergeCell ref="A40:D40"/>
    <mergeCell ref="A18:B18"/>
    <mergeCell ref="C18:I18"/>
    <mergeCell ref="H30:I30"/>
    <mergeCell ref="A30:D30"/>
    <mergeCell ref="E30:G30"/>
    <mergeCell ref="A24:B24"/>
    <mergeCell ref="D24:G24"/>
    <mergeCell ref="A20:B20"/>
    <mergeCell ref="A26:B26"/>
    <mergeCell ref="G26:H26"/>
    <mergeCell ref="H28:I28"/>
    <mergeCell ref="H38:I38"/>
    <mergeCell ref="H32:I32"/>
    <mergeCell ref="H36:I36"/>
    <mergeCell ref="A16:B16"/>
    <mergeCell ref="C16:I16"/>
    <mergeCell ref="A10:B11"/>
    <mergeCell ref="C10:D10"/>
    <mergeCell ref="A12:B12"/>
    <mergeCell ref="C12:I12"/>
    <mergeCell ref="A14:B14"/>
    <mergeCell ref="C14:D14"/>
    <mergeCell ref="F14:I14"/>
    <mergeCell ref="A28:D28"/>
    <mergeCell ref="E28:G28"/>
    <mergeCell ref="A32:D32"/>
    <mergeCell ref="D31:G31"/>
    <mergeCell ref="C20:I20"/>
    <mergeCell ref="A22:B22"/>
    <mergeCell ref="D22:F22"/>
    <mergeCell ref="G22:H22"/>
    <mergeCell ref="A2:D2"/>
    <mergeCell ref="A4:I4"/>
    <mergeCell ref="A6:B6"/>
    <mergeCell ref="C6:D6"/>
    <mergeCell ref="E6:H8"/>
    <mergeCell ref="A8:B8"/>
    <mergeCell ref="C8:D8"/>
  </mergeCells>
  <phoneticPr fontId="4" type="noConversion"/>
  <conditionalFormatting sqref="H29">
    <cfRule type="cellIs" dxfId="11" priority="2" stopIfTrue="1" operator="equal">
      <formula>"DA"</formula>
    </cfRule>
  </conditionalFormatting>
  <conditionalFormatting sqref="H2">
    <cfRule type="cellIs" dxfId="10" priority="3" stopIfTrue="1" operator="lessThan">
      <formula>#REF!</formula>
    </cfRule>
  </conditionalFormatting>
  <conditionalFormatting sqref="H2">
    <cfRule type="cellIs" dxfId="9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I26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zoomScaleNormal="100" workbookViewId="0">
      <selection activeCell="M12" sqref="M12"/>
    </sheetView>
  </sheetViews>
  <sheetFormatPr defaultColWidth="9.109375" defaultRowHeight="13.2" x14ac:dyDescent="0.25"/>
  <cols>
    <col min="1" max="9" width="9.109375" style="81"/>
    <col min="10" max="11" width="15.33203125" style="81" customWidth="1"/>
    <col min="12" max="13" width="11.6640625" style="81" bestFit="1" customWidth="1"/>
    <col min="14" max="16384" width="9.109375" style="81"/>
  </cols>
  <sheetData>
    <row r="1" spans="1:1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101"/>
    </row>
    <row r="2" spans="1:11" x14ac:dyDescent="0.25">
      <c r="A2" s="243" t="s">
        <v>120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</row>
    <row r="3" spans="1:11" x14ac:dyDescent="0.25">
      <c r="A3" s="60"/>
      <c r="B3" s="60"/>
      <c r="C3" s="60"/>
      <c r="D3" s="244" t="s">
        <v>179</v>
      </c>
      <c r="E3" s="245"/>
      <c r="F3" s="246" t="s">
        <v>300</v>
      </c>
      <c r="G3" s="247"/>
      <c r="H3" s="60"/>
      <c r="I3" s="60"/>
      <c r="J3" s="248" t="s">
        <v>187</v>
      </c>
      <c r="K3" s="248"/>
    </row>
    <row r="4" spans="1:11" ht="21.6" x14ac:dyDescent="0.25">
      <c r="A4" s="249" t="s">
        <v>154</v>
      </c>
      <c r="B4" s="249"/>
      <c r="C4" s="249"/>
      <c r="D4" s="249"/>
      <c r="E4" s="249"/>
      <c r="F4" s="249"/>
      <c r="G4" s="249"/>
      <c r="H4" s="249"/>
      <c r="I4" s="154" t="s">
        <v>188</v>
      </c>
      <c r="J4" s="155" t="s">
        <v>320</v>
      </c>
      <c r="K4" s="155" t="s">
        <v>290</v>
      </c>
    </row>
    <row r="5" spans="1:11" x14ac:dyDescent="0.25">
      <c r="A5" s="250">
        <v>1</v>
      </c>
      <c r="B5" s="250"/>
      <c r="C5" s="250"/>
      <c r="D5" s="250"/>
      <c r="E5" s="250"/>
      <c r="F5" s="250"/>
      <c r="G5" s="250"/>
      <c r="H5" s="250"/>
      <c r="I5" s="53">
        <v>2</v>
      </c>
      <c r="J5" s="155">
        <v>3</v>
      </c>
      <c r="K5" s="155">
        <v>4</v>
      </c>
    </row>
    <row r="6" spans="1:11" x14ac:dyDescent="0.25">
      <c r="A6" s="251" t="s">
        <v>122</v>
      </c>
      <c r="B6" s="252"/>
      <c r="C6" s="252"/>
      <c r="D6" s="252"/>
      <c r="E6" s="252"/>
      <c r="F6" s="252"/>
      <c r="G6" s="252"/>
      <c r="H6" s="252"/>
      <c r="I6" s="252"/>
      <c r="J6" s="252"/>
      <c r="K6" s="253"/>
    </row>
    <row r="7" spans="1:11" x14ac:dyDescent="0.25">
      <c r="A7" s="254" t="s">
        <v>79</v>
      </c>
      <c r="B7" s="255"/>
      <c r="C7" s="255"/>
      <c r="D7" s="255"/>
      <c r="E7" s="255"/>
      <c r="F7" s="255"/>
      <c r="G7" s="255"/>
      <c r="H7" s="256"/>
      <c r="I7" s="62">
        <v>1</v>
      </c>
      <c r="J7" s="63">
        <f>+J8+J9</f>
        <v>2179809734</v>
      </c>
      <c r="K7" s="63">
        <f>+K8+K9</f>
        <v>2263303114</v>
      </c>
    </row>
    <row r="8" spans="1:11" x14ac:dyDescent="0.25">
      <c r="A8" s="257" t="s">
        <v>123</v>
      </c>
      <c r="B8" s="258"/>
      <c r="C8" s="258"/>
      <c r="D8" s="258"/>
      <c r="E8" s="258"/>
      <c r="F8" s="258"/>
      <c r="G8" s="258"/>
      <c r="H8" s="259"/>
      <c r="I8" s="64">
        <v>2</v>
      </c>
      <c r="J8" s="65">
        <v>412197218</v>
      </c>
      <c r="K8" s="65">
        <v>421479852</v>
      </c>
    </row>
    <row r="9" spans="1:11" x14ac:dyDescent="0.25">
      <c r="A9" s="257" t="s">
        <v>124</v>
      </c>
      <c r="B9" s="258"/>
      <c r="C9" s="258"/>
      <c r="D9" s="258"/>
      <c r="E9" s="258"/>
      <c r="F9" s="258"/>
      <c r="G9" s="258"/>
      <c r="H9" s="259"/>
      <c r="I9" s="64">
        <v>3</v>
      </c>
      <c r="J9" s="65">
        <v>1767612516</v>
      </c>
      <c r="K9" s="65">
        <v>1841823262</v>
      </c>
    </row>
    <row r="10" spans="1:11" x14ac:dyDescent="0.25">
      <c r="A10" s="257" t="s">
        <v>125</v>
      </c>
      <c r="B10" s="258"/>
      <c r="C10" s="258"/>
      <c r="D10" s="258"/>
      <c r="E10" s="258"/>
      <c r="F10" s="258"/>
      <c r="G10" s="258"/>
      <c r="H10" s="259"/>
      <c r="I10" s="64">
        <v>4</v>
      </c>
      <c r="J10" s="65">
        <v>958338782</v>
      </c>
      <c r="K10" s="65">
        <v>774134891</v>
      </c>
    </row>
    <row r="11" spans="1:11" x14ac:dyDescent="0.25">
      <c r="A11" s="257" t="s">
        <v>126</v>
      </c>
      <c r="B11" s="258"/>
      <c r="C11" s="258"/>
      <c r="D11" s="258"/>
      <c r="E11" s="258"/>
      <c r="F11" s="258"/>
      <c r="G11" s="258"/>
      <c r="H11" s="259"/>
      <c r="I11" s="64">
        <v>5</v>
      </c>
      <c r="J11" s="65">
        <v>501234808</v>
      </c>
      <c r="K11" s="65">
        <v>415536615</v>
      </c>
    </row>
    <row r="12" spans="1:11" ht="21" customHeight="1" x14ac:dyDescent="0.25">
      <c r="A12" s="257" t="s">
        <v>39</v>
      </c>
      <c r="B12" s="258"/>
      <c r="C12" s="258"/>
      <c r="D12" s="258"/>
      <c r="E12" s="258"/>
      <c r="F12" s="258"/>
      <c r="G12" s="258"/>
      <c r="H12" s="259"/>
      <c r="I12" s="64">
        <v>6</v>
      </c>
      <c r="J12" s="65">
        <v>596525929</v>
      </c>
      <c r="K12" s="65">
        <v>551322886</v>
      </c>
    </row>
    <row r="13" spans="1:11" ht="21" customHeight="1" x14ac:dyDescent="0.25">
      <c r="A13" s="257" t="s">
        <v>40</v>
      </c>
      <c r="B13" s="258"/>
      <c r="C13" s="258"/>
      <c r="D13" s="258"/>
      <c r="E13" s="258"/>
      <c r="F13" s="258"/>
      <c r="G13" s="258"/>
      <c r="H13" s="259"/>
      <c r="I13" s="64">
        <v>7</v>
      </c>
      <c r="J13" s="65">
        <v>1995759118</v>
      </c>
      <c r="K13" s="65">
        <v>2630574528</v>
      </c>
    </row>
    <row r="14" spans="1:11" ht="21" customHeight="1" x14ac:dyDescent="0.25">
      <c r="A14" s="257" t="s">
        <v>127</v>
      </c>
      <c r="B14" s="258"/>
      <c r="C14" s="258"/>
      <c r="D14" s="258"/>
      <c r="E14" s="258"/>
      <c r="F14" s="258"/>
      <c r="G14" s="258"/>
      <c r="H14" s="259"/>
      <c r="I14" s="64">
        <v>8</v>
      </c>
      <c r="J14" s="65">
        <v>566062663</v>
      </c>
      <c r="K14" s="65">
        <v>442835059</v>
      </c>
    </row>
    <row r="15" spans="1:11" ht="21" customHeight="1" x14ac:dyDescent="0.25">
      <c r="A15" s="257" t="s">
        <v>133</v>
      </c>
      <c r="B15" s="258"/>
      <c r="C15" s="258"/>
      <c r="D15" s="258"/>
      <c r="E15" s="258"/>
      <c r="F15" s="258"/>
      <c r="G15" s="258"/>
      <c r="H15" s="259"/>
      <c r="I15" s="64">
        <v>9</v>
      </c>
      <c r="J15" s="65">
        <v>0</v>
      </c>
      <c r="K15" s="65">
        <v>0</v>
      </c>
    </row>
    <row r="16" spans="1:11" x14ac:dyDescent="0.25">
      <c r="A16" s="257" t="s">
        <v>128</v>
      </c>
      <c r="B16" s="258"/>
      <c r="C16" s="258"/>
      <c r="D16" s="258"/>
      <c r="E16" s="258"/>
      <c r="F16" s="258"/>
      <c r="G16" s="258"/>
      <c r="H16" s="259"/>
      <c r="I16" s="64">
        <v>10</v>
      </c>
      <c r="J16" s="65">
        <v>0</v>
      </c>
      <c r="K16" s="65">
        <v>3780197</v>
      </c>
    </row>
    <row r="17" spans="1:13" x14ac:dyDescent="0.25">
      <c r="A17" s="257" t="s">
        <v>129</v>
      </c>
      <c r="B17" s="258"/>
      <c r="C17" s="258"/>
      <c r="D17" s="258"/>
      <c r="E17" s="258"/>
      <c r="F17" s="258"/>
      <c r="G17" s="258"/>
      <c r="H17" s="259"/>
      <c r="I17" s="64">
        <v>11</v>
      </c>
      <c r="J17" s="65">
        <v>104187886</v>
      </c>
      <c r="K17" s="65">
        <v>81579680</v>
      </c>
    </row>
    <row r="18" spans="1:13" x14ac:dyDescent="0.25">
      <c r="A18" s="257" t="s">
        <v>130</v>
      </c>
      <c r="B18" s="258"/>
      <c r="C18" s="258"/>
      <c r="D18" s="258"/>
      <c r="E18" s="258"/>
      <c r="F18" s="258"/>
      <c r="G18" s="258"/>
      <c r="H18" s="259"/>
      <c r="I18" s="64">
        <v>12</v>
      </c>
      <c r="J18" s="65">
        <v>10051115650</v>
      </c>
      <c r="K18" s="65">
        <v>11247443151</v>
      </c>
      <c r="L18" s="165"/>
    </row>
    <row r="19" spans="1:13" x14ac:dyDescent="0.25">
      <c r="A19" s="260" t="s">
        <v>134</v>
      </c>
      <c r="B19" s="261"/>
      <c r="C19" s="261"/>
      <c r="D19" s="261"/>
      <c r="E19" s="261"/>
      <c r="F19" s="261"/>
      <c r="G19" s="261"/>
      <c r="H19" s="262"/>
      <c r="I19" s="64">
        <v>13</v>
      </c>
      <c r="J19" s="65">
        <v>53420000</v>
      </c>
      <c r="K19" s="65">
        <v>53420000</v>
      </c>
    </row>
    <row r="20" spans="1:13" x14ac:dyDescent="0.25">
      <c r="A20" s="257" t="s">
        <v>131</v>
      </c>
      <c r="B20" s="258"/>
      <c r="C20" s="258"/>
      <c r="D20" s="258"/>
      <c r="E20" s="258"/>
      <c r="F20" s="258"/>
      <c r="G20" s="258"/>
      <c r="H20" s="259"/>
      <c r="I20" s="64">
        <v>14</v>
      </c>
      <c r="J20" s="65">
        <v>103134707</v>
      </c>
      <c r="K20" s="65">
        <v>87209063</v>
      </c>
    </row>
    <row r="21" spans="1:13" x14ac:dyDescent="0.25">
      <c r="A21" s="257" t="s">
        <v>132</v>
      </c>
      <c r="B21" s="258"/>
      <c r="C21" s="258"/>
      <c r="D21" s="258"/>
      <c r="E21" s="258"/>
      <c r="F21" s="258"/>
      <c r="G21" s="258"/>
      <c r="H21" s="259"/>
      <c r="I21" s="64">
        <v>15</v>
      </c>
      <c r="J21" s="65">
        <v>147109089</v>
      </c>
      <c r="K21" s="65">
        <v>146007374</v>
      </c>
    </row>
    <row r="22" spans="1:13" x14ac:dyDescent="0.25">
      <c r="A22" s="257" t="s">
        <v>37</v>
      </c>
      <c r="B22" s="258"/>
      <c r="C22" s="258"/>
      <c r="D22" s="258"/>
      <c r="E22" s="258"/>
      <c r="F22" s="258"/>
      <c r="G22" s="258"/>
      <c r="H22" s="259"/>
      <c r="I22" s="64">
        <v>16</v>
      </c>
      <c r="J22" s="65">
        <v>456468108</v>
      </c>
      <c r="K22" s="65">
        <v>662873215</v>
      </c>
    </row>
    <row r="23" spans="1:13" x14ac:dyDescent="0.25">
      <c r="A23" s="263" t="s">
        <v>78</v>
      </c>
      <c r="B23" s="264"/>
      <c r="C23" s="264"/>
      <c r="D23" s="264"/>
      <c r="E23" s="264"/>
      <c r="F23" s="264"/>
      <c r="G23" s="264"/>
      <c r="H23" s="265"/>
      <c r="I23" s="66">
        <v>17</v>
      </c>
      <c r="J23" s="92">
        <f>SUM(J8:J22)</f>
        <v>17713166474</v>
      </c>
      <c r="K23" s="92">
        <f>SUM(K8:K22)</f>
        <v>19360019773</v>
      </c>
    </row>
    <row r="24" spans="1:13" x14ac:dyDescent="0.25">
      <c r="A24" s="266" t="s">
        <v>38</v>
      </c>
      <c r="B24" s="267"/>
      <c r="C24" s="267"/>
      <c r="D24" s="267"/>
      <c r="E24" s="267"/>
      <c r="F24" s="267"/>
      <c r="G24" s="267"/>
      <c r="H24" s="267"/>
      <c r="I24" s="267"/>
      <c r="J24" s="267"/>
      <c r="K24" s="268"/>
    </row>
    <row r="25" spans="1:13" x14ac:dyDescent="0.25">
      <c r="A25" s="269" t="s">
        <v>80</v>
      </c>
      <c r="B25" s="270"/>
      <c r="C25" s="270"/>
      <c r="D25" s="270"/>
      <c r="E25" s="270"/>
      <c r="F25" s="270"/>
      <c r="G25" s="270"/>
      <c r="H25" s="271"/>
      <c r="I25" s="56">
        <v>18</v>
      </c>
      <c r="J25" s="63">
        <f>+J26+J27</f>
        <v>558124023</v>
      </c>
      <c r="K25" s="63">
        <f>+K26+K27</f>
        <v>621264677</v>
      </c>
      <c r="L25" s="165"/>
    </row>
    <row r="26" spans="1:13" x14ac:dyDescent="0.25">
      <c r="A26" s="272" t="s">
        <v>41</v>
      </c>
      <c r="B26" s="273"/>
      <c r="C26" s="273"/>
      <c r="D26" s="273"/>
      <c r="E26" s="273"/>
      <c r="F26" s="273"/>
      <c r="G26" s="273"/>
      <c r="H26" s="274"/>
      <c r="I26" s="56">
        <v>19</v>
      </c>
      <c r="J26" s="68">
        <v>393994</v>
      </c>
      <c r="K26" s="65">
        <v>0</v>
      </c>
    </row>
    <row r="27" spans="1:13" x14ac:dyDescent="0.25">
      <c r="A27" s="272" t="s">
        <v>42</v>
      </c>
      <c r="B27" s="273"/>
      <c r="C27" s="273"/>
      <c r="D27" s="273"/>
      <c r="E27" s="273"/>
      <c r="F27" s="273"/>
      <c r="G27" s="273"/>
      <c r="H27" s="274"/>
      <c r="I27" s="56">
        <v>20</v>
      </c>
      <c r="J27" s="68">
        <v>557730029</v>
      </c>
      <c r="K27" s="65">
        <v>621264677</v>
      </c>
    </row>
    <row r="28" spans="1:13" x14ac:dyDescent="0.25">
      <c r="A28" s="272" t="s">
        <v>43</v>
      </c>
      <c r="B28" s="273"/>
      <c r="C28" s="273"/>
      <c r="D28" s="273"/>
      <c r="E28" s="273"/>
      <c r="F28" s="273"/>
      <c r="G28" s="273"/>
      <c r="H28" s="274"/>
      <c r="I28" s="56">
        <v>21</v>
      </c>
      <c r="J28" s="69">
        <f>SUM(J29:J31)</f>
        <v>12392106047</v>
      </c>
      <c r="K28" s="69">
        <f>SUM(K29:K31)</f>
        <v>14529990572</v>
      </c>
    </row>
    <row r="29" spans="1:13" x14ac:dyDescent="0.25">
      <c r="A29" s="272" t="s">
        <v>44</v>
      </c>
      <c r="B29" s="273"/>
      <c r="C29" s="273"/>
      <c r="D29" s="273"/>
      <c r="E29" s="273"/>
      <c r="F29" s="273"/>
      <c r="G29" s="273"/>
      <c r="H29" s="274"/>
      <c r="I29" s="56">
        <v>22</v>
      </c>
      <c r="J29" s="68">
        <v>2953953271</v>
      </c>
      <c r="K29" s="65">
        <v>4009237425</v>
      </c>
    </row>
    <row r="30" spans="1:13" x14ac:dyDescent="0.25">
      <c r="A30" s="272" t="s">
        <v>45</v>
      </c>
      <c r="B30" s="273"/>
      <c r="C30" s="273"/>
      <c r="D30" s="273"/>
      <c r="E30" s="273"/>
      <c r="F30" s="273"/>
      <c r="G30" s="273"/>
      <c r="H30" s="274"/>
      <c r="I30" s="56">
        <v>23</v>
      </c>
      <c r="J30" s="68">
        <v>1060935229</v>
      </c>
      <c r="K30" s="65">
        <v>1486719761</v>
      </c>
    </row>
    <row r="31" spans="1:13" x14ac:dyDescent="0.25">
      <c r="A31" s="272" t="s">
        <v>46</v>
      </c>
      <c r="B31" s="273"/>
      <c r="C31" s="273"/>
      <c r="D31" s="273"/>
      <c r="E31" s="273"/>
      <c r="F31" s="273"/>
      <c r="G31" s="273"/>
      <c r="H31" s="274"/>
      <c r="I31" s="56">
        <v>24</v>
      </c>
      <c r="J31" s="68">
        <v>8377217547</v>
      </c>
      <c r="K31" s="65">
        <v>9034033386</v>
      </c>
    </row>
    <row r="32" spans="1:13" x14ac:dyDescent="0.25">
      <c r="A32" s="272" t="s">
        <v>77</v>
      </c>
      <c r="B32" s="273"/>
      <c r="C32" s="273"/>
      <c r="D32" s="273"/>
      <c r="E32" s="273"/>
      <c r="F32" s="273"/>
      <c r="G32" s="273"/>
      <c r="H32" s="274"/>
      <c r="I32" s="56">
        <v>25</v>
      </c>
      <c r="J32" s="69">
        <f>SUM(J33:J34)</f>
        <v>446650250</v>
      </c>
      <c r="K32" s="69">
        <f>SUM(K33:K34)</f>
        <v>88426108</v>
      </c>
      <c r="M32" s="165"/>
    </row>
    <row r="33" spans="1:11" x14ac:dyDescent="0.25">
      <c r="A33" s="272" t="s">
        <v>47</v>
      </c>
      <c r="B33" s="273"/>
      <c r="C33" s="273"/>
      <c r="D33" s="273"/>
      <c r="E33" s="273"/>
      <c r="F33" s="273"/>
      <c r="G33" s="273"/>
      <c r="H33" s="274"/>
      <c r="I33" s="56">
        <v>26</v>
      </c>
      <c r="J33" s="68">
        <v>0</v>
      </c>
      <c r="K33" s="65">
        <v>0</v>
      </c>
    </row>
    <row r="34" spans="1:11" x14ac:dyDescent="0.25">
      <c r="A34" s="272" t="s">
        <v>48</v>
      </c>
      <c r="B34" s="273"/>
      <c r="C34" s="273"/>
      <c r="D34" s="273"/>
      <c r="E34" s="273"/>
      <c r="F34" s="273"/>
      <c r="G34" s="273"/>
      <c r="H34" s="274"/>
      <c r="I34" s="56">
        <v>27</v>
      </c>
      <c r="J34" s="68">
        <v>446650250</v>
      </c>
      <c r="K34" s="65">
        <v>88426108</v>
      </c>
    </row>
    <row r="35" spans="1:11" ht="21" customHeight="1" x14ac:dyDescent="0.25">
      <c r="A35" s="272" t="s">
        <v>55</v>
      </c>
      <c r="B35" s="273"/>
      <c r="C35" s="273"/>
      <c r="D35" s="273"/>
      <c r="E35" s="273"/>
      <c r="F35" s="273"/>
      <c r="G35" s="273"/>
      <c r="H35" s="274"/>
      <c r="I35" s="56">
        <v>28</v>
      </c>
      <c r="J35" s="68">
        <v>0</v>
      </c>
      <c r="K35" s="65">
        <v>3640667</v>
      </c>
    </row>
    <row r="36" spans="1:11" x14ac:dyDescent="0.25">
      <c r="A36" s="272" t="s">
        <v>81</v>
      </c>
      <c r="B36" s="273"/>
      <c r="C36" s="273"/>
      <c r="D36" s="273"/>
      <c r="E36" s="273"/>
      <c r="F36" s="273"/>
      <c r="G36" s="273"/>
      <c r="H36" s="274"/>
      <c r="I36" s="56">
        <v>29</v>
      </c>
      <c r="J36" s="69">
        <f>SUM(J37:J38)</f>
        <v>0</v>
      </c>
      <c r="K36" s="69">
        <f>SUM(K37:K38)</f>
        <v>0</v>
      </c>
    </row>
    <row r="37" spans="1:11" x14ac:dyDescent="0.25">
      <c r="A37" s="272" t="s">
        <v>49</v>
      </c>
      <c r="B37" s="273"/>
      <c r="C37" s="273"/>
      <c r="D37" s="273"/>
      <c r="E37" s="273"/>
      <c r="F37" s="273"/>
      <c r="G37" s="273"/>
      <c r="H37" s="274"/>
      <c r="I37" s="56">
        <v>30</v>
      </c>
      <c r="J37" s="68">
        <v>0</v>
      </c>
      <c r="K37" s="65">
        <v>0</v>
      </c>
    </row>
    <row r="38" spans="1:11" x14ac:dyDescent="0.25">
      <c r="A38" s="272" t="s">
        <v>50</v>
      </c>
      <c r="B38" s="273"/>
      <c r="C38" s="273"/>
      <c r="D38" s="273"/>
      <c r="E38" s="273"/>
      <c r="F38" s="273"/>
      <c r="G38" s="273"/>
      <c r="H38" s="274"/>
      <c r="I38" s="56">
        <v>31</v>
      </c>
      <c r="J38" s="68">
        <v>0</v>
      </c>
      <c r="K38" s="65">
        <v>0</v>
      </c>
    </row>
    <row r="39" spans="1:11" x14ac:dyDescent="0.25">
      <c r="A39" s="272" t="s">
        <v>51</v>
      </c>
      <c r="B39" s="273"/>
      <c r="C39" s="273"/>
      <c r="D39" s="273"/>
      <c r="E39" s="273"/>
      <c r="F39" s="273"/>
      <c r="G39" s="273"/>
      <c r="H39" s="274"/>
      <c r="I39" s="56">
        <v>32</v>
      </c>
      <c r="J39" s="68">
        <v>0</v>
      </c>
      <c r="K39" s="65">
        <v>0</v>
      </c>
    </row>
    <row r="40" spans="1:11" x14ac:dyDescent="0.25">
      <c r="A40" s="272" t="s">
        <v>52</v>
      </c>
      <c r="B40" s="273"/>
      <c r="C40" s="273"/>
      <c r="D40" s="273"/>
      <c r="E40" s="273"/>
      <c r="F40" s="273"/>
      <c r="G40" s="273"/>
      <c r="H40" s="274"/>
      <c r="I40" s="56">
        <v>33</v>
      </c>
      <c r="J40" s="68">
        <v>0</v>
      </c>
      <c r="K40" s="65">
        <v>0</v>
      </c>
    </row>
    <row r="41" spans="1:11" x14ac:dyDescent="0.25">
      <c r="A41" s="272" t="s">
        <v>53</v>
      </c>
      <c r="B41" s="273"/>
      <c r="C41" s="273"/>
      <c r="D41" s="273"/>
      <c r="E41" s="273"/>
      <c r="F41" s="273"/>
      <c r="G41" s="273"/>
      <c r="H41" s="274"/>
      <c r="I41" s="56">
        <v>34</v>
      </c>
      <c r="J41" s="68">
        <v>2537022027</v>
      </c>
      <c r="K41" s="65">
        <v>2187525936</v>
      </c>
    </row>
    <row r="42" spans="1:11" x14ac:dyDescent="0.25">
      <c r="A42" s="275" t="s">
        <v>76</v>
      </c>
      <c r="B42" s="276"/>
      <c r="C42" s="276"/>
      <c r="D42" s="276"/>
      <c r="E42" s="276"/>
      <c r="F42" s="276"/>
      <c r="G42" s="276"/>
      <c r="H42" s="277"/>
      <c r="I42" s="71">
        <v>35</v>
      </c>
      <c r="J42" s="92">
        <f>+J41+J40+J39+J36+J35+J32+J28+J25</f>
        <v>15933902347</v>
      </c>
      <c r="K42" s="92">
        <f>+K41+K40+K39+K36+K35+K32+K28+K25</f>
        <v>17430847960</v>
      </c>
    </row>
    <row r="43" spans="1:11" x14ac:dyDescent="0.25">
      <c r="A43" s="266" t="s">
        <v>54</v>
      </c>
      <c r="B43" s="267"/>
      <c r="C43" s="267"/>
      <c r="D43" s="267"/>
      <c r="E43" s="267"/>
      <c r="F43" s="267"/>
      <c r="G43" s="267"/>
      <c r="H43" s="267"/>
      <c r="I43" s="267"/>
      <c r="J43" s="267"/>
      <c r="K43" s="268"/>
    </row>
    <row r="44" spans="1:11" x14ac:dyDescent="0.25">
      <c r="A44" s="269" t="s">
        <v>56</v>
      </c>
      <c r="B44" s="270"/>
      <c r="C44" s="270"/>
      <c r="D44" s="270"/>
      <c r="E44" s="270"/>
      <c r="F44" s="270"/>
      <c r="G44" s="270"/>
      <c r="H44" s="271"/>
      <c r="I44" s="56">
        <v>36</v>
      </c>
      <c r="J44" s="72">
        <v>1214298000</v>
      </c>
      <c r="K44" s="65">
        <v>1214298000</v>
      </c>
    </row>
    <row r="45" spans="1:11" x14ac:dyDescent="0.25">
      <c r="A45" s="272" t="s">
        <v>57</v>
      </c>
      <c r="B45" s="273"/>
      <c r="C45" s="273"/>
      <c r="D45" s="273"/>
      <c r="E45" s="273"/>
      <c r="F45" s="273"/>
      <c r="G45" s="273"/>
      <c r="H45" s="274"/>
      <c r="I45" s="56">
        <v>37</v>
      </c>
      <c r="J45" s="73">
        <v>123216697</v>
      </c>
      <c r="K45" s="65">
        <v>180192293</v>
      </c>
    </row>
    <row r="46" spans="1:11" x14ac:dyDescent="0.25">
      <c r="A46" s="272" t="s">
        <v>58</v>
      </c>
      <c r="B46" s="273"/>
      <c r="C46" s="273"/>
      <c r="D46" s="273"/>
      <c r="E46" s="273"/>
      <c r="F46" s="273"/>
      <c r="G46" s="273"/>
      <c r="H46" s="274"/>
      <c r="I46" s="56">
        <v>38</v>
      </c>
      <c r="J46" s="73">
        <v>0</v>
      </c>
      <c r="K46" s="65">
        <v>82293647</v>
      </c>
    </row>
    <row r="47" spans="1:11" x14ac:dyDescent="0.25">
      <c r="A47" s="272" t="s">
        <v>59</v>
      </c>
      <c r="B47" s="273"/>
      <c r="C47" s="273"/>
      <c r="D47" s="273"/>
      <c r="E47" s="273"/>
      <c r="F47" s="273"/>
      <c r="G47" s="273"/>
      <c r="H47" s="274"/>
      <c r="I47" s="56">
        <v>39</v>
      </c>
      <c r="J47" s="73">
        <v>0</v>
      </c>
      <c r="K47" s="65">
        <v>6160835</v>
      </c>
    </row>
    <row r="48" spans="1:11" x14ac:dyDescent="0.25">
      <c r="A48" s="272" t="s">
        <v>60</v>
      </c>
      <c r="B48" s="273"/>
      <c r="C48" s="273"/>
      <c r="D48" s="273"/>
      <c r="E48" s="273"/>
      <c r="F48" s="273"/>
      <c r="G48" s="273"/>
      <c r="H48" s="274"/>
      <c r="I48" s="56">
        <v>40</v>
      </c>
      <c r="J48" s="73">
        <v>359660725</v>
      </c>
      <c r="K48" s="65">
        <v>363602534</v>
      </c>
    </row>
    <row r="49" spans="1:12" ht="21" customHeight="1" x14ac:dyDescent="0.25">
      <c r="A49" s="272" t="s">
        <v>61</v>
      </c>
      <c r="B49" s="273"/>
      <c r="C49" s="273"/>
      <c r="D49" s="273"/>
      <c r="E49" s="273"/>
      <c r="F49" s="273"/>
      <c r="G49" s="273"/>
      <c r="H49" s="274"/>
      <c r="I49" s="56">
        <v>41</v>
      </c>
      <c r="J49" s="73">
        <v>82088705</v>
      </c>
      <c r="K49" s="65">
        <v>82624504</v>
      </c>
    </row>
    <row r="50" spans="1:12" x14ac:dyDescent="0.25">
      <c r="A50" s="272" t="s">
        <v>62</v>
      </c>
      <c r="B50" s="273"/>
      <c r="C50" s="273"/>
      <c r="D50" s="273"/>
      <c r="E50" s="273"/>
      <c r="F50" s="273"/>
      <c r="G50" s="273"/>
      <c r="H50" s="274"/>
      <c r="I50" s="56">
        <v>42</v>
      </c>
      <c r="J50" s="73">
        <v>0</v>
      </c>
      <c r="K50" s="65">
        <v>0</v>
      </c>
    </row>
    <row r="51" spans="1:12" x14ac:dyDescent="0.25">
      <c r="A51" s="278" t="s">
        <v>66</v>
      </c>
      <c r="B51" s="279"/>
      <c r="C51" s="279"/>
      <c r="D51" s="279"/>
      <c r="E51" s="279"/>
      <c r="F51" s="279"/>
      <c r="G51" s="279"/>
      <c r="H51" s="280"/>
      <c r="I51" s="56">
        <v>43</v>
      </c>
      <c r="J51" s="85">
        <f>SUM(J44:J50)</f>
        <v>1779264127</v>
      </c>
      <c r="K51" s="85">
        <f>SUM(K44:K50)</f>
        <v>1929171813</v>
      </c>
    </row>
    <row r="52" spans="1:12" x14ac:dyDescent="0.25">
      <c r="A52" s="284" t="s">
        <v>63</v>
      </c>
      <c r="B52" s="285"/>
      <c r="C52" s="285"/>
      <c r="D52" s="285"/>
      <c r="E52" s="285"/>
      <c r="F52" s="285"/>
      <c r="G52" s="285"/>
      <c r="H52" s="286"/>
      <c r="I52" s="58">
        <v>44</v>
      </c>
      <c r="J52" s="80">
        <f>+J51+J42</f>
        <v>17713166474</v>
      </c>
      <c r="K52" s="80">
        <f>+K51+K42</f>
        <v>19360019773</v>
      </c>
      <c r="L52" s="167"/>
    </row>
    <row r="53" spans="1:12" x14ac:dyDescent="0.25">
      <c r="A53" s="266" t="s">
        <v>199</v>
      </c>
      <c r="B53" s="287"/>
      <c r="C53" s="287"/>
      <c r="D53" s="287"/>
      <c r="E53" s="287"/>
      <c r="F53" s="287"/>
      <c r="G53" s="287"/>
      <c r="H53" s="287"/>
      <c r="I53" s="267"/>
      <c r="J53" s="267"/>
      <c r="K53" s="268"/>
    </row>
    <row r="54" spans="1:12" x14ac:dyDescent="0.25">
      <c r="A54" s="278" t="s">
        <v>67</v>
      </c>
      <c r="B54" s="279"/>
      <c r="C54" s="279"/>
      <c r="D54" s="279"/>
      <c r="E54" s="279"/>
      <c r="F54" s="279"/>
      <c r="G54" s="279"/>
      <c r="H54" s="280"/>
      <c r="I54" s="56">
        <v>45</v>
      </c>
      <c r="J54" s="63"/>
      <c r="K54" s="63"/>
    </row>
    <row r="55" spans="1:12" x14ac:dyDescent="0.25">
      <c r="A55" s="272" t="s">
        <v>68</v>
      </c>
      <c r="B55" s="273"/>
      <c r="C55" s="273"/>
      <c r="D55" s="273"/>
      <c r="E55" s="273"/>
      <c r="F55" s="273"/>
      <c r="G55" s="273"/>
      <c r="H55" s="274"/>
      <c r="I55" s="56">
        <v>46</v>
      </c>
      <c r="J55" s="65"/>
      <c r="K55" s="65"/>
    </row>
    <row r="56" spans="1:12" x14ac:dyDescent="0.25">
      <c r="A56" s="281" t="s">
        <v>75</v>
      </c>
      <c r="B56" s="282"/>
      <c r="C56" s="282"/>
      <c r="D56" s="282"/>
      <c r="E56" s="282"/>
      <c r="F56" s="282"/>
      <c r="G56" s="282"/>
      <c r="H56" s="283"/>
      <c r="I56" s="58">
        <v>47</v>
      </c>
      <c r="J56" s="67">
        <f>J54-J55</f>
        <v>0</v>
      </c>
      <c r="K56" s="67">
        <f>K54-K55</f>
        <v>0</v>
      </c>
    </row>
    <row r="59" spans="1:12" x14ac:dyDescent="0.25">
      <c r="K59" s="167"/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5:K25 J7:K23">
    <cfRule type="cellIs" dxfId="8" priority="19" stopIfTrue="1" operator="lessThan">
      <formula>0</formula>
    </cfRule>
  </conditionalFormatting>
  <conditionalFormatting sqref="K26">
    <cfRule type="cellIs" dxfId="7" priority="8" stopIfTrue="1" operator="lessThan">
      <formula>0</formula>
    </cfRule>
  </conditionalFormatting>
  <conditionalFormatting sqref="K27">
    <cfRule type="cellIs" dxfId="6" priority="7" stopIfTrue="1" operator="lessThan">
      <formula>0</formula>
    </cfRule>
  </conditionalFormatting>
  <conditionalFormatting sqref="K29:K31">
    <cfRule type="cellIs" dxfId="5" priority="6" stopIfTrue="1" operator="lessThan">
      <formula>0</formula>
    </cfRule>
  </conditionalFormatting>
  <conditionalFormatting sqref="K33">
    <cfRule type="cellIs" dxfId="4" priority="5" stopIfTrue="1" operator="lessThan">
      <formula>0</formula>
    </cfRule>
  </conditionalFormatting>
  <conditionalFormatting sqref="K34">
    <cfRule type="cellIs" dxfId="3" priority="4" stopIfTrue="1" operator="lessThan">
      <formula>0</formula>
    </cfRule>
  </conditionalFormatting>
  <conditionalFormatting sqref="K35">
    <cfRule type="cellIs" dxfId="2" priority="3" stopIfTrue="1" operator="lessThan">
      <formula>0</formula>
    </cfRule>
  </conditionalFormatting>
  <conditionalFormatting sqref="K37:K41">
    <cfRule type="cellIs" dxfId="1" priority="2" stopIfTrue="1" operator="lessThan">
      <formula>0</formula>
    </cfRule>
  </conditionalFormatting>
  <conditionalFormatting sqref="K44:K50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6:K27 J8:K22 J33:K35 J29:K31 J44 J47:J48 J37:K41 K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49:J50 J55:K55 J45:J46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28:K28 J40 J35 J41 J26 J27 J31 J29 J30 J33 J34 J37 J38 J39" unlockedFormula="1"/>
    <ignoredError sqref="J36 J32 K36 K32" formulaRange="1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zoomScale="115" zoomScaleNormal="115" zoomScaleSheetLayoutView="100" workbookViewId="0">
      <selection activeCell="J7" sqref="J7:M8"/>
    </sheetView>
  </sheetViews>
  <sheetFormatPr defaultColWidth="9.109375" defaultRowHeight="13.2" x14ac:dyDescent="0.25"/>
  <cols>
    <col min="1" max="8" width="9.109375" style="50"/>
    <col min="9" max="9" width="7.88671875" style="50" customWidth="1"/>
    <col min="10" max="13" width="14.44140625" style="50" customWidth="1"/>
    <col min="14" max="14" width="15.88671875" style="50" bestFit="1" customWidth="1"/>
    <col min="15" max="15" width="15.33203125" style="81" customWidth="1"/>
    <col min="16" max="16" width="11.109375" style="81" bestFit="1" customWidth="1"/>
    <col min="17" max="17" width="9.109375" style="50"/>
    <col min="18" max="18" width="11.109375" style="50" bestFit="1" customWidth="1"/>
    <col min="19" max="19" width="10.109375" style="50" bestFit="1" customWidth="1"/>
    <col min="20" max="16384" width="9.109375" style="50"/>
  </cols>
  <sheetData>
    <row r="2" spans="1:19" ht="15.6" x14ac:dyDescent="0.3">
      <c r="A2" s="289" t="s">
        <v>121</v>
      </c>
      <c r="B2" s="289"/>
      <c r="C2" s="289"/>
      <c r="D2" s="289"/>
      <c r="E2" s="289"/>
      <c r="F2" s="289"/>
      <c r="G2" s="289"/>
      <c r="H2" s="289"/>
      <c r="I2" s="289"/>
      <c r="J2" s="289"/>
      <c r="K2" s="289"/>
      <c r="L2" s="289"/>
      <c r="M2" s="60"/>
    </row>
    <row r="3" spans="1:19" ht="12.75" customHeight="1" x14ac:dyDescent="0.25">
      <c r="A3" s="60"/>
      <c r="B3" s="60"/>
      <c r="C3" s="244" t="s">
        <v>180</v>
      </c>
      <c r="D3" s="245"/>
      <c r="E3" s="290" t="s">
        <v>289</v>
      </c>
      <c r="F3" s="291"/>
      <c r="G3" s="61" t="s">
        <v>70</v>
      </c>
      <c r="H3" s="246" t="s">
        <v>300</v>
      </c>
      <c r="I3" s="247"/>
      <c r="J3" s="292" t="s">
        <v>187</v>
      </c>
      <c r="K3" s="293"/>
      <c r="L3" s="293"/>
      <c r="M3" s="293"/>
    </row>
    <row r="4" spans="1:19" ht="22.2" x14ac:dyDescent="0.25">
      <c r="A4" s="249" t="s">
        <v>154</v>
      </c>
      <c r="B4" s="249"/>
      <c r="C4" s="249"/>
      <c r="D4" s="249"/>
      <c r="E4" s="249"/>
      <c r="F4" s="249"/>
      <c r="G4" s="249"/>
      <c r="H4" s="249"/>
      <c r="I4" s="51" t="s">
        <v>189</v>
      </c>
      <c r="J4" s="288" t="s">
        <v>207</v>
      </c>
      <c r="K4" s="288"/>
      <c r="L4" s="288" t="s">
        <v>208</v>
      </c>
      <c r="M4" s="288"/>
    </row>
    <row r="5" spans="1:19" x14ac:dyDescent="0.25">
      <c r="A5" s="249"/>
      <c r="B5" s="249"/>
      <c r="C5" s="249"/>
      <c r="D5" s="249"/>
      <c r="E5" s="249"/>
      <c r="F5" s="249"/>
      <c r="G5" s="249"/>
      <c r="H5" s="249"/>
      <c r="I5" s="51"/>
      <c r="J5" s="173" t="s">
        <v>203</v>
      </c>
      <c r="K5" s="173" t="s">
        <v>204</v>
      </c>
      <c r="L5" s="173" t="s">
        <v>203</v>
      </c>
      <c r="M5" s="173" t="s">
        <v>204</v>
      </c>
    </row>
    <row r="6" spans="1:19" x14ac:dyDescent="0.25">
      <c r="A6" s="250">
        <v>1</v>
      </c>
      <c r="B6" s="250"/>
      <c r="C6" s="250"/>
      <c r="D6" s="250"/>
      <c r="E6" s="250"/>
      <c r="F6" s="250"/>
      <c r="G6" s="250"/>
      <c r="H6" s="250"/>
      <c r="I6" s="53">
        <v>2</v>
      </c>
      <c r="J6" s="52">
        <v>3</v>
      </c>
      <c r="K6" s="52">
        <v>4</v>
      </c>
      <c r="L6" s="52">
        <v>5</v>
      </c>
      <c r="M6" s="52">
        <v>6</v>
      </c>
      <c r="N6" s="81"/>
    </row>
    <row r="7" spans="1:19" x14ac:dyDescent="0.25">
      <c r="A7" s="297" t="s">
        <v>135</v>
      </c>
      <c r="B7" s="298"/>
      <c r="C7" s="298"/>
      <c r="D7" s="298"/>
      <c r="E7" s="298"/>
      <c r="F7" s="298"/>
      <c r="G7" s="298"/>
      <c r="H7" s="299"/>
      <c r="I7" s="54">
        <v>48</v>
      </c>
      <c r="J7" s="88">
        <v>781979594</v>
      </c>
      <c r="K7" s="88">
        <v>187907525</v>
      </c>
      <c r="L7" s="88">
        <v>720254986</v>
      </c>
      <c r="M7" s="88">
        <v>181089705</v>
      </c>
      <c r="N7" s="167"/>
      <c r="O7" s="98"/>
      <c r="P7" s="156"/>
    </row>
    <row r="8" spans="1:19" x14ac:dyDescent="0.25">
      <c r="A8" s="294" t="s">
        <v>136</v>
      </c>
      <c r="B8" s="295"/>
      <c r="C8" s="295"/>
      <c r="D8" s="295"/>
      <c r="E8" s="295"/>
      <c r="F8" s="295"/>
      <c r="G8" s="295"/>
      <c r="H8" s="296"/>
      <c r="I8" s="56">
        <v>49</v>
      </c>
      <c r="J8" s="88">
        <v>271653986</v>
      </c>
      <c r="K8" s="88">
        <v>64024344</v>
      </c>
      <c r="L8" s="88">
        <v>205858447</v>
      </c>
      <c r="M8" s="88">
        <v>43589715</v>
      </c>
      <c r="N8" s="153"/>
      <c r="O8" s="98"/>
      <c r="P8" s="156"/>
    </row>
    <row r="9" spans="1:19" x14ac:dyDescent="0.25">
      <c r="A9" s="278" t="s">
        <v>73</v>
      </c>
      <c r="B9" s="279"/>
      <c r="C9" s="279"/>
      <c r="D9" s="279"/>
      <c r="E9" s="279"/>
      <c r="F9" s="279"/>
      <c r="G9" s="279"/>
      <c r="H9" s="280"/>
      <c r="I9" s="56">
        <v>50</v>
      </c>
      <c r="J9" s="89">
        <f t="shared" ref="J9:K9" si="0">+J7-J8</f>
        <v>510325608</v>
      </c>
      <c r="K9" s="89">
        <f t="shared" si="0"/>
        <v>123883181</v>
      </c>
      <c r="L9" s="89">
        <f>+L7-L8</f>
        <v>514396539</v>
      </c>
      <c r="M9" s="89">
        <f>+M7-M8</f>
        <v>137499990</v>
      </c>
      <c r="N9" s="167"/>
      <c r="P9" s="156"/>
    </row>
    <row r="10" spans="1:19" x14ac:dyDescent="0.25">
      <c r="A10" s="294" t="s">
        <v>137</v>
      </c>
      <c r="B10" s="295"/>
      <c r="C10" s="295"/>
      <c r="D10" s="295"/>
      <c r="E10" s="295"/>
      <c r="F10" s="295"/>
      <c r="G10" s="295"/>
      <c r="H10" s="296"/>
      <c r="I10" s="56">
        <v>51</v>
      </c>
      <c r="J10" s="88">
        <v>483022131</v>
      </c>
      <c r="K10" s="88">
        <v>120382658</v>
      </c>
      <c r="L10" s="88">
        <v>491965426</v>
      </c>
      <c r="M10" s="88">
        <v>118813905</v>
      </c>
      <c r="N10" s="81"/>
      <c r="P10" s="156"/>
    </row>
    <row r="11" spans="1:19" x14ac:dyDescent="0.25">
      <c r="A11" s="294" t="s">
        <v>138</v>
      </c>
      <c r="B11" s="295"/>
      <c r="C11" s="295"/>
      <c r="D11" s="295"/>
      <c r="E11" s="295"/>
      <c r="F11" s="295"/>
      <c r="G11" s="295"/>
      <c r="H11" s="296"/>
      <c r="I11" s="56">
        <v>52</v>
      </c>
      <c r="J11" s="88">
        <v>301288601</v>
      </c>
      <c r="K11" s="88">
        <v>76507913</v>
      </c>
      <c r="L11" s="88">
        <v>309192128</v>
      </c>
      <c r="M11" s="88">
        <v>78030606</v>
      </c>
      <c r="N11" s="81"/>
      <c r="P11" s="156"/>
    </row>
    <row r="12" spans="1:19" x14ac:dyDescent="0.25">
      <c r="A12" s="278" t="s">
        <v>72</v>
      </c>
      <c r="B12" s="279"/>
      <c r="C12" s="279"/>
      <c r="D12" s="279"/>
      <c r="E12" s="279"/>
      <c r="F12" s="279"/>
      <c r="G12" s="279"/>
      <c r="H12" s="280"/>
      <c r="I12" s="56">
        <v>53</v>
      </c>
      <c r="J12" s="89">
        <f t="shared" ref="J12" si="1">+J10-J11</f>
        <v>181733530</v>
      </c>
      <c r="K12" s="89">
        <f t="shared" ref="K12" si="2">+K10-K11</f>
        <v>43874745</v>
      </c>
      <c r="L12" s="89">
        <f>+L10-L11</f>
        <v>182773298</v>
      </c>
      <c r="M12" s="89">
        <f>+M10-M11</f>
        <v>40783299</v>
      </c>
      <c r="N12" s="167"/>
      <c r="P12" s="156"/>
    </row>
    <row r="13" spans="1:19" ht="24.75" customHeight="1" x14ac:dyDescent="0.25">
      <c r="A13" s="272" t="s">
        <v>28</v>
      </c>
      <c r="B13" s="273"/>
      <c r="C13" s="273"/>
      <c r="D13" s="273"/>
      <c r="E13" s="273"/>
      <c r="F13" s="273"/>
      <c r="G13" s="273"/>
      <c r="H13" s="274"/>
      <c r="I13" s="56">
        <v>54</v>
      </c>
      <c r="J13" s="88">
        <v>0</v>
      </c>
      <c r="K13" s="88">
        <v>0</v>
      </c>
      <c r="L13" s="88">
        <v>0</v>
      </c>
      <c r="M13" s="88">
        <v>0</v>
      </c>
      <c r="N13" s="81"/>
      <c r="P13" s="156"/>
      <c r="R13" s="156"/>
      <c r="S13" s="95"/>
    </row>
    <row r="14" spans="1:19" x14ac:dyDescent="0.25">
      <c r="A14" s="272" t="s">
        <v>139</v>
      </c>
      <c r="B14" s="273"/>
      <c r="C14" s="273"/>
      <c r="D14" s="273"/>
      <c r="E14" s="273"/>
      <c r="F14" s="273"/>
      <c r="G14" s="273"/>
      <c r="H14" s="274"/>
      <c r="I14" s="56">
        <v>55</v>
      </c>
      <c r="J14" s="88">
        <v>46943667</v>
      </c>
      <c r="K14" s="88">
        <v>16568244</v>
      </c>
      <c r="L14" s="88">
        <v>66994704</v>
      </c>
      <c r="M14" s="88">
        <v>13803192</v>
      </c>
      <c r="N14" s="167"/>
      <c r="P14" s="98"/>
      <c r="Q14" s="94"/>
      <c r="R14" s="95"/>
      <c r="S14" s="94"/>
    </row>
    <row r="15" spans="1:19" x14ac:dyDescent="0.25">
      <c r="A15" s="272" t="s">
        <v>140</v>
      </c>
      <c r="B15" s="273"/>
      <c r="C15" s="273"/>
      <c r="D15" s="273"/>
      <c r="E15" s="273"/>
      <c r="F15" s="273"/>
      <c r="G15" s="273"/>
      <c r="H15" s="274"/>
      <c r="I15" s="56">
        <v>56</v>
      </c>
      <c r="J15" s="88">
        <v>0</v>
      </c>
      <c r="K15" s="88">
        <v>0</v>
      </c>
      <c r="L15" s="88">
        <v>0</v>
      </c>
      <c r="M15" s="88">
        <v>0</v>
      </c>
      <c r="N15" s="98"/>
      <c r="P15" s="156"/>
      <c r="R15" s="95"/>
    </row>
    <row r="16" spans="1:19" ht="23.25" customHeight="1" x14ac:dyDescent="0.25">
      <c r="A16" s="272" t="s">
        <v>141</v>
      </c>
      <c r="B16" s="273"/>
      <c r="C16" s="273"/>
      <c r="D16" s="273"/>
      <c r="E16" s="273"/>
      <c r="F16" s="273"/>
      <c r="G16" s="273"/>
      <c r="H16" s="274"/>
      <c r="I16" s="56">
        <v>57</v>
      </c>
      <c r="J16" s="88">
        <v>0</v>
      </c>
      <c r="K16" s="88">
        <v>0</v>
      </c>
      <c r="L16" s="88">
        <v>0</v>
      </c>
      <c r="M16" s="88">
        <v>0</v>
      </c>
      <c r="N16" s="81"/>
      <c r="P16" s="156"/>
    </row>
    <row r="17" spans="1:18" x14ac:dyDescent="0.25">
      <c r="A17" s="272" t="s">
        <v>142</v>
      </c>
      <c r="B17" s="273"/>
      <c r="C17" s="273"/>
      <c r="D17" s="273"/>
      <c r="E17" s="273"/>
      <c r="F17" s="273"/>
      <c r="G17" s="273"/>
      <c r="H17" s="274"/>
      <c r="I17" s="56">
        <v>58</v>
      </c>
      <c r="J17" s="88">
        <v>0</v>
      </c>
      <c r="K17" s="88">
        <v>0</v>
      </c>
      <c r="L17" s="88">
        <v>48595443</v>
      </c>
      <c r="M17" s="88">
        <v>6897025</v>
      </c>
      <c r="N17" s="81"/>
      <c r="P17" s="156"/>
    </row>
    <row r="18" spans="1:18" x14ac:dyDescent="0.25">
      <c r="A18" s="272" t="s">
        <v>143</v>
      </c>
      <c r="B18" s="273"/>
      <c r="C18" s="273"/>
      <c r="D18" s="273"/>
      <c r="E18" s="273"/>
      <c r="F18" s="273"/>
      <c r="G18" s="273"/>
      <c r="H18" s="274"/>
      <c r="I18" s="56">
        <v>59</v>
      </c>
      <c r="J18" s="88">
        <v>0</v>
      </c>
      <c r="K18" s="88">
        <v>0</v>
      </c>
      <c r="L18" s="88">
        <v>0</v>
      </c>
      <c r="M18" s="88">
        <v>0</v>
      </c>
      <c r="N18" s="81"/>
      <c r="P18" s="156"/>
    </row>
    <row r="19" spans="1:18" x14ac:dyDescent="0.25">
      <c r="A19" s="272" t="s">
        <v>144</v>
      </c>
      <c r="B19" s="273"/>
      <c r="C19" s="273"/>
      <c r="D19" s="273"/>
      <c r="E19" s="273"/>
      <c r="F19" s="273"/>
      <c r="G19" s="273"/>
      <c r="H19" s="274"/>
      <c r="I19" s="56">
        <v>60</v>
      </c>
      <c r="J19" s="88">
        <v>0</v>
      </c>
      <c r="K19" s="88">
        <v>0</v>
      </c>
      <c r="L19" s="88">
        <v>0</v>
      </c>
      <c r="M19" s="88">
        <v>0</v>
      </c>
      <c r="N19" s="81"/>
      <c r="P19" s="156"/>
      <c r="R19" s="157"/>
    </row>
    <row r="20" spans="1:18" x14ac:dyDescent="0.25">
      <c r="A20" s="272" t="s">
        <v>145</v>
      </c>
      <c r="B20" s="273"/>
      <c r="C20" s="273"/>
      <c r="D20" s="273"/>
      <c r="E20" s="273"/>
      <c r="F20" s="273"/>
      <c r="G20" s="273"/>
      <c r="H20" s="274"/>
      <c r="I20" s="56">
        <v>61</v>
      </c>
      <c r="J20" s="88">
        <v>0</v>
      </c>
      <c r="K20" s="88">
        <v>0</v>
      </c>
      <c r="L20" s="88">
        <v>0</v>
      </c>
      <c r="M20" s="88">
        <v>0</v>
      </c>
      <c r="N20" s="81"/>
      <c r="P20" s="156"/>
      <c r="R20" s="157"/>
    </row>
    <row r="21" spans="1:18" x14ac:dyDescent="0.25">
      <c r="A21" s="272" t="s">
        <v>146</v>
      </c>
      <c r="B21" s="273"/>
      <c r="C21" s="273"/>
      <c r="D21" s="273"/>
      <c r="E21" s="273"/>
      <c r="F21" s="273"/>
      <c r="G21" s="273"/>
      <c r="H21" s="274"/>
      <c r="I21" s="56">
        <v>62</v>
      </c>
      <c r="J21" s="88">
        <v>1073257</v>
      </c>
      <c r="K21" s="88">
        <v>152531</v>
      </c>
      <c r="L21" s="88">
        <v>4326626</v>
      </c>
      <c r="M21" s="88">
        <v>3532441</v>
      </c>
      <c r="N21" s="81"/>
      <c r="P21" s="156"/>
    </row>
    <row r="22" spans="1:18" x14ac:dyDescent="0.25">
      <c r="A22" s="294" t="s">
        <v>147</v>
      </c>
      <c r="B22" s="295"/>
      <c r="C22" s="295"/>
      <c r="D22" s="295"/>
      <c r="E22" s="295"/>
      <c r="F22" s="295"/>
      <c r="G22" s="295"/>
      <c r="H22" s="296"/>
      <c r="I22" s="56">
        <v>63</v>
      </c>
      <c r="J22" s="88">
        <v>9970802</v>
      </c>
      <c r="K22" s="88">
        <v>482791</v>
      </c>
      <c r="L22" s="88">
        <v>4413279</v>
      </c>
      <c r="M22" s="88">
        <v>-846382</v>
      </c>
      <c r="N22" s="167"/>
      <c r="P22" s="156"/>
    </row>
    <row r="23" spans="1:18" x14ac:dyDescent="0.25">
      <c r="A23" s="294" t="s">
        <v>18</v>
      </c>
      <c r="B23" s="295"/>
      <c r="C23" s="295"/>
      <c r="D23" s="295"/>
      <c r="E23" s="295"/>
      <c r="F23" s="295"/>
      <c r="G23" s="295"/>
      <c r="H23" s="296"/>
      <c r="I23" s="56">
        <v>64</v>
      </c>
      <c r="J23" s="88">
        <v>30992245</v>
      </c>
      <c r="K23" s="88">
        <v>3999567</v>
      </c>
      <c r="L23" s="88">
        <v>4312522</v>
      </c>
      <c r="M23" s="88">
        <v>646516</v>
      </c>
      <c r="N23" s="167"/>
      <c r="P23" s="156"/>
    </row>
    <row r="24" spans="1:18" x14ac:dyDescent="0.25">
      <c r="A24" s="294" t="s">
        <v>19</v>
      </c>
      <c r="B24" s="295"/>
      <c r="C24" s="295"/>
      <c r="D24" s="295"/>
      <c r="E24" s="295"/>
      <c r="F24" s="295"/>
      <c r="G24" s="295"/>
      <c r="H24" s="296"/>
      <c r="I24" s="56">
        <v>65</v>
      </c>
      <c r="J24" s="88">
        <v>62018557</v>
      </c>
      <c r="K24" s="88">
        <v>27300789</v>
      </c>
      <c r="L24" s="88">
        <v>63120954</v>
      </c>
      <c r="M24" s="88">
        <v>18696041</v>
      </c>
      <c r="N24" s="98"/>
      <c r="O24" s="98"/>
      <c r="P24" s="192"/>
    </row>
    <row r="25" spans="1:18" x14ac:dyDescent="0.25">
      <c r="A25" s="294" t="s">
        <v>20</v>
      </c>
      <c r="B25" s="295"/>
      <c r="C25" s="295"/>
      <c r="D25" s="295"/>
      <c r="E25" s="295"/>
      <c r="F25" s="295"/>
      <c r="G25" s="295"/>
      <c r="H25" s="296"/>
      <c r="I25" s="56">
        <v>66</v>
      </c>
      <c r="J25" s="88">
        <v>397424069</v>
      </c>
      <c r="K25" s="88">
        <v>107629594</v>
      </c>
      <c r="L25" s="88">
        <v>377308731</v>
      </c>
      <c r="M25" s="88">
        <v>96026991</v>
      </c>
      <c r="N25" s="81"/>
      <c r="P25" s="156"/>
      <c r="R25" s="70"/>
    </row>
    <row r="26" spans="1:18" ht="25.5" customHeight="1" x14ac:dyDescent="0.25">
      <c r="A26" s="278" t="s">
        <v>71</v>
      </c>
      <c r="B26" s="279"/>
      <c r="C26" s="279"/>
      <c r="D26" s="279"/>
      <c r="E26" s="279"/>
      <c r="F26" s="279"/>
      <c r="G26" s="279"/>
      <c r="H26" s="280"/>
      <c r="I26" s="56">
        <v>67</v>
      </c>
      <c r="J26" s="103">
        <f t="shared" ref="J26:K26" si="3">+J9+J12+J14+J17+J21+J22+J23-J24-J25</f>
        <v>321596483</v>
      </c>
      <c r="K26" s="103">
        <f t="shared" si="3"/>
        <v>54030676</v>
      </c>
      <c r="L26" s="103">
        <f>+L9+L12+L14+L17+L21+L22+L23-L24-L25</f>
        <v>385382726</v>
      </c>
      <c r="M26" s="103">
        <f>+M9+M12+M14+M17+M21+M22+M23-M24-M25</f>
        <v>87593049</v>
      </c>
      <c r="N26" s="167"/>
      <c r="P26" s="156"/>
      <c r="R26" s="70"/>
    </row>
    <row r="27" spans="1:18" x14ac:dyDescent="0.25">
      <c r="A27" s="294" t="s">
        <v>21</v>
      </c>
      <c r="B27" s="295"/>
      <c r="C27" s="295"/>
      <c r="D27" s="295"/>
      <c r="E27" s="295"/>
      <c r="F27" s="295"/>
      <c r="G27" s="295"/>
      <c r="H27" s="296"/>
      <c r="I27" s="56">
        <v>68</v>
      </c>
      <c r="J27" s="88">
        <v>195010932</v>
      </c>
      <c r="K27" s="88">
        <v>36767702</v>
      </c>
      <c r="L27" s="88">
        <v>236024746</v>
      </c>
      <c r="M27" s="88">
        <v>84665196</v>
      </c>
      <c r="N27" s="167"/>
      <c r="P27" s="156"/>
    </row>
    <row r="28" spans="1:18" x14ac:dyDescent="0.25">
      <c r="A28" s="278" t="s">
        <v>26</v>
      </c>
      <c r="B28" s="279"/>
      <c r="C28" s="279"/>
      <c r="D28" s="279"/>
      <c r="E28" s="279"/>
      <c r="F28" s="279"/>
      <c r="G28" s="279"/>
      <c r="H28" s="280"/>
      <c r="I28" s="56">
        <v>69</v>
      </c>
      <c r="J28" s="89">
        <f t="shared" ref="J28:K28" si="4">+J26-J27</f>
        <v>126585551</v>
      </c>
      <c r="K28" s="89">
        <f t="shared" si="4"/>
        <v>17262974</v>
      </c>
      <c r="L28" s="89">
        <f>+L26-L27</f>
        <v>149357980</v>
      </c>
      <c r="M28" s="89">
        <f>+M26-M27</f>
        <v>2927853</v>
      </c>
      <c r="N28" s="81"/>
      <c r="P28" s="156"/>
    </row>
    <row r="29" spans="1:18" x14ac:dyDescent="0.25">
      <c r="A29" s="278" t="s">
        <v>22</v>
      </c>
      <c r="B29" s="279"/>
      <c r="C29" s="279"/>
      <c r="D29" s="279"/>
      <c r="E29" s="279"/>
      <c r="F29" s="279"/>
      <c r="G29" s="279"/>
      <c r="H29" s="280"/>
      <c r="I29" s="56">
        <v>70</v>
      </c>
      <c r="J29" s="88">
        <v>3368853</v>
      </c>
      <c r="K29" s="88">
        <v>885829</v>
      </c>
      <c r="L29" s="88">
        <v>-30834313</v>
      </c>
      <c r="M29" s="88">
        <v>-29742231</v>
      </c>
      <c r="N29" s="81"/>
      <c r="P29" s="156"/>
    </row>
    <row r="30" spans="1:18" x14ac:dyDescent="0.25">
      <c r="A30" s="278" t="s">
        <v>27</v>
      </c>
      <c r="B30" s="279"/>
      <c r="C30" s="279"/>
      <c r="D30" s="279"/>
      <c r="E30" s="279"/>
      <c r="F30" s="279"/>
      <c r="G30" s="279"/>
      <c r="H30" s="280"/>
      <c r="I30" s="56">
        <v>71</v>
      </c>
      <c r="J30" s="89">
        <f t="shared" ref="J30:K30" si="5">+J28-J29</f>
        <v>123216698</v>
      </c>
      <c r="K30" s="89">
        <f t="shared" si="5"/>
        <v>16377145</v>
      </c>
      <c r="L30" s="89">
        <f>+L28-L29</f>
        <v>180192293</v>
      </c>
      <c r="M30" s="89">
        <f>+M28-M29</f>
        <v>32670084</v>
      </c>
      <c r="N30" s="167"/>
      <c r="P30" s="156"/>
    </row>
    <row r="31" spans="1:18" x14ac:dyDescent="0.25">
      <c r="A31" s="281" t="s">
        <v>23</v>
      </c>
      <c r="B31" s="282"/>
      <c r="C31" s="282"/>
      <c r="D31" s="282"/>
      <c r="E31" s="282"/>
      <c r="F31" s="282"/>
      <c r="G31" s="282"/>
      <c r="H31" s="283"/>
      <c r="I31" s="58">
        <v>72</v>
      </c>
      <c r="J31" s="87">
        <v>85</v>
      </c>
      <c r="K31" s="87">
        <v>11</v>
      </c>
      <c r="L31" s="102">
        <v>89</v>
      </c>
      <c r="M31" s="102">
        <v>16</v>
      </c>
      <c r="N31" s="81"/>
    </row>
    <row r="32" spans="1:18" ht="12.75" customHeight="1" x14ac:dyDescent="0.25">
      <c r="A32" s="266" t="s">
        <v>200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7"/>
      <c r="L32" s="287"/>
      <c r="M32" s="300"/>
    </row>
    <row r="33" spans="1:13" x14ac:dyDescent="0.25">
      <c r="A33" s="301" t="s">
        <v>24</v>
      </c>
      <c r="B33" s="302"/>
      <c r="C33" s="302"/>
      <c r="D33" s="302"/>
      <c r="E33" s="302"/>
      <c r="F33" s="302"/>
      <c r="G33" s="302"/>
      <c r="H33" s="303"/>
      <c r="I33" s="54">
        <v>73</v>
      </c>
      <c r="J33" s="57"/>
      <c r="K33" s="57"/>
      <c r="L33" s="57"/>
      <c r="M33" s="57"/>
    </row>
    <row r="34" spans="1:13" x14ac:dyDescent="0.25">
      <c r="A34" s="278" t="s">
        <v>25</v>
      </c>
      <c r="B34" s="273"/>
      <c r="C34" s="273"/>
      <c r="D34" s="273"/>
      <c r="E34" s="273"/>
      <c r="F34" s="273"/>
      <c r="G34" s="273"/>
      <c r="H34" s="274"/>
      <c r="I34" s="56">
        <v>74</v>
      </c>
      <c r="J34" s="55"/>
      <c r="K34" s="55"/>
      <c r="L34" s="55"/>
      <c r="M34" s="55"/>
    </row>
    <row r="35" spans="1:13" x14ac:dyDescent="0.25">
      <c r="A35" s="284" t="s">
        <v>74</v>
      </c>
      <c r="B35" s="282"/>
      <c r="C35" s="282"/>
      <c r="D35" s="282"/>
      <c r="E35" s="282"/>
      <c r="F35" s="282"/>
      <c r="G35" s="282"/>
      <c r="H35" s="283"/>
      <c r="I35" s="58">
        <v>75</v>
      </c>
      <c r="J35" s="59">
        <f>J33-J34</f>
        <v>0</v>
      </c>
      <c r="K35" s="59">
        <f>K33-K34</f>
        <v>0</v>
      </c>
      <c r="L35" s="59">
        <f>L33-L34</f>
        <v>0</v>
      </c>
      <c r="M35" s="59">
        <f>M33-M34</f>
        <v>0</v>
      </c>
    </row>
    <row r="37" spans="1:13" x14ac:dyDescent="0.25">
      <c r="I37" s="101"/>
      <c r="J37" s="153"/>
      <c r="K37" s="81"/>
      <c r="L37" s="153"/>
      <c r="M37" s="81"/>
    </row>
    <row r="38" spans="1:13" x14ac:dyDescent="0.25">
      <c r="J38" s="81"/>
      <c r="K38" s="81"/>
      <c r="L38" s="104"/>
      <c r="M38" s="81"/>
    </row>
    <row r="39" spans="1:13" x14ac:dyDescent="0.25">
      <c r="K39" s="101"/>
      <c r="L39" s="105"/>
    </row>
    <row r="40" spans="1:13" x14ac:dyDescent="0.25">
      <c r="K40" s="170"/>
      <c r="L40" s="105"/>
    </row>
    <row r="41" spans="1:13" x14ac:dyDescent="0.25">
      <c r="K41" s="101"/>
      <c r="L41" s="105"/>
      <c r="M41" s="105"/>
    </row>
  </sheetData>
  <protectedRanges>
    <protectedRange sqref="E3:F3" name="Range1_1"/>
    <protectedRange sqref="H3:I3" name="Range1_3_1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L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31:L31 J10:M11 J13:M25 J27:M27 J7:M8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  <ignoredErrors>
    <ignoredError sqref="J9:K9 J30:K30 J12:K12 J26:K26 J28:K28 L28:M28 L26:M26 L12:M12 L30:M30 L9:M9 M31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zoomScaleNormal="100" zoomScaleSheetLayoutView="115" workbookViewId="0">
      <selection activeCell="J49" sqref="J49:K49"/>
    </sheetView>
  </sheetViews>
  <sheetFormatPr defaultColWidth="9.109375" defaultRowHeight="13.2" x14ac:dyDescent="0.25"/>
  <cols>
    <col min="1" max="7" width="9.109375" style="50"/>
    <col min="8" max="8" width="13.33203125" style="50" customWidth="1"/>
    <col min="9" max="9" width="9.109375" style="50"/>
    <col min="10" max="11" width="16.33203125" style="101" customWidth="1"/>
    <col min="12" max="12" width="14.6640625" style="81" customWidth="1"/>
    <col min="13" max="13" width="11.109375" style="50" customWidth="1"/>
    <col min="14" max="16384" width="9.109375" style="50"/>
  </cols>
  <sheetData>
    <row r="2" spans="1:14" ht="15.6" x14ac:dyDescent="0.3">
      <c r="A2" s="316" t="s">
        <v>183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</row>
    <row r="3" spans="1:14" x14ac:dyDescent="0.25">
      <c r="C3" s="244" t="s">
        <v>184</v>
      </c>
      <c r="D3" s="245"/>
      <c r="E3" s="290" t="s">
        <v>289</v>
      </c>
      <c r="F3" s="291"/>
      <c r="G3" s="61" t="s">
        <v>70</v>
      </c>
      <c r="H3" s="246" t="s">
        <v>300</v>
      </c>
      <c r="I3" s="247"/>
      <c r="J3" s="317" t="s">
        <v>187</v>
      </c>
      <c r="K3" s="318"/>
    </row>
    <row r="4" spans="1:14" ht="22.2" x14ac:dyDescent="0.25">
      <c r="A4" s="330" t="s">
        <v>154</v>
      </c>
      <c r="B4" s="330"/>
      <c r="C4" s="330"/>
      <c r="D4" s="330"/>
      <c r="E4" s="330"/>
      <c r="F4" s="330"/>
      <c r="G4" s="330"/>
      <c r="H4" s="330"/>
      <c r="I4" s="82" t="s">
        <v>189</v>
      </c>
      <c r="J4" s="96" t="s">
        <v>207</v>
      </c>
      <c r="K4" s="96" t="s">
        <v>208</v>
      </c>
    </row>
    <row r="5" spans="1:14" x14ac:dyDescent="0.25">
      <c r="A5" s="331">
        <v>1</v>
      </c>
      <c r="B5" s="331"/>
      <c r="C5" s="331"/>
      <c r="D5" s="331"/>
      <c r="E5" s="331"/>
      <c r="F5" s="331"/>
      <c r="G5" s="331"/>
      <c r="H5" s="331"/>
      <c r="I5" s="83">
        <v>2</v>
      </c>
      <c r="J5" s="97" t="s">
        <v>181</v>
      </c>
      <c r="K5" s="97" t="s">
        <v>182</v>
      </c>
    </row>
    <row r="6" spans="1:14" x14ac:dyDescent="0.25">
      <c r="A6" s="266" t="s">
        <v>82</v>
      </c>
      <c r="B6" s="287"/>
      <c r="C6" s="287"/>
      <c r="D6" s="287"/>
      <c r="E6" s="287"/>
      <c r="F6" s="287"/>
      <c r="G6" s="287"/>
      <c r="H6" s="287"/>
      <c r="I6" s="311"/>
      <c r="J6" s="311"/>
      <c r="K6" s="312"/>
    </row>
    <row r="7" spans="1:14" x14ac:dyDescent="0.25">
      <c r="A7" s="313" t="s">
        <v>186</v>
      </c>
      <c r="B7" s="332"/>
      <c r="C7" s="332"/>
      <c r="D7" s="332"/>
      <c r="E7" s="332"/>
      <c r="F7" s="332"/>
      <c r="G7" s="332"/>
      <c r="H7" s="333"/>
      <c r="I7" s="56">
        <v>1</v>
      </c>
      <c r="J7" s="160">
        <f>+J8+J9+J10+J11+J12+J13</f>
        <v>349298755</v>
      </c>
      <c r="K7" s="160">
        <f>+K8+K9+K10+K11+K12+K13</f>
        <v>366276437</v>
      </c>
      <c r="M7" s="70"/>
      <c r="N7" s="70"/>
    </row>
    <row r="8" spans="1:14" x14ac:dyDescent="0.25">
      <c r="A8" s="310" t="s">
        <v>83</v>
      </c>
      <c r="B8" s="325"/>
      <c r="C8" s="325"/>
      <c r="D8" s="325"/>
      <c r="E8" s="325"/>
      <c r="F8" s="325"/>
      <c r="G8" s="325"/>
      <c r="H8" s="326"/>
      <c r="I8" s="56">
        <v>2</v>
      </c>
      <c r="J8" s="88">
        <v>126585551</v>
      </c>
      <c r="K8" s="88">
        <v>180192293</v>
      </c>
      <c r="M8" s="70"/>
      <c r="N8" s="70"/>
    </row>
    <row r="9" spans="1:14" x14ac:dyDescent="0.25">
      <c r="A9" s="310" t="s">
        <v>84</v>
      </c>
      <c r="B9" s="325"/>
      <c r="C9" s="325"/>
      <c r="D9" s="325"/>
      <c r="E9" s="325"/>
      <c r="F9" s="325"/>
      <c r="G9" s="325"/>
      <c r="H9" s="326"/>
      <c r="I9" s="56">
        <v>3</v>
      </c>
      <c r="J9" s="88">
        <v>180412586</v>
      </c>
      <c r="K9" s="88">
        <v>173681279</v>
      </c>
      <c r="M9" s="70"/>
      <c r="N9" s="70"/>
    </row>
    <row r="10" spans="1:14" x14ac:dyDescent="0.25">
      <c r="A10" s="310" t="s">
        <v>85</v>
      </c>
      <c r="B10" s="325"/>
      <c r="C10" s="325"/>
      <c r="D10" s="325"/>
      <c r="E10" s="325"/>
      <c r="F10" s="325"/>
      <c r="G10" s="325"/>
      <c r="H10" s="326"/>
      <c r="I10" s="56">
        <v>4</v>
      </c>
      <c r="J10" s="88">
        <v>45698288</v>
      </c>
      <c r="K10" s="88">
        <v>45125631</v>
      </c>
      <c r="M10" s="70"/>
      <c r="N10" s="70"/>
    </row>
    <row r="11" spans="1:14" ht="23.25" customHeight="1" x14ac:dyDescent="0.25">
      <c r="A11" s="310" t="s">
        <v>86</v>
      </c>
      <c r="B11" s="325"/>
      <c r="C11" s="325"/>
      <c r="D11" s="325"/>
      <c r="E11" s="325"/>
      <c r="F11" s="325"/>
      <c r="G11" s="325"/>
      <c r="H11" s="326"/>
      <c r="I11" s="56">
        <v>5</v>
      </c>
      <c r="J11" s="88">
        <v>-8363184</v>
      </c>
      <c r="K11" s="88">
        <v>-23087536</v>
      </c>
      <c r="M11" s="70"/>
      <c r="N11" s="70"/>
    </row>
    <row r="12" spans="1:14" x14ac:dyDescent="0.25">
      <c r="A12" s="310" t="s">
        <v>2</v>
      </c>
      <c r="B12" s="325"/>
      <c r="C12" s="325"/>
      <c r="D12" s="325"/>
      <c r="E12" s="325"/>
      <c r="F12" s="325"/>
      <c r="G12" s="325"/>
      <c r="H12" s="326"/>
      <c r="I12" s="56">
        <v>6</v>
      </c>
      <c r="J12" s="88">
        <v>14934511</v>
      </c>
      <c r="K12" s="88">
        <v>253900</v>
      </c>
      <c r="M12" s="70"/>
      <c r="N12" s="70"/>
    </row>
    <row r="13" spans="1:14" x14ac:dyDescent="0.25">
      <c r="A13" s="310" t="s">
        <v>3</v>
      </c>
      <c r="B13" s="325"/>
      <c r="C13" s="325"/>
      <c r="D13" s="325"/>
      <c r="E13" s="325"/>
      <c r="F13" s="325"/>
      <c r="G13" s="325"/>
      <c r="H13" s="326"/>
      <c r="I13" s="56">
        <v>7</v>
      </c>
      <c r="J13" s="88">
        <v>-9968997</v>
      </c>
      <c r="K13" s="88">
        <v>-9889130</v>
      </c>
      <c r="M13" s="70"/>
      <c r="N13" s="70"/>
    </row>
    <row r="14" spans="1:14" x14ac:dyDescent="0.25">
      <c r="A14" s="304" t="s">
        <v>87</v>
      </c>
      <c r="B14" s="325"/>
      <c r="C14" s="325"/>
      <c r="D14" s="325"/>
      <c r="E14" s="325"/>
      <c r="F14" s="325"/>
      <c r="G14" s="325"/>
      <c r="H14" s="326"/>
      <c r="I14" s="56">
        <v>8</v>
      </c>
      <c r="J14" s="89">
        <f>+J15+J16+J17+J18+J19+J20+J21+J22</f>
        <v>-523312734</v>
      </c>
      <c r="K14" s="89">
        <f>+K15+K16+K17+K18+K19+K20+K21+K22</f>
        <v>-1924639174</v>
      </c>
      <c r="M14" s="70"/>
      <c r="N14" s="70"/>
    </row>
    <row r="15" spans="1:14" x14ac:dyDescent="0.25">
      <c r="A15" s="310" t="s">
        <v>88</v>
      </c>
      <c r="B15" s="325"/>
      <c r="C15" s="325"/>
      <c r="D15" s="325"/>
      <c r="E15" s="325"/>
      <c r="F15" s="325"/>
      <c r="G15" s="325"/>
      <c r="H15" s="326"/>
      <c r="I15" s="56">
        <v>9</v>
      </c>
      <c r="J15" s="88">
        <v>365516253</v>
      </c>
      <c r="K15" s="88">
        <v>-74210746</v>
      </c>
      <c r="M15" s="70"/>
      <c r="N15" s="70"/>
    </row>
    <row r="16" spans="1:14" x14ac:dyDescent="0.25">
      <c r="A16" s="310" t="s">
        <v>89</v>
      </c>
      <c r="B16" s="325"/>
      <c r="C16" s="325"/>
      <c r="D16" s="325"/>
      <c r="E16" s="325"/>
      <c r="F16" s="325"/>
      <c r="G16" s="325"/>
      <c r="H16" s="326"/>
      <c r="I16" s="56">
        <v>10</v>
      </c>
      <c r="J16" s="88">
        <v>-501234808</v>
      </c>
      <c r="K16" s="88">
        <v>85698193</v>
      </c>
      <c r="M16" s="70"/>
      <c r="N16" s="70"/>
    </row>
    <row r="17" spans="1:14" x14ac:dyDescent="0.25">
      <c r="A17" s="310" t="s">
        <v>90</v>
      </c>
      <c r="B17" s="325"/>
      <c r="C17" s="325"/>
      <c r="D17" s="325"/>
      <c r="E17" s="325"/>
      <c r="F17" s="325"/>
      <c r="G17" s="325"/>
      <c r="H17" s="326"/>
      <c r="I17" s="56">
        <v>11</v>
      </c>
      <c r="J17" s="88">
        <v>-87957688</v>
      </c>
      <c r="K17" s="88">
        <v>206812097</v>
      </c>
      <c r="M17" s="70"/>
      <c r="N17" s="70"/>
    </row>
    <row r="18" spans="1:14" x14ac:dyDescent="0.25">
      <c r="A18" s="310" t="s">
        <v>91</v>
      </c>
      <c r="B18" s="325"/>
      <c r="C18" s="325"/>
      <c r="D18" s="325"/>
      <c r="E18" s="325"/>
      <c r="F18" s="325"/>
      <c r="G18" s="325"/>
      <c r="H18" s="326"/>
      <c r="I18" s="56">
        <v>12</v>
      </c>
      <c r="J18" s="88">
        <v>1692916</v>
      </c>
      <c r="K18" s="88">
        <v>-1370008780</v>
      </c>
      <c r="M18" s="70"/>
      <c r="N18" s="70"/>
    </row>
    <row r="19" spans="1:14" ht="25.5" customHeight="1" x14ac:dyDescent="0.25">
      <c r="A19" s="310" t="s">
        <v>4</v>
      </c>
      <c r="B19" s="325"/>
      <c r="C19" s="325"/>
      <c r="D19" s="325"/>
      <c r="E19" s="325"/>
      <c r="F19" s="325"/>
      <c r="G19" s="325"/>
      <c r="H19" s="326"/>
      <c r="I19" s="56">
        <v>13</v>
      </c>
      <c r="J19" s="88">
        <v>-305149279</v>
      </c>
      <c r="K19" s="88">
        <v>68290579</v>
      </c>
      <c r="M19" s="70"/>
      <c r="N19" s="70"/>
    </row>
    <row r="20" spans="1:14" x14ac:dyDescent="0.25">
      <c r="A20" s="310" t="s">
        <v>36</v>
      </c>
      <c r="B20" s="325"/>
      <c r="C20" s="325"/>
      <c r="D20" s="325"/>
      <c r="E20" s="325"/>
      <c r="F20" s="325"/>
      <c r="G20" s="325"/>
      <c r="H20" s="326"/>
      <c r="I20" s="56">
        <v>14</v>
      </c>
      <c r="J20" s="88">
        <v>-26490978</v>
      </c>
      <c r="K20" s="88">
        <v>-634815410</v>
      </c>
      <c r="M20" s="70"/>
      <c r="N20" s="70"/>
    </row>
    <row r="21" spans="1:14" ht="22.5" customHeight="1" x14ac:dyDescent="0.25">
      <c r="A21" s="327" t="s">
        <v>5</v>
      </c>
      <c r="B21" s="328"/>
      <c r="C21" s="328"/>
      <c r="D21" s="328"/>
      <c r="E21" s="328"/>
      <c r="F21" s="328"/>
      <c r="G21" s="328"/>
      <c r="H21" s="329"/>
      <c r="I21" s="56">
        <v>15</v>
      </c>
      <c r="J21" s="88">
        <v>0</v>
      </c>
      <c r="K21" s="88">
        <v>0</v>
      </c>
      <c r="M21" s="70"/>
      <c r="N21" s="70"/>
    </row>
    <row r="22" spans="1:14" x14ac:dyDescent="0.25">
      <c r="A22" s="310" t="s">
        <v>92</v>
      </c>
      <c r="B22" s="305"/>
      <c r="C22" s="305"/>
      <c r="D22" s="305"/>
      <c r="E22" s="305"/>
      <c r="F22" s="305"/>
      <c r="G22" s="305"/>
      <c r="H22" s="306"/>
      <c r="I22" s="56">
        <v>16</v>
      </c>
      <c r="J22" s="88">
        <v>30310850</v>
      </c>
      <c r="K22" s="88">
        <v>-206405107</v>
      </c>
      <c r="M22" s="70"/>
      <c r="N22" s="70"/>
    </row>
    <row r="23" spans="1:14" x14ac:dyDescent="0.25">
      <c r="A23" s="304" t="s">
        <v>93</v>
      </c>
      <c r="B23" s="305"/>
      <c r="C23" s="305"/>
      <c r="D23" s="305"/>
      <c r="E23" s="305"/>
      <c r="F23" s="305"/>
      <c r="G23" s="305"/>
      <c r="H23" s="306"/>
      <c r="I23" s="56">
        <v>17</v>
      </c>
      <c r="J23" s="89">
        <f>+J24+J25+J26+J27</f>
        <v>172594856</v>
      </c>
      <c r="K23" s="89">
        <f>+K24+K25+K26+K27</f>
        <v>1779029101</v>
      </c>
      <c r="M23" s="70"/>
      <c r="N23" s="70"/>
    </row>
    <row r="24" spans="1:14" x14ac:dyDescent="0.25">
      <c r="A24" s="310" t="s">
        <v>94</v>
      </c>
      <c r="B24" s="305"/>
      <c r="C24" s="305"/>
      <c r="D24" s="305"/>
      <c r="E24" s="305"/>
      <c r="F24" s="305"/>
      <c r="G24" s="305"/>
      <c r="H24" s="306"/>
      <c r="I24" s="56">
        <v>18</v>
      </c>
      <c r="J24" s="88">
        <v>39457761</v>
      </c>
      <c r="K24" s="88">
        <v>1055284154</v>
      </c>
      <c r="M24" s="70"/>
      <c r="N24" s="70"/>
    </row>
    <row r="25" spans="1:14" x14ac:dyDescent="0.25">
      <c r="A25" s="310" t="s">
        <v>95</v>
      </c>
      <c r="B25" s="305"/>
      <c r="C25" s="305"/>
      <c r="D25" s="305"/>
      <c r="E25" s="305"/>
      <c r="F25" s="305"/>
      <c r="G25" s="305"/>
      <c r="H25" s="306"/>
      <c r="I25" s="56">
        <v>19</v>
      </c>
      <c r="J25" s="88">
        <v>-121272743</v>
      </c>
      <c r="K25" s="88">
        <v>1082600371</v>
      </c>
      <c r="M25" s="70"/>
      <c r="N25" s="70"/>
    </row>
    <row r="26" spans="1:14" x14ac:dyDescent="0.25">
      <c r="A26" s="310" t="s">
        <v>96</v>
      </c>
      <c r="B26" s="305"/>
      <c r="C26" s="305"/>
      <c r="D26" s="305"/>
      <c r="E26" s="305"/>
      <c r="F26" s="305"/>
      <c r="G26" s="305"/>
      <c r="H26" s="306"/>
      <c r="I26" s="56">
        <v>20</v>
      </c>
      <c r="J26" s="88">
        <v>-507910</v>
      </c>
      <c r="K26" s="88">
        <v>3640667</v>
      </c>
      <c r="M26" s="70"/>
      <c r="N26" s="70"/>
    </row>
    <row r="27" spans="1:14" x14ac:dyDescent="0.25">
      <c r="A27" s="310" t="s">
        <v>97</v>
      </c>
      <c r="B27" s="305"/>
      <c r="C27" s="305"/>
      <c r="D27" s="305"/>
      <c r="E27" s="305"/>
      <c r="F27" s="305"/>
      <c r="G27" s="305"/>
      <c r="H27" s="306"/>
      <c r="I27" s="56">
        <v>21</v>
      </c>
      <c r="J27" s="88">
        <v>254917748</v>
      </c>
      <c r="K27" s="88">
        <v>-362496091</v>
      </c>
      <c r="M27" s="70"/>
      <c r="N27" s="70"/>
    </row>
    <row r="28" spans="1:14" ht="23.25" customHeight="1" x14ac:dyDescent="0.25">
      <c r="A28" s="304" t="s">
        <v>99</v>
      </c>
      <c r="B28" s="305"/>
      <c r="C28" s="305"/>
      <c r="D28" s="305"/>
      <c r="E28" s="305"/>
      <c r="F28" s="305"/>
      <c r="G28" s="305"/>
      <c r="H28" s="306"/>
      <c r="I28" s="56">
        <v>22</v>
      </c>
      <c r="J28" s="89">
        <f>+J7+J14+J23</f>
        <v>-1419123</v>
      </c>
      <c r="K28" s="89">
        <f>+K7+K14+K23</f>
        <v>220666364</v>
      </c>
      <c r="M28" s="70"/>
      <c r="N28" s="70"/>
    </row>
    <row r="29" spans="1:14" x14ac:dyDescent="0.25">
      <c r="A29" s="319" t="s">
        <v>98</v>
      </c>
      <c r="B29" s="320"/>
      <c r="C29" s="320"/>
      <c r="D29" s="320"/>
      <c r="E29" s="320"/>
      <c r="F29" s="320"/>
      <c r="G29" s="320"/>
      <c r="H29" s="321"/>
      <c r="I29" s="56">
        <v>23</v>
      </c>
      <c r="J29" s="88">
        <v>-27894</v>
      </c>
      <c r="K29" s="88">
        <v>-171183</v>
      </c>
      <c r="M29" s="70"/>
      <c r="N29" s="70"/>
    </row>
    <row r="30" spans="1:14" x14ac:dyDescent="0.25">
      <c r="A30" s="322" t="s">
        <v>65</v>
      </c>
      <c r="B30" s="323"/>
      <c r="C30" s="323"/>
      <c r="D30" s="323"/>
      <c r="E30" s="323"/>
      <c r="F30" s="323"/>
      <c r="G30" s="323"/>
      <c r="H30" s="324"/>
      <c r="I30" s="56">
        <v>24</v>
      </c>
      <c r="J30" s="161">
        <f>+J29+J28</f>
        <v>-1447017</v>
      </c>
      <c r="K30" s="161">
        <f>+K29+K28</f>
        <v>220495181</v>
      </c>
      <c r="M30" s="70"/>
      <c r="N30" s="70"/>
    </row>
    <row r="31" spans="1:14" x14ac:dyDescent="0.25">
      <c r="A31" s="266" t="s">
        <v>100</v>
      </c>
      <c r="B31" s="287"/>
      <c r="C31" s="287"/>
      <c r="D31" s="287"/>
      <c r="E31" s="287"/>
      <c r="F31" s="287"/>
      <c r="G31" s="287"/>
      <c r="H31" s="287"/>
      <c r="I31" s="311"/>
      <c r="J31" s="311"/>
      <c r="K31" s="312"/>
      <c r="M31" s="70"/>
      <c r="N31" s="70"/>
    </row>
    <row r="32" spans="1:14" x14ac:dyDescent="0.25">
      <c r="A32" s="313" t="s">
        <v>101</v>
      </c>
      <c r="B32" s="314"/>
      <c r="C32" s="314"/>
      <c r="D32" s="314"/>
      <c r="E32" s="314"/>
      <c r="F32" s="314"/>
      <c r="G32" s="314"/>
      <c r="H32" s="315"/>
      <c r="I32" s="56">
        <v>25</v>
      </c>
      <c r="J32" s="160">
        <f>SUM(J33:J37)</f>
        <v>5667558</v>
      </c>
      <c r="K32" s="160">
        <f>SUM(K33:K37)</f>
        <v>84898523</v>
      </c>
      <c r="M32" s="70"/>
      <c r="N32" s="70"/>
    </row>
    <row r="33" spans="1:14" ht="23.25" customHeight="1" x14ac:dyDescent="0.25">
      <c r="A33" s="310" t="s">
        <v>118</v>
      </c>
      <c r="B33" s="305"/>
      <c r="C33" s="305"/>
      <c r="D33" s="305"/>
      <c r="E33" s="305"/>
      <c r="F33" s="305"/>
      <c r="G33" s="305"/>
      <c r="H33" s="306"/>
      <c r="I33" s="56">
        <v>26</v>
      </c>
      <c r="J33" s="88">
        <v>-18799787</v>
      </c>
      <c r="K33" s="88">
        <v>-42655707</v>
      </c>
      <c r="M33" s="70"/>
      <c r="N33" s="70"/>
    </row>
    <row r="34" spans="1:14" ht="25.5" customHeight="1" x14ac:dyDescent="0.25">
      <c r="A34" s="310" t="s">
        <v>102</v>
      </c>
      <c r="B34" s="305"/>
      <c r="C34" s="305"/>
      <c r="D34" s="305"/>
      <c r="E34" s="305"/>
      <c r="F34" s="305"/>
      <c r="G34" s="305"/>
      <c r="H34" s="306"/>
      <c r="I34" s="56">
        <v>27</v>
      </c>
      <c r="J34" s="88">
        <v>0</v>
      </c>
      <c r="K34" s="88">
        <v>0</v>
      </c>
      <c r="M34" s="70"/>
      <c r="N34" s="70"/>
    </row>
    <row r="35" spans="1:14" ht="23.25" customHeight="1" x14ac:dyDescent="0.25">
      <c r="A35" s="310" t="s">
        <v>103</v>
      </c>
      <c r="B35" s="305"/>
      <c r="C35" s="305"/>
      <c r="D35" s="305"/>
      <c r="E35" s="305"/>
      <c r="F35" s="305"/>
      <c r="G35" s="305"/>
      <c r="H35" s="306"/>
      <c r="I35" s="56">
        <v>28</v>
      </c>
      <c r="J35" s="88">
        <v>23394088</v>
      </c>
      <c r="K35" s="88">
        <v>123227604</v>
      </c>
      <c r="M35" s="70"/>
      <c r="N35" s="70"/>
    </row>
    <row r="36" spans="1:14" x14ac:dyDescent="0.25">
      <c r="A36" s="310" t="s">
        <v>104</v>
      </c>
      <c r="B36" s="305"/>
      <c r="C36" s="305"/>
      <c r="D36" s="305"/>
      <c r="E36" s="305"/>
      <c r="F36" s="305"/>
      <c r="G36" s="305"/>
      <c r="H36" s="306"/>
      <c r="I36" s="56">
        <v>29</v>
      </c>
      <c r="J36" s="88">
        <v>1073257</v>
      </c>
      <c r="K36" s="88">
        <v>4326626</v>
      </c>
      <c r="M36" s="70"/>
      <c r="N36" s="70"/>
    </row>
    <row r="37" spans="1:14" x14ac:dyDescent="0.25">
      <c r="A37" s="310" t="s">
        <v>105</v>
      </c>
      <c r="B37" s="305"/>
      <c r="C37" s="305"/>
      <c r="D37" s="305"/>
      <c r="E37" s="305"/>
      <c r="F37" s="305"/>
      <c r="G37" s="305"/>
      <c r="H37" s="306"/>
      <c r="I37" s="56">
        <v>30</v>
      </c>
      <c r="J37" s="88">
        <v>0</v>
      </c>
      <c r="K37" s="88">
        <v>0</v>
      </c>
      <c r="M37" s="70"/>
      <c r="N37" s="70"/>
    </row>
    <row r="38" spans="1:14" x14ac:dyDescent="0.25">
      <c r="A38" s="266" t="s">
        <v>106</v>
      </c>
      <c r="B38" s="287"/>
      <c r="C38" s="287"/>
      <c r="D38" s="287"/>
      <c r="E38" s="287"/>
      <c r="F38" s="287"/>
      <c r="G38" s="287"/>
      <c r="H38" s="287"/>
      <c r="I38" s="311"/>
      <c r="J38" s="311"/>
      <c r="K38" s="312"/>
      <c r="M38" s="70"/>
      <c r="N38" s="70"/>
    </row>
    <row r="39" spans="1:14" x14ac:dyDescent="0.25">
      <c r="A39" s="313" t="s">
        <v>113</v>
      </c>
      <c r="B39" s="314"/>
      <c r="C39" s="314"/>
      <c r="D39" s="314"/>
      <c r="E39" s="314"/>
      <c r="F39" s="314"/>
      <c r="G39" s="314"/>
      <c r="H39" s="315"/>
      <c r="I39" s="79">
        <v>31</v>
      </c>
      <c r="J39" s="160">
        <f>SUM(J40:J45)</f>
        <v>48056085</v>
      </c>
      <c r="K39" s="160">
        <f>SUM(K40:K45)</f>
        <v>-295083488</v>
      </c>
      <c r="M39" s="70"/>
      <c r="N39" s="70"/>
    </row>
    <row r="40" spans="1:14" x14ac:dyDescent="0.25">
      <c r="A40" s="310" t="s">
        <v>107</v>
      </c>
      <c r="B40" s="305"/>
      <c r="C40" s="305"/>
      <c r="D40" s="305"/>
      <c r="E40" s="305"/>
      <c r="F40" s="305"/>
      <c r="G40" s="305"/>
      <c r="H40" s="306"/>
      <c r="I40" s="56">
        <v>32</v>
      </c>
      <c r="J40" s="88">
        <v>-501943515</v>
      </c>
      <c r="K40" s="88">
        <v>-295083488</v>
      </c>
      <c r="M40" s="70"/>
      <c r="N40" s="70"/>
    </row>
    <row r="41" spans="1:14" x14ac:dyDescent="0.25">
      <c r="A41" s="310" t="s">
        <v>108</v>
      </c>
      <c r="B41" s="305"/>
      <c r="C41" s="305"/>
      <c r="D41" s="305"/>
      <c r="E41" s="305"/>
      <c r="F41" s="305"/>
      <c r="G41" s="305"/>
      <c r="H41" s="306"/>
      <c r="I41" s="56">
        <v>33</v>
      </c>
      <c r="J41" s="88">
        <v>0</v>
      </c>
      <c r="K41" s="88">
        <v>0</v>
      </c>
      <c r="M41" s="70"/>
      <c r="N41" s="70"/>
    </row>
    <row r="42" spans="1:14" x14ac:dyDescent="0.25">
      <c r="A42" s="310" t="s">
        <v>109</v>
      </c>
      <c r="B42" s="305"/>
      <c r="C42" s="305"/>
      <c r="D42" s="305"/>
      <c r="E42" s="305"/>
      <c r="F42" s="305"/>
      <c r="G42" s="305"/>
      <c r="H42" s="306"/>
      <c r="I42" s="56">
        <v>34</v>
      </c>
      <c r="J42" s="88">
        <v>0</v>
      </c>
      <c r="K42" s="88">
        <v>0</v>
      </c>
      <c r="M42" s="70"/>
      <c r="N42" s="70"/>
    </row>
    <row r="43" spans="1:14" x14ac:dyDescent="0.25">
      <c r="A43" s="310" t="s">
        <v>110</v>
      </c>
      <c r="B43" s="305"/>
      <c r="C43" s="305"/>
      <c r="D43" s="305"/>
      <c r="E43" s="305"/>
      <c r="F43" s="305"/>
      <c r="G43" s="305"/>
      <c r="H43" s="306"/>
      <c r="I43" s="56">
        <v>35</v>
      </c>
      <c r="J43" s="88">
        <v>549999600</v>
      </c>
      <c r="K43" s="88">
        <v>0</v>
      </c>
      <c r="M43" s="70"/>
      <c r="N43" s="70"/>
    </row>
    <row r="44" spans="1:14" x14ac:dyDescent="0.25">
      <c r="A44" s="310" t="s">
        <v>111</v>
      </c>
      <c r="B44" s="305"/>
      <c r="C44" s="305"/>
      <c r="D44" s="305"/>
      <c r="E44" s="305"/>
      <c r="F44" s="305"/>
      <c r="G44" s="305"/>
      <c r="H44" s="306"/>
      <c r="I44" s="56">
        <v>36</v>
      </c>
      <c r="J44" s="88">
        <v>0</v>
      </c>
      <c r="K44" s="88">
        <v>0</v>
      </c>
      <c r="M44" s="70"/>
      <c r="N44" s="70"/>
    </row>
    <row r="45" spans="1:14" x14ac:dyDescent="0.25">
      <c r="A45" s="310" t="s">
        <v>112</v>
      </c>
      <c r="B45" s="305"/>
      <c r="C45" s="305"/>
      <c r="D45" s="305"/>
      <c r="E45" s="305"/>
      <c r="F45" s="305"/>
      <c r="G45" s="305"/>
      <c r="H45" s="306"/>
      <c r="I45" s="56">
        <v>37</v>
      </c>
      <c r="J45" s="88">
        <v>0</v>
      </c>
      <c r="K45" s="88">
        <v>0</v>
      </c>
      <c r="M45" s="70"/>
      <c r="N45" s="70"/>
    </row>
    <row r="46" spans="1:14" ht="23.25" customHeight="1" x14ac:dyDescent="0.25">
      <c r="A46" s="304" t="s">
        <v>114</v>
      </c>
      <c r="B46" s="305"/>
      <c r="C46" s="305"/>
      <c r="D46" s="305"/>
      <c r="E46" s="305"/>
      <c r="F46" s="305"/>
      <c r="G46" s="305"/>
      <c r="H46" s="306"/>
      <c r="I46" s="56">
        <v>38</v>
      </c>
      <c r="J46" s="89">
        <f>+J39+J32+J30</f>
        <v>52276626</v>
      </c>
      <c r="K46" s="89">
        <f>+K39+K32+K30</f>
        <v>10310216</v>
      </c>
      <c r="M46" s="70"/>
      <c r="N46" s="70"/>
    </row>
    <row r="47" spans="1:14" x14ac:dyDescent="0.25">
      <c r="A47" s="310" t="s">
        <v>115</v>
      </c>
      <c r="B47" s="305"/>
      <c r="C47" s="305"/>
      <c r="D47" s="305"/>
      <c r="E47" s="305"/>
      <c r="F47" s="305"/>
      <c r="G47" s="305"/>
      <c r="H47" s="306"/>
      <c r="I47" s="56">
        <v>39</v>
      </c>
      <c r="J47" s="88">
        <v>-1201106</v>
      </c>
      <c r="K47" s="88">
        <v>-1027582</v>
      </c>
      <c r="M47" s="70"/>
      <c r="N47" s="70"/>
    </row>
    <row r="48" spans="1:14" x14ac:dyDescent="0.25">
      <c r="A48" s="304" t="s">
        <v>6</v>
      </c>
      <c r="B48" s="305"/>
      <c r="C48" s="305"/>
      <c r="D48" s="305"/>
      <c r="E48" s="305"/>
      <c r="F48" s="305"/>
      <c r="G48" s="305"/>
      <c r="H48" s="306"/>
      <c r="I48" s="56">
        <v>40</v>
      </c>
      <c r="J48" s="89">
        <f>+J46+J47</f>
        <v>51075520</v>
      </c>
      <c r="K48" s="89">
        <f>+K46+K47</f>
        <v>9282634</v>
      </c>
      <c r="M48" s="70"/>
      <c r="N48" s="70"/>
    </row>
    <row r="49" spans="1:14" x14ac:dyDescent="0.25">
      <c r="A49" s="304" t="s">
        <v>116</v>
      </c>
      <c r="B49" s="305"/>
      <c r="C49" s="305"/>
      <c r="D49" s="305"/>
      <c r="E49" s="305"/>
      <c r="F49" s="305"/>
      <c r="G49" s="305"/>
      <c r="H49" s="306"/>
      <c r="I49" s="71">
        <v>41</v>
      </c>
      <c r="J49" s="86">
        <v>361121698</v>
      </c>
      <c r="K49" s="86">
        <v>412197218</v>
      </c>
      <c r="L49" s="98"/>
      <c r="M49" s="70"/>
      <c r="N49" s="70"/>
    </row>
    <row r="50" spans="1:14" x14ac:dyDescent="0.25">
      <c r="A50" s="307" t="s">
        <v>117</v>
      </c>
      <c r="B50" s="308"/>
      <c r="C50" s="308"/>
      <c r="D50" s="308"/>
      <c r="E50" s="308"/>
      <c r="F50" s="308"/>
      <c r="G50" s="308"/>
      <c r="H50" s="309"/>
      <c r="I50" s="58">
        <v>42</v>
      </c>
      <c r="J50" s="161">
        <f>+J49+J48</f>
        <v>412197218</v>
      </c>
      <c r="K50" s="161">
        <f>+K49+K48</f>
        <v>421479852</v>
      </c>
      <c r="M50" s="70"/>
      <c r="N50" s="70"/>
    </row>
    <row r="51" spans="1:14" s="60" customFormat="1" x14ac:dyDescent="0.25">
      <c r="J51" s="100"/>
      <c r="K51" s="100"/>
      <c r="L51" s="93"/>
    </row>
    <row r="52" spans="1:14" s="60" customFormat="1" x14ac:dyDescent="0.25">
      <c r="J52" s="166"/>
      <c r="K52" s="166"/>
      <c r="L52" s="93"/>
    </row>
    <row r="53" spans="1:14" s="60" customFormat="1" x14ac:dyDescent="0.25">
      <c r="J53" s="166"/>
      <c r="K53" s="99"/>
      <c r="L53" s="93"/>
    </row>
    <row r="54" spans="1:14" s="60" customFormat="1" x14ac:dyDescent="0.25">
      <c r="J54" s="99"/>
      <c r="K54" s="99"/>
      <c r="L54" s="93"/>
    </row>
    <row r="55" spans="1:14" s="60" customFormat="1" x14ac:dyDescent="0.25">
      <c r="J55" s="99"/>
      <c r="K55" s="99"/>
      <c r="L55" s="93"/>
    </row>
    <row r="56" spans="1:14" s="60" customFormat="1" x14ac:dyDescent="0.25">
      <c r="J56" s="99"/>
      <c r="K56" s="99"/>
      <c r="L56" s="93"/>
    </row>
    <row r="57" spans="1:14" s="60" customFormat="1" x14ac:dyDescent="0.25">
      <c r="J57" s="99"/>
      <c r="K57" s="99"/>
      <c r="L57" s="93"/>
    </row>
    <row r="58" spans="1:14" s="60" customFormat="1" x14ac:dyDescent="0.25">
      <c r="J58" s="99"/>
      <c r="K58" s="99"/>
      <c r="L58" s="93"/>
    </row>
    <row r="59" spans="1:14" s="60" customFormat="1" x14ac:dyDescent="0.25">
      <c r="J59" s="99"/>
      <c r="K59" s="99"/>
      <c r="L59" s="93"/>
    </row>
    <row r="60" spans="1:14" s="60" customFormat="1" x14ac:dyDescent="0.25">
      <c r="J60" s="99"/>
      <c r="K60" s="99"/>
      <c r="L60" s="93"/>
    </row>
    <row r="61" spans="1:14" s="60" customFormat="1" x14ac:dyDescent="0.25">
      <c r="J61" s="99"/>
      <c r="K61" s="99"/>
      <c r="L61" s="93"/>
    </row>
    <row r="62" spans="1:14" s="60" customFormat="1" x14ac:dyDescent="0.25">
      <c r="J62" s="99"/>
      <c r="K62" s="99"/>
      <c r="L62" s="93"/>
    </row>
    <row r="63" spans="1:14" s="60" customFormat="1" x14ac:dyDescent="0.25">
      <c r="J63" s="99"/>
      <c r="K63" s="99"/>
      <c r="L63" s="93"/>
    </row>
    <row r="64" spans="1:14" s="60" customFormat="1" x14ac:dyDescent="0.25">
      <c r="J64" s="99"/>
      <c r="K64" s="99"/>
      <c r="L64" s="93"/>
    </row>
    <row r="65" spans="10:12" s="60" customFormat="1" x14ac:dyDescent="0.25">
      <c r="J65" s="99"/>
      <c r="K65" s="99"/>
      <c r="L65" s="93"/>
    </row>
    <row r="66" spans="10:12" s="60" customFormat="1" x14ac:dyDescent="0.25">
      <c r="J66" s="99"/>
      <c r="K66" s="99"/>
      <c r="L66" s="93"/>
    </row>
    <row r="67" spans="10:12" s="60" customFormat="1" x14ac:dyDescent="0.25">
      <c r="J67" s="99"/>
      <c r="K67" s="99"/>
      <c r="L67" s="93"/>
    </row>
    <row r="68" spans="10:12" s="60" customFormat="1" x14ac:dyDescent="0.25">
      <c r="J68" s="99"/>
      <c r="K68" s="99"/>
      <c r="L68" s="93"/>
    </row>
    <row r="69" spans="10:12" s="60" customFormat="1" x14ac:dyDescent="0.25">
      <c r="J69" s="99"/>
      <c r="K69" s="99"/>
      <c r="L69" s="93"/>
    </row>
    <row r="70" spans="10:12" s="60" customFormat="1" x14ac:dyDescent="0.25">
      <c r="J70" s="99"/>
      <c r="K70" s="99"/>
      <c r="L70" s="93"/>
    </row>
    <row r="71" spans="10:12" s="60" customFormat="1" x14ac:dyDescent="0.25">
      <c r="J71" s="99"/>
      <c r="K71" s="99"/>
      <c r="L71" s="93"/>
    </row>
    <row r="72" spans="10:12" s="60" customFormat="1" x14ac:dyDescent="0.25">
      <c r="J72" s="99"/>
      <c r="K72" s="99"/>
      <c r="L72" s="93"/>
    </row>
    <row r="73" spans="10:12" s="60" customFormat="1" x14ac:dyDescent="0.25">
      <c r="J73" s="99"/>
      <c r="K73" s="99"/>
      <c r="L73" s="93"/>
    </row>
    <row r="74" spans="10:12" s="60" customFormat="1" x14ac:dyDescent="0.25">
      <c r="J74" s="99"/>
      <c r="K74" s="99"/>
      <c r="L74" s="93"/>
    </row>
    <row r="75" spans="10:12" s="60" customFormat="1" x14ac:dyDescent="0.25">
      <c r="J75" s="99"/>
      <c r="K75" s="99"/>
      <c r="L75" s="93"/>
    </row>
    <row r="76" spans="10:12" s="60" customFormat="1" x14ac:dyDescent="0.25">
      <c r="J76" s="99"/>
      <c r="K76" s="99"/>
      <c r="L76" s="93"/>
    </row>
    <row r="77" spans="10:12" s="60" customFormat="1" x14ac:dyDescent="0.25">
      <c r="J77" s="99"/>
      <c r="K77" s="99"/>
      <c r="L77" s="93"/>
    </row>
    <row r="78" spans="10:12" s="60" customFormat="1" x14ac:dyDescent="0.25">
      <c r="J78" s="99"/>
      <c r="K78" s="99"/>
      <c r="L78" s="93"/>
    </row>
    <row r="79" spans="10:12" s="60" customFormat="1" x14ac:dyDescent="0.25">
      <c r="J79" s="99"/>
      <c r="K79" s="99"/>
      <c r="L79" s="93"/>
    </row>
    <row r="80" spans="10:12" s="60" customFormat="1" x14ac:dyDescent="0.25">
      <c r="J80" s="99"/>
      <c r="K80" s="99"/>
      <c r="L80" s="93"/>
    </row>
    <row r="81" spans="10:12" s="60" customFormat="1" x14ac:dyDescent="0.25">
      <c r="J81" s="99"/>
      <c r="K81" s="99"/>
      <c r="L81" s="93"/>
    </row>
    <row r="82" spans="10:12" s="60" customFormat="1" x14ac:dyDescent="0.25">
      <c r="J82" s="99"/>
      <c r="K82" s="99"/>
      <c r="L82" s="93"/>
    </row>
    <row r="83" spans="10:12" s="60" customFormat="1" x14ac:dyDescent="0.25">
      <c r="J83" s="99"/>
      <c r="K83" s="99"/>
      <c r="L83" s="93"/>
    </row>
    <row r="84" spans="10:12" s="60" customFormat="1" x14ac:dyDescent="0.25">
      <c r="J84" s="99"/>
      <c r="K84" s="99"/>
      <c r="L84" s="93"/>
    </row>
    <row r="85" spans="10:12" s="60" customFormat="1" x14ac:dyDescent="0.25">
      <c r="J85" s="99"/>
      <c r="K85" s="99"/>
      <c r="L85" s="93"/>
    </row>
    <row r="86" spans="10:12" s="60" customFormat="1" x14ac:dyDescent="0.25">
      <c r="J86" s="99"/>
      <c r="K86" s="99"/>
      <c r="L86" s="93"/>
    </row>
    <row r="87" spans="10:12" s="60" customFormat="1" x14ac:dyDescent="0.25">
      <c r="J87" s="99"/>
      <c r="K87" s="99"/>
      <c r="L87" s="93"/>
    </row>
    <row r="88" spans="10:12" s="60" customFormat="1" x14ac:dyDescent="0.25">
      <c r="J88" s="99"/>
      <c r="K88" s="99"/>
      <c r="L88" s="93"/>
    </row>
    <row r="89" spans="10:12" s="60" customFormat="1" x14ac:dyDescent="0.25">
      <c r="J89" s="99"/>
      <c r="K89" s="99"/>
      <c r="L89" s="93"/>
    </row>
    <row r="90" spans="10:12" s="60" customFormat="1" x14ac:dyDescent="0.25">
      <c r="J90" s="99"/>
      <c r="K90" s="99"/>
      <c r="L90" s="93"/>
    </row>
    <row r="91" spans="10:12" s="60" customFormat="1" x14ac:dyDescent="0.25">
      <c r="J91" s="99"/>
      <c r="K91" s="99"/>
      <c r="L91" s="93"/>
    </row>
    <row r="92" spans="10:12" s="60" customFormat="1" x14ac:dyDescent="0.25">
      <c r="J92" s="99"/>
      <c r="K92" s="99"/>
      <c r="L92" s="93"/>
    </row>
    <row r="93" spans="10:12" s="60" customFormat="1" x14ac:dyDescent="0.25">
      <c r="J93" s="99"/>
      <c r="K93" s="99"/>
      <c r="L93" s="93"/>
    </row>
    <row r="94" spans="10:12" s="60" customFormat="1" x14ac:dyDescent="0.25">
      <c r="J94" s="99"/>
      <c r="K94" s="99"/>
      <c r="L94" s="93"/>
    </row>
    <row r="95" spans="10:12" s="60" customFormat="1" x14ac:dyDescent="0.25">
      <c r="J95" s="99"/>
      <c r="K95" s="99"/>
      <c r="L95" s="93"/>
    </row>
    <row r="96" spans="10:12" s="60" customFormat="1" x14ac:dyDescent="0.25">
      <c r="J96" s="99"/>
      <c r="K96" s="99"/>
      <c r="L96" s="93"/>
    </row>
    <row r="97" spans="10:12" s="60" customFormat="1" x14ac:dyDescent="0.25">
      <c r="J97" s="99"/>
      <c r="K97" s="99"/>
      <c r="L97" s="93"/>
    </row>
    <row r="98" spans="10:12" s="60" customFormat="1" x14ac:dyDescent="0.25">
      <c r="J98" s="99"/>
      <c r="K98" s="99"/>
      <c r="L98" s="93"/>
    </row>
    <row r="99" spans="10:12" s="60" customFormat="1" x14ac:dyDescent="0.25">
      <c r="J99" s="99"/>
      <c r="K99" s="99"/>
      <c r="L99" s="93"/>
    </row>
    <row r="100" spans="10:12" s="60" customFormat="1" x14ac:dyDescent="0.25">
      <c r="J100" s="99"/>
      <c r="K100" s="99"/>
      <c r="L100" s="93"/>
    </row>
    <row r="101" spans="10:12" s="60" customFormat="1" x14ac:dyDescent="0.25">
      <c r="J101" s="99"/>
      <c r="K101" s="99"/>
      <c r="L101" s="93"/>
    </row>
    <row r="102" spans="10:12" s="60" customFormat="1" x14ac:dyDescent="0.25">
      <c r="J102" s="99"/>
      <c r="K102" s="99"/>
      <c r="L102" s="93"/>
    </row>
    <row r="103" spans="10:12" s="60" customFormat="1" x14ac:dyDescent="0.25">
      <c r="J103" s="99"/>
      <c r="K103" s="99"/>
      <c r="L103" s="93"/>
    </row>
    <row r="104" spans="10:12" s="60" customFormat="1" x14ac:dyDescent="0.25">
      <c r="J104" s="99"/>
      <c r="K104" s="99"/>
      <c r="L104" s="93"/>
    </row>
    <row r="105" spans="10:12" s="60" customFormat="1" x14ac:dyDescent="0.25">
      <c r="J105" s="99"/>
      <c r="K105" s="99"/>
      <c r="L105" s="93"/>
    </row>
    <row r="106" spans="10:12" s="60" customFormat="1" x14ac:dyDescent="0.25">
      <c r="J106" s="99"/>
      <c r="K106" s="99"/>
      <c r="L106" s="93"/>
    </row>
    <row r="107" spans="10:12" s="60" customFormat="1" x14ac:dyDescent="0.25">
      <c r="J107" s="99"/>
      <c r="K107" s="99"/>
      <c r="L107" s="93"/>
    </row>
    <row r="108" spans="10:12" s="60" customFormat="1" x14ac:dyDescent="0.25">
      <c r="J108" s="99"/>
      <c r="K108" s="99"/>
      <c r="L108" s="93"/>
    </row>
    <row r="109" spans="10:12" s="60" customFormat="1" x14ac:dyDescent="0.25">
      <c r="J109" s="99"/>
      <c r="K109" s="99"/>
      <c r="L109" s="93"/>
    </row>
    <row r="110" spans="10:12" s="60" customFormat="1" x14ac:dyDescent="0.25">
      <c r="J110" s="99"/>
      <c r="K110" s="99"/>
      <c r="L110" s="93"/>
    </row>
  </sheetData>
  <protectedRanges>
    <protectedRange sqref="E3:F3" name="Range1_1"/>
    <protectedRange sqref="H3:I3" name="Range1_3_1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3">
    <dataValidation type="whole" operator="greaterThanOrEqual" allowBlank="1" showInputMessage="1" showErrorMessage="1" errorTitle="Neispravan unos" error="Dopušten je upis samo cjelobrojnih pozitivnih vrijednosti." sqref="J49:K49 J10">
      <formula1>0</formula1>
    </dataValidation>
    <dataValidation type="whole" operator="notEqual" allowBlank="1" showInputMessage="1" showErrorMessage="1" errorTitle="Neispravan unos" error="Dopušten je upis samo cjelobrojnih vrijednosti (pozitivnih i negativnih)." sqref="K8:K13 J30:K30 J15:K22 K29 J40:K45 J33:K37 J11:J13 J8:J9 J24:K27 J47:K47">
      <formula1>9999999999</formula1>
    </dataValidation>
    <dataValidation type="whole" operator="lessThanOrEqual" allowBlank="1" showInputMessage="1" showErrorMessage="1" errorTitle="Neispravan unos" error="Ova vrijednost se upisuje kao cijeli broj s negativnim predznakom (mora biti nula ili negativna)." sqref="J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J28:K28 J14 J46:K46 J23 K23 K14" unlockedFormula="1"/>
    <ignoredError sqref="J5:K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32"/>
  <sheetViews>
    <sheetView zoomScale="90" zoomScaleNormal="90" zoomScaleSheetLayoutView="100" workbookViewId="0">
      <selection activeCell="L10" sqref="L10:L12"/>
    </sheetView>
  </sheetViews>
  <sheetFormatPr defaultColWidth="9.109375" defaultRowHeight="13.2" x14ac:dyDescent="0.25"/>
  <cols>
    <col min="1" max="2" width="9.109375" style="50"/>
    <col min="3" max="3" width="27.33203125" style="50" customWidth="1"/>
    <col min="4" max="4" width="9.109375" style="50"/>
    <col min="5" max="12" width="17.6640625" style="50" customWidth="1"/>
    <col min="13" max="16384" width="9.109375" style="50"/>
  </cols>
  <sheetData>
    <row r="2" spans="1:12" ht="15.6" x14ac:dyDescent="0.3">
      <c r="A2" s="316" t="s">
        <v>1</v>
      </c>
      <c r="B2" s="316"/>
      <c r="C2" s="316"/>
      <c r="D2" s="316"/>
      <c r="E2" s="316"/>
      <c r="F2" s="316"/>
      <c r="G2" s="316"/>
      <c r="H2" s="316"/>
      <c r="I2" s="316"/>
      <c r="J2" s="316"/>
      <c r="K2" s="316"/>
      <c r="L2" s="316"/>
    </row>
    <row r="3" spans="1:12" ht="12.75" customHeight="1" x14ac:dyDescent="0.25">
      <c r="C3" s="244" t="s">
        <v>185</v>
      </c>
      <c r="D3" s="245"/>
      <c r="E3" s="246" t="s">
        <v>289</v>
      </c>
      <c r="F3" s="247"/>
      <c r="G3" s="74" t="s">
        <v>70</v>
      </c>
      <c r="H3" s="246" t="s">
        <v>300</v>
      </c>
      <c r="I3" s="247"/>
      <c r="K3" s="248" t="s">
        <v>187</v>
      </c>
      <c r="L3" s="248"/>
    </row>
    <row r="4" spans="1:12" ht="12.75" customHeight="1" x14ac:dyDescent="0.25">
      <c r="A4" s="330" t="s">
        <v>154</v>
      </c>
      <c r="B4" s="330"/>
      <c r="C4" s="330"/>
      <c r="D4" s="330" t="s">
        <v>189</v>
      </c>
      <c r="E4" s="331" t="s">
        <v>149</v>
      </c>
      <c r="F4" s="345"/>
      <c r="G4" s="345"/>
      <c r="H4" s="345"/>
      <c r="I4" s="345"/>
      <c r="J4" s="345"/>
      <c r="K4" s="331" t="s">
        <v>151</v>
      </c>
      <c r="L4" s="331" t="s">
        <v>152</v>
      </c>
    </row>
    <row r="5" spans="1:12" ht="48" x14ac:dyDescent="0.25">
      <c r="A5" s="345"/>
      <c r="B5" s="345"/>
      <c r="C5" s="345"/>
      <c r="D5" s="345"/>
      <c r="E5" s="75" t="s">
        <v>172</v>
      </c>
      <c r="F5" s="75" t="s">
        <v>35</v>
      </c>
      <c r="G5" s="75" t="s">
        <v>148</v>
      </c>
      <c r="H5" s="75" t="s">
        <v>150</v>
      </c>
      <c r="I5" s="75" t="s">
        <v>164</v>
      </c>
      <c r="J5" s="76" t="s">
        <v>153</v>
      </c>
      <c r="K5" s="331"/>
      <c r="L5" s="331"/>
    </row>
    <row r="6" spans="1:12" x14ac:dyDescent="0.25">
      <c r="A6" s="342">
        <v>1</v>
      </c>
      <c r="B6" s="342"/>
      <c r="C6" s="342"/>
      <c r="D6" s="77">
        <v>2</v>
      </c>
      <c r="E6" s="78" t="s">
        <v>181</v>
      </c>
      <c r="F6" s="78" t="s">
        <v>182</v>
      </c>
      <c r="G6" s="78" t="s">
        <v>190</v>
      </c>
      <c r="H6" s="78" t="s">
        <v>191</v>
      </c>
      <c r="I6" s="78" t="s">
        <v>192</v>
      </c>
      <c r="J6" s="78" t="s">
        <v>193</v>
      </c>
      <c r="K6" s="78" t="s">
        <v>194</v>
      </c>
      <c r="L6" s="78" t="s">
        <v>195</v>
      </c>
    </row>
    <row r="7" spans="1:12" x14ac:dyDescent="0.25">
      <c r="A7" s="343" t="s">
        <v>156</v>
      </c>
      <c r="B7" s="344"/>
      <c r="C7" s="344"/>
      <c r="D7" s="79">
        <v>1</v>
      </c>
      <c r="E7" s="90">
        <v>1214775000</v>
      </c>
      <c r="F7" s="90">
        <v>-477000</v>
      </c>
      <c r="G7" s="90">
        <f>+BILANCA!J48</f>
        <v>359660725</v>
      </c>
      <c r="H7" s="90">
        <v>0</v>
      </c>
      <c r="I7" s="90">
        <v>123216697</v>
      </c>
      <c r="J7" s="90">
        <f>+BILANCA!J49</f>
        <v>82088705</v>
      </c>
      <c r="K7" s="90">
        <v>0</v>
      </c>
      <c r="L7" s="90">
        <f>SUM(E7:J7)-K7</f>
        <v>1779264127</v>
      </c>
    </row>
    <row r="8" spans="1:12" ht="18.75" customHeight="1" x14ac:dyDescent="0.25">
      <c r="A8" s="334" t="s">
        <v>157</v>
      </c>
      <c r="B8" s="335"/>
      <c r="C8" s="335"/>
      <c r="D8" s="56">
        <v>2</v>
      </c>
      <c r="E8" s="84">
        <v>0</v>
      </c>
      <c r="F8" s="84">
        <v>0</v>
      </c>
      <c r="G8" s="84">
        <v>0</v>
      </c>
      <c r="H8" s="84">
        <v>0</v>
      </c>
      <c r="I8" s="84">
        <v>0</v>
      </c>
      <c r="J8" s="84">
        <v>0</v>
      </c>
      <c r="K8" s="84">
        <v>0</v>
      </c>
      <c r="L8" s="171">
        <f>SUM(E8:J8)-K8</f>
        <v>0</v>
      </c>
    </row>
    <row r="9" spans="1:12" ht="15.75" customHeight="1" x14ac:dyDescent="0.25">
      <c r="A9" s="336" t="s">
        <v>158</v>
      </c>
      <c r="B9" s="337"/>
      <c r="C9" s="337"/>
      <c r="D9" s="56">
        <v>3</v>
      </c>
      <c r="E9" s="90">
        <f>+E8+E7</f>
        <v>1214775000</v>
      </c>
      <c r="F9" s="90">
        <f t="shared" ref="F9:I9" si="0">+F8+F7</f>
        <v>-477000</v>
      </c>
      <c r="G9" s="90">
        <f t="shared" si="0"/>
        <v>359660725</v>
      </c>
      <c r="H9" s="90">
        <f t="shared" si="0"/>
        <v>0</v>
      </c>
      <c r="I9" s="90">
        <f t="shared" si="0"/>
        <v>123216697</v>
      </c>
      <c r="J9" s="90">
        <f>+J8+J7</f>
        <v>82088705</v>
      </c>
      <c r="K9" s="90">
        <v>0</v>
      </c>
      <c r="L9" s="90">
        <f>SUM(E9:J9)-K9</f>
        <v>1779264127</v>
      </c>
    </row>
    <row r="10" spans="1:12" ht="14.25" customHeight="1" x14ac:dyDescent="0.25">
      <c r="A10" s="334" t="s">
        <v>159</v>
      </c>
      <c r="B10" s="335"/>
      <c r="C10" s="335"/>
      <c r="D10" s="56">
        <v>4</v>
      </c>
      <c r="E10" s="84"/>
      <c r="F10" s="84"/>
      <c r="G10" s="84">
        <v>0</v>
      </c>
      <c r="H10" s="84"/>
      <c r="I10" s="84"/>
      <c r="J10" s="84">
        <v>-44147709</v>
      </c>
      <c r="K10" s="84"/>
      <c r="L10" s="171">
        <f>SUM(E10:J10)-K10</f>
        <v>-44147709</v>
      </c>
    </row>
    <row r="11" spans="1:12" ht="26.25" customHeight="1" x14ac:dyDescent="0.25">
      <c r="A11" s="334" t="s">
        <v>160</v>
      </c>
      <c r="B11" s="335"/>
      <c r="C11" s="335"/>
      <c r="D11" s="56">
        <v>5</v>
      </c>
      <c r="E11" s="84"/>
      <c r="F11" s="84"/>
      <c r="G11" s="84"/>
      <c r="H11" s="84"/>
      <c r="I11" s="84"/>
      <c r="J11" s="84">
        <v>44817458</v>
      </c>
      <c r="K11" s="84"/>
      <c r="L11" s="171">
        <f t="shared" ref="L11:L18" si="1">SUM(E11:J11)-K11</f>
        <v>44817458</v>
      </c>
    </row>
    <row r="12" spans="1:12" ht="18.75" customHeight="1" x14ac:dyDescent="0.25">
      <c r="A12" s="334" t="s">
        <v>161</v>
      </c>
      <c r="B12" s="335"/>
      <c r="C12" s="335"/>
      <c r="D12" s="56">
        <v>6</v>
      </c>
      <c r="E12" s="84"/>
      <c r="F12" s="84"/>
      <c r="G12" s="84">
        <v>14548</v>
      </c>
      <c r="H12" s="84"/>
      <c r="I12" s="84"/>
      <c r="J12" s="84">
        <v>-133950</v>
      </c>
      <c r="K12" s="84"/>
      <c r="L12" s="171">
        <f t="shared" si="1"/>
        <v>-119402</v>
      </c>
    </row>
    <row r="13" spans="1:12" ht="18" customHeight="1" x14ac:dyDescent="0.25">
      <c r="A13" s="334" t="s">
        <v>162</v>
      </c>
      <c r="B13" s="335"/>
      <c r="C13" s="335"/>
      <c r="D13" s="56">
        <v>7</v>
      </c>
      <c r="E13" s="84"/>
      <c r="F13" s="84"/>
      <c r="G13" s="84">
        <v>-72739</v>
      </c>
      <c r="H13" s="84"/>
      <c r="I13" s="84"/>
      <c r="J13" s="84">
        <v>0</v>
      </c>
      <c r="K13" s="84"/>
      <c r="L13" s="171">
        <f t="shared" si="1"/>
        <v>-72739</v>
      </c>
    </row>
    <row r="14" spans="1:12" ht="24" customHeight="1" x14ac:dyDescent="0.25">
      <c r="A14" s="336" t="s">
        <v>163</v>
      </c>
      <c r="B14" s="337"/>
      <c r="C14" s="337"/>
      <c r="D14" s="56">
        <v>8</v>
      </c>
      <c r="E14" s="91">
        <f>SUM(E10:E13)</f>
        <v>0</v>
      </c>
      <c r="F14" s="91">
        <f t="shared" ref="F14:I14" si="2">SUM(F10:F13)</f>
        <v>0</v>
      </c>
      <c r="G14" s="91">
        <f t="shared" si="2"/>
        <v>-58191</v>
      </c>
      <c r="H14" s="91">
        <f t="shared" si="2"/>
        <v>0</v>
      </c>
      <c r="I14" s="91">
        <f t="shared" si="2"/>
        <v>0</v>
      </c>
      <c r="J14" s="91">
        <f>SUM(J10:J13)</f>
        <v>535799</v>
      </c>
      <c r="K14" s="91">
        <v>0</v>
      </c>
      <c r="L14" s="90">
        <f>SUM(E14:J14)-K14</f>
        <v>477608</v>
      </c>
    </row>
    <row r="15" spans="1:12" x14ac:dyDescent="0.25">
      <c r="A15" s="334" t="s">
        <v>164</v>
      </c>
      <c r="B15" s="335"/>
      <c r="C15" s="335"/>
      <c r="D15" s="56">
        <v>9</v>
      </c>
      <c r="E15" s="84"/>
      <c r="F15" s="84"/>
      <c r="G15" s="84"/>
      <c r="H15" s="84"/>
      <c r="I15" s="84">
        <f>+RDG!L30</f>
        <v>180192293</v>
      </c>
      <c r="J15" s="84"/>
      <c r="K15" s="84"/>
      <c r="L15" s="171">
        <f t="shared" si="1"/>
        <v>180192293</v>
      </c>
    </row>
    <row r="16" spans="1:12" ht="27.75" customHeight="1" x14ac:dyDescent="0.25">
      <c r="A16" s="336" t="s">
        <v>165</v>
      </c>
      <c r="B16" s="337"/>
      <c r="C16" s="337"/>
      <c r="D16" s="56">
        <v>10</v>
      </c>
      <c r="E16" s="90">
        <f>SUM(E14:E15)</f>
        <v>0</v>
      </c>
      <c r="F16" s="90">
        <f t="shared" ref="F16:J16" si="3">SUM(F14:F15)</f>
        <v>0</v>
      </c>
      <c r="G16" s="90">
        <f t="shared" si="3"/>
        <v>-58191</v>
      </c>
      <c r="H16" s="90">
        <f t="shared" si="3"/>
        <v>0</v>
      </c>
      <c r="I16" s="90">
        <f t="shared" si="3"/>
        <v>180192293</v>
      </c>
      <c r="J16" s="90">
        <f t="shared" si="3"/>
        <v>535799</v>
      </c>
      <c r="K16" s="90">
        <v>0</v>
      </c>
      <c r="L16" s="90">
        <f>SUM(E16:J16)-K16</f>
        <v>180669901</v>
      </c>
    </row>
    <row r="17" spans="1:12" x14ac:dyDescent="0.25">
      <c r="A17" s="334" t="s">
        <v>166</v>
      </c>
      <c r="B17" s="335"/>
      <c r="C17" s="335"/>
      <c r="D17" s="56">
        <v>11</v>
      </c>
      <c r="E17" s="84">
        <v>0</v>
      </c>
      <c r="F17" s="84"/>
      <c r="G17" s="84"/>
      <c r="H17" s="84"/>
      <c r="I17" s="84"/>
      <c r="J17" s="84"/>
      <c r="K17" s="84"/>
      <c r="L17" s="171">
        <f t="shared" si="1"/>
        <v>0</v>
      </c>
    </row>
    <row r="18" spans="1:12" x14ac:dyDescent="0.25">
      <c r="A18" s="334" t="s">
        <v>167</v>
      </c>
      <c r="B18" s="335"/>
      <c r="C18" s="335"/>
      <c r="D18" s="56">
        <v>12</v>
      </c>
      <c r="E18" s="84"/>
      <c r="F18" s="84">
        <v>0</v>
      </c>
      <c r="G18" s="84"/>
      <c r="H18" s="84"/>
      <c r="I18" s="84"/>
      <c r="J18" s="84"/>
      <c r="K18" s="84"/>
      <c r="L18" s="171">
        <f t="shared" si="1"/>
        <v>0</v>
      </c>
    </row>
    <row r="19" spans="1:12" x14ac:dyDescent="0.25">
      <c r="A19" s="334" t="s">
        <v>168</v>
      </c>
      <c r="B19" s="335"/>
      <c r="C19" s="335"/>
      <c r="D19" s="56">
        <v>13</v>
      </c>
      <c r="E19" s="84"/>
      <c r="F19" s="84"/>
      <c r="G19" s="84"/>
      <c r="H19" s="84"/>
      <c r="I19" s="84"/>
      <c r="J19" s="84"/>
      <c r="K19" s="84"/>
      <c r="L19" s="171">
        <f>SUM(E19:J19)-K19</f>
        <v>0</v>
      </c>
    </row>
    <row r="20" spans="1:12" x14ac:dyDescent="0.25">
      <c r="A20" s="334" t="s">
        <v>169</v>
      </c>
      <c r="B20" s="335"/>
      <c r="C20" s="335"/>
      <c r="D20" s="56">
        <v>14</v>
      </c>
      <c r="E20" s="84"/>
      <c r="F20" s="84"/>
      <c r="G20" s="84">
        <v>10160835</v>
      </c>
      <c r="H20" s="84">
        <v>82293647</v>
      </c>
      <c r="I20" s="84">
        <f>-92442398-12084</f>
        <v>-92454482</v>
      </c>
      <c r="J20" s="84"/>
      <c r="K20" s="84"/>
      <c r="L20" s="171">
        <f>SUM(E20:J20)-K20</f>
        <v>0</v>
      </c>
    </row>
    <row r="21" spans="1:12" x14ac:dyDescent="0.25">
      <c r="A21" s="334" t="s">
        <v>170</v>
      </c>
      <c r="B21" s="335"/>
      <c r="C21" s="335"/>
      <c r="D21" s="56">
        <v>15</v>
      </c>
      <c r="E21" s="84"/>
      <c r="F21" s="84"/>
      <c r="G21" s="84"/>
      <c r="H21" s="84"/>
      <c r="I21" s="84">
        <v>-30762215</v>
      </c>
      <c r="J21" s="84"/>
      <c r="K21" s="84"/>
      <c r="L21" s="171">
        <f>SUM(E21:J21)-K21</f>
        <v>-30762215</v>
      </c>
    </row>
    <row r="22" spans="1:12" x14ac:dyDescent="0.25">
      <c r="A22" s="336" t="s">
        <v>171</v>
      </c>
      <c r="B22" s="337"/>
      <c r="C22" s="337"/>
      <c r="D22" s="56">
        <v>16</v>
      </c>
      <c r="E22" s="90">
        <f>SUM(E20:E21)</f>
        <v>0</v>
      </c>
      <c r="F22" s="90">
        <f t="shared" ref="F22:K22" si="4">SUM(F20:F21)</f>
        <v>0</v>
      </c>
      <c r="G22" s="90">
        <f t="shared" si="4"/>
        <v>10160835</v>
      </c>
      <c r="H22" s="90">
        <f t="shared" si="4"/>
        <v>82293647</v>
      </c>
      <c r="I22" s="90">
        <f t="shared" si="4"/>
        <v>-123216697</v>
      </c>
      <c r="J22" s="90">
        <f t="shared" si="4"/>
        <v>0</v>
      </c>
      <c r="K22" s="90">
        <f t="shared" si="4"/>
        <v>0</v>
      </c>
      <c r="L22" s="90">
        <f>SUM(L20:L21)</f>
        <v>-30762215</v>
      </c>
    </row>
    <row r="23" spans="1:12" ht="25.5" customHeight="1" x14ac:dyDescent="0.25">
      <c r="A23" s="340" t="s">
        <v>209</v>
      </c>
      <c r="B23" s="341"/>
      <c r="C23" s="341"/>
      <c r="D23" s="172">
        <v>17</v>
      </c>
      <c r="E23" s="90">
        <f>+E9+E16+E17+E18+E19+E22</f>
        <v>1214775000</v>
      </c>
      <c r="F23" s="90">
        <f t="shared" ref="F23:K23" si="5">+F9+F16+F17+F18+F19+F22</f>
        <v>-477000</v>
      </c>
      <c r="G23" s="90">
        <f t="shared" si="5"/>
        <v>369763369</v>
      </c>
      <c r="H23" s="90">
        <f t="shared" si="5"/>
        <v>82293647</v>
      </c>
      <c r="I23" s="90">
        <f t="shared" si="5"/>
        <v>180192293</v>
      </c>
      <c r="J23" s="90">
        <f t="shared" si="5"/>
        <v>82624504</v>
      </c>
      <c r="K23" s="90">
        <f t="shared" si="5"/>
        <v>0</v>
      </c>
      <c r="L23" s="90">
        <f>+L9+L16+L17+L18+L19+L22</f>
        <v>1929171813</v>
      </c>
    </row>
    <row r="24" spans="1:12" x14ac:dyDescent="0.25">
      <c r="A24" s="338" t="s">
        <v>201</v>
      </c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</row>
    <row r="25" spans="1:12" x14ac:dyDescent="0.25">
      <c r="A25" s="95"/>
      <c r="B25" s="95"/>
      <c r="C25" s="95"/>
      <c r="D25" s="95"/>
      <c r="E25" s="95"/>
      <c r="F25" s="95"/>
      <c r="G25" s="95"/>
      <c r="H25" s="95"/>
      <c r="I25" s="95"/>
      <c r="J25" s="95"/>
      <c r="K25" s="95"/>
      <c r="L25" s="95"/>
    </row>
    <row r="26" spans="1:12" s="81" customFormat="1" x14ac:dyDescent="0.25">
      <c r="E26" s="98"/>
      <c r="J26" s="98"/>
      <c r="L26" s="98"/>
    </row>
    <row r="27" spans="1:12" s="81" customFormat="1" x14ac:dyDescent="0.25">
      <c r="I27" s="101"/>
    </row>
    <row r="28" spans="1:12" s="81" customFormat="1" x14ac:dyDescent="0.25">
      <c r="I28" s="98"/>
    </row>
    <row r="29" spans="1:12" s="81" customFormat="1" x14ac:dyDescent="0.25"/>
    <row r="30" spans="1:12" s="81" customFormat="1" x14ac:dyDescent="0.25"/>
    <row r="31" spans="1:12" s="81" customFormat="1" x14ac:dyDescent="0.25"/>
    <row r="32" spans="1:12" s="81" customFormat="1" x14ac:dyDescent="0.25"/>
  </sheetData>
  <protectedRanges>
    <protectedRange sqref="E3:F3" name="Range1_2"/>
    <protectedRange sqref="H3:I3" name="Range1_3_1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17:K21 E7:K8 E10:K15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17:L19 I21:L21 L13 J20:L20 L10:L12" formulaRange="1"/>
    <ignoredError sqref="I14:I15 E14:H14 J13:J14" unlockedFormula="1"/>
    <ignoredError sqref="I20" formulaRange="1" unlockedFormula="1"/>
    <ignoredError sqref="E6:L6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0"/>
  <sheetViews>
    <sheetView tabSelected="1" topLeftCell="A130" zoomScaleNormal="100" workbookViewId="0">
      <selection activeCell="C149" sqref="C149:C152"/>
    </sheetView>
  </sheetViews>
  <sheetFormatPr defaultColWidth="9.109375" defaultRowHeight="13.2" x14ac:dyDescent="0.25"/>
  <cols>
    <col min="1" max="1" width="51.5546875" style="146" customWidth="1"/>
    <col min="2" max="3" width="27.6640625" style="106" customWidth="1"/>
    <col min="4" max="5" width="27.6640625" style="107" customWidth="1"/>
    <col min="6" max="6" width="12.6640625" style="81" bestFit="1" customWidth="1"/>
    <col min="7" max="8" width="20.6640625" style="81" customWidth="1"/>
    <col min="9" max="16384" width="9.109375" style="81"/>
  </cols>
  <sheetData>
    <row r="1" spans="1:5" x14ac:dyDescent="0.25">
      <c r="A1" s="138"/>
    </row>
    <row r="2" spans="1:5" x14ac:dyDescent="0.25">
      <c r="A2" s="138"/>
    </row>
    <row r="3" spans="1:5" x14ac:dyDescent="0.25">
      <c r="A3" s="138"/>
    </row>
    <row r="4" spans="1:5" x14ac:dyDescent="0.25">
      <c r="A4" s="138"/>
    </row>
    <row r="5" spans="1:5" x14ac:dyDescent="0.25">
      <c r="A5" s="139" t="s">
        <v>244</v>
      </c>
      <c r="B5" s="108"/>
      <c r="C5" s="108"/>
      <c r="D5" s="109"/>
      <c r="E5" s="109"/>
    </row>
    <row r="6" spans="1:5" x14ac:dyDescent="0.25">
      <c r="A6" s="138"/>
    </row>
    <row r="7" spans="1:5" ht="13.8" thickBot="1" x14ac:dyDescent="0.3">
      <c r="A7" s="140" t="s">
        <v>245</v>
      </c>
      <c r="E7" s="110" t="s">
        <v>246</v>
      </c>
    </row>
    <row r="8" spans="1:5" ht="13.8" thickBot="1" x14ac:dyDescent="0.3">
      <c r="A8" s="346" t="s">
        <v>313</v>
      </c>
      <c r="B8" s="348" t="s">
        <v>298</v>
      </c>
      <c r="C8" s="349"/>
      <c r="D8" s="350" t="s">
        <v>299</v>
      </c>
      <c r="E8" s="351"/>
    </row>
    <row r="9" spans="1:5" ht="13.8" thickBot="1" x14ac:dyDescent="0.3">
      <c r="A9" s="347"/>
      <c r="B9" s="111" t="s">
        <v>247</v>
      </c>
      <c r="C9" s="111" t="s">
        <v>204</v>
      </c>
      <c r="D9" s="112" t="s">
        <v>247</v>
      </c>
      <c r="E9" s="112" t="s">
        <v>204</v>
      </c>
    </row>
    <row r="10" spans="1:5" x14ac:dyDescent="0.25">
      <c r="A10" s="168" t="s">
        <v>248</v>
      </c>
      <c r="B10" s="152">
        <v>648112546</v>
      </c>
      <c r="C10" s="152">
        <v>156505914</v>
      </c>
      <c r="D10" s="152">
        <v>595182686</v>
      </c>
      <c r="E10" s="152">
        <v>152008362</v>
      </c>
    </row>
    <row r="11" spans="1:5" x14ac:dyDescent="0.25">
      <c r="A11" s="169" t="s">
        <v>249</v>
      </c>
      <c r="B11" s="150">
        <v>2677586</v>
      </c>
      <c r="C11" s="150">
        <v>-2745806</v>
      </c>
      <c r="D11" s="150">
        <v>2001471</v>
      </c>
      <c r="E11" s="150">
        <v>832715</v>
      </c>
    </row>
    <row r="12" spans="1:5" ht="13.8" thickBot="1" x14ac:dyDescent="0.3">
      <c r="A12" s="169" t="s">
        <v>250</v>
      </c>
      <c r="B12" s="150">
        <v>131189462</v>
      </c>
      <c r="C12" s="150">
        <v>34147417</v>
      </c>
      <c r="D12" s="150">
        <v>123070829</v>
      </c>
      <c r="E12" s="150">
        <v>28248628</v>
      </c>
    </row>
    <row r="13" spans="1:5" ht="13.8" thickBot="1" x14ac:dyDescent="0.3">
      <c r="A13" s="114" t="s">
        <v>251</v>
      </c>
      <c r="B13" s="115">
        <f>SUM(B10:B12)</f>
        <v>781979594</v>
      </c>
      <c r="C13" s="115">
        <f>SUM(C10:C12)</f>
        <v>187907525</v>
      </c>
      <c r="D13" s="115">
        <f>SUM(D10:D12)</f>
        <v>720254986</v>
      </c>
      <c r="E13" s="115">
        <f>SUM(E10:E12)</f>
        <v>181089705</v>
      </c>
    </row>
    <row r="14" spans="1:5" x14ac:dyDescent="0.25">
      <c r="B14" s="108"/>
      <c r="C14" s="108"/>
      <c r="D14" s="108"/>
      <c r="E14" s="108"/>
    </row>
    <row r="15" spans="1:5" x14ac:dyDescent="0.25">
      <c r="D15" s="106"/>
      <c r="E15" s="106"/>
    </row>
    <row r="16" spans="1:5" ht="13.8" thickBot="1" x14ac:dyDescent="0.3">
      <c r="A16" s="140" t="s">
        <v>252</v>
      </c>
      <c r="D16" s="106"/>
      <c r="E16" s="116" t="s">
        <v>246</v>
      </c>
    </row>
    <row r="17" spans="1:8" ht="13.8" thickBot="1" x14ac:dyDescent="0.3">
      <c r="A17" s="346" t="s">
        <v>314</v>
      </c>
      <c r="B17" s="348" t="s">
        <v>298</v>
      </c>
      <c r="C17" s="349"/>
      <c r="D17" s="350" t="s">
        <v>299</v>
      </c>
      <c r="E17" s="351"/>
    </row>
    <row r="18" spans="1:8" ht="13.8" thickBot="1" x14ac:dyDescent="0.3">
      <c r="A18" s="347"/>
      <c r="B18" s="111" t="s">
        <v>247</v>
      </c>
      <c r="C18" s="111" t="s">
        <v>204</v>
      </c>
      <c r="D18" s="117" t="s">
        <v>247</v>
      </c>
      <c r="E18" s="111" t="s">
        <v>204</v>
      </c>
    </row>
    <row r="19" spans="1:8" x14ac:dyDescent="0.25">
      <c r="A19" s="143" t="s">
        <v>253</v>
      </c>
      <c r="B19" s="152">
        <v>29857539</v>
      </c>
      <c r="C19" s="152">
        <v>6544482</v>
      </c>
      <c r="D19" s="152">
        <v>18962631</v>
      </c>
      <c r="E19" s="152">
        <v>4257844</v>
      </c>
    </row>
    <row r="20" spans="1:8" ht="13.8" thickBot="1" x14ac:dyDescent="0.3">
      <c r="A20" s="143" t="s">
        <v>254</v>
      </c>
      <c r="B20" s="150">
        <v>241796447</v>
      </c>
      <c r="C20" s="150">
        <v>57479862</v>
      </c>
      <c r="D20" s="150">
        <v>186895816</v>
      </c>
      <c r="E20" s="150">
        <v>39331871</v>
      </c>
    </row>
    <row r="21" spans="1:8" ht="13.8" thickBot="1" x14ac:dyDescent="0.3">
      <c r="A21" s="149" t="s">
        <v>251</v>
      </c>
      <c r="B21" s="119">
        <f>+SUM(B19:B20)</f>
        <v>271653986</v>
      </c>
      <c r="C21" s="119">
        <f>+SUM(C19:C20)</f>
        <v>64024344</v>
      </c>
      <c r="D21" s="119">
        <f>+SUM(D19:D20)</f>
        <v>205858447</v>
      </c>
      <c r="E21" s="119">
        <f>+SUM(E19:E20)</f>
        <v>43589715</v>
      </c>
    </row>
    <row r="22" spans="1:8" x14ac:dyDescent="0.25">
      <c r="B22" s="108"/>
      <c r="C22" s="108"/>
      <c r="D22" s="108"/>
      <c r="E22" s="108"/>
    </row>
    <row r="23" spans="1:8" x14ac:dyDescent="0.25">
      <c r="D23" s="106"/>
      <c r="E23" s="106"/>
    </row>
    <row r="24" spans="1:8" ht="13.8" thickBot="1" x14ac:dyDescent="0.3">
      <c r="A24" s="140" t="s">
        <v>255</v>
      </c>
      <c r="D24" s="106"/>
      <c r="E24" s="116" t="s">
        <v>246</v>
      </c>
    </row>
    <row r="25" spans="1:8" ht="13.8" thickBot="1" x14ac:dyDescent="0.3">
      <c r="A25" s="346" t="s">
        <v>315</v>
      </c>
      <c r="B25" s="348" t="s">
        <v>298</v>
      </c>
      <c r="C25" s="349"/>
      <c r="D25" s="350" t="s">
        <v>299</v>
      </c>
      <c r="E25" s="351"/>
    </row>
    <row r="26" spans="1:8" ht="13.8" thickBot="1" x14ac:dyDescent="0.3">
      <c r="A26" s="347"/>
      <c r="B26" s="111" t="s">
        <v>247</v>
      </c>
      <c r="C26" s="111" t="s">
        <v>204</v>
      </c>
      <c r="D26" s="117" t="s">
        <v>247</v>
      </c>
      <c r="E26" s="120" t="s">
        <v>204</v>
      </c>
      <c r="G26" s="93"/>
      <c r="H26" s="93"/>
    </row>
    <row r="27" spans="1:8" x14ac:dyDescent="0.25">
      <c r="A27" s="174" t="s">
        <v>292</v>
      </c>
      <c r="B27" s="152">
        <v>290870928</v>
      </c>
      <c r="C27" s="152">
        <v>72879418</v>
      </c>
      <c r="D27" s="152">
        <v>285883396</v>
      </c>
      <c r="E27" s="152">
        <v>70269462</v>
      </c>
      <c r="G27" s="93"/>
      <c r="H27" s="93"/>
    </row>
    <row r="28" spans="1:8" ht="23.4" x14ac:dyDescent="0.25">
      <c r="A28" s="143" t="s">
        <v>293</v>
      </c>
      <c r="B28" s="150">
        <v>133189658</v>
      </c>
      <c r="C28" s="150">
        <v>31415401</v>
      </c>
      <c r="D28" s="150">
        <v>143639056</v>
      </c>
      <c r="E28" s="150">
        <v>33051053</v>
      </c>
      <c r="G28" s="93"/>
      <c r="H28" s="93"/>
    </row>
    <row r="29" spans="1:8" ht="13.2" customHeight="1" x14ac:dyDescent="0.25">
      <c r="A29" s="143" t="s">
        <v>294</v>
      </c>
      <c r="B29" s="150">
        <v>50279820</v>
      </c>
      <c r="C29" s="150">
        <v>14255410</v>
      </c>
      <c r="D29" s="150">
        <v>55089786</v>
      </c>
      <c r="E29" s="150">
        <v>13548510</v>
      </c>
      <c r="G29" s="93"/>
      <c r="H29" s="93"/>
    </row>
    <row r="30" spans="1:8" ht="13.8" thickBot="1" x14ac:dyDescent="0.3">
      <c r="A30" s="174" t="s">
        <v>257</v>
      </c>
      <c r="B30" s="150">
        <v>8681725</v>
      </c>
      <c r="C30" s="150">
        <v>1832429</v>
      </c>
      <c r="D30" s="150">
        <v>7353188</v>
      </c>
      <c r="E30" s="150">
        <v>1944880</v>
      </c>
      <c r="G30" s="93"/>
      <c r="H30" s="93"/>
    </row>
    <row r="31" spans="1:8" ht="13.8" thickBot="1" x14ac:dyDescent="0.3">
      <c r="A31" s="149" t="s">
        <v>251</v>
      </c>
      <c r="B31" s="119">
        <f>SUM(B27:B30)</f>
        <v>483022131</v>
      </c>
      <c r="C31" s="119">
        <f>SUM(C27:C30)</f>
        <v>120382658</v>
      </c>
      <c r="D31" s="119">
        <f>SUM(D27:D30)</f>
        <v>491965426</v>
      </c>
      <c r="E31" s="119">
        <f>SUM(E27:E30)</f>
        <v>118813905</v>
      </c>
      <c r="G31" s="93"/>
      <c r="H31" s="93"/>
    </row>
    <row r="32" spans="1:8" x14ac:dyDescent="0.25">
      <c r="A32" s="121"/>
      <c r="B32" s="122"/>
      <c r="C32" s="122"/>
      <c r="D32" s="122"/>
      <c r="E32" s="122"/>
    </row>
    <row r="33" spans="1:5" x14ac:dyDescent="0.25">
      <c r="A33" s="121"/>
      <c r="B33" s="122"/>
      <c r="C33" s="122"/>
      <c r="D33" s="122"/>
      <c r="E33" s="122"/>
    </row>
    <row r="34" spans="1:5" ht="13.8" thickBot="1" x14ac:dyDescent="0.3">
      <c r="A34" s="140" t="s">
        <v>258</v>
      </c>
      <c r="D34" s="106"/>
      <c r="E34" s="116" t="s">
        <v>246</v>
      </c>
    </row>
    <row r="35" spans="1:5" ht="13.8" thickBot="1" x14ac:dyDescent="0.3">
      <c r="A35" s="346" t="s">
        <v>316</v>
      </c>
      <c r="B35" s="348" t="s">
        <v>298</v>
      </c>
      <c r="C35" s="349"/>
      <c r="D35" s="350" t="s">
        <v>299</v>
      </c>
      <c r="E35" s="351"/>
    </row>
    <row r="36" spans="1:5" ht="13.8" thickBot="1" x14ac:dyDescent="0.3">
      <c r="A36" s="347"/>
      <c r="B36" s="117" t="s">
        <v>247</v>
      </c>
      <c r="C36" s="117" t="s">
        <v>204</v>
      </c>
      <c r="D36" s="117" t="s">
        <v>247</v>
      </c>
      <c r="E36" s="120" t="s">
        <v>204</v>
      </c>
    </row>
    <row r="37" spans="1:5" x14ac:dyDescent="0.25">
      <c r="A37" s="143" t="s">
        <v>256</v>
      </c>
      <c r="B37" s="152">
        <v>270460872</v>
      </c>
      <c r="C37" s="152">
        <v>55089109</v>
      </c>
      <c r="D37" s="152">
        <v>284852560</v>
      </c>
      <c r="E37" s="152">
        <v>70035927</v>
      </c>
    </row>
    <row r="38" spans="1:5" ht="13.8" thickBot="1" x14ac:dyDescent="0.3">
      <c r="A38" s="143" t="s">
        <v>257</v>
      </c>
      <c r="B38" s="150">
        <v>30827729</v>
      </c>
      <c r="C38" s="150">
        <v>21418804</v>
      </c>
      <c r="D38" s="150">
        <v>24339568</v>
      </c>
      <c r="E38" s="150">
        <v>7994679</v>
      </c>
    </row>
    <row r="39" spans="1:5" ht="13.8" thickBot="1" x14ac:dyDescent="0.3">
      <c r="A39" s="149" t="s">
        <v>251</v>
      </c>
      <c r="B39" s="119">
        <f>SUM(B37:B38)</f>
        <v>301288601</v>
      </c>
      <c r="C39" s="119">
        <f>SUM(C37:C38)</f>
        <v>76507913</v>
      </c>
      <c r="D39" s="119">
        <f>SUM(D37:D38)</f>
        <v>309192128</v>
      </c>
      <c r="E39" s="119">
        <f>SUM(E37:E38)</f>
        <v>78030606</v>
      </c>
    </row>
    <row r="40" spans="1:5" x14ac:dyDescent="0.25">
      <c r="D40" s="106"/>
      <c r="E40" s="106"/>
    </row>
    <row r="41" spans="1:5" x14ac:dyDescent="0.25">
      <c r="D41" s="106"/>
      <c r="E41" s="106"/>
    </row>
    <row r="42" spans="1:5" ht="13.8" thickBot="1" x14ac:dyDescent="0.3">
      <c r="A42" s="140" t="s">
        <v>259</v>
      </c>
      <c r="D42" s="106"/>
      <c r="E42" s="116" t="s">
        <v>246</v>
      </c>
    </row>
    <row r="43" spans="1:5" ht="13.8" thickBot="1" x14ac:dyDescent="0.3">
      <c r="A43" s="346" t="s">
        <v>317</v>
      </c>
      <c r="B43" s="348" t="s">
        <v>298</v>
      </c>
      <c r="C43" s="349"/>
      <c r="D43" s="350" t="s">
        <v>299</v>
      </c>
      <c r="E43" s="351"/>
    </row>
    <row r="44" spans="1:5" ht="13.8" thickBot="1" x14ac:dyDescent="0.3">
      <c r="A44" s="347"/>
      <c r="B44" s="117" t="s">
        <v>247</v>
      </c>
      <c r="C44" s="117" t="s">
        <v>204</v>
      </c>
      <c r="D44" s="117" t="s">
        <v>247</v>
      </c>
      <c r="E44" s="111" t="s">
        <v>204</v>
      </c>
    </row>
    <row r="45" spans="1:5" x14ac:dyDescent="0.25">
      <c r="A45" s="143" t="s">
        <v>260</v>
      </c>
      <c r="B45" s="152">
        <v>8592944</v>
      </c>
      <c r="C45" s="152">
        <v>3928030</v>
      </c>
      <c r="D45" s="152">
        <v>25153961</v>
      </c>
      <c r="E45" s="152">
        <v>4165694.5199999996</v>
      </c>
    </row>
    <row r="46" spans="1:5" x14ac:dyDescent="0.25">
      <c r="A46" s="143" t="s">
        <v>261</v>
      </c>
      <c r="B46" s="150">
        <v>40654631</v>
      </c>
      <c r="C46" s="150">
        <v>12706093</v>
      </c>
      <c r="D46" s="150">
        <v>43408082</v>
      </c>
      <c r="E46" s="150">
        <v>9847016.5399999991</v>
      </c>
    </row>
    <row r="47" spans="1:5" x14ac:dyDescent="0.25">
      <c r="A47" s="143" t="s">
        <v>262</v>
      </c>
      <c r="B47" s="150">
        <v>421619</v>
      </c>
      <c r="C47" s="150">
        <v>47833</v>
      </c>
      <c r="D47" s="150">
        <v>367955</v>
      </c>
      <c r="E47" s="150">
        <v>-0.14000000001396984</v>
      </c>
    </row>
    <row r="48" spans="1:5" ht="13.8" thickBot="1" x14ac:dyDescent="0.3">
      <c r="A48" s="143" t="s">
        <v>263</v>
      </c>
      <c r="B48" s="150">
        <v>-2725527</v>
      </c>
      <c r="C48" s="150">
        <v>-113712</v>
      </c>
      <c r="D48" s="150">
        <v>-1935294</v>
      </c>
      <c r="E48" s="150">
        <v>-209518.83999999985</v>
      </c>
    </row>
    <row r="49" spans="1:7" ht="13.8" thickBot="1" x14ac:dyDescent="0.3">
      <c r="A49" s="149" t="s">
        <v>251</v>
      </c>
      <c r="B49" s="119">
        <f>SUM(B45:B48)</f>
        <v>46943667</v>
      </c>
      <c r="C49" s="119">
        <f>SUM(C45:C48)</f>
        <v>16568244</v>
      </c>
      <c r="D49" s="119">
        <f>SUM(D45:D48)</f>
        <v>66994704</v>
      </c>
      <c r="E49" s="119">
        <f>SUM(E45:E48)</f>
        <v>13803192.079999998</v>
      </c>
    </row>
    <row r="50" spans="1:7" x14ac:dyDescent="0.25">
      <c r="A50" s="121"/>
      <c r="B50" s="175"/>
      <c r="C50" s="175"/>
      <c r="D50" s="175"/>
      <c r="E50" s="175"/>
    </row>
    <row r="51" spans="1:7" x14ac:dyDescent="0.25">
      <c r="A51" s="121"/>
      <c r="B51" s="175"/>
      <c r="C51" s="175"/>
      <c r="D51" s="175"/>
      <c r="E51" s="175"/>
    </row>
    <row r="52" spans="1:7" ht="13.8" thickBot="1" x14ac:dyDescent="0.3">
      <c r="A52" s="140" t="s">
        <v>288</v>
      </c>
      <c r="D52" s="106"/>
      <c r="E52" s="116" t="s">
        <v>246</v>
      </c>
    </row>
    <row r="53" spans="1:7" ht="13.8" thickBot="1" x14ac:dyDescent="0.3">
      <c r="A53" s="346" t="s">
        <v>318</v>
      </c>
      <c r="B53" s="348" t="s">
        <v>298</v>
      </c>
      <c r="C53" s="349"/>
      <c r="D53" s="350" t="s">
        <v>299</v>
      </c>
      <c r="E53" s="351"/>
    </row>
    <row r="54" spans="1:7" ht="13.8" thickBot="1" x14ac:dyDescent="0.3">
      <c r="A54" s="347"/>
      <c r="B54" s="117" t="s">
        <v>247</v>
      </c>
      <c r="C54" s="117" t="s">
        <v>204</v>
      </c>
      <c r="D54" s="117" t="s">
        <v>247</v>
      </c>
      <c r="E54" s="111" t="s">
        <v>204</v>
      </c>
    </row>
    <row r="55" spans="1:7" x14ac:dyDescent="0.25">
      <c r="A55" s="174" t="s">
        <v>264</v>
      </c>
      <c r="B55" s="152">
        <v>351725781</v>
      </c>
      <c r="C55" s="152">
        <v>98286358</v>
      </c>
      <c r="D55" s="152">
        <v>332183100</v>
      </c>
      <c r="E55" s="152">
        <v>84290933</v>
      </c>
      <c r="G55" s="98"/>
    </row>
    <row r="56" spans="1:7" x14ac:dyDescent="0.25">
      <c r="A56" s="174" t="s">
        <v>265</v>
      </c>
      <c r="B56" s="150">
        <v>45698288</v>
      </c>
      <c r="C56" s="150">
        <v>9343236</v>
      </c>
      <c r="D56" s="150">
        <v>45125631</v>
      </c>
      <c r="E56" s="150">
        <v>11736058</v>
      </c>
    </row>
    <row r="57" spans="1:7" x14ac:dyDescent="0.25">
      <c r="A57" s="174" t="s">
        <v>295</v>
      </c>
      <c r="B57" s="150">
        <v>34474391</v>
      </c>
      <c r="C57" s="150">
        <v>15544319</v>
      </c>
      <c r="D57" s="150">
        <v>33913498</v>
      </c>
      <c r="E57" s="150">
        <v>7643706</v>
      </c>
    </row>
    <row r="58" spans="1:7" ht="13.8" thickBot="1" x14ac:dyDescent="0.3">
      <c r="A58" s="174" t="s">
        <v>296</v>
      </c>
      <c r="B58" s="150">
        <v>27544166</v>
      </c>
      <c r="C58" s="150">
        <v>11756470</v>
      </c>
      <c r="D58" s="113">
        <v>29207456</v>
      </c>
      <c r="E58" s="113">
        <v>11052335</v>
      </c>
    </row>
    <row r="59" spans="1:7" ht="13.8" thickBot="1" x14ac:dyDescent="0.3">
      <c r="A59" s="149" t="s">
        <v>251</v>
      </c>
      <c r="B59" s="119">
        <f>SUM(B55:B58)</f>
        <v>459442626</v>
      </c>
      <c r="C59" s="119">
        <f>SUM(C55:C58)</f>
        <v>134930383</v>
      </c>
      <c r="D59" s="119">
        <f>SUM(D55:D58)</f>
        <v>440429685</v>
      </c>
      <c r="E59" s="118">
        <f>SUM(E55:E58)</f>
        <v>114723032</v>
      </c>
    </row>
    <row r="60" spans="1:7" x14ac:dyDescent="0.25">
      <c r="B60" s="108"/>
      <c r="C60" s="108"/>
      <c r="D60" s="108"/>
      <c r="E60" s="108"/>
    </row>
    <row r="61" spans="1:7" x14ac:dyDescent="0.25">
      <c r="D61" s="106"/>
      <c r="E61" s="106"/>
    </row>
    <row r="62" spans="1:7" ht="13.8" thickBot="1" x14ac:dyDescent="0.3">
      <c r="A62" s="140" t="s">
        <v>266</v>
      </c>
      <c r="D62" s="123"/>
      <c r="E62" s="116" t="s">
        <v>246</v>
      </c>
    </row>
    <row r="63" spans="1:7" ht="13.8" thickBot="1" x14ac:dyDescent="0.3">
      <c r="A63" s="346" t="s">
        <v>319</v>
      </c>
      <c r="B63" s="348" t="s">
        <v>298</v>
      </c>
      <c r="C63" s="349"/>
      <c r="D63" s="350" t="s">
        <v>299</v>
      </c>
      <c r="E63" s="351"/>
    </row>
    <row r="64" spans="1:7" ht="13.8" thickBot="1" x14ac:dyDescent="0.3">
      <c r="A64" s="347"/>
      <c r="B64" s="117" t="s">
        <v>247</v>
      </c>
      <c r="C64" s="117" t="s">
        <v>204</v>
      </c>
      <c r="D64" s="117" t="s">
        <v>247</v>
      </c>
      <c r="E64" s="111" t="s">
        <v>204</v>
      </c>
    </row>
    <row r="65" spans="1:6" ht="23.4" x14ac:dyDescent="0.25">
      <c r="A65" s="143" t="s">
        <v>291</v>
      </c>
      <c r="B65" s="152">
        <v>180412586</v>
      </c>
      <c r="C65" s="152">
        <v>36272806</v>
      </c>
      <c r="D65" s="152">
        <v>173681279</v>
      </c>
      <c r="E65" s="152">
        <v>61373051</v>
      </c>
      <c r="F65" s="98"/>
    </row>
    <row r="66" spans="1:6" ht="23.4" x14ac:dyDescent="0.25">
      <c r="A66" s="143" t="s">
        <v>267</v>
      </c>
      <c r="B66" s="150">
        <v>-6032690</v>
      </c>
      <c r="C66" s="150">
        <v>-7839374</v>
      </c>
      <c r="D66" s="150">
        <v>13522210</v>
      </c>
      <c r="E66" s="150">
        <v>531014</v>
      </c>
      <c r="F66" s="98"/>
    </row>
    <row r="67" spans="1:6" ht="13.8" thickBot="1" x14ac:dyDescent="0.3">
      <c r="A67" s="174" t="s">
        <v>297</v>
      </c>
      <c r="B67" s="150">
        <v>20631036</v>
      </c>
      <c r="C67" s="150">
        <v>8334270</v>
      </c>
      <c r="D67" s="150">
        <v>48821257</v>
      </c>
      <c r="E67" s="150">
        <v>22761131</v>
      </c>
    </row>
    <row r="68" spans="1:6" ht="13.8" thickBot="1" x14ac:dyDescent="0.3">
      <c r="A68" s="149" t="s">
        <v>251</v>
      </c>
      <c r="B68" s="119">
        <f>SUM(B65:B67)</f>
        <v>195010932</v>
      </c>
      <c r="C68" s="119">
        <f>SUM(C65:C67)</f>
        <v>36767702</v>
      </c>
      <c r="D68" s="119">
        <f>SUM(D65:D67)</f>
        <v>236024746</v>
      </c>
      <c r="E68" s="119">
        <f>SUM(E65:E67)</f>
        <v>84665196</v>
      </c>
    </row>
    <row r="69" spans="1:6" x14ac:dyDescent="0.25">
      <c r="B69" s="108"/>
      <c r="C69" s="108"/>
      <c r="D69" s="108"/>
      <c r="E69" s="108"/>
    </row>
    <row r="70" spans="1:6" x14ac:dyDescent="0.25">
      <c r="D70" s="106"/>
      <c r="E70" s="106"/>
    </row>
    <row r="71" spans="1:6" ht="13.8" thickBot="1" x14ac:dyDescent="0.3">
      <c r="A71" s="140" t="s">
        <v>268</v>
      </c>
      <c r="C71" s="116" t="s">
        <v>246</v>
      </c>
      <c r="D71" s="124"/>
      <c r="E71" s="124"/>
    </row>
    <row r="72" spans="1:6" ht="13.8" thickBot="1" x14ac:dyDescent="0.3">
      <c r="A72" s="190" t="s">
        <v>312</v>
      </c>
      <c r="B72" s="125" t="s">
        <v>227</v>
      </c>
      <c r="C72" s="125" t="s">
        <v>300</v>
      </c>
      <c r="D72" s="124"/>
      <c r="E72" s="124"/>
    </row>
    <row r="73" spans="1:6" x14ac:dyDescent="0.25">
      <c r="A73" s="142" t="s">
        <v>269</v>
      </c>
      <c r="B73" s="184">
        <v>412197218</v>
      </c>
      <c r="C73" s="126">
        <v>421479852</v>
      </c>
      <c r="D73" s="124"/>
      <c r="E73" s="124"/>
    </row>
    <row r="74" spans="1:6" x14ac:dyDescent="0.25">
      <c r="A74" s="143"/>
      <c r="B74" s="183"/>
      <c r="C74" s="150"/>
      <c r="D74" s="124"/>
      <c r="E74" s="124"/>
    </row>
    <row r="75" spans="1:6" x14ac:dyDescent="0.25">
      <c r="A75" s="144" t="s">
        <v>270</v>
      </c>
      <c r="B75" s="185">
        <f>+B76+B77</f>
        <v>1767612516</v>
      </c>
      <c r="C75" s="127">
        <f>+C76+C77</f>
        <v>1841823262</v>
      </c>
      <c r="D75" s="124"/>
      <c r="E75" s="124"/>
    </row>
    <row r="76" spans="1:6" x14ac:dyDescent="0.25">
      <c r="A76" s="141" t="s">
        <v>228</v>
      </c>
      <c r="B76" s="183">
        <v>1279570475</v>
      </c>
      <c r="C76" s="150">
        <v>1300796321</v>
      </c>
      <c r="D76" s="124"/>
      <c r="E76" s="124"/>
    </row>
    <row r="77" spans="1:6" x14ac:dyDescent="0.25">
      <c r="A77" s="141" t="s">
        <v>229</v>
      </c>
      <c r="B77" s="183">
        <v>488042041</v>
      </c>
      <c r="C77" s="150">
        <v>541026941</v>
      </c>
      <c r="D77" s="124"/>
      <c r="E77" s="124"/>
    </row>
    <row r="78" spans="1:6" x14ac:dyDescent="0.25">
      <c r="A78" s="144" t="s">
        <v>271</v>
      </c>
      <c r="B78" s="186">
        <v>0</v>
      </c>
      <c r="C78" s="162">
        <v>0</v>
      </c>
      <c r="D78" s="124"/>
      <c r="E78" s="124"/>
    </row>
    <row r="79" spans="1:6" x14ac:dyDescent="0.25">
      <c r="A79" s="144"/>
      <c r="B79" s="185"/>
      <c r="C79" s="127"/>
      <c r="D79" s="124"/>
      <c r="E79" s="124"/>
    </row>
    <row r="80" spans="1:6" ht="13.8" thickBot="1" x14ac:dyDescent="0.3">
      <c r="A80" s="128" t="s">
        <v>232</v>
      </c>
      <c r="B80" s="187">
        <v>0</v>
      </c>
      <c r="C80" s="188">
        <v>0</v>
      </c>
      <c r="D80" s="124"/>
      <c r="E80" s="124"/>
    </row>
    <row r="81" spans="1:5" ht="13.8" thickBot="1" x14ac:dyDescent="0.3">
      <c r="A81" s="145" t="s">
        <v>251</v>
      </c>
      <c r="B81" s="119">
        <f>+B78+B75+B73+B80</f>
        <v>2179809734</v>
      </c>
      <c r="C81" s="119">
        <f>+C78+C75+C73+C80</f>
        <v>2263303114</v>
      </c>
      <c r="D81" s="124"/>
      <c r="E81" s="124"/>
    </row>
    <row r="82" spans="1:5" x14ac:dyDescent="0.25">
      <c r="B82" s="108"/>
      <c r="C82" s="108"/>
      <c r="D82" s="124"/>
      <c r="E82" s="124"/>
    </row>
    <row r="83" spans="1:5" x14ac:dyDescent="0.25">
      <c r="D83" s="124"/>
      <c r="E83" s="124"/>
    </row>
    <row r="84" spans="1:5" ht="13.8" thickBot="1" x14ac:dyDescent="0.3">
      <c r="A84" s="140" t="s">
        <v>272</v>
      </c>
      <c r="C84" s="116" t="s">
        <v>246</v>
      </c>
      <c r="D84" s="124"/>
      <c r="E84" s="124"/>
    </row>
    <row r="85" spans="1:5" ht="13.8" thickBot="1" x14ac:dyDescent="0.3">
      <c r="A85" s="190" t="s">
        <v>311</v>
      </c>
      <c r="B85" s="125" t="s">
        <v>227</v>
      </c>
      <c r="C85" s="125" t="s">
        <v>300</v>
      </c>
      <c r="D85" s="124"/>
      <c r="E85" s="124"/>
    </row>
    <row r="86" spans="1:5" x14ac:dyDescent="0.25">
      <c r="A86" s="147" t="s">
        <v>230</v>
      </c>
      <c r="B86" s="150">
        <v>810491088</v>
      </c>
      <c r="C86" s="150">
        <v>753064621</v>
      </c>
      <c r="D86" s="124"/>
      <c r="E86" s="124"/>
    </row>
    <row r="87" spans="1:5" x14ac:dyDescent="0.25">
      <c r="A87" s="148" t="s">
        <v>231</v>
      </c>
      <c r="B87" s="150">
        <v>147847694</v>
      </c>
      <c r="C87" s="150">
        <v>21070270</v>
      </c>
      <c r="D87" s="124"/>
      <c r="E87" s="124"/>
    </row>
    <row r="88" spans="1:5" x14ac:dyDescent="0.25">
      <c r="A88" s="148"/>
      <c r="B88" s="150"/>
      <c r="C88" s="150"/>
      <c r="D88" s="124"/>
      <c r="E88" s="124"/>
    </row>
    <row r="89" spans="1:5" ht="13.8" thickBot="1" x14ac:dyDescent="0.3">
      <c r="A89" s="128" t="s">
        <v>232</v>
      </c>
      <c r="B89" s="163">
        <v>0</v>
      </c>
      <c r="C89" s="136">
        <v>0</v>
      </c>
      <c r="D89" s="124"/>
      <c r="E89" s="124"/>
    </row>
    <row r="90" spans="1:5" ht="13.8" thickBot="1" x14ac:dyDescent="0.3">
      <c r="A90" s="145" t="s">
        <v>251</v>
      </c>
      <c r="B90" s="119">
        <f>SUM(B86:B89)</f>
        <v>958338782</v>
      </c>
      <c r="C90" s="119">
        <f>SUM(C86:C89)</f>
        <v>774134891</v>
      </c>
      <c r="D90" s="124"/>
      <c r="E90" s="124"/>
    </row>
    <row r="91" spans="1:5" x14ac:dyDescent="0.25">
      <c r="B91" s="108"/>
      <c r="C91" s="108"/>
      <c r="D91" s="124"/>
      <c r="E91" s="124"/>
    </row>
    <row r="92" spans="1:5" x14ac:dyDescent="0.25">
      <c r="D92" s="124"/>
      <c r="E92" s="124"/>
    </row>
    <row r="93" spans="1:5" ht="13.8" thickBot="1" x14ac:dyDescent="0.3">
      <c r="A93" s="139" t="s">
        <v>273</v>
      </c>
      <c r="C93" s="116" t="s">
        <v>246</v>
      </c>
      <c r="D93" s="124"/>
      <c r="E93" s="124"/>
    </row>
    <row r="94" spans="1:5" ht="13.8" thickBot="1" x14ac:dyDescent="0.3">
      <c r="A94" s="189" t="s">
        <v>310</v>
      </c>
      <c r="B94" s="125" t="s">
        <v>227</v>
      </c>
      <c r="C94" s="125" t="s">
        <v>300</v>
      </c>
      <c r="D94" s="124"/>
      <c r="E94" s="124"/>
    </row>
    <row r="95" spans="1:5" x14ac:dyDescent="0.25">
      <c r="A95" s="148" t="s">
        <v>287</v>
      </c>
      <c r="B95" s="150">
        <v>501234808</v>
      </c>
      <c r="C95" s="150">
        <v>415536615</v>
      </c>
      <c r="D95" s="124"/>
      <c r="E95" s="124"/>
    </row>
    <row r="96" spans="1:5" x14ac:dyDescent="0.25">
      <c r="A96" s="130" t="s">
        <v>233</v>
      </c>
      <c r="B96" s="150">
        <v>596525929</v>
      </c>
      <c r="C96" s="150">
        <v>551322886</v>
      </c>
      <c r="D96" s="124"/>
      <c r="E96" s="124"/>
    </row>
    <row r="97" spans="1:6" x14ac:dyDescent="0.25">
      <c r="A97" s="130" t="s">
        <v>234</v>
      </c>
      <c r="B97" s="150">
        <v>1995759118</v>
      </c>
      <c r="C97" s="150">
        <v>2630574528</v>
      </c>
      <c r="D97" s="124"/>
      <c r="E97" s="124"/>
    </row>
    <row r="98" spans="1:6" x14ac:dyDescent="0.25">
      <c r="A98" s="130" t="s">
        <v>235</v>
      </c>
      <c r="B98" s="150">
        <v>574826430</v>
      </c>
      <c r="C98" s="150">
        <v>450105787</v>
      </c>
      <c r="D98" s="124"/>
      <c r="E98" s="124"/>
    </row>
    <row r="99" spans="1:6" x14ac:dyDescent="0.25">
      <c r="A99" s="130"/>
      <c r="B99" s="151"/>
      <c r="C99" s="151"/>
      <c r="D99" s="124"/>
      <c r="E99" s="124"/>
    </row>
    <row r="100" spans="1:6" x14ac:dyDescent="0.25">
      <c r="A100" s="130" t="s">
        <v>232</v>
      </c>
      <c r="B100" s="150">
        <v>-8255991</v>
      </c>
      <c r="C100" s="150">
        <v>-6771524</v>
      </c>
      <c r="D100" s="124"/>
      <c r="E100" s="124"/>
    </row>
    <row r="101" spans="1:6" ht="13.8" thickBot="1" x14ac:dyDescent="0.3">
      <c r="A101" s="158" t="s">
        <v>274</v>
      </c>
      <c r="B101" s="150">
        <v>-507776</v>
      </c>
      <c r="C101" s="150">
        <v>-499203.86</v>
      </c>
      <c r="D101" s="124"/>
      <c r="E101" s="124"/>
    </row>
    <row r="102" spans="1:6" ht="13.8" thickBot="1" x14ac:dyDescent="0.3">
      <c r="A102" s="149" t="s">
        <v>251</v>
      </c>
      <c r="B102" s="119">
        <f>+B101+B100+B98+B97+B96+B95</f>
        <v>3659582518</v>
      </c>
      <c r="C102" s="119">
        <f>+C101+C100+C98+C97+C96+C95</f>
        <v>4040269088.1399999</v>
      </c>
      <c r="D102" s="132"/>
      <c r="E102" s="124"/>
    </row>
    <row r="103" spans="1:6" x14ac:dyDescent="0.25">
      <c r="B103" s="108"/>
      <c r="C103" s="108"/>
      <c r="D103" s="124"/>
      <c r="E103" s="124"/>
    </row>
    <row r="104" spans="1:6" x14ac:dyDescent="0.25">
      <c r="D104" s="124"/>
      <c r="E104" s="124"/>
    </row>
    <row r="105" spans="1:6" ht="13.8" thickBot="1" x14ac:dyDescent="0.3">
      <c r="A105" s="139" t="s">
        <v>275</v>
      </c>
      <c r="C105" s="116" t="s">
        <v>246</v>
      </c>
      <c r="D105" s="124"/>
      <c r="E105" s="124"/>
    </row>
    <row r="106" spans="1:6" ht="13.8" thickBot="1" x14ac:dyDescent="0.3">
      <c r="A106" s="189" t="s">
        <v>309</v>
      </c>
      <c r="B106" s="125" t="s">
        <v>227</v>
      </c>
      <c r="C106" s="125" t="s">
        <v>300</v>
      </c>
      <c r="D106" s="124"/>
      <c r="E106" s="124"/>
    </row>
    <row r="107" spans="1:6" x14ac:dyDescent="0.25">
      <c r="A107" s="133" t="s">
        <v>301</v>
      </c>
      <c r="B107" s="127">
        <f>+B108+B109</f>
        <v>104187886</v>
      </c>
      <c r="C107" s="127">
        <f>+C108+C109</f>
        <v>81579680</v>
      </c>
      <c r="D107" s="123"/>
      <c r="E107" s="123"/>
      <c r="F107" s="167"/>
    </row>
    <row r="108" spans="1:6" x14ac:dyDescent="0.25">
      <c r="A108" s="177" t="s">
        <v>302</v>
      </c>
      <c r="B108" s="151">
        <v>104190902</v>
      </c>
      <c r="C108" s="151">
        <v>81583376</v>
      </c>
      <c r="D108" s="124"/>
      <c r="E108" s="123"/>
    </row>
    <row r="109" spans="1:6" x14ac:dyDescent="0.25">
      <c r="A109" s="177" t="s">
        <v>277</v>
      </c>
      <c r="B109" s="151">
        <v>-3016</v>
      </c>
      <c r="C109" s="151">
        <v>-3696</v>
      </c>
      <c r="D109" s="124"/>
      <c r="E109" s="124"/>
    </row>
    <row r="110" spans="1:6" x14ac:dyDescent="0.25">
      <c r="A110" s="176" t="s">
        <v>303</v>
      </c>
      <c r="B110" s="127">
        <f>+B111+B112</f>
        <v>2617620327</v>
      </c>
      <c r="C110" s="127">
        <f>+C111+C112</f>
        <v>2778956268</v>
      </c>
      <c r="D110" s="123"/>
      <c r="E110" s="123"/>
      <c r="F110" s="167"/>
    </row>
    <row r="111" spans="1:6" x14ac:dyDescent="0.25">
      <c r="A111" s="177" t="s">
        <v>302</v>
      </c>
      <c r="B111" s="151">
        <v>4185847569</v>
      </c>
      <c r="C111" s="151">
        <v>3880932056</v>
      </c>
      <c r="D111" s="124"/>
      <c r="E111" s="124"/>
    </row>
    <row r="112" spans="1:6" x14ac:dyDescent="0.25">
      <c r="A112" s="177" t="s">
        <v>277</v>
      </c>
      <c r="B112" s="151">
        <v>-1568227242</v>
      </c>
      <c r="C112" s="151">
        <v>-1101975788</v>
      </c>
      <c r="D112" s="124"/>
      <c r="E112" s="124"/>
    </row>
    <row r="113" spans="1:5" x14ac:dyDescent="0.25">
      <c r="A113" s="176" t="s">
        <v>304</v>
      </c>
      <c r="B113" s="127">
        <f>+B114+B115</f>
        <v>4078378617</v>
      </c>
      <c r="C113" s="127">
        <f>+C114+C115</f>
        <v>4580248900</v>
      </c>
      <c r="E113" s="124"/>
    </row>
    <row r="114" spans="1:5" x14ac:dyDescent="0.25">
      <c r="A114" s="177" t="s">
        <v>302</v>
      </c>
      <c r="B114" s="151">
        <v>4634571446</v>
      </c>
      <c r="C114" s="151">
        <v>4799866200</v>
      </c>
      <c r="D114" s="124"/>
      <c r="E114" s="124"/>
    </row>
    <row r="115" spans="1:5" x14ac:dyDescent="0.25">
      <c r="A115" s="177" t="s">
        <v>277</v>
      </c>
      <c r="B115" s="151">
        <v>-556192829</v>
      </c>
      <c r="C115" s="151">
        <v>-219617300</v>
      </c>
      <c r="D115" s="124"/>
      <c r="E115" s="124"/>
    </row>
    <row r="116" spans="1:5" s="180" customFormat="1" x14ac:dyDescent="0.25">
      <c r="A116" s="178" t="s">
        <v>276</v>
      </c>
      <c r="B116" s="182">
        <f>+B117+B118</f>
        <v>941539297</v>
      </c>
      <c r="C116" s="182">
        <f>+C117+C118</f>
        <v>1423592367</v>
      </c>
      <c r="D116" s="124"/>
      <c r="E116" s="179"/>
    </row>
    <row r="117" spans="1:5" s="180" customFormat="1" x14ac:dyDescent="0.25">
      <c r="A117" s="181" t="s">
        <v>302</v>
      </c>
      <c r="B117" s="164">
        <v>961008397</v>
      </c>
      <c r="C117" s="151">
        <v>1441669433</v>
      </c>
      <c r="D117" s="179"/>
      <c r="E117" s="179"/>
    </row>
    <row r="118" spans="1:5" s="180" customFormat="1" x14ac:dyDescent="0.25">
      <c r="A118" s="181" t="s">
        <v>277</v>
      </c>
      <c r="B118" s="164">
        <v>-19469100</v>
      </c>
      <c r="C118" s="151">
        <v>-18077066</v>
      </c>
      <c r="D118" s="179"/>
      <c r="E118" s="179"/>
    </row>
    <row r="119" spans="1:5" x14ac:dyDescent="0.25">
      <c r="A119" s="176" t="s">
        <v>305</v>
      </c>
      <c r="B119" s="127">
        <f>+B120+B121</f>
        <v>3492378718</v>
      </c>
      <c r="C119" s="127">
        <f>+C120+C121</f>
        <v>4036570686</v>
      </c>
      <c r="D119" s="135"/>
      <c r="E119" s="124"/>
    </row>
    <row r="120" spans="1:5" x14ac:dyDescent="0.25">
      <c r="A120" s="134" t="s">
        <v>302</v>
      </c>
      <c r="B120" s="151">
        <v>3493545226</v>
      </c>
      <c r="C120" s="151">
        <v>4039141626</v>
      </c>
      <c r="D120" s="132"/>
      <c r="E120" s="124"/>
    </row>
    <row r="121" spans="1:5" x14ac:dyDescent="0.25">
      <c r="A121" s="134" t="s">
        <v>277</v>
      </c>
      <c r="B121" s="151">
        <v>-1166508</v>
      </c>
      <c r="C121" s="151">
        <v>-2570940</v>
      </c>
      <c r="D121" s="132"/>
      <c r="E121" s="124"/>
    </row>
    <row r="122" spans="1:5" x14ac:dyDescent="0.25">
      <c r="A122" s="131"/>
      <c r="B122" s="127"/>
      <c r="C122" s="127"/>
      <c r="D122" s="191"/>
      <c r="E122" s="135"/>
    </row>
    <row r="123" spans="1:5" x14ac:dyDescent="0.25">
      <c r="A123" s="130" t="s">
        <v>232</v>
      </c>
      <c r="B123" s="151">
        <v>-90416028</v>
      </c>
      <c r="C123" s="151">
        <v>-103076997</v>
      </c>
      <c r="D123" s="167"/>
    </row>
    <row r="124" spans="1:5" ht="13.8" thickBot="1" x14ac:dyDescent="0.3">
      <c r="A124" s="130" t="s">
        <v>274</v>
      </c>
      <c r="B124" s="151">
        <v>-46845984</v>
      </c>
      <c r="C124" s="151">
        <v>-45255706</v>
      </c>
      <c r="D124" s="124"/>
      <c r="E124" s="124"/>
    </row>
    <row r="125" spans="1:5" ht="13.8" thickBot="1" x14ac:dyDescent="0.3">
      <c r="A125" s="149" t="s">
        <v>278</v>
      </c>
      <c r="B125" s="119">
        <f>+B123+B124+B119+B113+B110+B107</f>
        <v>10155303536</v>
      </c>
      <c r="C125" s="119">
        <f>+C123+C124+C119+C113+C110+C107</f>
        <v>11329022831</v>
      </c>
      <c r="D125" s="167"/>
      <c r="E125" s="98"/>
    </row>
    <row r="126" spans="1:5" x14ac:dyDescent="0.25">
      <c r="B126" s="108"/>
      <c r="C126" s="108"/>
      <c r="D126" s="81"/>
      <c r="E126" s="81"/>
    </row>
    <row r="127" spans="1:5" x14ac:dyDescent="0.25">
      <c r="D127" s="124"/>
      <c r="E127" s="124"/>
    </row>
    <row r="128" spans="1:5" ht="13.8" thickBot="1" x14ac:dyDescent="0.3">
      <c r="A128" s="140" t="s">
        <v>279</v>
      </c>
      <c r="B128" s="108"/>
      <c r="C128" s="116" t="s">
        <v>246</v>
      </c>
      <c r="D128" s="124"/>
      <c r="E128" s="124"/>
    </row>
    <row r="129" spans="1:7" ht="13.8" thickBot="1" x14ac:dyDescent="0.3">
      <c r="A129" s="190" t="s">
        <v>308</v>
      </c>
      <c r="B129" s="125" t="s">
        <v>227</v>
      </c>
      <c r="C129" s="125" t="s">
        <v>300</v>
      </c>
      <c r="D129" s="124"/>
      <c r="E129" s="124"/>
    </row>
    <row r="130" spans="1:7" x14ac:dyDescent="0.25">
      <c r="A130" s="148" t="s">
        <v>236</v>
      </c>
      <c r="B130" s="150">
        <v>913221701</v>
      </c>
      <c r="C130" s="150">
        <v>1180254901</v>
      </c>
      <c r="D130" s="123"/>
      <c r="E130" s="124"/>
    </row>
    <row r="131" spans="1:7" x14ac:dyDescent="0.25">
      <c r="A131" s="148" t="s">
        <v>237</v>
      </c>
      <c r="B131" s="150">
        <v>1954309669</v>
      </c>
      <c r="C131" s="150">
        <v>3010655654</v>
      </c>
      <c r="D131" s="191"/>
      <c r="E131" s="123"/>
      <c r="F131" s="98"/>
      <c r="G131" s="159"/>
    </row>
    <row r="132" spans="1:7" x14ac:dyDescent="0.25">
      <c r="A132" s="148" t="s">
        <v>238</v>
      </c>
      <c r="B132" s="150">
        <v>8476517508</v>
      </c>
      <c r="C132" s="150">
        <v>8886016253</v>
      </c>
      <c r="D132" s="191"/>
      <c r="E132" s="124"/>
    </row>
    <row r="133" spans="1:7" ht="13.8" thickBot="1" x14ac:dyDescent="0.3">
      <c r="A133" s="148" t="s">
        <v>280</v>
      </c>
      <c r="B133" s="150">
        <v>1048057169</v>
      </c>
      <c r="C133" s="150">
        <v>1453063764</v>
      </c>
      <c r="D133" s="191"/>
      <c r="E133" s="124"/>
    </row>
    <row r="134" spans="1:7" ht="13.8" thickBot="1" x14ac:dyDescent="0.3">
      <c r="A134" s="145" t="s">
        <v>251</v>
      </c>
      <c r="B134" s="119">
        <f>SUM(B130:B133)</f>
        <v>12392106047</v>
      </c>
      <c r="C134" s="119">
        <f>SUM(C130:C133)</f>
        <v>14529990572</v>
      </c>
      <c r="D134" s="124"/>
      <c r="E134" s="123"/>
      <c r="F134" s="123"/>
      <c r="G134" s="167"/>
    </row>
    <row r="135" spans="1:7" x14ac:dyDescent="0.25">
      <c r="B135" s="108"/>
      <c r="C135" s="108"/>
      <c r="D135" s="124"/>
      <c r="E135" s="124"/>
    </row>
    <row r="136" spans="1:7" x14ac:dyDescent="0.25">
      <c r="D136" s="124"/>
      <c r="E136" s="124"/>
    </row>
    <row r="137" spans="1:7" ht="13.8" thickBot="1" x14ac:dyDescent="0.3">
      <c r="A137" s="139" t="s">
        <v>281</v>
      </c>
      <c r="C137" s="116" t="s">
        <v>246</v>
      </c>
      <c r="D137" s="124"/>
      <c r="E137" s="124"/>
    </row>
    <row r="138" spans="1:7" ht="13.8" thickBot="1" x14ac:dyDescent="0.3">
      <c r="A138" s="189" t="s">
        <v>307</v>
      </c>
      <c r="B138" s="125" t="s">
        <v>227</v>
      </c>
      <c r="C138" s="125" t="s">
        <v>300</v>
      </c>
      <c r="D138" s="124"/>
      <c r="E138" s="124"/>
    </row>
    <row r="139" spans="1:7" x14ac:dyDescent="0.25">
      <c r="A139" s="148" t="s">
        <v>239</v>
      </c>
      <c r="B139" s="150">
        <v>561173124</v>
      </c>
      <c r="C139" s="150">
        <v>624965630</v>
      </c>
      <c r="D139" s="124"/>
      <c r="E139" s="124"/>
    </row>
    <row r="140" spans="1:7" x14ac:dyDescent="0.25">
      <c r="A140" s="147" t="s">
        <v>240</v>
      </c>
      <c r="B140" s="163">
        <v>0</v>
      </c>
      <c r="C140" s="150">
        <v>0</v>
      </c>
      <c r="D140" s="124"/>
      <c r="E140" s="124"/>
    </row>
    <row r="141" spans="1:7" x14ac:dyDescent="0.25">
      <c r="A141" s="148" t="s">
        <v>282</v>
      </c>
      <c r="B141" s="150">
        <v>393994</v>
      </c>
      <c r="C141" s="150">
        <v>0</v>
      </c>
      <c r="D141" s="124"/>
      <c r="E141" s="124"/>
    </row>
    <row r="142" spans="1:7" x14ac:dyDescent="0.25">
      <c r="A142" s="148" t="s">
        <v>283</v>
      </c>
      <c r="B142" s="150">
        <v>446650250</v>
      </c>
      <c r="C142" s="150">
        <v>88426109</v>
      </c>
      <c r="D142" s="124"/>
      <c r="E142" s="124"/>
    </row>
    <row r="143" spans="1:7" ht="13.8" thickBot="1" x14ac:dyDescent="0.3">
      <c r="A143" s="148" t="s">
        <v>284</v>
      </c>
      <c r="B143" s="150">
        <v>-3443095</v>
      </c>
      <c r="C143" s="150">
        <v>-3700954</v>
      </c>
      <c r="D143" s="124"/>
      <c r="E143" s="124"/>
    </row>
    <row r="144" spans="1:7" ht="13.8" thickBot="1" x14ac:dyDescent="0.3">
      <c r="A144" s="149" t="s">
        <v>251</v>
      </c>
      <c r="B144" s="119">
        <f>SUM(B139:B143)</f>
        <v>1004774273</v>
      </c>
      <c r="C144" s="119">
        <f>SUM(C139:C143)</f>
        <v>709690785</v>
      </c>
      <c r="D144" s="108"/>
      <c r="E144" s="124"/>
    </row>
    <row r="145" spans="1:5" x14ac:dyDescent="0.25">
      <c r="B145" s="108"/>
      <c r="C145" s="108"/>
      <c r="D145" s="124"/>
      <c r="E145" s="124"/>
    </row>
    <row r="146" spans="1:5" x14ac:dyDescent="0.25">
      <c r="D146" s="124"/>
      <c r="E146" s="124"/>
    </row>
    <row r="147" spans="1:5" ht="13.8" thickBot="1" x14ac:dyDescent="0.3">
      <c r="A147" s="139" t="s">
        <v>285</v>
      </c>
      <c r="C147" s="116" t="s">
        <v>246</v>
      </c>
      <c r="D147" s="124"/>
      <c r="E147" s="124"/>
    </row>
    <row r="148" spans="1:5" ht="13.8" thickBot="1" x14ac:dyDescent="0.3">
      <c r="A148" s="189" t="s">
        <v>306</v>
      </c>
      <c r="B148" s="125" t="s">
        <v>227</v>
      </c>
      <c r="C148" s="125" t="s">
        <v>300</v>
      </c>
      <c r="D148" s="124"/>
      <c r="E148" s="124"/>
    </row>
    <row r="149" spans="1:5" x14ac:dyDescent="0.25">
      <c r="A149" s="147" t="s">
        <v>241</v>
      </c>
      <c r="B149" s="150">
        <v>2187135040</v>
      </c>
      <c r="C149" s="150">
        <v>1715292949</v>
      </c>
      <c r="D149" s="123"/>
      <c r="E149" s="123"/>
    </row>
    <row r="150" spans="1:5" x14ac:dyDescent="0.25">
      <c r="A150" s="148" t="s">
        <v>242</v>
      </c>
      <c r="B150" s="150">
        <v>73630369</v>
      </c>
      <c r="C150" s="150">
        <v>58731565</v>
      </c>
      <c r="D150" s="124"/>
      <c r="E150" s="124"/>
    </row>
    <row r="151" spans="1:5" x14ac:dyDescent="0.25">
      <c r="A151" s="148" t="s">
        <v>286</v>
      </c>
      <c r="B151" s="150">
        <v>20118045</v>
      </c>
      <c r="C151" s="150">
        <v>22269210</v>
      </c>
      <c r="D151" s="124"/>
      <c r="E151" s="124"/>
    </row>
    <row r="152" spans="1:5" ht="13.8" thickBot="1" x14ac:dyDescent="0.3">
      <c r="A152" s="148" t="s">
        <v>243</v>
      </c>
      <c r="B152" s="150">
        <v>256138573</v>
      </c>
      <c r="C152" s="150">
        <v>391232212</v>
      </c>
      <c r="D152" s="124"/>
      <c r="E152" s="124"/>
    </row>
    <row r="153" spans="1:5" ht="13.8" thickBot="1" x14ac:dyDescent="0.3">
      <c r="A153" s="149" t="s">
        <v>251</v>
      </c>
      <c r="B153" s="119">
        <f>SUM(B149:B152)</f>
        <v>2537022027</v>
      </c>
      <c r="C153" s="119">
        <f>SUM(C149:C152)</f>
        <v>2187525936</v>
      </c>
      <c r="D153" s="124"/>
      <c r="E153" s="124"/>
    </row>
    <row r="154" spans="1:5" x14ac:dyDescent="0.25">
      <c r="B154" s="108"/>
      <c r="C154" s="108"/>
      <c r="D154" s="124"/>
      <c r="E154" s="124"/>
    </row>
    <row r="155" spans="1:5" x14ac:dyDescent="0.25">
      <c r="B155" s="129"/>
      <c r="C155" s="129"/>
      <c r="D155" s="124"/>
      <c r="E155" s="124"/>
    </row>
    <row r="156" spans="1:5" x14ac:dyDescent="0.25">
      <c r="D156" s="132"/>
      <c r="E156" s="124"/>
    </row>
    <row r="157" spans="1:5" x14ac:dyDescent="0.25">
      <c r="A157" s="137"/>
      <c r="B157" s="123"/>
      <c r="C157" s="123"/>
      <c r="D157" s="124"/>
      <c r="E157" s="124"/>
    </row>
    <row r="158" spans="1:5" x14ac:dyDescent="0.25">
      <c r="A158" s="137"/>
      <c r="B158" s="123"/>
      <c r="C158" s="123"/>
      <c r="D158" s="124"/>
      <c r="E158" s="124"/>
    </row>
    <row r="159" spans="1:5" x14ac:dyDescent="0.25">
      <c r="A159" s="137"/>
      <c r="B159" s="123"/>
      <c r="C159" s="123"/>
      <c r="D159" s="124"/>
      <c r="E159" s="124"/>
    </row>
    <row r="160" spans="1:5" x14ac:dyDescent="0.25">
      <c r="A160" s="137"/>
      <c r="B160" s="123"/>
      <c r="C160" s="123"/>
      <c r="D160" s="124"/>
      <c r="E160" s="124"/>
    </row>
    <row r="161" spans="1:5" x14ac:dyDescent="0.25">
      <c r="A161" s="137"/>
      <c r="B161" s="123"/>
      <c r="C161" s="123"/>
      <c r="D161" s="124"/>
      <c r="E161" s="124"/>
    </row>
    <row r="162" spans="1:5" x14ac:dyDescent="0.25">
      <c r="A162" s="137"/>
      <c r="B162" s="123"/>
      <c r="C162" s="123"/>
      <c r="D162" s="124"/>
      <c r="E162" s="124"/>
    </row>
    <row r="163" spans="1:5" x14ac:dyDescent="0.25">
      <c r="A163" s="137"/>
      <c r="B163" s="123"/>
      <c r="C163" s="123"/>
      <c r="D163" s="124"/>
      <c r="E163" s="124"/>
    </row>
    <row r="164" spans="1:5" x14ac:dyDescent="0.25">
      <c r="A164" s="137"/>
      <c r="B164" s="123"/>
      <c r="C164" s="123"/>
      <c r="D164" s="124"/>
      <c r="E164" s="124"/>
    </row>
    <row r="165" spans="1:5" x14ac:dyDescent="0.25">
      <c r="A165" s="137"/>
      <c r="B165" s="123"/>
      <c r="C165" s="123"/>
      <c r="D165" s="124"/>
      <c r="E165" s="124"/>
    </row>
    <row r="166" spans="1:5" x14ac:dyDescent="0.25">
      <c r="A166" s="137"/>
      <c r="B166" s="123"/>
      <c r="C166" s="123"/>
      <c r="D166" s="124"/>
      <c r="E166" s="124"/>
    </row>
    <row r="167" spans="1:5" x14ac:dyDescent="0.25">
      <c r="A167" s="137"/>
      <c r="B167" s="123"/>
      <c r="C167" s="123"/>
      <c r="D167" s="124"/>
      <c r="E167" s="124"/>
    </row>
    <row r="168" spans="1:5" x14ac:dyDescent="0.25">
      <c r="A168" s="137"/>
      <c r="B168" s="123"/>
      <c r="C168" s="123"/>
      <c r="D168" s="124"/>
      <c r="E168" s="124"/>
    </row>
    <row r="169" spans="1:5" x14ac:dyDescent="0.25">
      <c r="D169" s="124"/>
      <c r="E169" s="124"/>
    </row>
    <row r="170" spans="1:5" x14ac:dyDescent="0.25">
      <c r="D170" s="124"/>
      <c r="E170" s="124"/>
    </row>
    <row r="171" spans="1:5" x14ac:dyDescent="0.25">
      <c r="D171" s="124"/>
      <c r="E171" s="124"/>
    </row>
    <row r="172" spans="1:5" x14ac:dyDescent="0.25">
      <c r="D172" s="124"/>
      <c r="E172" s="124"/>
    </row>
    <row r="173" spans="1:5" x14ac:dyDescent="0.25">
      <c r="D173" s="124"/>
      <c r="E173" s="124"/>
    </row>
    <row r="174" spans="1:5" x14ac:dyDescent="0.25">
      <c r="D174" s="124"/>
      <c r="E174" s="124"/>
    </row>
    <row r="175" spans="1:5" x14ac:dyDescent="0.25">
      <c r="D175" s="124"/>
      <c r="E175" s="124"/>
    </row>
    <row r="176" spans="1:5" x14ac:dyDescent="0.25">
      <c r="D176" s="124"/>
      <c r="E176" s="124"/>
    </row>
    <row r="177" spans="4:5" x14ac:dyDescent="0.25">
      <c r="D177" s="124"/>
      <c r="E177" s="124"/>
    </row>
    <row r="178" spans="4:5" x14ac:dyDescent="0.25">
      <c r="D178" s="124"/>
      <c r="E178" s="124"/>
    </row>
    <row r="179" spans="4:5" x14ac:dyDescent="0.25">
      <c r="D179" s="124"/>
      <c r="E179" s="124"/>
    </row>
    <row r="180" spans="4:5" x14ac:dyDescent="0.25">
      <c r="D180" s="124"/>
      <c r="E180" s="124"/>
    </row>
    <row r="181" spans="4:5" x14ac:dyDescent="0.25">
      <c r="D181" s="124"/>
      <c r="E181" s="124"/>
    </row>
    <row r="182" spans="4:5" x14ac:dyDescent="0.25">
      <c r="D182" s="124"/>
      <c r="E182" s="124"/>
    </row>
    <row r="183" spans="4:5" x14ac:dyDescent="0.25">
      <c r="D183" s="124"/>
      <c r="E183" s="124"/>
    </row>
    <row r="184" spans="4:5" x14ac:dyDescent="0.25">
      <c r="D184" s="124"/>
      <c r="E184" s="124"/>
    </row>
    <row r="185" spans="4:5" x14ac:dyDescent="0.25">
      <c r="D185" s="124"/>
      <c r="E185" s="124"/>
    </row>
    <row r="186" spans="4:5" x14ac:dyDescent="0.25">
      <c r="D186" s="124"/>
      <c r="E186" s="124"/>
    </row>
    <row r="187" spans="4:5" x14ac:dyDescent="0.25">
      <c r="D187" s="124"/>
      <c r="E187" s="124"/>
    </row>
    <row r="188" spans="4:5" x14ac:dyDescent="0.25">
      <c r="D188" s="124"/>
      <c r="E188" s="124"/>
    </row>
    <row r="189" spans="4:5" x14ac:dyDescent="0.25">
      <c r="D189" s="124"/>
      <c r="E189" s="124"/>
    </row>
    <row r="190" spans="4:5" x14ac:dyDescent="0.25">
      <c r="D190" s="124"/>
      <c r="E190" s="124"/>
    </row>
    <row r="191" spans="4:5" x14ac:dyDescent="0.25">
      <c r="D191" s="124"/>
      <c r="E191" s="124"/>
    </row>
    <row r="192" spans="4:5" x14ac:dyDescent="0.25">
      <c r="D192" s="124"/>
      <c r="E192" s="124"/>
    </row>
    <row r="193" spans="4:5" x14ac:dyDescent="0.25">
      <c r="D193" s="124"/>
      <c r="E193" s="124"/>
    </row>
    <row r="194" spans="4:5" x14ac:dyDescent="0.25">
      <c r="D194" s="124"/>
      <c r="E194" s="124"/>
    </row>
    <row r="195" spans="4:5" x14ac:dyDescent="0.25">
      <c r="D195" s="124"/>
      <c r="E195" s="124"/>
    </row>
    <row r="196" spans="4:5" x14ac:dyDescent="0.25">
      <c r="D196" s="124"/>
      <c r="E196" s="124"/>
    </row>
    <row r="197" spans="4:5" x14ac:dyDescent="0.25">
      <c r="D197" s="124"/>
      <c r="E197" s="124"/>
    </row>
    <row r="198" spans="4:5" x14ac:dyDescent="0.25">
      <c r="D198" s="124"/>
      <c r="E198" s="124"/>
    </row>
    <row r="199" spans="4:5" x14ac:dyDescent="0.25">
      <c r="D199" s="124"/>
      <c r="E199" s="124"/>
    </row>
    <row r="200" spans="4:5" x14ac:dyDescent="0.25">
      <c r="D200" s="124"/>
      <c r="E200" s="124"/>
    </row>
    <row r="201" spans="4:5" x14ac:dyDescent="0.25">
      <c r="D201" s="124"/>
      <c r="E201" s="124"/>
    </row>
    <row r="202" spans="4:5" x14ac:dyDescent="0.25">
      <c r="D202" s="124"/>
      <c r="E202" s="124"/>
    </row>
    <row r="203" spans="4:5" x14ac:dyDescent="0.25">
      <c r="D203" s="124"/>
      <c r="E203" s="124"/>
    </row>
    <row r="204" spans="4:5" x14ac:dyDescent="0.25">
      <c r="D204" s="124"/>
      <c r="E204" s="124"/>
    </row>
    <row r="205" spans="4:5" x14ac:dyDescent="0.25">
      <c r="D205" s="124"/>
      <c r="E205" s="124"/>
    </row>
    <row r="206" spans="4:5" x14ac:dyDescent="0.25">
      <c r="D206" s="124"/>
      <c r="E206" s="124"/>
    </row>
    <row r="207" spans="4:5" x14ac:dyDescent="0.25">
      <c r="D207" s="124"/>
      <c r="E207" s="124"/>
    </row>
    <row r="208" spans="4:5" x14ac:dyDescent="0.25">
      <c r="D208" s="124"/>
      <c r="E208" s="124"/>
    </row>
    <row r="209" spans="4:5" x14ac:dyDescent="0.25">
      <c r="D209" s="124"/>
      <c r="E209" s="124"/>
    </row>
    <row r="210" spans="4:5" x14ac:dyDescent="0.25">
      <c r="D210" s="124"/>
      <c r="E210" s="124"/>
    </row>
    <row r="211" spans="4:5" x14ac:dyDescent="0.25">
      <c r="D211" s="124"/>
      <c r="E211" s="124"/>
    </row>
    <row r="212" spans="4:5" x14ac:dyDescent="0.25">
      <c r="D212" s="124"/>
      <c r="E212" s="124"/>
    </row>
    <row r="213" spans="4:5" x14ac:dyDescent="0.25">
      <c r="D213" s="124"/>
      <c r="E213" s="124"/>
    </row>
    <row r="214" spans="4:5" x14ac:dyDescent="0.25">
      <c r="D214" s="124"/>
      <c r="E214" s="124"/>
    </row>
    <row r="215" spans="4:5" x14ac:dyDescent="0.25">
      <c r="D215" s="124"/>
      <c r="E215" s="124"/>
    </row>
    <row r="216" spans="4:5" x14ac:dyDescent="0.25">
      <c r="D216" s="124"/>
      <c r="E216" s="124"/>
    </row>
    <row r="217" spans="4:5" x14ac:dyDescent="0.25">
      <c r="D217" s="124"/>
      <c r="E217" s="124"/>
    </row>
    <row r="218" spans="4:5" x14ac:dyDescent="0.25">
      <c r="D218" s="124"/>
      <c r="E218" s="124"/>
    </row>
    <row r="219" spans="4:5" x14ac:dyDescent="0.25">
      <c r="D219" s="124"/>
      <c r="E219" s="124"/>
    </row>
    <row r="220" spans="4:5" x14ac:dyDescent="0.25">
      <c r="D220" s="124"/>
      <c r="E220" s="124"/>
    </row>
  </sheetData>
  <mergeCells count="21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  <mergeCell ref="A53:A54"/>
    <mergeCell ref="A63:A64"/>
    <mergeCell ref="A8:A9"/>
    <mergeCell ref="A17:A18"/>
    <mergeCell ref="A25:A26"/>
    <mergeCell ref="A35:A36"/>
    <mergeCell ref="A43:A44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70" max="4" man="1"/>
  </rowBreaks>
  <ignoredErrors>
    <ignoredError sqref="B107 C107 C99 B102 C125 B21:E21 B49:E49 C74:C75 B75 B81 C88:C90 B90 C134 B134 C144 B144 B153 C153 C110 B31:E31 B39:E39 B59:E59 B68:E68 C78:C81 C102 B110 B113 B116 B119 B122 B125 C122 C119 C116 C113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OPĆI PODACI</vt:lpstr>
      <vt:lpstr>BILANCA</vt:lpstr>
      <vt:lpstr>RDG</vt:lpstr>
      <vt:lpstr>NT_I</vt:lpstr>
      <vt:lpstr>PK</vt:lpstr>
      <vt:lpstr>Bilješke</vt:lpstr>
      <vt:lpstr>BILANCA!Print_Area</vt:lpstr>
      <vt:lpstr>Bilješke!Print_Area</vt:lpstr>
      <vt:lpstr>NT_I!Print_Area</vt:lpstr>
      <vt:lpstr>'OPĆI PODACI'!Print_Area</vt:lpstr>
      <vt:lpstr>PK!Print_Area</vt:lpstr>
      <vt:lpstr>RDG!Print_Area</vt:lpstr>
      <vt:lpstr>Bilješke!Print_Titles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Tomašek David</cp:lastModifiedBy>
  <cp:lastPrinted>2017-02-17T16:10:30Z</cp:lastPrinted>
  <dcterms:created xsi:type="dcterms:W3CDTF">2008-10-17T11:51:54Z</dcterms:created>
  <dcterms:modified xsi:type="dcterms:W3CDTF">2017-02-26T12:00:27Z</dcterms:modified>
</cp:coreProperties>
</file>