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HANDA\TFI KI\GFI-KI\GFI-KI_2016\nekonsolidirano\"/>
    </mc:Choice>
  </mc:AlternateContent>
  <bookViews>
    <workbookView xWindow="0" yWindow="0" windowWidth="28800" windowHeight="11535"/>
  </bookViews>
  <sheets>
    <sheet name="OPĆI PODACI" sheetId="20" r:id="rId1"/>
    <sheet name="Bilanca" sheetId="21" r:id="rId2"/>
    <sheet name="RDG" sheetId="22" r:id="rId3"/>
    <sheet name="NT_I" sheetId="23" r:id="rId4"/>
    <sheet name="PK" sheetId="25" r:id="rId5"/>
    <sheet name="BILJEŠKE" sheetId="26" r:id="rId6"/>
  </sheets>
  <definedNames>
    <definedName name="_xlnm.Print_Area" localSheetId="1">Bilanca!$A$1:$K$51</definedName>
    <definedName name="_xlnm.Print_Area" localSheetId="5">BILJEŠKE!$A$1:$C$146</definedName>
    <definedName name="_xlnm.Print_Area" localSheetId="0">'OPĆI PODACI'!$A$1:$I$66</definedName>
    <definedName name="_xlnm.Print_Area" localSheetId="2">RDG!$A$1:$K$29</definedName>
    <definedName name="_xlnm.Print_Titles" localSheetId="5">BILJEŠKE!$1:$6</definedName>
  </definedNames>
  <calcPr calcId="152511"/>
</workbook>
</file>

<file path=xl/calcChain.xml><?xml version="1.0" encoding="utf-8"?>
<calcChain xmlns="http://schemas.openxmlformats.org/spreadsheetml/2006/main">
  <c r="C145" i="26" l="1"/>
  <c r="C132" i="26"/>
  <c r="C79" i="26"/>
  <c r="J9" i="25"/>
  <c r="L19" i="25" l="1"/>
  <c r="L17" i="25"/>
  <c r="L18" i="25"/>
  <c r="L20" i="25"/>
  <c r="L16" i="25"/>
  <c r="L10" i="25"/>
  <c r="L11" i="25"/>
  <c r="L12" i="25"/>
  <c r="L9" i="25"/>
  <c r="L7" i="25"/>
  <c r="L6" i="25"/>
  <c r="C146" i="26" l="1"/>
  <c r="B146" i="26"/>
  <c r="C137" i="26"/>
  <c r="B137" i="26"/>
  <c r="C127" i="26"/>
  <c r="B127" i="26"/>
  <c r="C112" i="26"/>
  <c r="B112" i="26"/>
  <c r="C109" i="26"/>
  <c r="B109" i="26"/>
  <c r="C106" i="26"/>
  <c r="B106" i="26"/>
  <c r="C103" i="26"/>
  <c r="B103" i="26"/>
  <c r="C100" i="26"/>
  <c r="B100" i="26"/>
  <c r="C95" i="26"/>
  <c r="B95" i="26"/>
  <c r="C83" i="26"/>
  <c r="B83" i="26"/>
  <c r="C68" i="26"/>
  <c r="C74" i="26" s="1"/>
  <c r="B68" i="26"/>
  <c r="B74" i="26" s="1"/>
  <c r="C61" i="26"/>
  <c r="B61" i="26"/>
  <c r="C53" i="26"/>
  <c r="B53" i="26"/>
  <c r="C44" i="26"/>
  <c r="B44" i="26"/>
  <c r="C35" i="26"/>
  <c r="B35" i="26"/>
  <c r="C28" i="26"/>
  <c r="B28" i="26"/>
  <c r="C19" i="26"/>
  <c r="B19" i="26"/>
  <c r="C12" i="26"/>
  <c r="B12" i="26"/>
  <c r="C118" i="26" l="1"/>
  <c r="B118" i="26"/>
  <c r="K35" i="21" l="1"/>
  <c r="J35" i="21"/>
  <c r="K31" i="21"/>
  <c r="J31" i="21"/>
  <c r="K27" i="21"/>
  <c r="J27" i="21"/>
  <c r="K24" i="21"/>
  <c r="K41" i="21" s="1"/>
  <c r="J24" i="21"/>
  <c r="J41" i="21" s="1"/>
  <c r="K6" i="21"/>
  <c r="K22" i="21" s="1"/>
  <c r="J6" i="21"/>
  <c r="J22" i="21" s="1"/>
  <c r="L8" i="25"/>
  <c r="L13" i="25"/>
  <c r="L21" i="25"/>
  <c r="K8" i="25"/>
  <c r="K13" i="25"/>
  <c r="K15" i="25"/>
  <c r="K21" i="25"/>
  <c r="K22" i="25"/>
  <c r="J8" i="25"/>
  <c r="J13" i="25"/>
  <c r="J15" i="25" s="1"/>
  <c r="J22" i="25" s="1"/>
  <c r="J21" i="25"/>
  <c r="I8" i="25"/>
  <c r="I13" i="25"/>
  <c r="I21" i="25"/>
  <c r="H8" i="25"/>
  <c r="H13" i="25"/>
  <c r="H15" i="25" s="1"/>
  <c r="H22" i="25" s="1"/>
  <c r="H21" i="25"/>
  <c r="G8" i="25"/>
  <c r="G13" i="25"/>
  <c r="G15" i="25" s="1"/>
  <c r="G21" i="25"/>
  <c r="F8" i="25"/>
  <c r="F13" i="25"/>
  <c r="F15" i="25" s="1"/>
  <c r="F22" i="25" s="1"/>
  <c r="F21" i="25"/>
  <c r="E8" i="25"/>
  <c r="E22" i="25" s="1"/>
  <c r="E13" i="25"/>
  <c r="E15" i="25"/>
  <c r="E21" i="25"/>
  <c r="K6" i="23"/>
  <c r="K13" i="23"/>
  <c r="K22" i="23"/>
  <c r="K31" i="23"/>
  <c r="K38" i="23"/>
  <c r="J6" i="23"/>
  <c r="J13" i="23"/>
  <c r="J22" i="23"/>
  <c r="J31" i="23"/>
  <c r="J38" i="23"/>
  <c r="K33" i="22"/>
  <c r="J33" i="22"/>
  <c r="K7" i="22"/>
  <c r="K10" i="22"/>
  <c r="J7" i="22"/>
  <c r="J10" i="22"/>
  <c r="K55" i="21"/>
  <c r="J55" i="21"/>
  <c r="J50" i="21"/>
  <c r="K27" i="23" l="1"/>
  <c r="K29" i="23" s="1"/>
  <c r="K45" i="23" s="1"/>
  <c r="K47" i="23" s="1"/>
  <c r="K49" i="23" s="1"/>
  <c r="J27" i="23"/>
  <c r="J29" i="23" s="1"/>
  <c r="J45" i="23" s="1"/>
  <c r="J47" i="23" s="1"/>
  <c r="J49" i="23" s="1"/>
  <c r="G22" i="25"/>
  <c r="J51" i="21"/>
  <c r="K24" i="22"/>
  <c r="K26" i="22" s="1"/>
  <c r="K28" i="22" s="1"/>
  <c r="I14" i="25" s="1"/>
  <c r="J24" i="22"/>
  <c r="J26" i="22" s="1"/>
  <c r="J28" i="22" s="1"/>
  <c r="L14" i="25" l="1"/>
  <c r="L15" i="25" s="1"/>
  <c r="L22" i="25" s="1"/>
  <c r="I15" i="25"/>
  <c r="I22" i="25" s="1"/>
  <c r="K29" i="22"/>
  <c r="K44" i="21"/>
  <c r="K50" i="21" l="1"/>
  <c r="K51" i="21" s="1"/>
</calcChain>
</file>

<file path=xl/sharedStrings.xml><?xml version="1.0" encoding="utf-8"?>
<sst xmlns="http://schemas.openxmlformats.org/spreadsheetml/2006/main" count="407" uniqueCount="319">
  <si>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</si>
  <si>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</si>
  <si>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</si>
  <si>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</si>
  <si>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</si>
  <si>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</si>
  <si>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</si>
  <si>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</si>
  <si>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</si>
  <si>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</si>
  <si>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</si>
  <si>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</si>
  <si>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</si>
  <si>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</si>
  <si>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</si>
  <si>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</si>
  <si>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</si>
  <si>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</si>
  <si>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</si>
  <si>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</si>
  <si>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</si>
  <si>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</si>
  <si>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</si>
  <si>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</si>
  <si>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</si>
  <si>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</si>
  <si>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</si>
  <si>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>DODATAK RAČUNU DOBITI I GUBITKA (popunjavju banke koje sastavljaju konsolidirani godišnji financijski izvještaj)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</si>
  <si>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</si>
  <si>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</si>
  <si>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</si>
  <si>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</si>
  <si>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</si>
  <si>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</si>
  <si>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</si>
  <si>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</si>
  <si>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</si>
  <si>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</si>
  <si>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</si>
  <si>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</si>
  <si>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    2.6. Vrijednosni papiri i drugi financijski instrumenti raspoloživi za prodaju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</si>
  <si>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</si>
  <si>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</si>
  <si>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</si>
  <si>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</si>
  <si>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</si>
  <si>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</si>
  <si>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</si>
  <si>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</si>
  <si>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</si>
  <si>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</si>
  <si>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</si>
  <si>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</si>
  <si>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</si>
  <si>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</si>
  <si>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</si>
  <si>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</si>
  <si>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</si>
  <si>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</si>
  <si>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</si>
  <si>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</si>
  <si>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</si>
  <si>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</si>
  <si>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</si>
  <si>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</si>
  <si>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</si>
  <si>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</si>
  <si>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</si>
  <si>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</si>
  <si>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</si>
  <si>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</si>
  <si>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</si>
  <si>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</si>
  <si>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</si>
  <si>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</si>
  <si>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</si>
  <si>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</si>
  <si>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</si>
  <si>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</si>
  <si>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</si>
  <si>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</si>
  <si>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</si>
  <si>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</si>
  <si>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</si>
  <si>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</si>
  <si>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</si>
  <si>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</si>
  <si>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</si>
  <si>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</si>
  <si>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</si>
  <si>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</si>
  <si>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</si>
  <si>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</si>
  <si>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</si>
  <si>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</si>
  <si>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</si>
  <si>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</si>
  <si>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</si>
  <si>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</si>
  <si>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</si>
  <si>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</si>
  <si>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</si>
  <si>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</si>
  <si>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</si>
  <si>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</si>
  <si>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</si>
  <si>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</si>
  <si>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</si>
  <si>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</si>
  <si>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</si>
  <si>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</si>
  <si>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</si>
  <si>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</si>
  <si>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</si>
  <si>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</si>
  <si>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</si>
  <si>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</si>
  <si>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</si>
  <si>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</si>
  <si>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</si>
  <si>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</si>
  <si>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</si>
  <si>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</si>
  <si>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</si>
  <si>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</si>
  <si>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</si>
  <si>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</si>
  <si>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</si>
  <si>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</si>
  <si>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</si>
  <si>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</si>
  <si>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</si>
  <si>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</si>
  <si>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</si>
  <si>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</si>
  <si>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</si>
  <si>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</si>
  <si>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</si>
  <si>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</si>
  <si>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</si>
  <si>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</si>
  <si>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</si>
  <si>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</si>
  <si>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</si>
  <si>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</si>
  <si>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</si>
  <si>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</si>
  <si>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</si>
  <si>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</si>
  <si>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</si>
  <si>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</si>
  <si>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</si>
  <si>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</si>
  <si>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</si>
  <si>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</si>
  <si>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</si>
  <si>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</si>
  <si>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</si>
  <si>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</si>
  <si>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</si>
  <si>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</si>
  <si>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</si>
  <si>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</si>
  <si>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</si>
  <si>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</si>
  <si>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</si>
  <si>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</si>
  <si>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</si>
  <si>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</si>
  <si>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</si>
  <si>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</si>
  <si>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</si>
  <si>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</si>
  <si>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</si>
  <si>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</si>
  <si>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</si>
  <si>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</si>
  <si>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</si>
  <si>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</si>
  <si>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</si>
  <si>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</si>
  <si>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</si>
  <si>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</si>
  <si>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</si>
  <si>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</si>
  <si>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>(krajem godine)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</si>
  <si>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</si>
  <si>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</si>
  <si>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</si>
  <si>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</si>
  <si>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</si>
  <si>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</si>
  <si>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</si>
  <si>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</si>
  <si>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</si>
  <si>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</si>
  <si>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</si>
  <si>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</si>
  <si>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</si>
  <si>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</si>
  <si>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</si>
  <si>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</si>
  <si>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</si>
  <si>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</si>
  <si>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</si>
  <si>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</si>
  <si>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</si>
  <si>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</si>
  <si>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</si>
  <si>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4. Odluka nadležnog tijela (prijedlog) o utvrđivanju godišnjih financijskih izvještaja</t>
  </si>
  <si>
    <t>5. Odluka o prijedlogu raspodjele dobiti ili pokriću gubitka</t>
  </si>
  <si>
    <t>1) KAMATNI PRIHODI</t>
  </si>
  <si>
    <t>u HRK</t>
  </si>
  <si>
    <t>AOP 048</t>
  </si>
  <si>
    <t>Kamatni prihodi od kredita</t>
  </si>
  <si>
    <t>Kamatni prihodi od depozita</t>
  </si>
  <si>
    <t>S osnove dužničkih vrijednosnih papira</t>
  </si>
  <si>
    <t>UKUPNO</t>
  </si>
  <si>
    <t>2) KAMATNI TROŠKOVI</t>
  </si>
  <si>
    <t>AOP 049</t>
  </si>
  <si>
    <t>Kamatni troškovi od kredita</t>
  </si>
  <si>
    <t>Kamatni troškovi od depozita</t>
  </si>
  <si>
    <t>3) PRIHODI OD PROVIZIJA I NAKNADA</t>
  </si>
  <si>
    <t>AOP 051</t>
  </si>
  <si>
    <t>Provizije i naknade za usluge gotovinskog platnog prometa - kanali</t>
  </si>
  <si>
    <t>Provizije i naknade za usluge u segmentu poslovanja sa stanovništvom i od kartičnog poslovanja</t>
  </si>
  <si>
    <t>Provizije i naknade za usluge u segmentu poslovanja s gospodarstvom</t>
  </si>
  <si>
    <t>Ostale provizije i naknade</t>
  </si>
  <si>
    <t>4) TROŠKOVI PROVIZIJA I NAKNADA</t>
  </si>
  <si>
    <t>AOP 052</t>
  </si>
  <si>
    <t>Provizije i naknade za usluge platnog prometa</t>
  </si>
  <si>
    <t>5) DOBIT/GUBITAK OD AKTIVNOSTI TRGOVANJA</t>
  </si>
  <si>
    <t>AOP 055</t>
  </si>
  <si>
    <t>Vrijednosnim papirima</t>
  </si>
  <si>
    <t>Devizama</t>
  </si>
  <si>
    <t>Kunskom gotovinom</t>
  </si>
  <si>
    <t>Derivativima</t>
  </si>
  <si>
    <t>6) OPERATIVNI TROŠKOVI</t>
  </si>
  <si>
    <t>AOP 065 &amp; AOP 066</t>
  </si>
  <si>
    <t>Opći i administrativni troškovi</t>
  </si>
  <si>
    <t>Amortizacija</t>
  </si>
  <si>
    <t>Premije za osiguranje štednih uloga</t>
  </si>
  <si>
    <t>Ostali troškovi</t>
  </si>
  <si>
    <t xml:space="preserve">7) TROŠKOVI VRIJEDNOSNIH USKLAĐIVANJA I REZERVIRANJA ZA GUBITKE </t>
  </si>
  <si>
    <t>AOP 068</t>
  </si>
  <si>
    <t>Troškovi vrijednosnog usklađivanja za identificirane gubitke
(rizične skupine B i C)</t>
  </si>
  <si>
    <t>Troškovi rezerviranja za identificirane gubitke na skupnoj osnovi (rizična skupina A)</t>
  </si>
  <si>
    <t>Ostali troškovi rezerviranja</t>
  </si>
  <si>
    <t>8) GOTOVINA I DEPOZITI KOD HNB-a</t>
  </si>
  <si>
    <t>AOP 001</t>
  </si>
  <si>
    <t>31.12.2015.</t>
  </si>
  <si>
    <t>31.12.2016.</t>
  </si>
  <si>
    <t>GOTOVINA</t>
  </si>
  <si>
    <t>DEPOZITI KOD HNB-a</t>
  </si>
  <si>
    <t>Izdvojena obvezna pričuva</t>
  </si>
  <si>
    <t>Račun za namirenje kod HNB-a</t>
  </si>
  <si>
    <t>OBAVEZNI BLAGAJNIČKI ZAPISI</t>
  </si>
  <si>
    <t>Rezerve na skupnoj osnovi</t>
  </si>
  <si>
    <t>9) DEPOZITI KOD BANKARSKIH INSTITUCIJA</t>
  </si>
  <si>
    <t>AOP 004</t>
  </si>
  <si>
    <t>Depoziti kod stranih bankarskih institucija</t>
  </si>
  <si>
    <t>Depoziti kod domaćih bankarskih institucija</t>
  </si>
  <si>
    <t>10) VRIJEDNOSNI PAPIRI</t>
  </si>
  <si>
    <t>AOP 005 - 009</t>
  </si>
  <si>
    <t>Kratkoročni trezorski zapisi Ministarstva financija</t>
  </si>
  <si>
    <t>Vrijednosni papiri koji se drže radi trgovanja</t>
  </si>
  <si>
    <t>Vrijednosni papiri raspoloživi za prodaju</t>
  </si>
  <si>
    <t>Vrijednosni papiri koji se drže do dospijeća</t>
  </si>
  <si>
    <t>Odgođena naplaćena naknada</t>
  </si>
  <si>
    <t>11) KREDITI KLIJENTIMA</t>
  </si>
  <si>
    <t>AOP 011 &amp; 012</t>
  </si>
  <si>
    <t xml:space="preserve">    Krediti financijskim institucijama</t>
  </si>
  <si>
    <t xml:space="preserve">Bruto krediti </t>
  </si>
  <si>
    <t>Ispravci vrijednosti</t>
  </si>
  <si>
    <t xml:space="preserve">    Krediti trgovačkim društvima</t>
  </si>
  <si>
    <t xml:space="preserve">    Krediti stanovništvu</t>
  </si>
  <si>
    <t>u tome: stambeni krediti</t>
  </si>
  <si>
    <t xml:space="preserve">    Ostali krediti </t>
  </si>
  <si>
    <t>UKUPNI NETO KREDITI KLIJENTIMA</t>
  </si>
  <si>
    <t>12) PRIMLJENI DEPOZITI</t>
  </si>
  <si>
    <t>AOP 021</t>
  </si>
  <si>
    <t>Depoziti od financijskih institucija</t>
  </si>
  <si>
    <t>Depoziti od trgovačkih društava</t>
  </si>
  <si>
    <t>Depoziti od stanovništva</t>
  </si>
  <si>
    <t>Ostali depoziti</t>
  </si>
  <si>
    <t>13) OBVEZE PO KREDITIMA</t>
  </si>
  <si>
    <t>AOP 018 &amp; 025</t>
  </si>
  <si>
    <t>Krediti primljeni od HBOR-a</t>
  </si>
  <si>
    <t>Krediti primljeni od banaka</t>
  </si>
  <si>
    <t>Krediti primljeni od ostalih bankarskih institucija</t>
  </si>
  <si>
    <t>Krediti primljeni od stranih financijskih institucija</t>
  </si>
  <si>
    <t>Odgođena plaćena naknada</t>
  </si>
  <si>
    <t>14) OSTALE OBVEZE</t>
  </si>
  <si>
    <t>AOP 034</t>
  </si>
  <si>
    <t>Ograničeni depoziti</t>
  </si>
  <si>
    <t>Obveze po kamatama i naknadama</t>
  </si>
  <si>
    <t>Posebne rezerve za izvanbilančne stavke</t>
  </si>
  <si>
    <t>Ostalo</t>
  </si>
  <si>
    <t>01.01. - 31.12.2015.</t>
  </si>
  <si>
    <t>01.01. - 31.12.2016.</t>
  </si>
  <si>
    <t>01.01.2016.</t>
  </si>
  <si>
    <t>Tekuća 
godina</t>
  </si>
  <si>
    <t>01.01.</t>
  </si>
  <si>
    <t>03777928</t>
  </si>
  <si>
    <t>080010698</t>
  </si>
  <si>
    <t>87939104217</t>
  </si>
  <si>
    <t>ZAGREB</t>
  </si>
  <si>
    <t>HRVATSKA POŠTANSKA BANKA D.D.</t>
  </si>
  <si>
    <t>JURIŠIĆEVA 4</t>
  </si>
  <si>
    <t>hpb@hpb.hr</t>
  </si>
  <si>
    <t>www.hpb.hr</t>
  </si>
  <si>
    <t>GRAD ZAGREB</t>
  </si>
  <si>
    <t>NE</t>
  </si>
  <si>
    <t>6419</t>
  </si>
  <si>
    <t>Tomašek David</t>
  </si>
  <si>
    <t>014804900</t>
  </si>
  <si>
    <t>014804594</t>
  </si>
  <si>
    <t>david.tomasek@hpb.hr</t>
  </si>
  <si>
    <t>Vuić Tomislav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</si>
</sst>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k_n_-;\-* #,##0.00\ _k_n_-;_-* &quot;-&quot;??\ _k_n_-;_-@_-"/>
    <numFmt numFmtId="165" formatCode="000"/>
    <numFmt numFmtId="166" formatCode="_(* #,##0.00_);_(* \(#,##0.00\);_(* &quot;-&quot;??_);_(@_)"/>
    <numFmt numFmtId="167" formatCode="#,##0;\(#,##0\)"/>
    <numFmt numFmtId="168" formatCode="#,##0.00;\(#,##0.00\)"/>
    <numFmt numFmtId="169" formatCode="0.0%"/>
  </numFmts>
  <fonts count="28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color rgb="FF00B050"/>
      <name val="Arial"/>
      <family val="2"/>
      <charset val="238"/>
    </font>
    <font>
      <sz val="10"/>
      <name val="Arial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0" fontId="20" fillId="0" borderId="0">
      <alignment vertical="top"/>
    </xf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56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5" fontId="4" fillId="0" borderId="1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3" xfId="0" applyNumberFormat="1" applyFont="1" applyFill="1" applyBorder="1" applyAlignment="1">
      <alignment horizontal="center" vertical="center"/>
    </xf>
    <xf numFmtId="165" fontId="4" fillId="0" borderId="4" xfId="0" applyNumberFormat="1" applyFont="1" applyFill="1" applyBorder="1" applyAlignment="1">
      <alignment horizontal="center" vertical="center"/>
    </xf>
    <xf numFmtId="165" fontId="4" fillId="0" borderId="3" xfId="0" applyNumberFormat="1" applyFont="1" applyFill="1" applyBorder="1" applyAlignment="1" applyProtection="1">
      <alignment horizontal="center" vertical="center"/>
      <protection hidden="1"/>
    </xf>
    <xf numFmtId="165" fontId="4" fillId="0" borderId="1" xfId="0" applyNumberFormat="1" applyFont="1" applyFill="1" applyBorder="1" applyAlignment="1" applyProtection="1">
      <alignment horizontal="center" vertical="center"/>
      <protection hidden="1"/>
    </xf>
    <xf numFmtId="165" fontId="4" fillId="0" borderId="2" xfId="0" applyNumberFormat="1" applyFont="1" applyFill="1" applyBorder="1" applyAlignment="1" applyProtection="1">
      <alignment horizontal="center" vertical="center"/>
      <protection hidden="1"/>
    </xf>
    <xf numFmtId="165" fontId="4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2" borderId="5" xfId="0" applyNumberFormat="1" applyFont="1" applyFill="1" applyBorder="1" applyAlignment="1" applyProtection="1">
      <alignment vertical="center" shrinkToFit="1"/>
      <protection hidden="1"/>
    </xf>
    <xf numFmtId="0" fontId="1" fillId="0" borderId="0" xfId="2" applyFont="1" applyAlignment="1"/>
    <xf numFmtId="0" fontId="13" fillId="0" borderId="0" xfId="2" applyFont="1">
      <alignment vertical="top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0" fontId="5" fillId="6" borderId="0" xfId="6" applyFont="1" applyFill="1">
      <alignment vertical="top"/>
    </xf>
    <xf numFmtId="167" fontId="5" fillId="6" borderId="0" xfId="6" applyNumberFormat="1" applyFont="1" applyFill="1" applyAlignment="1"/>
    <xf numFmtId="168" fontId="5" fillId="6" borderId="0" xfId="6" applyNumberFormat="1" applyFont="1" applyFill="1" applyAlignment="1"/>
    <xf numFmtId="0" fontId="0" fillId="6" borderId="0" xfId="0" applyFill="1"/>
    <xf numFmtId="0" fontId="4" fillId="6" borderId="0" xfId="6" applyFont="1" applyFill="1" applyAlignment="1"/>
    <xf numFmtId="167" fontId="4" fillId="6" borderId="0" xfId="6" applyNumberFormat="1" applyFont="1" applyFill="1" applyAlignment="1"/>
    <xf numFmtId="168" fontId="4" fillId="6" borderId="0" xfId="6" applyNumberFormat="1" applyFont="1" applyFill="1" applyAlignment="1"/>
    <xf numFmtId="0" fontId="4" fillId="6" borderId="0" xfId="6" applyFont="1" applyFill="1">
      <alignment vertical="top"/>
    </xf>
    <xf numFmtId="0" fontId="21" fillId="6" borderId="0" xfId="6" applyFont="1" applyFill="1" applyAlignment="1">
      <alignment horizontal="right"/>
    </xf>
    <xf numFmtId="0" fontId="4" fillId="6" borderId="49" xfId="7" applyFont="1" applyFill="1" applyBorder="1" applyAlignment="1">
      <alignment horizontal="left" vertical="center"/>
    </xf>
    <xf numFmtId="0" fontId="5" fillId="6" borderId="49" xfId="8" applyFont="1" applyFill="1" applyBorder="1" applyAlignment="1">
      <alignment wrapText="1"/>
    </xf>
    <xf numFmtId="167" fontId="5" fillId="6" borderId="49" xfId="8" applyNumberFormat="1" applyFont="1" applyFill="1" applyBorder="1" applyAlignment="1" applyProtection="1">
      <alignment shrinkToFit="1"/>
      <protection locked="0"/>
    </xf>
    <xf numFmtId="0" fontId="5" fillId="6" borderId="54" xfId="8" applyFont="1" applyFill="1" applyBorder="1" applyAlignment="1">
      <alignment wrapText="1"/>
    </xf>
    <xf numFmtId="167" fontId="5" fillId="6" borderId="54" xfId="8" applyNumberFormat="1" applyFont="1" applyFill="1" applyBorder="1" applyAlignment="1" applyProtection="1">
      <alignment shrinkToFit="1"/>
      <protection locked="0"/>
    </xf>
    <xf numFmtId="0" fontId="4" fillId="6" borderId="55" xfId="7" applyFont="1" applyFill="1" applyBorder="1" applyAlignment="1">
      <alignment horizontal="left"/>
    </xf>
    <xf numFmtId="167" fontId="4" fillId="6" borderId="51" xfId="7" applyNumberFormat="1" applyFont="1" applyFill="1" applyBorder="1" applyAlignment="1">
      <alignment horizontal="right"/>
    </xf>
    <xf numFmtId="0" fontId="5" fillId="6" borderId="0" xfId="6" applyFont="1" applyFill="1" applyAlignment="1"/>
    <xf numFmtId="167" fontId="21" fillId="6" borderId="0" xfId="6" applyNumberFormat="1" applyFont="1" applyFill="1" applyAlignment="1">
      <alignment horizontal="right"/>
    </xf>
    <xf numFmtId="0" fontId="5" fillId="6" borderId="56" xfId="8" applyFont="1" applyFill="1" applyBorder="1" applyAlignment="1">
      <alignment wrapText="1"/>
    </xf>
    <xf numFmtId="0" fontId="4" fillId="6" borderId="55" xfId="8" applyFont="1" applyFill="1" applyBorder="1"/>
    <xf numFmtId="167" fontId="4" fillId="6" borderId="55" xfId="8" applyNumberFormat="1" applyFont="1" applyFill="1" applyBorder="1" applyAlignment="1" applyProtection="1">
      <alignment shrinkToFit="1"/>
      <protection locked="0"/>
    </xf>
    <xf numFmtId="0" fontId="0" fillId="6" borderId="0" xfId="0" applyFill="1" applyBorder="1"/>
    <xf numFmtId="0" fontId="5" fillId="6" borderId="56" xfId="8" applyFont="1" applyFill="1" applyBorder="1" applyAlignment="1"/>
    <xf numFmtId="0" fontId="4" fillId="6" borderId="0" xfId="8" applyFont="1" applyFill="1" applyBorder="1"/>
    <xf numFmtId="167" fontId="4" fillId="6" borderId="0" xfId="8" applyNumberFormat="1" applyFont="1" applyFill="1" applyBorder="1" applyAlignment="1" applyProtection="1">
      <alignment shrinkToFit="1"/>
      <protection locked="0"/>
    </xf>
    <xf numFmtId="167" fontId="5" fillId="6" borderId="0" xfId="8" applyNumberFormat="1" applyFont="1" applyFill="1" applyBorder="1" applyAlignment="1" applyProtection="1">
      <alignment shrinkToFit="1"/>
      <protection locked="0"/>
    </xf>
    <xf numFmtId="167" fontId="0" fillId="6" borderId="0" xfId="0" applyNumberFormat="1" applyFill="1"/>
    <xf numFmtId="167" fontId="5" fillId="6" borderId="52" xfId="8" applyNumberFormat="1" applyFont="1" applyFill="1" applyBorder="1" applyAlignment="1" applyProtection="1">
      <alignment shrinkToFit="1"/>
      <protection locked="0"/>
    </xf>
    <xf numFmtId="167" fontId="18" fillId="6" borderId="0" xfId="7" applyNumberFormat="1" applyFont="1" applyFill="1" applyAlignment="1"/>
    <xf numFmtId="0" fontId="18" fillId="6" borderId="0" xfId="7" applyFont="1" applyFill="1" applyAlignment="1"/>
    <xf numFmtId="0" fontId="4" fillId="6" borderId="50" xfId="8" applyFont="1" applyFill="1" applyBorder="1" applyAlignment="1">
      <alignment horizontal="left" vertical="center"/>
    </xf>
    <xf numFmtId="167" fontId="4" fillId="6" borderId="55" xfId="8" applyNumberFormat="1" applyFont="1" applyFill="1" applyBorder="1" applyAlignment="1">
      <alignment horizontal="center"/>
    </xf>
    <xf numFmtId="0" fontId="4" fillId="6" borderId="57" xfId="8" applyFont="1" applyFill="1" applyBorder="1" applyAlignment="1">
      <alignment wrapText="1"/>
    </xf>
    <xf numFmtId="167" fontId="4" fillId="6" borderId="58" xfId="8" applyNumberFormat="1" applyFont="1" applyFill="1" applyBorder="1" applyAlignment="1" applyProtection="1">
      <alignment shrinkToFit="1"/>
      <protection locked="0"/>
    </xf>
    <xf numFmtId="167" fontId="4" fillId="6" borderId="49" xfId="8" applyNumberFormat="1" applyFont="1" applyFill="1" applyBorder="1" applyAlignment="1" applyProtection="1">
      <alignment shrinkToFit="1"/>
      <protection locked="0"/>
    </xf>
    <xf numFmtId="167" fontId="5" fillId="6" borderId="56" xfId="8" applyNumberFormat="1" applyFont="1" applyFill="1" applyBorder="1" applyAlignment="1" applyProtection="1">
      <alignment shrinkToFit="1"/>
      <protection locked="0"/>
    </xf>
    <xf numFmtId="0" fontId="4" fillId="6" borderId="56" xfId="8" applyFont="1" applyFill="1" applyBorder="1" applyAlignment="1">
      <alignment wrapText="1"/>
    </xf>
    <xf numFmtId="167" fontId="4" fillId="6" borderId="56" xfId="8" applyNumberFormat="1" applyFont="1" applyFill="1" applyBorder="1" applyAlignment="1" applyProtection="1">
      <alignment shrinkToFit="1"/>
      <protection locked="0"/>
    </xf>
    <xf numFmtId="167" fontId="4" fillId="6" borderId="54" xfId="8" applyNumberFormat="1" applyFont="1" applyFill="1" applyBorder="1" applyAlignment="1" applyProtection="1">
      <alignment shrinkToFit="1"/>
      <protection locked="0"/>
    </xf>
    <xf numFmtId="0" fontId="5" fillId="6" borderId="56" xfId="8" applyFont="1" applyFill="1" applyBorder="1" applyAlignment="1">
      <alignment horizontal="left" wrapText="1" indent="1"/>
    </xf>
    <xf numFmtId="166" fontId="4" fillId="6" borderId="56" xfId="9" applyFont="1" applyFill="1" applyBorder="1" applyAlignment="1" applyProtection="1">
      <alignment shrinkToFit="1"/>
      <protection locked="0"/>
    </xf>
    <xf numFmtId="166" fontId="4" fillId="6" borderId="54" xfId="9" applyFont="1" applyFill="1" applyBorder="1" applyAlignment="1" applyProtection="1">
      <alignment shrinkToFit="1"/>
      <protection locked="0"/>
    </xf>
    <xf numFmtId="0" fontId="5" fillId="6" borderId="59" xfId="8" applyFont="1" applyFill="1" applyBorder="1" applyAlignment="1">
      <alignment horizontal="left" wrapText="1"/>
    </xf>
    <xf numFmtId="166" fontId="5" fillId="6" borderId="56" xfId="9" applyFont="1" applyFill="1" applyBorder="1" applyAlignment="1" applyProtection="1">
      <alignment shrinkToFit="1"/>
      <protection locked="0"/>
    </xf>
    <xf numFmtId="166" fontId="5" fillId="6" borderId="52" xfId="9" applyFont="1" applyFill="1" applyBorder="1" applyAlignment="1" applyProtection="1">
      <alignment shrinkToFit="1"/>
      <protection locked="0"/>
    </xf>
    <xf numFmtId="0" fontId="4" fillId="6" borderId="50" xfId="8" applyFont="1" applyFill="1" applyBorder="1"/>
    <xf numFmtId="0" fontId="5" fillId="6" borderId="56" xfId="8" applyFont="1" applyFill="1" applyBorder="1" applyAlignment="1">
      <alignment horizontal="left" vertical="center"/>
    </xf>
    <xf numFmtId="0" fontId="5" fillId="6" borderId="56" xfId="8" applyFont="1" applyFill="1" applyBorder="1" applyAlignment="1">
      <alignment horizontal="left" wrapText="1"/>
    </xf>
    <xf numFmtId="166" fontId="5" fillId="6" borderId="54" xfId="9" applyFont="1" applyFill="1" applyBorder="1" applyAlignment="1" applyProtection="1">
      <alignment shrinkToFit="1"/>
      <protection locked="0"/>
    </xf>
    <xf numFmtId="0" fontId="4" fillId="6" borderId="55" xfId="8" applyFont="1" applyFill="1" applyBorder="1" applyAlignment="1">
      <alignment horizontal="left" vertical="center"/>
    </xf>
    <xf numFmtId="0" fontId="5" fillId="6" borderId="54" xfId="8" applyFont="1" applyFill="1" applyBorder="1" applyAlignment="1">
      <alignment horizontal="left" wrapText="1"/>
    </xf>
    <xf numFmtId="167" fontId="5" fillId="6" borderId="53" xfId="8" applyNumberFormat="1" applyFont="1" applyFill="1" applyBorder="1" applyAlignment="1" applyProtection="1">
      <alignment shrinkToFit="1"/>
      <protection locked="0"/>
    </xf>
    <xf numFmtId="0" fontId="5" fillId="6" borderId="56" xfId="6" applyFont="1" applyFill="1" applyBorder="1" applyAlignment="1"/>
    <xf numFmtId="169" fontId="18" fillId="6" borderId="0" xfId="10" applyNumberFormat="1" applyFont="1" applyFill="1" applyAlignment="1"/>
    <xf numFmtId="0" fontId="4" fillId="6" borderId="49" xfId="8" applyFont="1" applyFill="1" applyBorder="1" applyAlignment="1">
      <alignment horizontal="left" vertical="center"/>
    </xf>
    <xf numFmtId="169" fontId="0" fillId="6" borderId="0" xfId="10" applyNumberFormat="1" applyFont="1" applyFill="1"/>
    <xf numFmtId="0" fontId="5" fillId="6" borderId="54" xfId="8" applyFont="1" applyFill="1" applyBorder="1" applyAlignment="1">
      <alignment horizontal="left" vertical="center" indent="2"/>
    </xf>
    <xf numFmtId="0" fontId="4" fillId="6" borderId="54" xfId="8" applyFont="1" applyFill="1" applyBorder="1" applyAlignment="1">
      <alignment horizontal="left" vertical="center"/>
    </xf>
    <xf numFmtId="0" fontId="22" fillId="6" borderId="54" xfId="8" applyFont="1" applyFill="1" applyBorder="1" applyAlignment="1">
      <alignment horizontal="left" vertical="center" indent="1"/>
    </xf>
    <xf numFmtId="167" fontId="22" fillId="6" borderId="54" xfId="8" applyNumberFormat="1" applyFont="1" applyFill="1" applyBorder="1" applyAlignment="1" applyProtection="1">
      <alignment shrinkToFit="1"/>
      <protection locked="0"/>
    </xf>
    <xf numFmtId="0" fontId="23" fillId="6" borderId="0" xfId="0" applyFont="1" applyFill="1"/>
    <xf numFmtId="0" fontId="21" fillId="6" borderId="54" xfId="8" applyFont="1" applyFill="1" applyBorder="1" applyAlignment="1">
      <alignment horizontal="left" vertical="center" indent="2"/>
    </xf>
    <xf numFmtId="167" fontId="21" fillId="6" borderId="53" xfId="8" applyNumberFormat="1" applyFont="1" applyFill="1" applyBorder="1" applyAlignment="1" applyProtection="1">
      <alignment shrinkToFit="1"/>
      <protection locked="0"/>
    </xf>
    <xf numFmtId="0" fontId="5" fillId="6" borderId="54" xfId="8" applyFont="1" applyFill="1" applyBorder="1" applyAlignment="1">
      <alignment horizontal="left" vertical="center" indent="1"/>
    </xf>
    <xf numFmtId="0" fontId="4" fillId="6" borderId="54" xfId="8" applyFont="1" applyFill="1" applyBorder="1" applyAlignment="1">
      <alignment horizontal="left" wrapText="1"/>
    </xf>
    <xf numFmtId="169" fontId="18" fillId="6" borderId="0" xfId="10" applyNumberFormat="1" applyFont="1" applyFill="1"/>
    <xf numFmtId="167" fontId="24" fillId="6" borderId="0" xfId="6" applyNumberFormat="1" applyFont="1" applyFill="1" applyAlignment="1"/>
    <xf numFmtId="0" fontId="18" fillId="6" borderId="0" xfId="7" applyFont="1" applyFill="1"/>
    <xf numFmtId="167" fontId="4" fillId="6" borderId="49" xfId="7" applyNumberFormat="1" applyFont="1" applyFill="1" applyBorder="1" applyAlignment="1">
      <alignment horizontal="center" vertical="center" wrapText="1"/>
    </xf>
    <xf numFmtId="167" fontId="4" fillId="6" borderId="49" xfId="7" applyNumberFormat="1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 applyProtection="1">
      <alignment vertical="center" shrinkToFit="1"/>
      <protection locked="0"/>
    </xf>
    <xf numFmtId="4" fontId="18" fillId="0" borderId="0" xfId="0" applyNumberFormat="1" applyFont="1"/>
    <xf numFmtId="0" fontId="4" fillId="6" borderId="55" xfId="7" applyFont="1" applyFill="1" applyBorder="1" applyAlignment="1">
      <alignment horizontal="left" vertical="center"/>
    </xf>
    <xf numFmtId="3" fontId="18" fillId="0" borderId="0" xfId="0" applyNumberFormat="1" applyFont="1"/>
    <xf numFmtId="167" fontId="5" fillId="0" borderId="1" xfId="0" applyNumberFormat="1" applyFont="1" applyFill="1" applyBorder="1" applyAlignment="1" applyProtection="1">
      <alignment horizontal="right" shrinkToFit="1"/>
      <protection locked="0"/>
    </xf>
    <xf numFmtId="167" fontId="4" fillId="0" borderId="5" xfId="0" applyNumberFormat="1" applyFont="1" applyFill="1" applyBorder="1" applyAlignment="1" applyProtection="1">
      <alignment horizontal="right" shrinkToFit="1"/>
      <protection locked="0"/>
    </xf>
    <xf numFmtId="167" fontId="18" fillId="0" borderId="0" xfId="0" applyNumberFormat="1" applyFont="1"/>
    <xf numFmtId="167" fontId="4" fillId="2" borderId="4" xfId="0" applyNumberFormat="1" applyFont="1" applyFill="1" applyBorder="1" applyAlignment="1" applyProtection="1">
      <alignment horizontal="right" shrinkToFit="1"/>
      <protection hidden="1"/>
    </xf>
    <xf numFmtId="167" fontId="4" fillId="2" borderId="1" xfId="0" applyNumberFormat="1" applyFont="1" applyFill="1" applyBorder="1" applyAlignment="1" applyProtection="1">
      <alignment horizontal="right" shrinkToFit="1"/>
      <protection hidden="1"/>
    </xf>
    <xf numFmtId="164" fontId="5" fillId="6" borderId="54" xfId="11" applyFont="1" applyFill="1" applyBorder="1" applyAlignment="1" applyProtection="1">
      <alignment shrinkToFit="1"/>
      <protection locked="0"/>
    </xf>
    <xf numFmtId="167" fontId="5" fillId="2" borderId="1" xfId="0" applyNumberFormat="1" applyFont="1" applyFill="1" applyBorder="1" applyAlignment="1" applyProtection="1">
      <alignment vertical="center" shrinkToFit="1"/>
      <protection hidden="1"/>
    </xf>
    <xf numFmtId="167" fontId="5" fillId="2" borderId="4" xfId="0" applyNumberFormat="1" applyFont="1" applyFill="1" applyBorder="1" applyAlignment="1" applyProtection="1">
      <alignment vertical="center" shrinkToFit="1"/>
      <protection hidden="1"/>
    </xf>
    <xf numFmtId="167" fontId="5" fillId="2" borderId="5" xfId="0" applyNumberFormat="1" applyFont="1" applyFill="1" applyBorder="1" applyAlignment="1" applyProtection="1">
      <alignment vertical="center" shrinkToFit="1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0" xfId="6" applyFont="1" applyFill="1" applyBorder="1" applyAlignment="1" applyProtection="1">
      <alignment vertical="top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49" fontId="14" fillId="6" borderId="15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Alignment="1" applyProtection="1">
      <alignment vertical="top"/>
      <protection hidden="1"/>
    </xf>
    <xf numFmtId="0" fontId="10" fillId="6" borderId="0" xfId="6" applyFont="1" applyFill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15" xfId="6" applyNumberFormat="1" applyFont="1" applyFill="1" applyBorder="1" applyAlignment="1" applyProtection="1">
      <alignment horizontal="right" vertical="center"/>
      <protection locked="0" hidden="1"/>
    </xf>
    <xf numFmtId="0" fontId="18" fillId="6" borderId="0" xfId="0" applyFont="1" applyFill="1"/>
    <xf numFmtId="0" fontId="9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0" fontId="13" fillId="6" borderId="0" xfId="2" applyFont="1" applyFill="1" applyBorder="1">
      <alignment vertical="top"/>
    </xf>
    <xf numFmtId="0" fontId="13" fillId="6" borderId="0" xfId="2" applyFont="1" applyFill="1">
      <alignment vertical="top"/>
    </xf>
    <xf numFmtId="14" fontId="14" fillId="7" borderId="6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2" applyFont="1" applyFill="1" applyBorder="1" applyAlignment="1" applyProtection="1">
      <alignment horizontal="center" vertical="center"/>
      <protection locked="0" hidden="1"/>
    </xf>
    <xf numFmtId="0" fontId="14" fillId="6" borderId="0" xfId="2" applyFont="1" applyFill="1" applyBorder="1" applyAlignment="1" applyProtection="1">
      <alignment horizontal="left" vertical="center"/>
      <protection hidden="1"/>
    </xf>
    <xf numFmtId="0" fontId="10" fillId="6" borderId="0" xfId="2" applyFont="1" applyFill="1" applyBorder="1" applyAlignment="1" applyProtection="1">
      <alignment horizontal="left" vertical="center" wrapText="1"/>
      <protection hidden="1"/>
    </xf>
    <xf numFmtId="0" fontId="10" fillId="6" borderId="0" xfId="2" applyFont="1" applyFill="1" applyBorder="1" applyAlignment="1" applyProtection="1">
      <alignment vertical="center"/>
      <protection hidden="1"/>
    </xf>
    <xf numFmtId="0" fontId="10" fillId="6" borderId="0" xfId="2" applyFont="1" applyFill="1" applyBorder="1" applyAlignment="1" applyProtection="1">
      <alignment horizontal="center" vertical="center" wrapText="1"/>
      <protection hidden="1"/>
    </xf>
    <xf numFmtId="0" fontId="13" fillId="6" borderId="0" xfId="2" applyFont="1" applyFill="1" applyBorder="1" applyAlignment="1" applyProtection="1">
      <alignment horizontal="left" vertical="center" wrapText="1"/>
      <protection hidden="1"/>
    </xf>
    <xf numFmtId="0" fontId="13" fillId="6" borderId="0" xfId="2" applyFont="1" applyFill="1" applyBorder="1" applyProtection="1">
      <alignment vertical="top"/>
      <protection hidden="1"/>
    </xf>
    <xf numFmtId="0" fontId="13" fillId="6" borderId="0" xfId="2" applyFont="1" applyFill="1" applyBorder="1" applyAlignment="1" applyProtection="1">
      <protection hidden="1"/>
    </xf>
    <xf numFmtId="0" fontId="13" fillId="6" borderId="0" xfId="2" applyFont="1" applyFill="1" applyAlignment="1" applyProtection="1">
      <protection hidden="1"/>
    </xf>
    <xf numFmtId="0" fontId="16" fillId="6" borderId="0" xfId="2" applyFont="1" applyFill="1" applyBorder="1" applyAlignment="1" applyProtection="1">
      <alignment horizontal="right" vertical="center" wrapText="1"/>
      <protection hidden="1"/>
    </xf>
    <xf numFmtId="0" fontId="16" fillId="6" borderId="0" xfId="2" applyFont="1" applyFill="1" applyAlignment="1" applyProtection="1">
      <alignment horizontal="right"/>
      <protection hidden="1"/>
    </xf>
    <xf numFmtId="0" fontId="16" fillId="6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2" applyFont="1" applyFill="1" applyBorder="1" applyAlignment="1" applyProtection="1">
      <alignment horizontal="left" vertical="center"/>
      <protection hidden="1"/>
    </xf>
    <xf numFmtId="0" fontId="13" fillId="6" borderId="0" xfId="2" applyFont="1" applyFill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right"/>
      <protection hidden="1"/>
    </xf>
    <xf numFmtId="0" fontId="13" fillId="6" borderId="0" xfId="2" applyFont="1" applyFill="1" applyProtection="1">
      <alignment vertical="top"/>
      <protection hidden="1"/>
    </xf>
    <xf numFmtId="0" fontId="13" fillId="6" borderId="0" xfId="2" applyFont="1" applyFill="1" applyAlignment="1" applyProtection="1">
      <alignment horizontal="right" wrapText="1"/>
      <protection hidden="1"/>
    </xf>
    <xf numFmtId="0" fontId="13" fillId="6" borderId="0" xfId="2" applyFont="1" applyFill="1" applyBorder="1" applyAlignment="1" applyProtection="1">
      <alignment vertical="top"/>
      <protection hidden="1"/>
    </xf>
    <xf numFmtId="0" fontId="14" fillId="6" borderId="0" xfId="2" applyFont="1" applyFill="1" applyBorder="1" applyAlignment="1" applyProtection="1">
      <alignment horizontal="right" vertical="center"/>
      <protection locked="0" hidden="1"/>
    </xf>
    <xf numFmtId="0" fontId="10" fillId="6" borderId="0" xfId="2" applyFont="1" applyFill="1" applyBorder="1" applyProtection="1">
      <alignment vertical="top"/>
      <protection hidden="1"/>
    </xf>
    <xf numFmtId="0" fontId="13" fillId="6" borderId="0" xfId="2" applyFont="1" applyFill="1" applyAlignment="1" applyProtection="1">
      <alignment horizontal="right" vertical="center"/>
      <protection hidden="1"/>
    </xf>
    <xf numFmtId="0" fontId="14" fillId="6" borderId="0" xfId="2" applyFont="1" applyFill="1" applyBorder="1" applyAlignment="1" applyProtection="1">
      <alignment vertical="top"/>
      <protection hidden="1"/>
    </xf>
    <xf numFmtId="0" fontId="10" fillId="6" borderId="0" xfId="2" applyFont="1" applyFill="1" applyAlignment="1" applyProtection="1">
      <protection hidden="1"/>
    </xf>
    <xf numFmtId="0" fontId="13" fillId="6" borderId="0" xfId="2" applyFont="1" applyFill="1" applyBorder="1" applyAlignment="1" applyProtection="1">
      <alignment horizontal="left" vertical="top" wrapText="1"/>
      <protection hidden="1"/>
    </xf>
    <xf numFmtId="0" fontId="13" fillId="6" borderId="0" xfId="2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right"/>
      <protection hidden="1"/>
    </xf>
    <xf numFmtId="0" fontId="13" fillId="6" borderId="0" xfId="2" applyFont="1" applyFill="1" applyAlignment="1" applyProtection="1">
      <alignment horizontal="left" vertical="top" indent="2"/>
      <protection hidden="1"/>
    </xf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left" vertical="top" wrapText="1" indent="2"/>
      <protection hidden="1"/>
    </xf>
    <xf numFmtId="0" fontId="13" fillId="6" borderId="0" xfId="2" applyFont="1" applyFill="1" applyBorder="1" applyAlignment="1" applyProtection="1">
      <alignment horizontal="right" vertical="top"/>
      <protection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0" fontId="13" fillId="6" borderId="0" xfId="2" applyFont="1" applyFill="1" applyBorder="1" applyAlignment="1"/>
    <xf numFmtId="49" fontId="14" fillId="6" borderId="0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left" vertical="top"/>
      <protection hidden="1"/>
    </xf>
    <xf numFmtId="0" fontId="13" fillId="6" borderId="0" xfId="2" applyFont="1" applyFill="1" applyBorder="1" applyAlignment="1" applyProtection="1">
      <alignment horizontal="left"/>
      <protection hidden="1"/>
    </xf>
    <xf numFmtId="0" fontId="13" fillId="6" borderId="9" xfId="2" applyFont="1" applyFill="1" applyBorder="1" applyProtection="1">
      <alignment vertical="top"/>
      <protection hidden="1"/>
    </xf>
    <xf numFmtId="0" fontId="13" fillId="6" borderId="0" xfId="2" applyFont="1" applyFill="1" applyAlignment="1" applyProtection="1">
      <alignment horizontal="left"/>
      <protection hidden="1"/>
    </xf>
    <xf numFmtId="0" fontId="13" fillId="6" borderId="0" xfId="2" applyFont="1" applyFill="1" applyBorder="1" applyAlignment="1" applyProtection="1">
      <alignment vertical="center"/>
      <protection hidden="1"/>
    </xf>
    <xf numFmtId="0" fontId="1" fillId="6" borderId="0" xfId="2" applyFont="1" applyFill="1" applyAlignment="1"/>
    <xf numFmtId="0" fontId="13" fillId="6" borderId="0" xfId="3" applyFont="1" applyFill="1" applyBorder="1" applyAlignment="1" applyProtection="1">
      <alignment vertical="center"/>
      <protection hidden="1"/>
    </xf>
    <xf numFmtId="0" fontId="13" fillId="6" borderId="0" xfId="3" applyFont="1" applyFill="1" applyBorder="1" applyAlignment="1" applyProtection="1">
      <protection hidden="1"/>
    </xf>
    <xf numFmtId="0" fontId="1" fillId="6" borderId="0" xfId="3" applyFont="1" applyFill="1" applyAlignment="1"/>
    <xf numFmtId="0" fontId="13" fillId="6" borderId="0" xfId="3" applyFont="1" applyFill="1" applyAlignment="1" applyProtection="1">
      <protection hidden="1"/>
    </xf>
    <xf numFmtId="0" fontId="14" fillId="6" borderId="0" xfId="2" applyFont="1" applyFill="1" applyAlignment="1" applyProtection="1">
      <alignment vertical="center"/>
      <protection hidden="1"/>
    </xf>
    <xf numFmtId="0" fontId="13" fillId="6" borderId="10" xfId="2" applyFont="1" applyFill="1" applyBorder="1" applyProtection="1">
      <alignment vertical="top"/>
      <protection hidden="1"/>
    </xf>
    <xf numFmtId="0" fontId="13" fillId="6" borderId="10" xfId="2" applyFont="1" applyFill="1" applyBorder="1">
      <alignment vertical="top"/>
    </xf>
    <xf numFmtId="0" fontId="13" fillId="6" borderId="0" xfId="2" applyFont="1" applyFill="1" applyBorder="1" applyAlignment="1" applyProtection="1">
      <alignment horizontal="right" vertical="top" wrapText="1"/>
      <protection hidden="1"/>
    </xf>
    <xf numFmtId="3" fontId="0" fillId="6" borderId="0" xfId="0" applyNumberFormat="1" applyFill="1"/>
    <xf numFmtId="3" fontId="5" fillId="6" borderId="0" xfId="0" applyNumberFormat="1" applyFont="1" applyFill="1"/>
    <xf numFmtId="3" fontId="26" fillId="6" borderId="0" xfId="0" applyNumberFormat="1" applyFont="1" applyFill="1"/>
    <xf numFmtId="167" fontId="26" fillId="6" borderId="0" xfId="8" applyNumberFormat="1" applyFont="1" applyFill="1" applyBorder="1" applyAlignment="1" applyProtection="1">
      <alignment shrinkToFit="1"/>
      <protection locked="0"/>
    </xf>
    <xf numFmtId="0" fontId="14" fillId="7" borderId="15" xfId="2" applyFont="1" applyFill="1" applyBorder="1" applyAlignment="1" applyProtection="1">
      <alignment horizontal="right" vertical="center"/>
      <protection locked="0" hidden="1"/>
    </xf>
    <xf numFmtId="0" fontId="13" fillId="6" borderId="16" xfId="2" applyFont="1" applyFill="1" applyBorder="1" applyAlignment="1"/>
    <xf numFmtId="0" fontId="13" fillId="6" borderId="17" xfId="2" applyFont="1" applyFill="1" applyBorder="1" applyAlignment="1"/>
    <xf numFmtId="49" fontId="14" fillId="7" borderId="15" xfId="2" applyNumberFormat="1" applyFont="1" applyFill="1" applyBorder="1" applyAlignment="1" applyProtection="1">
      <alignment horizontal="center" vertical="center"/>
      <protection locked="0" hidden="1"/>
    </xf>
    <xf numFmtId="49" fontId="14" fillId="6" borderId="17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Alignment="1" applyProtection="1">
      <alignment horizontal="right" vertical="center" wrapText="1"/>
      <protection hidden="1"/>
    </xf>
    <xf numFmtId="0" fontId="13" fillId="6" borderId="14" xfId="2" applyFont="1" applyFill="1" applyBorder="1" applyAlignment="1" applyProtection="1">
      <alignment horizontal="right" wrapText="1"/>
      <protection hidden="1"/>
    </xf>
    <xf numFmtId="0" fontId="14" fillId="6" borderId="15" xfId="6" applyFont="1" applyFill="1" applyBorder="1" applyAlignment="1" applyProtection="1">
      <alignment horizontal="left" vertical="center"/>
      <protection locked="0" hidden="1"/>
    </xf>
    <xf numFmtId="0" fontId="14" fillId="6" borderId="16" xfId="6" applyFont="1" applyFill="1" applyBorder="1" applyAlignment="1" applyProtection="1">
      <alignment horizontal="left" vertical="center"/>
      <protection locked="0"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0" fontId="13" fillId="6" borderId="9" xfId="2" applyFont="1" applyFill="1" applyBorder="1" applyAlignment="1" applyProtection="1">
      <alignment horizontal="center"/>
      <protection hidden="1"/>
    </xf>
    <xf numFmtId="49" fontId="6" fillId="6" borderId="15" xfId="1" applyNumberFormat="1" applyFill="1" applyBorder="1" applyAlignment="1" applyProtection="1">
      <alignment horizontal="left" vertical="center"/>
      <protection locked="0" hidden="1"/>
    </xf>
    <xf numFmtId="49" fontId="14" fillId="6" borderId="16" xfId="6" applyNumberFormat="1" applyFont="1" applyFill="1" applyBorder="1" applyAlignment="1" applyProtection="1">
      <alignment horizontal="left" vertical="center"/>
      <protection locked="0" hidden="1"/>
    </xf>
    <xf numFmtId="0" fontId="13" fillId="6" borderId="0" xfId="2" applyFont="1" applyFill="1" applyAlignment="1" applyProtection="1">
      <alignment horizontal="right" vertical="center"/>
      <protection hidden="1"/>
    </xf>
    <xf numFmtId="0" fontId="13" fillId="6" borderId="14" xfId="2" applyFont="1" applyFill="1" applyBorder="1" applyAlignment="1" applyProtection="1">
      <alignment horizontal="right"/>
      <protection hidden="1"/>
    </xf>
    <xf numFmtId="0" fontId="14" fillId="6" borderId="0" xfId="3" applyFont="1" applyFill="1" applyAlignment="1" applyProtection="1">
      <alignment horizontal="left"/>
      <protection hidden="1"/>
    </xf>
    <xf numFmtId="0" fontId="9" fillId="6" borderId="0" xfId="3" applyFont="1" applyFill="1" applyAlignment="1"/>
    <xf numFmtId="0" fontId="13" fillId="6" borderId="0" xfId="2" applyFont="1" applyFill="1" applyAlignment="1" applyProtection="1">
      <alignment horizontal="left"/>
      <protection hidden="1"/>
    </xf>
    <xf numFmtId="0" fontId="1" fillId="6" borderId="0" xfId="2" applyFont="1" applyFill="1" applyAlignment="1"/>
    <xf numFmtId="0" fontId="13" fillId="6" borderId="0" xfId="2" applyFont="1" applyFill="1" applyAlignment="1">
      <alignment horizontal="center"/>
    </xf>
    <xf numFmtId="0" fontId="12" fillId="6" borderId="0" xfId="2" applyFont="1" applyFill="1" applyBorder="1" applyAlignment="1">
      <alignment vertical="top"/>
    </xf>
    <xf numFmtId="0" fontId="13" fillId="6" borderId="18" xfId="2" applyFont="1" applyFill="1" applyBorder="1" applyAlignment="1" applyProtection="1">
      <alignment horizontal="center" vertical="top"/>
      <protection hidden="1"/>
    </xf>
    <xf numFmtId="0" fontId="13" fillId="6" borderId="18" xfId="2" applyFont="1" applyFill="1" applyBorder="1" applyAlignment="1">
      <alignment horizontal="center"/>
    </xf>
    <xf numFmtId="0" fontId="13" fillId="6" borderId="18" xfId="2" applyFont="1" applyFill="1" applyBorder="1" applyAlignment="1"/>
    <xf numFmtId="0" fontId="13" fillId="6" borderId="0" xfId="2" applyFont="1" applyFill="1" applyBorder="1" applyAlignment="1" applyProtection="1">
      <alignment vertical="center"/>
      <protection hidden="1"/>
    </xf>
    <xf numFmtId="0" fontId="14" fillId="7" borderId="15" xfId="2" applyFont="1" applyFill="1" applyBorder="1" applyAlignment="1" applyProtection="1">
      <alignment horizontal="left" vertical="center"/>
      <protection locked="0" hidden="1"/>
    </xf>
    <xf numFmtId="49" fontId="14" fillId="6" borderId="15" xfId="6" applyNumberFormat="1" applyFont="1" applyFill="1" applyBorder="1" applyAlignment="1" applyProtection="1">
      <alignment horizontal="left" vertical="center"/>
      <protection locked="0" hidden="1"/>
    </xf>
    <xf numFmtId="49" fontId="14" fillId="6" borderId="17" xfId="6" applyNumberFormat="1" applyFont="1" applyFill="1" applyBorder="1" applyAlignment="1" applyProtection="1">
      <alignment horizontal="left" vertical="center"/>
      <protection locked="0" hidden="1"/>
    </xf>
    <xf numFmtId="0" fontId="10" fillId="6" borderId="16" xfId="6" applyFont="1" applyFill="1" applyBorder="1" applyAlignment="1">
      <alignment horizontal="left"/>
    </xf>
    <xf numFmtId="0" fontId="10" fillId="6" borderId="17" xfId="6" applyFont="1" applyFill="1" applyBorder="1" applyAlignment="1">
      <alignment horizontal="left"/>
    </xf>
    <xf numFmtId="0" fontId="13" fillId="6" borderId="7" xfId="2" applyFont="1" applyFill="1" applyBorder="1" applyAlignment="1" applyProtection="1">
      <alignment horizontal="right" vertical="center"/>
      <protection hidden="1"/>
    </xf>
    <xf numFmtId="0" fontId="13" fillId="6" borderId="0" xfId="2" applyFont="1" applyFill="1" applyBorder="1" applyAlignment="1" applyProtection="1">
      <alignment horizontal="right"/>
      <protection hidden="1"/>
    </xf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0" fillId="6" borderId="0" xfId="2" applyFont="1" applyFill="1" applyAlignment="1" applyProtection="1">
      <alignment horizontal="center" vertical="center"/>
      <protection hidden="1"/>
    </xf>
    <xf numFmtId="0" fontId="10" fillId="6" borderId="0" xfId="2" applyFont="1" applyFill="1" applyAlignment="1">
      <alignment horizontal="center" vertical="center"/>
    </xf>
    <xf numFmtId="0" fontId="10" fillId="6" borderId="0" xfId="2" applyFont="1" applyFill="1" applyAlignment="1">
      <alignment horizontal="center"/>
    </xf>
    <xf numFmtId="0" fontId="13" fillId="6" borderId="0" xfId="2" applyFont="1" applyFill="1" applyAlignment="1">
      <alignment horizontal="center" vertical="center"/>
    </xf>
    <xf numFmtId="0" fontId="13" fillId="6" borderId="0" xfId="2" applyFont="1" applyFill="1" applyAlignment="1">
      <alignment vertical="center"/>
    </xf>
    <xf numFmtId="0" fontId="13" fillId="6" borderId="0" xfId="2" applyFont="1" applyFill="1" applyBorder="1" applyAlignment="1" applyProtection="1">
      <alignment horizontal="right" vertical="center" wrapText="1"/>
      <protection hidden="1"/>
    </xf>
    <xf numFmtId="0" fontId="13" fillId="6" borderId="0" xfId="2" applyFont="1" applyFill="1" applyBorder="1" applyAlignment="1" applyProtection="1">
      <alignment horizontal="right" wrapText="1"/>
      <protection hidden="1"/>
    </xf>
    <xf numFmtId="0" fontId="13" fillId="6" borderId="0" xfId="2" applyFont="1" applyFill="1" applyAlignment="1" applyProtection="1">
      <alignment horizontal="right" wrapText="1"/>
      <protection hidden="1"/>
    </xf>
    <xf numFmtId="49" fontId="14" fillId="6" borderId="15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17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16" xfId="6" applyFont="1" applyFill="1" applyBorder="1" applyAlignment="1">
      <alignment horizontal="left" vertical="center"/>
    </xf>
    <xf numFmtId="1" fontId="14" fillId="6" borderId="15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17" xfId="6" applyNumberFormat="1" applyFont="1" applyFill="1" applyBorder="1" applyAlignment="1" applyProtection="1">
      <alignment horizontal="center" vertical="center"/>
      <protection locked="0" hidden="1"/>
    </xf>
    <xf numFmtId="0" fontId="25" fillId="6" borderId="15" xfId="1" applyFont="1" applyFill="1" applyBorder="1" applyAlignment="1" applyProtection="1">
      <protection locked="0" hidden="1"/>
    </xf>
    <xf numFmtId="0" fontId="14" fillId="6" borderId="16" xfId="6" applyFont="1" applyFill="1" applyBorder="1" applyAlignment="1" applyProtection="1">
      <protection locked="0" hidden="1"/>
    </xf>
    <xf numFmtId="0" fontId="14" fillId="6" borderId="0" xfId="2" applyFont="1" applyFill="1" applyBorder="1" applyAlignment="1" applyProtection="1">
      <alignment horizontal="left" vertical="center" wrapText="1"/>
      <protection hidden="1"/>
    </xf>
    <xf numFmtId="0" fontId="14" fillId="6" borderId="14" xfId="2" applyFont="1" applyFill="1" applyBorder="1" applyAlignment="1" applyProtection="1">
      <alignment horizontal="left" vertical="center" wrapText="1"/>
      <protection hidden="1"/>
    </xf>
    <xf numFmtId="0" fontId="15" fillId="6" borderId="0" xfId="2" applyFont="1" applyFill="1" applyBorder="1" applyAlignment="1" applyProtection="1">
      <alignment horizontal="center" vertical="center" wrapText="1"/>
      <protection hidden="1"/>
    </xf>
    <xf numFmtId="0" fontId="13" fillId="6" borderId="0" xfId="2" applyFont="1" applyFill="1" applyAlignment="1" applyProtection="1">
      <alignment wrapText="1"/>
      <protection hidden="1"/>
    </xf>
    <xf numFmtId="0" fontId="5" fillId="6" borderId="0" xfId="2" applyFont="1" applyFill="1" applyBorder="1" applyAlignment="1" applyProtection="1">
      <alignment horizontal="left" vertical="center" wrapText="1"/>
      <protection hidden="1"/>
    </xf>
    <xf numFmtId="0" fontId="13" fillId="6" borderId="14" xfId="2" applyFont="1" applyFill="1" applyBorder="1" applyAlignment="1" applyProtection="1">
      <alignment horizontal="left" wrapText="1"/>
      <protection hidden="1"/>
    </xf>
    <xf numFmtId="49" fontId="4" fillId="0" borderId="19" xfId="0" applyNumberFormat="1" applyFont="1" applyBorder="1" applyAlignment="1">
      <alignment horizontal="left" vertical="center" wrapText="1"/>
    </xf>
    <xf numFmtId="49" fontId="4" fillId="0" borderId="20" xfId="0" applyNumberFormat="1" applyFont="1" applyBorder="1" applyAlignment="1">
      <alignment horizontal="left" vertical="center" wrapText="1"/>
    </xf>
    <xf numFmtId="49" fontId="4" fillId="0" borderId="21" xfId="0" applyNumberFormat="1" applyFont="1" applyBorder="1" applyAlignment="1">
      <alignment horizontal="left" vertical="center" wrapText="1"/>
    </xf>
    <xf numFmtId="49" fontId="5" fillId="0" borderId="19" xfId="0" applyNumberFormat="1" applyFont="1" applyBorder="1" applyAlignment="1">
      <alignment horizontal="left" vertical="center" wrapText="1"/>
    </xf>
    <xf numFmtId="49" fontId="5" fillId="0" borderId="20" xfId="0" applyNumberFormat="1" applyFont="1" applyBorder="1" applyAlignment="1">
      <alignment horizontal="left" vertical="center" wrapText="1"/>
    </xf>
    <xf numFmtId="49" fontId="5" fillId="0" borderId="21" xfId="0" applyNumberFormat="1" applyFont="1" applyBorder="1" applyAlignment="1">
      <alignment horizontal="left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5" fillId="0" borderId="23" xfId="0" applyNumberFormat="1" applyFont="1" applyBorder="1" applyAlignment="1">
      <alignment horizontal="left" vertical="center" wrapText="1"/>
    </xf>
    <xf numFmtId="49" fontId="5" fillId="0" borderId="24" xfId="0" applyNumberFormat="1" applyFont="1" applyBorder="1" applyAlignment="1">
      <alignment horizontal="left" vertical="center" wrapText="1"/>
    </xf>
    <xf numFmtId="0" fontId="4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5" fillId="0" borderId="29" xfId="0" applyNumberFormat="1" applyFont="1" applyBorder="1" applyAlignment="1">
      <alignment horizontal="left" vertical="center" wrapText="1"/>
    </xf>
    <xf numFmtId="49" fontId="5" fillId="0" borderId="30" xfId="0" applyNumberFormat="1" applyFont="1" applyBorder="1" applyAlignment="1">
      <alignment horizontal="left" vertical="center" wrapText="1"/>
    </xf>
    <xf numFmtId="0" fontId="9" fillId="6" borderId="0" xfId="0" applyFont="1" applyFill="1" applyAlignment="1">
      <alignment horizontal="center" wrapText="1"/>
    </xf>
    <xf numFmtId="49" fontId="4" fillId="7" borderId="25" xfId="5" applyNumberFormat="1" applyFont="1" applyFill="1" applyBorder="1" applyAlignment="1" applyProtection="1">
      <alignment horizontal="center" vertical="center"/>
      <protection locked="0" hidden="1"/>
    </xf>
    <xf numFmtId="49" fontId="4" fillId="6" borderId="27" xfId="5" applyNumberFormat="1" applyFont="1" applyFill="1" applyBorder="1" applyAlignment="1" applyProtection="1">
      <alignment horizontal="center" vertical="center"/>
      <protection locked="0" hidden="1"/>
    </xf>
    <xf numFmtId="49" fontId="5" fillId="0" borderId="19" xfId="0" applyNumberFormat="1" applyFont="1" applyBorder="1" applyAlignment="1" applyProtection="1">
      <alignment horizontal="left" vertical="center" shrinkToFit="1"/>
      <protection hidden="1"/>
    </xf>
    <xf numFmtId="49" fontId="5" fillId="0" borderId="20" xfId="0" applyNumberFormat="1" applyFont="1" applyBorder="1" applyAlignment="1" applyProtection="1">
      <alignment horizontal="left" vertical="center" shrinkToFit="1"/>
      <protection hidden="1"/>
    </xf>
    <xf numFmtId="49" fontId="5" fillId="0" borderId="21" xfId="0" applyNumberFormat="1" applyFont="1" applyBorder="1" applyAlignment="1" applyProtection="1">
      <alignment horizontal="left" vertical="center" shrinkToFit="1"/>
      <protection hidden="1"/>
    </xf>
    <xf numFmtId="49" fontId="5" fillId="0" borderId="19" xfId="0" applyNumberFormat="1" applyFont="1" applyBorder="1" applyAlignment="1" applyProtection="1">
      <alignment horizontal="left" vertical="center" wrapText="1"/>
      <protection hidden="1"/>
    </xf>
    <xf numFmtId="49" fontId="5" fillId="0" borderId="20" xfId="0" applyNumberFormat="1" applyFont="1" applyBorder="1" applyAlignment="1" applyProtection="1">
      <alignment horizontal="left" vertical="center" wrapText="1"/>
      <protection hidden="1"/>
    </xf>
    <xf numFmtId="49" fontId="5" fillId="0" borderId="21" xfId="0" applyNumberFormat="1" applyFont="1" applyBorder="1" applyAlignment="1" applyProtection="1">
      <alignment horizontal="left" vertical="center" wrapText="1"/>
      <protection hidden="1"/>
    </xf>
    <xf numFmtId="49" fontId="5" fillId="0" borderId="31" xfId="0" applyNumberFormat="1" applyFont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4" fillId="3" borderId="12" xfId="0" applyFont="1" applyFill="1" applyBorder="1" applyAlignment="1" applyProtection="1">
      <alignment horizontal="center" vertical="center" wrapText="1"/>
      <protection hidden="1"/>
    </xf>
    <xf numFmtId="0" fontId="4" fillId="3" borderId="34" xfId="0" applyFont="1" applyFill="1" applyBorder="1" applyAlignment="1" applyProtection="1">
      <alignment horizontal="center" vertical="center" wrapText="1"/>
      <protection hidden="1"/>
    </xf>
    <xf numFmtId="0" fontId="4" fillId="3" borderId="35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>
      <alignment horizontal="left" vertical="center" wrapText="1"/>
    </xf>
    <xf numFmtId="0" fontId="18" fillId="6" borderId="16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left" vertical="center" wrapText="1"/>
    </xf>
    <xf numFmtId="0" fontId="5" fillId="4" borderId="16" xfId="0" applyFont="1" applyFill="1" applyBorder="1" applyAlignment="1">
      <alignment horizontal="left" vertical="center" wrapText="1"/>
    </xf>
    <xf numFmtId="0" fontId="5" fillId="4" borderId="17" xfId="0" applyFont="1" applyFill="1" applyBorder="1" applyAlignment="1">
      <alignment horizontal="left" vertical="center" wrapText="1"/>
    </xf>
    <xf numFmtId="49" fontId="5" fillId="0" borderId="28" xfId="0" applyNumberFormat="1" applyFont="1" applyBorder="1" applyAlignment="1" applyProtection="1">
      <alignment horizontal="left" vertical="center" wrapText="1"/>
      <protection hidden="1"/>
    </xf>
    <xf numFmtId="49" fontId="5" fillId="0" borderId="29" xfId="0" applyNumberFormat="1" applyFont="1" applyBorder="1" applyAlignment="1" applyProtection="1">
      <alignment horizontal="left" vertical="center" wrapText="1"/>
      <protection hidden="1"/>
    </xf>
    <xf numFmtId="49" fontId="5" fillId="0" borderId="30" xfId="0" applyNumberFormat="1" applyFont="1" applyBorder="1" applyAlignment="1" applyProtection="1">
      <alignment horizontal="left" vertical="center" wrapText="1"/>
      <protection hidden="1"/>
    </xf>
    <xf numFmtId="49" fontId="4" fillId="0" borderId="22" xfId="0" applyNumberFormat="1" applyFont="1" applyBorder="1" applyAlignment="1" applyProtection="1">
      <alignment horizontal="left" vertical="center" wrapText="1"/>
      <protection hidden="1"/>
    </xf>
    <xf numFmtId="49" fontId="4" fillId="0" borderId="23" xfId="0" applyNumberFormat="1" applyFont="1" applyBorder="1" applyAlignment="1" applyProtection="1">
      <alignment horizontal="left" vertical="center" wrapText="1"/>
      <protection hidden="1"/>
    </xf>
    <xf numFmtId="49" fontId="4" fillId="0" borderId="24" xfId="0" applyNumberFormat="1" applyFont="1" applyBorder="1" applyAlignment="1" applyProtection="1">
      <alignment horizontal="left" vertical="center" wrapText="1"/>
      <protection hidden="1"/>
    </xf>
    <xf numFmtId="49" fontId="4" fillId="0" borderId="28" xfId="0" applyNumberFormat="1" applyFont="1" applyFill="1" applyBorder="1" applyAlignment="1">
      <alignment horizontal="left" vertical="center" wrapText="1"/>
    </xf>
    <xf numFmtId="49" fontId="4" fillId="0" borderId="19" xfId="0" applyNumberFormat="1" applyFont="1" applyFill="1" applyBorder="1" applyAlignment="1">
      <alignment horizontal="left" vertical="center" wrapText="1"/>
    </xf>
    <xf numFmtId="49" fontId="4" fillId="0" borderId="31" xfId="0" applyNumberFormat="1" applyFont="1" applyFill="1" applyBorder="1" applyAlignment="1">
      <alignment horizontal="left" vertical="center" wrapText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>
      <alignment horizontal="center" wrapText="1"/>
    </xf>
    <xf numFmtId="0" fontId="18" fillId="6" borderId="15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left" vertical="center" wrapText="1"/>
    </xf>
    <xf numFmtId="0" fontId="4" fillId="5" borderId="26" xfId="0" applyFont="1" applyFill="1" applyBorder="1" applyAlignment="1">
      <alignment horizontal="left" vertical="center" wrapText="1"/>
    </xf>
    <xf numFmtId="0" fontId="5" fillId="5" borderId="26" xfId="0" applyFont="1" applyFill="1" applyBorder="1" applyAlignment="1">
      <alignment vertical="center" wrapText="1"/>
    </xf>
    <xf numFmtId="0" fontId="5" fillId="5" borderId="27" xfId="0" applyFont="1" applyFill="1" applyBorder="1" applyAlignment="1">
      <alignment vertical="center" wrapText="1"/>
    </xf>
    <xf numFmtId="0" fontId="4" fillId="0" borderId="28" xfId="0" applyFont="1" applyBorder="1" applyAlignment="1">
      <alignment horizontal="left" vertical="center" wrapText="1"/>
    </xf>
    <xf numFmtId="0" fontId="5" fillId="0" borderId="29" xfId="0" applyFont="1" applyBorder="1" applyAlignment="1">
      <alignment wrapText="1"/>
    </xf>
    <xf numFmtId="0" fontId="5" fillId="0" borderId="30" xfId="0" applyFont="1" applyBorder="1" applyAlignment="1">
      <alignment wrapText="1"/>
    </xf>
    <xf numFmtId="0" fontId="5" fillId="0" borderId="19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5" fillId="0" borderId="20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9" fillId="6" borderId="14" xfId="0" applyFont="1" applyFill="1" applyBorder="1" applyAlignment="1">
      <alignment horizontal="center" wrapText="1"/>
    </xf>
    <xf numFmtId="0" fontId="5" fillId="0" borderId="19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wrapText="1"/>
    </xf>
    <xf numFmtId="0" fontId="2" fillId="0" borderId="20" xfId="0" applyFont="1" applyBorder="1" applyAlignment="1">
      <alignment horizontal="left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49" fontId="8" fillId="3" borderId="41" xfId="0" applyNumberFormat="1" applyFont="1" applyFill="1" applyBorder="1" applyAlignment="1">
      <alignment horizontal="center" vertical="center" wrapText="1"/>
    </xf>
    <xf numFmtId="49" fontId="8" fillId="3" borderId="42" xfId="0" applyNumberFormat="1" applyFont="1" applyFill="1" applyBorder="1" applyAlignment="1">
      <alignment horizontal="center" vertical="center" wrapText="1"/>
    </xf>
    <xf numFmtId="49" fontId="8" fillId="3" borderId="43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left" wrapText="1"/>
    </xf>
    <xf numFmtId="0" fontId="8" fillId="0" borderId="29" xfId="0" applyFont="1" applyBorder="1" applyAlignment="1">
      <alignment horizontal="left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19" xfId="0" applyFont="1" applyFill="1" applyBorder="1" applyAlignment="1">
      <alignment horizontal="left" wrapText="1"/>
    </xf>
    <xf numFmtId="0" fontId="8" fillId="0" borderId="20" xfId="0" applyFont="1" applyBorder="1" applyAlignment="1">
      <alignment horizontal="left" wrapText="1"/>
    </xf>
    <xf numFmtId="0" fontId="8" fillId="0" borderId="31" xfId="0" applyFont="1" applyFill="1" applyBorder="1" applyAlignment="1">
      <alignment horizontal="left" wrapText="1"/>
    </xf>
    <xf numFmtId="0" fontId="8" fillId="0" borderId="32" xfId="0" applyFont="1" applyBorder="1" applyAlignment="1">
      <alignment horizontal="left" wrapText="1"/>
    </xf>
    <xf numFmtId="0" fontId="18" fillId="6" borderId="0" xfId="0" applyFont="1" applyFill="1" applyAlignment="1">
      <alignment horizontal="center" wrapText="1"/>
    </xf>
    <xf numFmtId="0" fontId="18" fillId="6" borderId="14" xfId="0" applyFont="1" applyFill="1" applyBorder="1" applyAlignment="1">
      <alignment horizontal="center" wrapText="1"/>
    </xf>
    <xf numFmtId="169" fontId="0" fillId="6" borderId="0" xfId="12" applyNumberFormat="1" applyFont="1" applyFill="1"/>
    <xf numFmtId="169" fontId="18" fillId="0" borderId="0" xfId="12" applyNumberFormat="1" applyFont="1"/>
  </cellXfs>
  <cellStyles count="13">
    <cellStyle name="Comma" xfId="11" builtinId="3"/>
    <cellStyle name="Comma 2" xfId="9"/>
    <cellStyle name="Hyperlink" xfId="1" builtinId="8"/>
    <cellStyle name="Normal" xfId="0" builtinId="0"/>
    <cellStyle name="Normal 14" xfId="7"/>
    <cellStyle name="Normal 6" xfId="8"/>
    <cellStyle name="Normal_TFI-KI" xfId="2"/>
    <cellStyle name="Normal_TFI-KI 2" xfId="6"/>
    <cellStyle name="Normal_TFI-POD" xfId="3"/>
    <cellStyle name="Obično_Knjiga2" xfId="4"/>
    <cellStyle name="Percent" xfId="12" builtinId="5"/>
    <cellStyle name="Percent 3" xfId="10"/>
    <cellStyle name="Style 1" xfId="5"/>
  </cellStyles>
  <dxfs count="11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0</xdr:col>
      <xdr:colOff>1409700</xdr:colOff>
      <xdr:row>3</xdr:row>
      <xdr:rowOff>38100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352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vid.tomasek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J66"/>
  <sheetViews>
    <sheetView tabSelected="1" zoomScaleNormal="100" zoomScaleSheetLayoutView="110" workbookViewId="0">
      <selection activeCell="L24" sqref="L24"/>
    </sheetView>
  </sheetViews>
  <sheetFormatPr defaultRowHeight="12.75"/>
  <cols>
    <col min="1" max="1" width="9.140625" style="23"/>
    <col min="2" max="2" width="14.140625" style="23" customWidth="1"/>
    <col min="3" max="3" width="9.140625" style="23"/>
    <col min="4" max="4" width="11.140625" style="23" customWidth="1"/>
    <col min="5" max="5" width="10.7109375" style="23" customWidth="1"/>
    <col min="6" max="6" width="11.28515625" style="23" customWidth="1"/>
    <col min="7" max="7" width="12.5703125" style="23" customWidth="1"/>
    <col min="8" max="8" width="19" style="23" customWidth="1"/>
    <col min="9" max="9" width="22.28515625" style="23" customWidth="1"/>
    <col min="10" max="16384" width="9.140625" style="23"/>
  </cols>
  <sheetData>
    <row r="1" spans="1:10" ht="15.75">
      <c r="A1" s="210" t="s">
        <v>206</v>
      </c>
      <c r="B1" s="210"/>
      <c r="C1" s="133"/>
      <c r="D1" s="133"/>
      <c r="E1" s="134"/>
      <c r="F1" s="134"/>
      <c r="G1" s="134"/>
      <c r="H1" s="134"/>
      <c r="I1" s="134"/>
      <c r="J1" s="24"/>
    </row>
    <row r="2" spans="1:10">
      <c r="A2" s="239" t="s">
        <v>184</v>
      </c>
      <c r="B2" s="239"/>
      <c r="C2" s="239"/>
      <c r="D2" s="240"/>
      <c r="E2" s="135" t="s">
        <v>302</v>
      </c>
      <c r="F2" s="136"/>
      <c r="G2" s="137" t="s">
        <v>74</v>
      </c>
      <c r="H2" s="135" t="s">
        <v>251</v>
      </c>
      <c r="I2" s="138"/>
      <c r="J2" s="24"/>
    </row>
    <row r="3" spans="1:10">
      <c r="A3" s="139"/>
      <c r="B3" s="139"/>
      <c r="C3" s="139"/>
      <c r="D3" s="139"/>
      <c r="E3" s="140"/>
      <c r="F3" s="140"/>
      <c r="G3" s="139"/>
      <c r="H3" s="139"/>
      <c r="I3" s="141"/>
      <c r="J3" s="24"/>
    </row>
    <row r="4" spans="1:10" ht="15">
      <c r="A4" s="241" t="s">
        <v>205</v>
      </c>
      <c r="B4" s="241"/>
      <c r="C4" s="241"/>
      <c r="D4" s="241"/>
      <c r="E4" s="241"/>
      <c r="F4" s="241"/>
      <c r="G4" s="241"/>
      <c r="H4" s="241"/>
      <c r="I4" s="241"/>
      <c r="J4" s="24"/>
    </row>
    <row r="5" spans="1:10">
      <c r="A5" s="142"/>
      <c r="B5" s="143"/>
      <c r="C5" s="143"/>
      <c r="D5" s="144"/>
      <c r="E5" s="145"/>
      <c r="F5" s="146"/>
      <c r="G5" s="147"/>
      <c r="H5" s="148"/>
      <c r="I5" s="143"/>
      <c r="J5" s="24"/>
    </row>
    <row r="6" spans="1:10">
      <c r="A6" s="203" t="s">
        <v>160</v>
      </c>
      <c r="B6" s="204"/>
      <c r="C6" s="232" t="s">
        <v>303</v>
      </c>
      <c r="D6" s="233"/>
      <c r="E6" s="242"/>
      <c r="F6" s="242"/>
      <c r="G6" s="242"/>
      <c r="H6" s="242"/>
      <c r="I6" s="149"/>
      <c r="J6" s="24"/>
    </row>
    <row r="7" spans="1:10">
      <c r="A7" s="150"/>
      <c r="B7" s="150"/>
      <c r="C7" s="120"/>
      <c r="D7" s="120"/>
      <c r="E7" s="242"/>
      <c r="F7" s="242"/>
      <c r="G7" s="242"/>
      <c r="H7" s="242"/>
      <c r="I7" s="149"/>
      <c r="J7" s="24"/>
    </row>
    <row r="8" spans="1:10">
      <c r="A8" s="243" t="s">
        <v>10</v>
      </c>
      <c r="B8" s="244"/>
      <c r="C8" s="232" t="s">
        <v>304</v>
      </c>
      <c r="D8" s="233"/>
      <c r="E8" s="242"/>
      <c r="F8" s="242"/>
      <c r="G8" s="242"/>
      <c r="H8" s="242"/>
      <c r="I8" s="151"/>
      <c r="J8" s="24"/>
    </row>
    <row r="9" spans="1:10">
      <c r="A9" s="152"/>
      <c r="B9" s="152"/>
      <c r="C9" s="121"/>
      <c r="D9" s="120"/>
      <c r="E9" s="142"/>
      <c r="F9" s="142"/>
      <c r="G9" s="142"/>
      <c r="H9" s="142"/>
      <c r="I9" s="142"/>
      <c r="J9" s="24"/>
    </row>
    <row r="10" spans="1:10">
      <c r="A10" s="229" t="s">
        <v>73</v>
      </c>
      <c r="B10" s="230"/>
      <c r="C10" s="232" t="s">
        <v>305</v>
      </c>
      <c r="D10" s="233"/>
      <c r="E10" s="142"/>
      <c r="F10" s="142"/>
      <c r="G10" s="142"/>
      <c r="H10" s="142"/>
      <c r="I10" s="142"/>
      <c r="J10" s="24"/>
    </row>
    <row r="11" spans="1:10">
      <c r="A11" s="231"/>
      <c r="B11" s="231"/>
      <c r="C11" s="142"/>
      <c r="D11" s="142"/>
      <c r="E11" s="142"/>
      <c r="F11" s="142"/>
      <c r="G11" s="142"/>
      <c r="H11" s="142"/>
      <c r="I11" s="142"/>
      <c r="J11" s="24"/>
    </row>
    <row r="12" spans="1:10">
      <c r="A12" s="203" t="s">
        <v>11</v>
      </c>
      <c r="B12" s="204"/>
      <c r="C12" s="196" t="s">
        <v>307</v>
      </c>
      <c r="D12" s="234"/>
      <c r="E12" s="234"/>
      <c r="F12" s="234"/>
      <c r="G12" s="234"/>
      <c r="H12" s="234"/>
      <c r="I12" s="234"/>
      <c r="J12" s="24"/>
    </row>
    <row r="13" spans="1:10">
      <c r="A13" s="150"/>
      <c r="B13" s="150"/>
      <c r="C13" s="123"/>
      <c r="D13" s="120"/>
      <c r="E13" s="120"/>
      <c r="F13" s="120"/>
      <c r="G13" s="120"/>
      <c r="H13" s="120"/>
      <c r="I13" s="120"/>
      <c r="J13" s="24"/>
    </row>
    <row r="14" spans="1:10">
      <c r="A14" s="203" t="s">
        <v>33</v>
      </c>
      <c r="B14" s="204"/>
      <c r="C14" s="235">
        <v>10000</v>
      </c>
      <c r="D14" s="236"/>
      <c r="E14" s="120"/>
      <c r="F14" s="196" t="s">
        <v>306</v>
      </c>
      <c r="G14" s="234"/>
      <c r="H14" s="234"/>
      <c r="I14" s="234"/>
      <c r="J14" s="24"/>
    </row>
    <row r="15" spans="1:10">
      <c r="A15" s="150"/>
      <c r="B15" s="150"/>
      <c r="C15" s="120"/>
      <c r="D15" s="120"/>
      <c r="E15" s="120"/>
      <c r="F15" s="120"/>
      <c r="G15" s="120"/>
      <c r="H15" s="120"/>
      <c r="I15" s="120"/>
      <c r="J15" s="24"/>
    </row>
    <row r="16" spans="1:10">
      <c r="A16" s="203" t="s">
        <v>34</v>
      </c>
      <c r="B16" s="204"/>
      <c r="C16" s="196" t="s">
        <v>308</v>
      </c>
      <c r="D16" s="234"/>
      <c r="E16" s="234"/>
      <c r="F16" s="234"/>
      <c r="G16" s="234"/>
      <c r="H16" s="234"/>
      <c r="I16" s="234"/>
      <c r="J16" s="24"/>
    </row>
    <row r="17" spans="1:10">
      <c r="A17" s="150"/>
      <c r="B17" s="150"/>
      <c r="C17" s="120"/>
      <c r="D17" s="120"/>
      <c r="E17" s="120"/>
      <c r="F17" s="120"/>
      <c r="G17" s="120"/>
      <c r="H17" s="120"/>
      <c r="I17" s="120"/>
      <c r="J17" s="24"/>
    </row>
    <row r="18" spans="1:10">
      <c r="A18" s="203" t="s">
        <v>35</v>
      </c>
      <c r="B18" s="204"/>
      <c r="C18" s="237" t="s">
        <v>309</v>
      </c>
      <c r="D18" s="238"/>
      <c r="E18" s="238"/>
      <c r="F18" s="238"/>
      <c r="G18" s="238"/>
      <c r="H18" s="238"/>
      <c r="I18" s="238"/>
      <c r="J18" s="24"/>
    </row>
    <row r="19" spans="1:10">
      <c r="A19" s="150"/>
      <c r="B19" s="150"/>
      <c r="C19" s="123"/>
      <c r="D19" s="120"/>
      <c r="E19" s="120"/>
      <c r="F19" s="120"/>
      <c r="G19" s="120"/>
      <c r="H19" s="120"/>
      <c r="I19" s="120"/>
      <c r="J19" s="24"/>
    </row>
    <row r="20" spans="1:10">
      <c r="A20" s="203" t="s">
        <v>36</v>
      </c>
      <c r="B20" s="204"/>
      <c r="C20" s="237" t="s">
        <v>310</v>
      </c>
      <c r="D20" s="238"/>
      <c r="E20" s="238"/>
      <c r="F20" s="238"/>
      <c r="G20" s="238"/>
      <c r="H20" s="238"/>
      <c r="I20" s="238"/>
      <c r="J20" s="24"/>
    </row>
    <row r="21" spans="1:10">
      <c r="A21" s="150"/>
      <c r="B21" s="150"/>
      <c r="C21" s="153"/>
      <c r="D21" s="142"/>
      <c r="E21" s="142"/>
      <c r="F21" s="142"/>
      <c r="G21" s="142"/>
      <c r="H21" s="142"/>
      <c r="I21" s="142"/>
      <c r="J21" s="24"/>
    </row>
    <row r="22" spans="1:10">
      <c r="A22" s="203" t="s">
        <v>12</v>
      </c>
      <c r="B22" s="204"/>
      <c r="C22" s="122">
        <v>133</v>
      </c>
      <c r="D22" s="196" t="s">
        <v>306</v>
      </c>
      <c r="E22" s="218"/>
      <c r="F22" s="219"/>
      <c r="G22" s="220"/>
      <c r="H22" s="221"/>
      <c r="I22" s="154"/>
      <c r="J22" s="24"/>
    </row>
    <row r="23" spans="1:10">
      <c r="A23" s="150"/>
      <c r="B23" s="150"/>
      <c r="C23" s="142"/>
      <c r="D23" s="155"/>
      <c r="E23" s="155"/>
      <c r="F23" s="155"/>
      <c r="G23" s="155"/>
      <c r="H23" s="142"/>
      <c r="I23" s="151"/>
      <c r="J23" s="24"/>
    </row>
    <row r="24" spans="1:10">
      <c r="A24" s="203" t="s">
        <v>13</v>
      </c>
      <c r="B24" s="204"/>
      <c r="C24" s="122">
        <v>21</v>
      </c>
      <c r="D24" s="196" t="s">
        <v>311</v>
      </c>
      <c r="E24" s="218"/>
      <c r="F24" s="218"/>
      <c r="G24" s="219"/>
      <c r="H24" s="156" t="s">
        <v>14</v>
      </c>
      <c r="I24" s="129">
        <v>1067</v>
      </c>
      <c r="J24" s="24"/>
    </row>
    <row r="25" spans="1:10">
      <c r="A25" s="150"/>
      <c r="B25" s="150"/>
      <c r="C25" s="142"/>
      <c r="D25" s="155"/>
      <c r="E25" s="155"/>
      <c r="F25" s="155"/>
      <c r="G25" s="150"/>
      <c r="H25" s="150" t="s">
        <v>185</v>
      </c>
      <c r="I25" s="153"/>
      <c r="J25" s="24"/>
    </row>
    <row r="26" spans="1:10">
      <c r="A26" s="203" t="s">
        <v>38</v>
      </c>
      <c r="B26" s="204"/>
      <c r="C26" s="124" t="s">
        <v>312</v>
      </c>
      <c r="D26" s="157"/>
      <c r="E26" s="134"/>
      <c r="F26" s="158"/>
      <c r="G26" s="203" t="s">
        <v>37</v>
      </c>
      <c r="H26" s="204"/>
      <c r="I26" s="125" t="s">
        <v>313</v>
      </c>
      <c r="J26" s="24"/>
    </row>
    <row r="27" spans="1:10">
      <c r="A27" s="150"/>
      <c r="B27" s="150"/>
      <c r="C27" s="142"/>
      <c r="D27" s="158"/>
      <c r="E27" s="158"/>
      <c r="F27" s="158"/>
      <c r="G27" s="158"/>
      <c r="H27" s="142"/>
      <c r="I27" s="159"/>
      <c r="J27" s="24"/>
    </row>
    <row r="28" spans="1:10">
      <c r="A28" s="224" t="s">
        <v>15</v>
      </c>
      <c r="B28" s="225"/>
      <c r="C28" s="226"/>
      <c r="D28" s="226"/>
      <c r="E28" s="227" t="s">
        <v>16</v>
      </c>
      <c r="F28" s="228"/>
      <c r="G28" s="228"/>
      <c r="H28" s="209" t="s">
        <v>17</v>
      </c>
      <c r="I28" s="209"/>
      <c r="J28" s="24"/>
    </row>
    <row r="29" spans="1:10">
      <c r="A29" s="134"/>
      <c r="B29" s="134"/>
      <c r="C29" s="134"/>
      <c r="D29" s="142"/>
      <c r="E29" s="142"/>
      <c r="F29" s="142"/>
      <c r="G29" s="142"/>
      <c r="H29" s="160"/>
      <c r="I29" s="159"/>
      <c r="J29" s="24"/>
    </row>
    <row r="30" spans="1:10">
      <c r="A30" s="189"/>
      <c r="B30" s="190"/>
      <c r="C30" s="190"/>
      <c r="D30" s="191"/>
      <c r="E30" s="189"/>
      <c r="F30" s="190"/>
      <c r="G30" s="190"/>
      <c r="H30" s="192"/>
      <c r="I30" s="193"/>
      <c r="J30" s="24"/>
    </row>
    <row r="31" spans="1:10">
      <c r="A31" s="161"/>
      <c r="B31" s="161"/>
      <c r="C31" s="153"/>
      <c r="D31" s="222"/>
      <c r="E31" s="222"/>
      <c r="F31" s="222"/>
      <c r="G31" s="223"/>
      <c r="H31" s="142"/>
      <c r="I31" s="162"/>
      <c r="J31" s="24"/>
    </row>
    <row r="32" spans="1:10">
      <c r="A32" s="189"/>
      <c r="B32" s="190"/>
      <c r="C32" s="190"/>
      <c r="D32" s="191"/>
      <c r="E32" s="189"/>
      <c r="F32" s="190"/>
      <c r="G32" s="190"/>
      <c r="H32" s="192"/>
      <c r="I32" s="193"/>
      <c r="J32" s="24"/>
    </row>
    <row r="33" spans="1:10">
      <c r="A33" s="161"/>
      <c r="B33" s="161"/>
      <c r="C33" s="153"/>
      <c r="D33" s="163"/>
      <c r="E33" s="163"/>
      <c r="F33" s="163"/>
      <c r="G33" s="164"/>
      <c r="H33" s="142"/>
      <c r="I33" s="165"/>
      <c r="J33" s="24"/>
    </row>
    <row r="34" spans="1:10">
      <c r="A34" s="189"/>
      <c r="B34" s="190"/>
      <c r="C34" s="190"/>
      <c r="D34" s="191"/>
      <c r="E34" s="189"/>
      <c r="F34" s="190"/>
      <c r="G34" s="190"/>
      <c r="H34" s="192"/>
      <c r="I34" s="193"/>
      <c r="J34" s="24"/>
    </row>
    <row r="35" spans="1:10">
      <c r="A35" s="161"/>
      <c r="B35" s="161"/>
      <c r="C35" s="153"/>
      <c r="D35" s="163"/>
      <c r="E35" s="163"/>
      <c r="F35" s="163"/>
      <c r="G35" s="164"/>
      <c r="H35" s="142"/>
      <c r="I35" s="165"/>
      <c r="J35" s="24"/>
    </row>
    <row r="36" spans="1:10">
      <c r="A36" s="189"/>
      <c r="B36" s="190"/>
      <c r="C36" s="190"/>
      <c r="D36" s="191"/>
      <c r="E36" s="189"/>
      <c r="F36" s="190"/>
      <c r="G36" s="190"/>
      <c r="H36" s="192"/>
      <c r="I36" s="193"/>
      <c r="J36" s="24"/>
    </row>
    <row r="37" spans="1:10">
      <c r="A37" s="166"/>
      <c r="B37" s="166"/>
      <c r="C37" s="198"/>
      <c r="D37" s="199"/>
      <c r="E37" s="142"/>
      <c r="F37" s="198"/>
      <c r="G37" s="199"/>
      <c r="H37" s="142"/>
      <c r="I37" s="142"/>
      <c r="J37" s="24"/>
    </row>
    <row r="38" spans="1:10">
      <c r="A38" s="189"/>
      <c r="B38" s="190"/>
      <c r="C38" s="190"/>
      <c r="D38" s="191"/>
      <c r="E38" s="189"/>
      <c r="F38" s="190"/>
      <c r="G38" s="190"/>
      <c r="H38" s="192"/>
      <c r="I38" s="193"/>
      <c r="J38" s="24"/>
    </row>
    <row r="39" spans="1:10">
      <c r="A39" s="166"/>
      <c r="B39" s="166"/>
      <c r="C39" s="167"/>
      <c r="D39" s="168"/>
      <c r="E39" s="142"/>
      <c r="F39" s="167"/>
      <c r="G39" s="168"/>
      <c r="H39" s="142"/>
      <c r="I39" s="142"/>
      <c r="J39" s="24"/>
    </row>
    <row r="40" spans="1:10">
      <c r="A40" s="189"/>
      <c r="B40" s="190"/>
      <c r="C40" s="190"/>
      <c r="D40" s="191"/>
      <c r="E40" s="189"/>
      <c r="F40" s="190"/>
      <c r="G40" s="190"/>
      <c r="H40" s="192"/>
      <c r="I40" s="193"/>
      <c r="J40" s="24"/>
    </row>
    <row r="41" spans="1:10">
      <c r="A41" s="154"/>
      <c r="B41" s="169"/>
      <c r="C41" s="169"/>
      <c r="D41" s="169"/>
      <c r="E41" s="154"/>
      <c r="F41" s="169"/>
      <c r="G41" s="169"/>
      <c r="H41" s="170"/>
      <c r="I41" s="170"/>
      <c r="J41" s="24"/>
    </row>
    <row r="42" spans="1:10">
      <c r="A42" s="166"/>
      <c r="B42" s="166"/>
      <c r="C42" s="167"/>
      <c r="D42" s="168"/>
      <c r="E42" s="142"/>
      <c r="F42" s="167"/>
      <c r="G42" s="168"/>
      <c r="H42" s="142"/>
      <c r="I42" s="142"/>
      <c r="J42" s="24"/>
    </row>
    <row r="43" spans="1:10">
      <c r="A43" s="171"/>
      <c r="B43" s="171"/>
      <c r="C43" s="171"/>
      <c r="D43" s="172"/>
      <c r="E43" s="172"/>
      <c r="F43" s="171"/>
      <c r="G43" s="172"/>
      <c r="H43" s="172"/>
      <c r="I43" s="172"/>
      <c r="J43" s="24"/>
    </row>
    <row r="44" spans="1:10">
      <c r="A44" s="194" t="s">
        <v>68</v>
      </c>
      <c r="B44" s="195"/>
      <c r="C44" s="192"/>
      <c r="D44" s="193"/>
      <c r="E44" s="151"/>
      <c r="F44" s="215"/>
      <c r="G44" s="190"/>
      <c r="H44" s="190"/>
      <c r="I44" s="191"/>
      <c r="J44" s="24"/>
    </row>
    <row r="45" spans="1:10">
      <c r="A45" s="166"/>
      <c r="B45" s="166"/>
      <c r="C45" s="198"/>
      <c r="D45" s="199"/>
      <c r="E45" s="142"/>
      <c r="F45" s="198"/>
      <c r="G45" s="200"/>
      <c r="H45" s="173"/>
      <c r="I45" s="173"/>
      <c r="J45" s="24"/>
    </row>
    <row r="46" spans="1:10">
      <c r="A46" s="194" t="s">
        <v>18</v>
      </c>
      <c r="B46" s="195"/>
      <c r="C46" s="196" t="s">
        <v>314</v>
      </c>
      <c r="D46" s="197"/>
      <c r="E46" s="197"/>
      <c r="F46" s="197"/>
      <c r="G46" s="197"/>
      <c r="H46" s="197"/>
      <c r="I46" s="197"/>
      <c r="J46" s="24"/>
    </row>
    <row r="47" spans="1:10">
      <c r="A47" s="150"/>
      <c r="B47" s="150"/>
      <c r="C47" s="126" t="s">
        <v>179</v>
      </c>
      <c r="D47" s="127"/>
      <c r="E47" s="127"/>
      <c r="F47" s="127"/>
      <c r="G47" s="127"/>
      <c r="H47" s="127"/>
      <c r="I47" s="127"/>
      <c r="J47" s="24"/>
    </row>
    <row r="48" spans="1:10">
      <c r="A48" s="194" t="s">
        <v>180</v>
      </c>
      <c r="B48" s="195"/>
      <c r="C48" s="216" t="s">
        <v>315</v>
      </c>
      <c r="D48" s="202"/>
      <c r="E48" s="217"/>
      <c r="F48" s="120"/>
      <c r="G48" s="128" t="s">
        <v>181</v>
      </c>
      <c r="H48" s="216" t="s">
        <v>316</v>
      </c>
      <c r="I48" s="202"/>
      <c r="J48" s="24"/>
    </row>
    <row r="49" spans="1:10">
      <c r="A49" s="150"/>
      <c r="B49" s="150"/>
      <c r="C49" s="126"/>
      <c r="D49" s="127"/>
      <c r="E49" s="127"/>
      <c r="F49" s="127"/>
      <c r="G49" s="127"/>
      <c r="H49" s="127"/>
      <c r="I49" s="127"/>
      <c r="J49" s="24"/>
    </row>
    <row r="50" spans="1:10">
      <c r="A50" s="194" t="s">
        <v>35</v>
      </c>
      <c r="B50" s="195"/>
      <c r="C50" s="201" t="s">
        <v>317</v>
      </c>
      <c r="D50" s="202"/>
      <c r="E50" s="202"/>
      <c r="F50" s="202"/>
      <c r="G50" s="202"/>
      <c r="H50" s="202"/>
      <c r="I50" s="202"/>
      <c r="J50" s="24"/>
    </row>
    <row r="51" spans="1:10">
      <c r="A51" s="150"/>
      <c r="B51" s="150"/>
      <c r="C51" s="120"/>
      <c r="D51" s="120"/>
      <c r="E51" s="120"/>
      <c r="F51" s="120"/>
      <c r="G51" s="120"/>
      <c r="H51" s="120"/>
      <c r="I51" s="120"/>
      <c r="J51" s="24"/>
    </row>
    <row r="52" spans="1:10">
      <c r="A52" s="203" t="s">
        <v>1</v>
      </c>
      <c r="B52" s="204"/>
      <c r="C52" s="196" t="s">
        <v>318</v>
      </c>
      <c r="D52" s="197"/>
      <c r="E52" s="197"/>
      <c r="F52" s="197"/>
      <c r="G52" s="197"/>
      <c r="H52" s="197"/>
      <c r="I52" s="197"/>
      <c r="J52" s="24"/>
    </row>
    <row r="53" spans="1:10">
      <c r="A53" s="174"/>
      <c r="B53" s="174"/>
      <c r="C53" s="214" t="s">
        <v>123</v>
      </c>
      <c r="D53" s="214"/>
      <c r="E53" s="214"/>
      <c r="F53" s="214"/>
      <c r="G53" s="214"/>
      <c r="H53" s="214"/>
      <c r="I53" s="175"/>
      <c r="J53" s="24"/>
    </row>
    <row r="54" spans="1:10">
      <c r="A54" s="174"/>
      <c r="B54" s="174"/>
      <c r="C54" s="175"/>
      <c r="D54" s="175"/>
      <c r="E54" s="175"/>
      <c r="F54" s="175"/>
      <c r="G54" s="175"/>
      <c r="H54" s="176"/>
      <c r="I54" s="175"/>
      <c r="J54" s="24"/>
    </row>
    <row r="55" spans="1:10">
      <c r="A55" s="174"/>
      <c r="B55" s="174"/>
      <c r="C55" s="175"/>
      <c r="D55" s="175"/>
      <c r="E55" s="175"/>
      <c r="F55" s="175"/>
      <c r="G55" s="175"/>
      <c r="H55" s="175"/>
      <c r="I55" s="175"/>
      <c r="J55" s="24"/>
    </row>
    <row r="56" spans="1:10">
      <c r="A56" s="174"/>
      <c r="B56" s="205" t="s">
        <v>19</v>
      </c>
      <c r="C56" s="206"/>
      <c r="D56" s="206"/>
      <c r="E56" s="206"/>
      <c r="F56" s="177"/>
      <c r="G56" s="177"/>
      <c r="H56" s="175"/>
      <c r="I56" s="175"/>
      <c r="J56" s="24"/>
    </row>
    <row r="57" spans="1:10">
      <c r="A57" s="174"/>
      <c r="B57" s="178" t="s">
        <v>194</v>
      </c>
      <c r="C57" s="179"/>
      <c r="D57" s="179"/>
      <c r="E57" s="179"/>
      <c r="F57" s="179"/>
      <c r="G57" s="179"/>
      <c r="H57" s="40"/>
      <c r="I57" s="40"/>
      <c r="J57" s="24"/>
    </row>
    <row r="58" spans="1:10">
      <c r="A58" s="174"/>
      <c r="B58" s="178" t="s">
        <v>207</v>
      </c>
      <c r="C58" s="179"/>
      <c r="D58" s="179"/>
      <c r="E58" s="179"/>
      <c r="F58" s="179"/>
      <c r="G58" s="179"/>
      <c r="H58" s="40"/>
      <c r="I58" s="40"/>
      <c r="J58" s="24"/>
    </row>
    <row r="59" spans="1:10">
      <c r="A59" s="174"/>
      <c r="B59" s="178" t="s">
        <v>208</v>
      </c>
      <c r="C59" s="179"/>
      <c r="D59" s="179"/>
      <c r="E59" s="179"/>
      <c r="F59" s="179"/>
      <c r="G59" s="179"/>
      <c r="H59" s="40"/>
      <c r="I59" s="40"/>
      <c r="J59" s="24"/>
    </row>
    <row r="60" spans="1:10">
      <c r="A60" s="174"/>
      <c r="B60" s="178" t="s">
        <v>209</v>
      </c>
      <c r="C60" s="180"/>
      <c r="D60" s="180"/>
      <c r="E60" s="180"/>
      <c r="F60" s="180"/>
      <c r="G60" s="180"/>
      <c r="H60" s="40"/>
      <c r="I60" s="40"/>
      <c r="J60" s="24"/>
    </row>
    <row r="61" spans="1:10">
      <c r="A61" s="174"/>
      <c r="B61" s="178" t="s">
        <v>210</v>
      </c>
      <c r="C61" s="180"/>
      <c r="D61" s="180"/>
      <c r="E61" s="180"/>
      <c r="F61" s="180"/>
      <c r="G61" s="180"/>
      <c r="H61" s="40"/>
      <c r="I61" s="40"/>
      <c r="J61" s="24"/>
    </row>
    <row r="62" spans="1:10">
      <c r="A62" s="174"/>
      <c r="B62" s="207"/>
      <c r="C62" s="208"/>
      <c r="D62" s="208"/>
      <c r="E62" s="208"/>
      <c r="F62" s="208"/>
      <c r="G62" s="208"/>
      <c r="H62" s="208"/>
      <c r="I62" s="208"/>
      <c r="J62" s="24"/>
    </row>
    <row r="63" spans="1:10">
      <c r="A63" s="174"/>
      <c r="B63" s="174"/>
      <c r="C63" s="176"/>
      <c r="D63" s="176"/>
      <c r="E63" s="176"/>
      <c r="F63" s="176"/>
      <c r="G63" s="176"/>
      <c r="H63" s="176"/>
      <c r="I63" s="176"/>
      <c r="J63" s="24"/>
    </row>
    <row r="64" spans="1:10" ht="13.5" thickBot="1">
      <c r="A64" s="181" t="s">
        <v>20</v>
      </c>
      <c r="B64" s="151"/>
      <c r="C64" s="151"/>
      <c r="D64" s="151"/>
      <c r="E64" s="151"/>
      <c r="F64" s="151"/>
      <c r="G64" s="182"/>
      <c r="H64" s="183"/>
      <c r="I64" s="182"/>
      <c r="J64" s="24"/>
    </row>
    <row r="65" spans="1:10">
      <c r="A65" s="151"/>
      <c r="B65" s="151"/>
      <c r="C65" s="151"/>
      <c r="D65" s="151"/>
      <c r="E65" s="174" t="s">
        <v>182</v>
      </c>
      <c r="F65" s="134"/>
      <c r="G65" s="211" t="s">
        <v>183</v>
      </c>
      <c r="H65" s="212"/>
      <c r="I65" s="213"/>
      <c r="J65" s="24"/>
    </row>
    <row r="66" spans="1:10">
      <c r="A66" s="184"/>
      <c r="B66" s="184"/>
      <c r="C66" s="142"/>
      <c r="D66" s="142"/>
      <c r="E66" s="142"/>
      <c r="F66" s="142"/>
      <c r="G66" s="198"/>
      <c r="H66" s="199"/>
      <c r="I66" s="142"/>
      <c r="J66" s="24"/>
    </row>
  </sheetData>
  <protectedRanges>
    <protectedRange sqref="E2 H2 E30:G30 E32:G32 A30:D30 E30:G30 H30:I30 H32:I32 A32:D32" name="Range1"/>
    <protectedRange sqref="C6:D6" name="Range1_3"/>
    <protectedRange sqref="C10:D10" name="Range1_4"/>
    <protectedRange sqref="C22:F22" name="Range1_1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4:G24" name="Range1_12"/>
    <protectedRange sqref="C26" name="Range1_13"/>
    <protectedRange sqref="I26" name="Range1_14"/>
    <protectedRange sqref="I24" name="Range1_1"/>
  </protectedRanges>
  <mergeCells count="71">
    <mergeCell ref="A2:D2"/>
    <mergeCell ref="A4:I4"/>
    <mergeCell ref="A6:B6"/>
    <mergeCell ref="C6:D6"/>
    <mergeCell ref="E6:H8"/>
    <mergeCell ref="A8:B8"/>
    <mergeCell ref="C8:D8"/>
    <mergeCell ref="A24:B24"/>
    <mergeCell ref="D24:G24"/>
    <mergeCell ref="A10:B11"/>
    <mergeCell ref="C10:D10"/>
    <mergeCell ref="A12:B12"/>
    <mergeCell ref="C12:I12"/>
    <mergeCell ref="A14:B14"/>
    <mergeCell ref="C14:D14"/>
    <mergeCell ref="F14:I14"/>
    <mergeCell ref="A16:B16"/>
    <mergeCell ref="C16:I16"/>
    <mergeCell ref="A18:B18"/>
    <mergeCell ref="C18:I18"/>
    <mergeCell ref="A20:B20"/>
    <mergeCell ref="C20:I20"/>
    <mergeCell ref="A22:B22"/>
    <mergeCell ref="D22:F22"/>
    <mergeCell ref="G22:H22"/>
    <mergeCell ref="H34:I34"/>
    <mergeCell ref="A30:D30"/>
    <mergeCell ref="E30:G30"/>
    <mergeCell ref="H30:I30"/>
    <mergeCell ref="D31:G31"/>
    <mergeCell ref="A32:D32"/>
    <mergeCell ref="E32:G32"/>
    <mergeCell ref="H32:I32"/>
    <mergeCell ref="A34:D34"/>
    <mergeCell ref="E34:G34"/>
    <mergeCell ref="A26:B26"/>
    <mergeCell ref="G26:H26"/>
    <mergeCell ref="A28:D28"/>
    <mergeCell ref="E28:G28"/>
    <mergeCell ref="H28:I28"/>
    <mergeCell ref="A1:B1"/>
    <mergeCell ref="G65:I65"/>
    <mergeCell ref="C53:H53"/>
    <mergeCell ref="A44:B44"/>
    <mergeCell ref="C44:D44"/>
    <mergeCell ref="F44:I44"/>
    <mergeCell ref="A48:B48"/>
    <mergeCell ref="C48:E48"/>
    <mergeCell ref="H48:I48"/>
    <mergeCell ref="A36:D36"/>
    <mergeCell ref="E36:G36"/>
    <mergeCell ref="H36:I36"/>
    <mergeCell ref="C37:D37"/>
    <mergeCell ref="F37:G37"/>
    <mergeCell ref="H38:I38"/>
    <mergeCell ref="G66:H66"/>
    <mergeCell ref="A50:B50"/>
    <mergeCell ref="C50:I50"/>
    <mergeCell ref="A52:B52"/>
    <mergeCell ref="C52:I52"/>
    <mergeCell ref="B56:E56"/>
    <mergeCell ref="B62:I62"/>
    <mergeCell ref="A38:D38"/>
    <mergeCell ref="E38:G38"/>
    <mergeCell ref="E40:G40"/>
    <mergeCell ref="H40:I40"/>
    <mergeCell ref="A46:B46"/>
    <mergeCell ref="C46:I46"/>
    <mergeCell ref="A40:D40"/>
    <mergeCell ref="C45:D45"/>
    <mergeCell ref="F45:G45"/>
  </mergeCells>
  <phoneticPr fontId="3" type="noConversion"/>
  <conditionalFormatting sqref="H29">
    <cfRule type="cellIs" dxfId="10" priority="1" stopIfTrue="1" operator="equal">
      <formula>"DA"</formula>
    </cfRule>
  </conditionalFormatting>
  <conditionalFormatting sqref="H2">
    <cfRule type="cellIs" dxfId="9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2" orientation="portrait" r:id="rId4"/>
  <headerFooter alignWithMargins="0"/>
  <ignoredErrors>
    <ignoredError sqref="I26 C48 C10 C8 C6 H4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K65532"/>
  <sheetViews>
    <sheetView topLeftCell="A37" zoomScaleNormal="100" zoomScaleSheetLayoutView="115" workbookViewId="0">
      <selection activeCell="L51" sqref="L51"/>
    </sheetView>
  </sheetViews>
  <sheetFormatPr defaultRowHeight="12.75"/>
  <cols>
    <col min="1" max="9" width="9.140625" style="25"/>
    <col min="10" max="11" width="14.7109375" style="25" customWidth="1"/>
    <col min="12" max="16384" width="9.140625" style="25"/>
  </cols>
  <sheetData>
    <row r="1" spans="1:11">
      <c r="A1" s="260" t="s">
        <v>124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1">
      <c r="A2" s="130"/>
      <c r="B2" s="130"/>
      <c r="C2" s="130"/>
      <c r="D2" s="260" t="s">
        <v>186</v>
      </c>
      <c r="E2" s="260"/>
      <c r="F2" s="261" t="s">
        <v>251</v>
      </c>
      <c r="G2" s="262"/>
      <c r="H2" s="130"/>
      <c r="I2" s="130"/>
      <c r="J2" s="277" t="s">
        <v>196</v>
      </c>
      <c r="K2" s="277"/>
    </row>
    <row r="3" spans="1:11" ht="23.25" thickBot="1">
      <c r="A3" s="272" t="s">
        <v>159</v>
      </c>
      <c r="B3" s="273"/>
      <c r="C3" s="273"/>
      <c r="D3" s="273"/>
      <c r="E3" s="273"/>
      <c r="F3" s="273"/>
      <c r="G3" s="273"/>
      <c r="H3" s="274"/>
      <c r="I3" s="26" t="s">
        <v>197</v>
      </c>
      <c r="J3" s="27" t="s">
        <v>2</v>
      </c>
      <c r="K3" s="28" t="s">
        <v>3</v>
      </c>
    </row>
    <row r="4" spans="1:11">
      <c r="A4" s="275">
        <v>1</v>
      </c>
      <c r="B4" s="275"/>
      <c r="C4" s="275"/>
      <c r="D4" s="275"/>
      <c r="E4" s="275"/>
      <c r="F4" s="275"/>
      <c r="G4" s="275"/>
      <c r="H4" s="275"/>
      <c r="I4" s="30">
        <v>2</v>
      </c>
      <c r="J4" s="29">
        <v>3</v>
      </c>
      <c r="K4" s="29">
        <v>4</v>
      </c>
    </row>
    <row r="5" spans="1:11">
      <c r="A5" s="278" t="s">
        <v>126</v>
      </c>
      <c r="B5" s="279"/>
      <c r="C5" s="279"/>
      <c r="D5" s="279"/>
      <c r="E5" s="279"/>
      <c r="F5" s="279"/>
      <c r="G5" s="279"/>
      <c r="H5" s="279"/>
      <c r="I5" s="279"/>
      <c r="J5" s="279"/>
      <c r="K5" s="280"/>
    </row>
    <row r="6" spans="1:11">
      <c r="A6" s="281" t="s">
        <v>83</v>
      </c>
      <c r="B6" s="282"/>
      <c r="C6" s="282"/>
      <c r="D6" s="282"/>
      <c r="E6" s="282"/>
      <c r="F6" s="282"/>
      <c r="G6" s="282"/>
      <c r="H6" s="283"/>
      <c r="I6" s="8">
        <v>1</v>
      </c>
      <c r="J6" s="14">
        <f>SUM(J7:J8)</f>
        <v>2179809734</v>
      </c>
      <c r="K6" s="14">
        <f>SUM(K7:K8)</f>
        <v>2263303114</v>
      </c>
    </row>
    <row r="7" spans="1:11">
      <c r="A7" s="266" t="s">
        <v>127</v>
      </c>
      <c r="B7" s="267"/>
      <c r="C7" s="267"/>
      <c r="D7" s="267"/>
      <c r="E7" s="267"/>
      <c r="F7" s="267"/>
      <c r="G7" s="267"/>
      <c r="H7" s="268"/>
      <c r="I7" s="9">
        <v>2</v>
      </c>
      <c r="J7" s="13">
        <v>412197218</v>
      </c>
      <c r="K7" s="13">
        <v>421479852</v>
      </c>
    </row>
    <row r="8" spans="1:11">
      <c r="A8" s="266" t="s">
        <v>128</v>
      </c>
      <c r="B8" s="267"/>
      <c r="C8" s="267"/>
      <c r="D8" s="267"/>
      <c r="E8" s="267"/>
      <c r="F8" s="267"/>
      <c r="G8" s="267"/>
      <c r="H8" s="268"/>
      <c r="I8" s="9">
        <v>3</v>
      </c>
      <c r="J8" s="13">
        <v>1767612516</v>
      </c>
      <c r="K8" s="13">
        <v>1841823262</v>
      </c>
    </row>
    <row r="9" spans="1:11">
      <c r="A9" s="266" t="s">
        <v>129</v>
      </c>
      <c r="B9" s="267"/>
      <c r="C9" s="267"/>
      <c r="D9" s="267"/>
      <c r="E9" s="267"/>
      <c r="F9" s="267"/>
      <c r="G9" s="267"/>
      <c r="H9" s="268"/>
      <c r="I9" s="9">
        <v>4</v>
      </c>
      <c r="J9" s="13">
        <v>958338782</v>
      </c>
      <c r="K9" s="13">
        <v>774135009</v>
      </c>
    </row>
    <row r="10" spans="1:11">
      <c r="A10" s="266" t="s">
        <v>130</v>
      </c>
      <c r="B10" s="267"/>
      <c r="C10" s="267"/>
      <c r="D10" s="267"/>
      <c r="E10" s="267"/>
      <c r="F10" s="267"/>
      <c r="G10" s="267"/>
      <c r="H10" s="268"/>
      <c r="I10" s="9">
        <v>5</v>
      </c>
      <c r="J10" s="13">
        <v>501234808</v>
      </c>
      <c r="K10" s="13">
        <v>415536615</v>
      </c>
    </row>
    <row r="11" spans="1:11" ht="24.95" customHeight="1">
      <c r="A11" s="266" t="s">
        <v>43</v>
      </c>
      <c r="B11" s="267"/>
      <c r="C11" s="267"/>
      <c r="D11" s="267"/>
      <c r="E11" s="267"/>
      <c r="F11" s="267"/>
      <c r="G11" s="267"/>
      <c r="H11" s="268"/>
      <c r="I11" s="9">
        <v>6</v>
      </c>
      <c r="J11" s="13">
        <v>596525929</v>
      </c>
      <c r="K11" s="13">
        <v>551322886</v>
      </c>
    </row>
    <row r="12" spans="1:11" ht="24.95" customHeight="1">
      <c r="A12" s="266" t="s">
        <v>44</v>
      </c>
      <c r="B12" s="267"/>
      <c r="C12" s="267"/>
      <c r="D12" s="267"/>
      <c r="E12" s="267"/>
      <c r="F12" s="267"/>
      <c r="G12" s="267"/>
      <c r="H12" s="268"/>
      <c r="I12" s="9">
        <v>7</v>
      </c>
      <c r="J12" s="13">
        <v>1995759118</v>
      </c>
      <c r="K12" s="13">
        <v>2630574528</v>
      </c>
    </row>
    <row r="13" spans="1:11" ht="24.95" customHeight="1">
      <c r="A13" s="266" t="s">
        <v>131</v>
      </c>
      <c r="B13" s="267"/>
      <c r="C13" s="267"/>
      <c r="D13" s="267"/>
      <c r="E13" s="267"/>
      <c r="F13" s="267"/>
      <c r="G13" s="267"/>
      <c r="H13" s="268"/>
      <c r="I13" s="9">
        <v>8</v>
      </c>
      <c r="J13" s="13">
        <v>566062663</v>
      </c>
      <c r="K13" s="13">
        <v>442835059</v>
      </c>
    </row>
    <row r="14" spans="1:11" ht="24.95" customHeight="1">
      <c r="A14" s="266" t="s">
        <v>137</v>
      </c>
      <c r="B14" s="267"/>
      <c r="C14" s="267"/>
      <c r="D14" s="267"/>
      <c r="E14" s="267"/>
      <c r="F14" s="267"/>
      <c r="G14" s="267"/>
      <c r="H14" s="268"/>
      <c r="I14" s="9">
        <v>9</v>
      </c>
      <c r="J14" s="13">
        <v>0</v>
      </c>
      <c r="K14" s="13">
        <v>0</v>
      </c>
    </row>
    <row r="15" spans="1:11">
      <c r="A15" s="266" t="s">
        <v>132</v>
      </c>
      <c r="B15" s="267"/>
      <c r="C15" s="267"/>
      <c r="D15" s="267"/>
      <c r="E15" s="267"/>
      <c r="F15" s="267"/>
      <c r="G15" s="267"/>
      <c r="H15" s="268"/>
      <c r="I15" s="9">
        <v>10</v>
      </c>
      <c r="J15" s="13">
        <v>0</v>
      </c>
      <c r="K15" s="13">
        <v>3780197</v>
      </c>
    </row>
    <row r="16" spans="1:11">
      <c r="A16" s="266" t="s">
        <v>133</v>
      </c>
      <c r="B16" s="267"/>
      <c r="C16" s="267"/>
      <c r="D16" s="267"/>
      <c r="E16" s="267"/>
      <c r="F16" s="267"/>
      <c r="G16" s="267"/>
      <c r="H16" s="268"/>
      <c r="I16" s="9">
        <v>11</v>
      </c>
      <c r="J16" s="13">
        <v>104187886</v>
      </c>
      <c r="K16" s="13">
        <v>81579680</v>
      </c>
    </row>
    <row r="17" spans="1:11">
      <c r="A17" s="266" t="s">
        <v>134</v>
      </c>
      <c r="B17" s="267"/>
      <c r="C17" s="267"/>
      <c r="D17" s="267"/>
      <c r="E17" s="267"/>
      <c r="F17" s="267"/>
      <c r="G17" s="267"/>
      <c r="H17" s="268"/>
      <c r="I17" s="9">
        <v>12</v>
      </c>
      <c r="J17" s="13">
        <v>10051115650</v>
      </c>
      <c r="K17" s="13">
        <v>11250340147</v>
      </c>
    </row>
    <row r="18" spans="1:11">
      <c r="A18" s="263" t="s">
        <v>138</v>
      </c>
      <c r="B18" s="264"/>
      <c r="C18" s="264"/>
      <c r="D18" s="264"/>
      <c r="E18" s="264"/>
      <c r="F18" s="264"/>
      <c r="G18" s="264"/>
      <c r="H18" s="265"/>
      <c r="I18" s="9">
        <v>13</v>
      </c>
      <c r="J18" s="13">
        <v>53420000</v>
      </c>
      <c r="K18" s="13">
        <v>53420000</v>
      </c>
    </row>
    <row r="19" spans="1:11">
      <c r="A19" s="266" t="s">
        <v>135</v>
      </c>
      <c r="B19" s="267"/>
      <c r="C19" s="267"/>
      <c r="D19" s="267"/>
      <c r="E19" s="267"/>
      <c r="F19" s="267"/>
      <c r="G19" s="267"/>
      <c r="H19" s="268"/>
      <c r="I19" s="9">
        <v>14</v>
      </c>
      <c r="J19" s="13">
        <v>103134707</v>
      </c>
      <c r="K19" s="13">
        <v>0</v>
      </c>
    </row>
    <row r="20" spans="1:11">
      <c r="A20" s="266" t="s">
        <v>136</v>
      </c>
      <c r="B20" s="267"/>
      <c r="C20" s="267"/>
      <c r="D20" s="267"/>
      <c r="E20" s="267"/>
      <c r="F20" s="267"/>
      <c r="G20" s="267"/>
      <c r="H20" s="268"/>
      <c r="I20" s="9">
        <v>15</v>
      </c>
      <c r="J20" s="13">
        <v>147109089</v>
      </c>
      <c r="K20" s="13">
        <v>146091281</v>
      </c>
    </row>
    <row r="21" spans="1:11">
      <c r="A21" s="266" t="s">
        <v>41</v>
      </c>
      <c r="B21" s="267"/>
      <c r="C21" s="267"/>
      <c r="D21" s="267"/>
      <c r="E21" s="267"/>
      <c r="F21" s="267"/>
      <c r="G21" s="267"/>
      <c r="H21" s="268"/>
      <c r="I21" s="9">
        <v>16</v>
      </c>
      <c r="J21" s="13">
        <v>456468108</v>
      </c>
      <c r="K21" s="13">
        <v>744801351</v>
      </c>
    </row>
    <row r="22" spans="1:11">
      <c r="A22" s="284" t="s">
        <v>82</v>
      </c>
      <c r="B22" s="285"/>
      <c r="C22" s="285"/>
      <c r="D22" s="285"/>
      <c r="E22" s="285"/>
      <c r="F22" s="285"/>
      <c r="G22" s="285"/>
      <c r="H22" s="286"/>
      <c r="I22" s="10">
        <v>17</v>
      </c>
      <c r="J22" s="15">
        <f>SUM(J9:J21)+J6</f>
        <v>17713166474</v>
      </c>
      <c r="K22" s="15">
        <f>SUM(K9:K21)+K6</f>
        <v>19357719867</v>
      </c>
    </row>
    <row r="23" spans="1:11">
      <c r="A23" s="254" t="s">
        <v>42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6"/>
    </row>
    <row r="24" spans="1:11">
      <c r="A24" s="257" t="s">
        <v>84</v>
      </c>
      <c r="B24" s="258"/>
      <c r="C24" s="258"/>
      <c r="D24" s="258"/>
      <c r="E24" s="258"/>
      <c r="F24" s="258"/>
      <c r="G24" s="258"/>
      <c r="H24" s="259"/>
      <c r="I24" s="4">
        <v>18</v>
      </c>
      <c r="J24" s="14">
        <f>SUM(J25:J26)</f>
        <v>558124023</v>
      </c>
      <c r="K24" s="14">
        <f>SUM(K25:K26)</f>
        <v>620995448</v>
      </c>
    </row>
    <row r="25" spans="1:11">
      <c r="A25" s="248" t="s">
        <v>45</v>
      </c>
      <c r="B25" s="249"/>
      <c r="C25" s="249"/>
      <c r="D25" s="249"/>
      <c r="E25" s="249"/>
      <c r="F25" s="249"/>
      <c r="G25" s="249"/>
      <c r="H25" s="250"/>
      <c r="I25" s="4">
        <v>19</v>
      </c>
      <c r="J25" s="16">
        <v>393994</v>
      </c>
      <c r="K25" s="13">
        <v>0</v>
      </c>
    </row>
    <row r="26" spans="1:11">
      <c r="A26" s="248" t="s">
        <v>46</v>
      </c>
      <c r="B26" s="249"/>
      <c r="C26" s="249"/>
      <c r="D26" s="249"/>
      <c r="E26" s="249"/>
      <c r="F26" s="249"/>
      <c r="G26" s="249"/>
      <c r="H26" s="250"/>
      <c r="I26" s="4">
        <v>20</v>
      </c>
      <c r="J26" s="16">
        <v>557730029</v>
      </c>
      <c r="K26" s="13">
        <v>620995448</v>
      </c>
    </row>
    <row r="27" spans="1:11">
      <c r="A27" s="248" t="s">
        <v>47</v>
      </c>
      <c r="B27" s="249"/>
      <c r="C27" s="249"/>
      <c r="D27" s="249"/>
      <c r="E27" s="249"/>
      <c r="F27" s="249"/>
      <c r="G27" s="249"/>
      <c r="H27" s="250"/>
      <c r="I27" s="4">
        <v>21</v>
      </c>
      <c r="J27" s="17">
        <f>SUM(J28:J30)</f>
        <v>12392106047</v>
      </c>
      <c r="K27" s="17">
        <f>SUM(K28:K30)</f>
        <v>14529990572</v>
      </c>
    </row>
    <row r="28" spans="1:11">
      <c r="A28" s="248" t="s">
        <v>48</v>
      </c>
      <c r="B28" s="249"/>
      <c r="C28" s="249"/>
      <c r="D28" s="249"/>
      <c r="E28" s="249"/>
      <c r="F28" s="249"/>
      <c r="G28" s="249"/>
      <c r="H28" s="250"/>
      <c r="I28" s="4">
        <v>22</v>
      </c>
      <c r="J28" s="16">
        <v>2953953271</v>
      </c>
      <c r="K28" s="13">
        <v>4009237425</v>
      </c>
    </row>
    <row r="29" spans="1:11">
      <c r="A29" s="248" t="s">
        <v>49</v>
      </c>
      <c r="B29" s="249"/>
      <c r="C29" s="249"/>
      <c r="D29" s="249"/>
      <c r="E29" s="249"/>
      <c r="F29" s="249"/>
      <c r="G29" s="249"/>
      <c r="H29" s="250"/>
      <c r="I29" s="4">
        <v>23</v>
      </c>
      <c r="J29" s="16">
        <v>1060935229</v>
      </c>
      <c r="K29" s="13">
        <v>1486719761</v>
      </c>
    </row>
    <row r="30" spans="1:11">
      <c r="A30" s="248" t="s">
        <v>50</v>
      </c>
      <c r="B30" s="249"/>
      <c r="C30" s="249"/>
      <c r="D30" s="249"/>
      <c r="E30" s="249"/>
      <c r="F30" s="249"/>
      <c r="G30" s="249"/>
      <c r="H30" s="250"/>
      <c r="I30" s="4">
        <v>24</v>
      </c>
      <c r="J30" s="16">
        <v>8377217547</v>
      </c>
      <c r="K30" s="13">
        <v>9034033386</v>
      </c>
    </row>
    <row r="31" spans="1:11">
      <c r="A31" s="248" t="s">
        <v>81</v>
      </c>
      <c r="B31" s="249"/>
      <c r="C31" s="249"/>
      <c r="D31" s="249"/>
      <c r="E31" s="249"/>
      <c r="F31" s="249"/>
      <c r="G31" s="249"/>
      <c r="H31" s="250"/>
      <c r="I31" s="4">
        <v>25</v>
      </c>
      <c r="J31" s="17">
        <f>SUM(J32:J33)</f>
        <v>446650250</v>
      </c>
      <c r="K31" s="17">
        <f>SUM(K32:K33)</f>
        <v>88426108</v>
      </c>
    </row>
    <row r="32" spans="1:11">
      <c r="A32" s="248" t="s">
        <v>51</v>
      </c>
      <c r="B32" s="249"/>
      <c r="C32" s="249"/>
      <c r="D32" s="249"/>
      <c r="E32" s="249"/>
      <c r="F32" s="249"/>
      <c r="G32" s="249"/>
      <c r="H32" s="250"/>
      <c r="I32" s="4">
        <v>26</v>
      </c>
      <c r="J32" s="16">
        <v>0</v>
      </c>
      <c r="K32" s="13">
        <v>0</v>
      </c>
    </row>
    <row r="33" spans="1:11">
      <c r="A33" s="248" t="s">
        <v>52</v>
      </c>
      <c r="B33" s="249"/>
      <c r="C33" s="249"/>
      <c r="D33" s="249"/>
      <c r="E33" s="249"/>
      <c r="F33" s="249"/>
      <c r="G33" s="249"/>
      <c r="H33" s="250"/>
      <c r="I33" s="4">
        <v>27</v>
      </c>
      <c r="J33" s="16">
        <v>446650250</v>
      </c>
      <c r="K33" s="13">
        <v>88426108</v>
      </c>
    </row>
    <row r="34" spans="1:11" ht="21" customHeight="1">
      <c r="A34" s="248" t="s">
        <v>59</v>
      </c>
      <c r="B34" s="249"/>
      <c r="C34" s="249"/>
      <c r="D34" s="249"/>
      <c r="E34" s="249"/>
      <c r="F34" s="249"/>
      <c r="G34" s="249"/>
      <c r="H34" s="250"/>
      <c r="I34" s="4">
        <v>28</v>
      </c>
      <c r="J34" s="16">
        <v>0</v>
      </c>
      <c r="K34" s="13">
        <v>3640667</v>
      </c>
    </row>
    <row r="35" spans="1:11">
      <c r="A35" s="248" t="s">
        <v>85</v>
      </c>
      <c r="B35" s="249"/>
      <c r="C35" s="249"/>
      <c r="D35" s="249"/>
      <c r="E35" s="249"/>
      <c r="F35" s="249"/>
      <c r="G35" s="249"/>
      <c r="H35" s="250"/>
      <c r="I35" s="4">
        <v>29</v>
      </c>
      <c r="J35" s="17">
        <f>SUM(J36:J37)</f>
        <v>0</v>
      </c>
      <c r="K35" s="17">
        <f>SUM(K36:K37)</f>
        <v>0</v>
      </c>
    </row>
    <row r="36" spans="1:11">
      <c r="A36" s="248" t="s">
        <v>53</v>
      </c>
      <c r="B36" s="249"/>
      <c r="C36" s="249"/>
      <c r="D36" s="249"/>
      <c r="E36" s="249"/>
      <c r="F36" s="249"/>
      <c r="G36" s="249"/>
      <c r="H36" s="250"/>
      <c r="I36" s="4">
        <v>30</v>
      </c>
      <c r="J36" s="16">
        <v>0</v>
      </c>
      <c r="K36" s="13">
        <v>0</v>
      </c>
    </row>
    <row r="37" spans="1:11">
      <c r="A37" s="248" t="s">
        <v>54</v>
      </c>
      <c r="B37" s="249"/>
      <c r="C37" s="249"/>
      <c r="D37" s="249"/>
      <c r="E37" s="249"/>
      <c r="F37" s="249"/>
      <c r="G37" s="249"/>
      <c r="H37" s="250"/>
      <c r="I37" s="4">
        <v>31</v>
      </c>
      <c r="J37" s="16">
        <v>0</v>
      </c>
      <c r="K37" s="13">
        <v>0</v>
      </c>
    </row>
    <row r="38" spans="1:11">
      <c r="A38" s="248" t="s">
        <v>55</v>
      </c>
      <c r="B38" s="249"/>
      <c r="C38" s="249"/>
      <c r="D38" s="249"/>
      <c r="E38" s="249"/>
      <c r="F38" s="249"/>
      <c r="G38" s="249"/>
      <c r="H38" s="250"/>
      <c r="I38" s="4">
        <v>32</v>
      </c>
      <c r="J38" s="16">
        <v>0</v>
      </c>
      <c r="K38" s="13">
        <v>0</v>
      </c>
    </row>
    <row r="39" spans="1:11">
      <c r="A39" s="248" t="s">
        <v>56</v>
      </c>
      <c r="B39" s="249"/>
      <c r="C39" s="249"/>
      <c r="D39" s="249"/>
      <c r="E39" s="249"/>
      <c r="F39" s="249"/>
      <c r="G39" s="249"/>
      <c r="H39" s="250"/>
      <c r="I39" s="4">
        <v>33</v>
      </c>
      <c r="J39" s="16">
        <v>0</v>
      </c>
      <c r="K39" s="13">
        <v>0</v>
      </c>
    </row>
    <row r="40" spans="1:11">
      <c r="A40" s="248" t="s">
        <v>57</v>
      </c>
      <c r="B40" s="249"/>
      <c r="C40" s="249"/>
      <c r="D40" s="249"/>
      <c r="E40" s="249"/>
      <c r="F40" s="249"/>
      <c r="G40" s="249"/>
      <c r="H40" s="250"/>
      <c r="I40" s="4">
        <v>34</v>
      </c>
      <c r="J40" s="16">
        <v>2537022027</v>
      </c>
      <c r="K40" s="13">
        <v>2175324123</v>
      </c>
    </row>
    <row r="41" spans="1:11">
      <c r="A41" s="251" t="s">
        <v>80</v>
      </c>
      <c r="B41" s="252"/>
      <c r="C41" s="252"/>
      <c r="D41" s="252"/>
      <c r="E41" s="252"/>
      <c r="F41" s="252"/>
      <c r="G41" s="252"/>
      <c r="H41" s="253"/>
      <c r="I41" s="5">
        <v>35</v>
      </c>
      <c r="J41" s="15">
        <f>J24+J27+J31+J34+J35+J38+J39+J40</f>
        <v>15933902347</v>
      </c>
      <c r="K41" s="15">
        <f>K24+K27+K31+K34+K35+K38+K39+K40</f>
        <v>17418376918</v>
      </c>
    </row>
    <row r="42" spans="1:11">
      <c r="A42" s="254" t="s">
        <v>58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6"/>
    </row>
    <row r="43" spans="1:11">
      <c r="A43" s="257" t="s">
        <v>60</v>
      </c>
      <c r="B43" s="258"/>
      <c r="C43" s="258"/>
      <c r="D43" s="258"/>
      <c r="E43" s="258"/>
      <c r="F43" s="258"/>
      <c r="G43" s="258"/>
      <c r="H43" s="259"/>
      <c r="I43" s="4">
        <v>36</v>
      </c>
      <c r="J43" s="12">
        <v>1214298000</v>
      </c>
      <c r="K43" s="12">
        <v>1214298000</v>
      </c>
    </row>
    <row r="44" spans="1:11">
      <c r="A44" s="248" t="s">
        <v>61</v>
      </c>
      <c r="B44" s="249"/>
      <c r="C44" s="249"/>
      <c r="D44" s="249"/>
      <c r="E44" s="249"/>
      <c r="F44" s="249"/>
      <c r="G44" s="249"/>
      <c r="H44" s="250"/>
      <c r="I44" s="4">
        <v>37</v>
      </c>
      <c r="J44" s="13">
        <v>123216697</v>
      </c>
      <c r="K44" s="13">
        <f>+RDG!K28</f>
        <v>188277328</v>
      </c>
    </row>
    <row r="45" spans="1:11">
      <c r="A45" s="248" t="s">
        <v>62</v>
      </c>
      <c r="B45" s="249"/>
      <c r="C45" s="249"/>
      <c r="D45" s="249"/>
      <c r="E45" s="249"/>
      <c r="F45" s="249"/>
      <c r="G45" s="249"/>
      <c r="H45" s="250"/>
      <c r="I45" s="4">
        <v>38</v>
      </c>
      <c r="J45" s="13">
        <v>0</v>
      </c>
      <c r="K45" s="13">
        <v>82293647</v>
      </c>
    </row>
    <row r="46" spans="1:11">
      <c r="A46" s="248" t="s">
        <v>63</v>
      </c>
      <c r="B46" s="249"/>
      <c r="C46" s="249"/>
      <c r="D46" s="249"/>
      <c r="E46" s="249"/>
      <c r="F46" s="249"/>
      <c r="G46" s="249"/>
      <c r="H46" s="250"/>
      <c r="I46" s="4">
        <v>39</v>
      </c>
      <c r="J46" s="13">
        <v>0</v>
      </c>
      <c r="K46" s="13">
        <v>6160835</v>
      </c>
    </row>
    <row r="47" spans="1:11">
      <c r="A47" s="248" t="s">
        <v>64</v>
      </c>
      <c r="B47" s="249"/>
      <c r="C47" s="249"/>
      <c r="D47" s="249"/>
      <c r="E47" s="249"/>
      <c r="F47" s="249"/>
      <c r="G47" s="249"/>
      <c r="H47" s="250"/>
      <c r="I47" s="4">
        <v>40</v>
      </c>
      <c r="J47" s="13">
        <v>359660725</v>
      </c>
      <c r="K47" s="13">
        <v>363623023</v>
      </c>
    </row>
    <row r="48" spans="1:11" ht="30" customHeight="1">
      <c r="A48" s="248" t="s">
        <v>65</v>
      </c>
      <c r="B48" s="249"/>
      <c r="C48" s="249"/>
      <c r="D48" s="249"/>
      <c r="E48" s="249"/>
      <c r="F48" s="249"/>
      <c r="G48" s="249"/>
      <c r="H48" s="250"/>
      <c r="I48" s="4">
        <v>41</v>
      </c>
      <c r="J48" s="13">
        <v>82088705</v>
      </c>
      <c r="K48" s="13">
        <v>84690116</v>
      </c>
    </row>
    <row r="49" spans="1:11">
      <c r="A49" s="248" t="s">
        <v>66</v>
      </c>
      <c r="B49" s="249"/>
      <c r="C49" s="249"/>
      <c r="D49" s="249"/>
      <c r="E49" s="249"/>
      <c r="F49" s="249"/>
      <c r="G49" s="249"/>
      <c r="H49" s="250"/>
      <c r="I49" s="4">
        <v>42</v>
      </c>
      <c r="J49" s="13">
        <v>0</v>
      </c>
      <c r="K49" s="13">
        <v>0</v>
      </c>
    </row>
    <row r="50" spans="1:11">
      <c r="A50" s="245" t="s">
        <v>70</v>
      </c>
      <c r="B50" s="246"/>
      <c r="C50" s="246"/>
      <c r="D50" s="246"/>
      <c r="E50" s="246"/>
      <c r="F50" s="246"/>
      <c r="G50" s="246"/>
      <c r="H50" s="247"/>
      <c r="I50" s="4">
        <v>43</v>
      </c>
      <c r="J50" s="17">
        <f>SUM(J43:J49)</f>
        <v>1779264127</v>
      </c>
      <c r="K50" s="17">
        <f>SUM(K43:K49)</f>
        <v>1939342949</v>
      </c>
    </row>
    <row r="51" spans="1:11">
      <c r="A51" s="251" t="s">
        <v>67</v>
      </c>
      <c r="B51" s="252"/>
      <c r="C51" s="252"/>
      <c r="D51" s="252"/>
      <c r="E51" s="252"/>
      <c r="F51" s="252"/>
      <c r="G51" s="252"/>
      <c r="H51" s="253"/>
      <c r="I51" s="4">
        <v>44</v>
      </c>
      <c r="J51" s="15">
        <f>J41+J50</f>
        <v>17713166474</v>
      </c>
      <c r="K51" s="15">
        <f>K41+K50</f>
        <v>19357719867</v>
      </c>
    </row>
    <row r="52" spans="1:11">
      <c r="A52" s="254" t="s">
        <v>139</v>
      </c>
      <c r="B52" s="276"/>
      <c r="C52" s="276"/>
      <c r="D52" s="276"/>
      <c r="E52" s="276"/>
      <c r="F52" s="276"/>
      <c r="G52" s="276"/>
      <c r="H52" s="276"/>
      <c r="I52" s="255"/>
      <c r="J52" s="255"/>
      <c r="K52" s="256"/>
    </row>
    <row r="53" spans="1:11">
      <c r="A53" s="245" t="s">
        <v>71</v>
      </c>
      <c r="B53" s="246"/>
      <c r="C53" s="246"/>
      <c r="D53" s="246"/>
      <c r="E53" s="246"/>
      <c r="F53" s="246"/>
      <c r="G53" s="246"/>
      <c r="H53" s="247"/>
      <c r="I53" s="4">
        <v>45</v>
      </c>
      <c r="J53" s="14"/>
      <c r="K53" s="14"/>
    </row>
    <row r="54" spans="1:11">
      <c r="A54" s="248" t="s">
        <v>72</v>
      </c>
      <c r="B54" s="249"/>
      <c r="C54" s="249"/>
      <c r="D54" s="249"/>
      <c r="E54" s="249"/>
      <c r="F54" s="249"/>
      <c r="G54" s="249"/>
      <c r="H54" s="250"/>
      <c r="I54" s="4">
        <v>46</v>
      </c>
      <c r="J54" s="13"/>
      <c r="K54" s="13"/>
    </row>
    <row r="55" spans="1:11">
      <c r="A55" s="269" t="s">
        <v>79</v>
      </c>
      <c r="B55" s="270"/>
      <c r="C55" s="270"/>
      <c r="D55" s="270"/>
      <c r="E55" s="270"/>
      <c r="F55" s="270"/>
      <c r="G55" s="270"/>
      <c r="H55" s="271"/>
      <c r="I55" s="7">
        <v>47</v>
      </c>
      <c r="J55" s="15">
        <f>J53-J54</f>
        <v>0</v>
      </c>
      <c r="K55" s="15">
        <f>K53-K54</f>
        <v>0</v>
      </c>
    </row>
    <row r="56" spans="1:11">
      <c r="A56" s="1"/>
      <c r="B56" s="1"/>
      <c r="C56" s="1"/>
      <c r="D56" s="1"/>
      <c r="E56" s="1"/>
      <c r="F56" s="1"/>
      <c r="G56" s="1"/>
      <c r="H56" s="1"/>
      <c r="I56" s="2"/>
      <c r="J56" s="3"/>
      <c r="K56" s="3"/>
    </row>
    <row r="57" spans="1:11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1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1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1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1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1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1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1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</sheetData>
  <protectedRanges>
    <protectedRange sqref="F2:G2" name="Range1"/>
  </protectedRanges>
  <mergeCells count="57">
    <mergeCell ref="J2:K2"/>
    <mergeCell ref="A5:K5"/>
    <mergeCell ref="A6:H6"/>
    <mergeCell ref="A7:H7"/>
    <mergeCell ref="A22:H22"/>
    <mergeCell ref="A8:H8"/>
    <mergeCell ref="A9:H9"/>
    <mergeCell ref="A10:H10"/>
    <mergeCell ref="A11:H11"/>
    <mergeCell ref="A25:H25"/>
    <mergeCell ref="A12:H12"/>
    <mergeCell ref="A13:H13"/>
    <mergeCell ref="A14:H14"/>
    <mergeCell ref="A15:H15"/>
    <mergeCell ref="A16:H16"/>
    <mergeCell ref="A17:H17"/>
    <mergeCell ref="A23:K23"/>
    <mergeCell ref="A54:H54"/>
    <mergeCell ref="A55:H55"/>
    <mergeCell ref="A3:H3"/>
    <mergeCell ref="A4:H4"/>
    <mergeCell ref="A49:H49"/>
    <mergeCell ref="A50:H50"/>
    <mergeCell ref="A51:H51"/>
    <mergeCell ref="A52:K52"/>
    <mergeCell ref="A45:H45"/>
    <mergeCell ref="A36:H36"/>
    <mergeCell ref="A26:H26"/>
    <mergeCell ref="A27:H27"/>
    <mergeCell ref="A35:H35"/>
    <mergeCell ref="A28:H28"/>
    <mergeCell ref="A29:H29"/>
    <mergeCell ref="A30:H30"/>
    <mergeCell ref="A1:K1"/>
    <mergeCell ref="D2:E2"/>
    <mergeCell ref="F2:G2"/>
    <mergeCell ref="A40:H40"/>
    <mergeCell ref="A37:H37"/>
    <mergeCell ref="A38:H38"/>
    <mergeCell ref="A39:H39"/>
    <mergeCell ref="A32:H32"/>
    <mergeCell ref="A33:H33"/>
    <mergeCell ref="A34:H34"/>
    <mergeCell ref="A31:H31"/>
    <mergeCell ref="A18:H18"/>
    <mergeCell ref="A19:H19"/>
    <mergeCell ref="A20:H20"/>
    <mergeCell ref="A21:H21"/>
    <mergeCell ref="A24:H24"/>
    <mergeCell ref="A53:H53"/>
    <mergeCell ref="A47:H47"/>
    <mergeCell ref="A48:H48"/>
    <mergeCell ref="A41:H41"/>
    <mergeCell ref="A42:K42"/>
    <mergeCell ref="A43:H43"/>
    <mergeCell ref="A44:H44"/>
    <mergeCell ref="A46:H46"/>
  </mergeCells>
  <phoneticPr fontId="3" type="noConversion"/>
  <conditionalFormatting sqref="J24:K24 J6:K22">
    <cfRule type="cellIs" dxfId="8" priority="9" stopIfTrue="1" operator="lessThan">
      <formula>0</formula>
    </cfRule>
  </conditionalFormatting>
  <conditionalFormatting sqref="K25">
    <cfRule type="cellIs" dxfId="7" priority="8" stopIfTrue="1" operator="lessThan">
      <formula>0</formula>
    </cfRule>
  </conditionalFormatting>
  <conditionalFormatting sqref="K26">
    <cfRule type="cellIs" dxfId="6" priority="7" stopIfTrue="1" operator="lessThan">
      <formula>0</formula>
    </cfRule>
  </conditionalFormatting>
  <conditionalFormatting sqref="K28">
    <cfRule type="cellIs" dxfId="5" priority="6" stopIfTrue="1" operator="lessThan">
      <formula>0</formula>
    </cfRule>
  </conditionalFormatting>
  <conditionalFormatting sqref="K30">
    <cfRule type="cellIs" dxfId="4" priority="5" stopIfTrue="1" operator="lessThan">
      <formula>0</formula>
    </cfRule>
  </conditionalFormatting>
  <conditionalFormatting sqref="K29">
    <cfRule type="cellIs" dxfId="3" priority="4" stopIfTrue="1" operator="lessThan">
      <formula>0</formula>
    </cfRule>
  </conditionalFormatting>
  <conditionalFormatting sqref="K32:K34">
    <cfRule type="cellIs" dxfId="2" priority="3" stopIfTrue="1" operator="lessThan">
      <formula>0</formula>
    </cfRule>
  </conditionalFormatting>
  <conditionalFormatting sqref="K36:K40">
    <cfRule type="cellIs" dxfId="1" priority="2" stopIfTrue="1" operator="lessThan">
      <formula>0</formula>
    </cfRule>
  </conditionalFormatting>
  <conditionalFormatting sqref="K45:K49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4:K54 J44:J49 K44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28:K30 J7:K21 J32:K34 J43:K43 J25:K26 J36:K40 K45:K49">
      <formula1>0</formula1>
    </dataValidation>
  </dataValidations>
  <pageMargins left="0.75" right="0.75" top="1" bottom="1" header="0.5" footer="0.5"/>
  <pageSetup paperSize="9" scale="78" orientation="portrait" r:id="rId1"/>
  <headerFooter alignWithMargins="0"/>
  <ignoredErrors>
    <ignoredError sqref="J27 K44 K27" unlockedFormula="1"/>
    <ignoredError sqref="J6:K6 J22:K22" formulaRange="1"/>
    <ignoredError sqref="K31 J31 K35 J35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N33"/>
  <sheetViews>
    <sheetView zoomScaleNormal="100" zoomScaleSheetLayoutView="115" workbookViewId="0">
      <selection activeCell="N24" sqref="L22:N24"/>
    </sheetView>
  </sheetViews>
  <sheetFormatPr defaultRowHeight="12.75"/>
  <cols>
    <col min="1" max="9" width="9.140625" style="25"/>
    <col min="10" max="11" width="12.7109375" style="25" customWidth="1"/>
    <col min="12" max="12" width="12.5703125" style="25" bestFit="1" customWidth="1"/>
    <col min="13" max="13" width="11.140625" style="25" bestFit="1" customWidth="1"/>
    <col min="14" max="16384" width="9.140625" style="25"/>
  </cols>
  <sheetData>
    <row r="1" spans="1:12" ht="15.75">
      <c r="A1" s="291" t="s">
        <v>125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pans="1:12" ht="12.75" customHeight="1">
      <c r="A2" s="130"/>
      <c r="B2" s="130"/>
      <c r="C2" s="260" t="s">
        <v>187</v>
      </c>
      <c r="D2" s="260"/>
      <c r="E2" s="261" t="s">
        <v>300</v>
      </c>
      <c r="F2" s="262"/>
      <c r="G2" s="131" t="s">
        <v>74</v>
      </c>
      <c r="H2" s="261" t="s">
        <v>251</v>
      </c>
      <c r="I2" s="262"/>
      <c r="J2" s="292" t="s">
        <v>196</v>
      </c>
      <c r="K2" s="277"/>
    </row>
    <row r="3" spans="1:12" ht="24" thickBot="1">
      <c r="A3" s="290" t="s">
        <v>159</v>
      </c>
      <c r="B3" s="290"/>
      <c r="C3" s="290"/>
      <c r="D3" s="290"/>
      <c r="E3" s="290"/>
      <c r="F3" s="290"/>
      <c r="G3" s="290"/>
      <c r="H3" s="290"/>
      <c r="I3" s="26" t="s">
        <v>198</v>
      </c>
      <c r="J3" s="28" t="s">
        <v>2</v>
      </c>
      <c r="K3" s="28" t="s">
        <v>301</v>
      </c>
    </row>
    <row r="4" spans="1:12">
      <c r="A4" s="275">
        <v>1</v>
      </c>
      <c r="B4" s="275"/>
      <c r="C4" s="275"/>
      <c r="D4" s="275"/>
      <c r="E4" s="275"/>
      <c r="F4" s="275"/>
      <c r="G4" s="275"/>
      <c r="H4" s="275"/>
      <c r="I4" s="30">
        <v>2</v>
      </c>
      <c r="J4" s="29">
        <v>3</v>
      </c>
      <c r="K4" s="29">
        <v>4</v>
      </c>
    </row>
    <row r="5" spans="1:12">
      <c r="A5" s="257" t="s">
        <v>140</v>
      </c>
      <c r="B5" s="258"/>
      <c r="C5" s="258"/>
      <c r="D5" s="258"/>
      <c r="E5" s="258"/>
      <c r="F5" s="258"/>
      <c r="G5" s="258"/>
      <c r="H5" s="259"/>
      <c r="I5" s="6">
        <v>48</v>
      </c>
      <c r="J5" s="18">
        <v>781979594</v>
      </c>
      <c r="K5" s="18">
        <v>720254986</v>
      </c>
    </row>
    <row r="6" spans="1:12">
      <c r="A6" s="248" t="s">
        <v>141</v>
      </c>
      <c r="B6" s="249"/>
      <c r="C6" s="249"/>
      <c r="D6" s="249"/>
      <c r="E6" s="249"/>
      <c r="F6" s="249"/>
      <c r="G6" s="249"/>
      <c r="H6" s="250"/>
      <c r="I6" s="4">
        <v>49</v>
      </c>
      <c r="J6" s="18">
        <v>271653986</v>
      </c>
      <c r="K6" s="18">
        <v>205858447</v>
      </c>
    </row>
    <row r="7" spans="1:12">
      <c r="A7" s="245" t="s">
        <v>77</v>
      </c>
      <c r="B7" s="246"/>
      <c r="C7" s="246"/>
      <c r="D7" s="246"/>
      <c r="E7" s="246"/>
      <c r="F7" s="246"/>
      <c r="G7" s="246"/>
      <c r="H7" s="247"/>
      <c r="I7" s="4">
        <v>50</v>
      </c>
      <c r="J7" s="19">
        <f>J5-J6</f>
        <v>510325608</v>
      </c>
      <c r="K7" s="19">
        <f>K5-K6</f>
        <v>514396539</v>
      </c>
      <c r="L7" s="108"/>
    </row>
    <row r="8" spans="1:12">
      <c r="A8" s="248" t="s">
        <v>142</v>
      </c>
      <c r="B8" s="249"/>
      <c r="C8" s="249"/>
      <c r="D8" s="249"/>
      <c r="E8" s="249"/>
      <c r="F8" s="249"/>
      <c r="G8" s="249"/>
      <c r="H8" s="250"/>
      <c r="I8" s="4">
        <v>51</v>
      </c>
      <c r="J8" s="18">
        <v>483022131</v>
      </c>
      <c r="K8" s="18">
        <v>493880472</v>
      </c>
    </row>
    <row r="9" spans="1:12">
      <c r="A9" s="248" t="s">
        <v>143</v>
      </c>
      <c r="B9" s="249"/>
      <c r="C9" s="249"/>
      <c r="D9" s="249"/>
      <c r="E9" s="249"/>
      <c r="F9" s="249"/>
      <c r="G9" s="249"/>
      <c r="H9" s="250"/>
      <c r="I9" s="4">
        <v>52</v>
      </c>
      <c r="J9" s="18">
        <v>301288601</v>
      </c>
      <c r="K9" s="18">
        <v>309110374</v>
      </c>
    </row>
    <row r="10" spans="1:12">
      <c r="A10" s="245" t="s">
        <v>76</v>
      </c>
      <c r="B10" s="246"/>
      <c r="C10" s="246"/>
      <c r="D10" s="246"/>
      <c r="E10" s="246"/>
      <c r="F10" s="246"/>
      <c r="G10" s="246"/>
      <c r="H10" s="247"/>
      <c r="I10" s="4">
        <v>53</v>
      </c>
      <c r="J10" s="19">
        <f>J8-J9</f>
        <v>181733530</v>
      </c>
      <c r="K10" s="19">
        <f>K8-K9</f>
        <v>184770098</v>
      </c>
    </row>
    <row r="11" spans="1:12" ht="24.75" customHeight="1">
      <c r="A11" s="248" t="s">
        <v>32</v>
      </c>
      <c r="B11" s="249"/>
      <c r="C11" s="249"/>
      <c r="D11" s="249"/>
      <c r="E11" s="249"/>
      <c r="F11" s="249"/>
      <c r="G11" s="249"/>
      <c r="H11" s="250"/>
      <c r="I11" s="4">
        <v>54</v>
      </c>
      <c r="J11" s="18">
        <v>0</v>
      </c>
      <c r="K11" s="18">
        <v>0</v>
      </c>
    </row>
    <row r="12" spans="1:12">
      <c r="A12" s="248" t="s">
        <v>144</v>
      </c>
      <c r="B12" s="249"/>
      <c r="C12" s="249"/>
      <c r="D12" s="249"/>
      <c r="E12" s="249"/>
      <c r="F12" s="249"/>
      <c r="G12" s="249"/>
      <c r="H12" s="250"/>
      <c r="I12" s="4">
        <v>55</v>
      </c>
      <c r="J12" s="18">
        <v>46943667</v>
      </c>
      <c r="K12" s="18">
        <v>66994720</v>
      </c>
    </row>
    <row r="13" spans="1:12">
      <c r="A13" s="248" t="s">
        <v>145</v>
      </c>
      <c r="B13" s="249"/>
      <c r="C13" s="249"/>
      <c r="D13" s="249"/>
      <c r="E13" s="249"/>
      <c r="F13" s="249"/>
      <c r="G13" s="249"/>
      <c r="H13" s="250"/>
      <c r="I13" s="4">
        <v>56</v>
      </c>
      <c r="J13" s="18">
        <v>0</v>
      </c>
      <c r="K13" s="18">
        <v>0</v>
      </c>
    </row>
    <row r="14" spans="1:12" ht="23.25" customHeight="1">
      <c r="A14" s="248" t="s">
        <v>146</v>
      </c>
      <c r="B14" s="249"/>
      <c r="C14" s="249"/>
      <c r="D14" s="249"/>
      <c r="E14" s="249"/>
      <c r="F14" s="249"/>
      <c r="G14" s="249"/>
      <c r="H14" s="250"/>
      <c r="I14" s="4">
        <v>57</v>
      </c>
      <c r="J14" s="18">
        <v>0</v>
      </c>
      <c r="K14" s="18">
        <v>0</v>
      </c>
    </row>
    <row r="15" spans="1:12">
      <c r="A15" s="248" t="s">
        <v>147</v>
      </c>
      <c r="B15" s="249"/>
      <c r="C15" s="249"/>
      <c r="D15" s="249"/>
      <c r="E15" s="249"/>
      <c r="F15" s="249"/>
      <c r="G15" s="249"/>
      <c r="H15" s="250"/>
      <c r="I15" s="4">
        <v>58</v>
      </c>
      <c r="J15" s="18">
        <v>0</v>
      </c>
      <c r="K15" s="18">
        <v>48595443</v>
      </c>
    </row>
    <row r="16" spans="1:12">
      <c r="A16" s="248" t="s">
        <v>148</v>
      </c>
      <c r="B16" s="249"/>
      <c r="C16" s="249"/>
      <c r="D16" s="249"/>
      <c r="E16" s="249"/>
      <c r="F16" s="249"/>
      <c r="G16" s="249"/>
      <c r="H16" s="250"/>
      <c r="I16" s="4">
        <v>59</v>
      </c>
      <c r="J16" s="18">
        <v>0</v>
      </c>
      <c r="K16" s="18">
        <v>0</v>
      </c>
    </row>
    <row r="17" spans="1:14">
      <c r="A17" s="248" t="s">
        <v>149</v>
      </c>
      <c r="B17" s="249"/>
      <c r="C17" s="249"/>
      <c r="D17" s="249"/>
      <c r="E17" s="249"/>
      <c r="F17" s="249"/>
      <c r="G17" s="249"/>
      <c r="H17" s="250"/>
      <c r="I17" s="4">
        <v>60</v>
      </c>
      <c r="J17" s="18">
        <v>0</v>
      </c>
      <c r="K17" s="18">
        <v>0</v>
      </c>
    </row>
    <row r="18" spans="1:14">
      <c r="A18" s="248" t="s">
        <v>150</v>
      </c>
      <c r="B18" s="249"/>
      <c r="C18" s="249"/>
      <c r="D18" s="249"/>
      <c r="E18" s="249"/>
      <c r="F18" s="249"/>
      <c r="G18" s="249"/>
      <c r="H18" s="250"/>
      <c r="I18" s="4">
        <v>61</v>
      </c>
      <c r="J18" s="18">
        <v>0</v>
      </c>
      <c r="K18" s="18">
        <v>3500000</v>
      </c>
    </row>
    <row r="19" spans="1:14">
      <c r="A19" s="248" t="s">
        <v>151</v>
      </c>
      <c r="B19" s="249"/>
      <c r="C19" s="249"/>
      <c r="D19" s="249"/>
      <c r="E19" s="249"/>
      <c r="F19" s="249"/>
      <c r="G19" s="249"/>
      <c r="H19" s="250"/>
      <c r="I19" s="4">
        <v>62</v>
      </c>
      <c r="J19" s="18">
        <v>1073257</v>
      </c>
      <c r="K19" s="18">
        <v>826626</v>
      </c>
    </row>
    <row r="20" spans="1:14">
      <c r="A20" s="248" t="s">
        <v>152</v>
      </c>
      <c r="B20" s="249"/>
      <c r="C20" s="249"/>
      <c r="D20" s="249"/>
      <c r="E20" s="249"/>
      <c r="F20" s="249"/>
      <c r="G20" s="249"/>
      <c r="H20" s="250"/>
      <c r="I20" s="4">
        <v>63</v>
      </c>
      <c r="J20" s="18">
        <v>9970802</v>
      </c>
      <c r="K20" s="18">
        <v>4457916</v>
      </c>
    </row>
    <row r="21" spans="1:14">
      <c r="A21" s="248" t="s">
        <v>21</v>
      </c>
      <c r="B21" s="249"/>
      <c r="C21" s="249"/>
      <c r="D21" s="249"/>
      <c r="E21" s="249"/>
      <c r="F21" s="249"/>
      <c r="G21" s="249"/>
      <c r="H21" s="250"/>
      <c r="I21" s="4">
        <v>64</v>
      </c>
      <c r="J21" s="18">
        <v>30992244</v>
      </c>
      <c r="K21" s="18">
        <v>4277870</v>
      </c>
      <c r="M21" s="110"/>
    </row>
    <row r="22" spans="1:14">
      <c r="A22" s="248" t="s">
        <v>22</v>
      </c>
      <c r="B22" s="249"/>
      <c r="C22" s="249"/>
      <c r="D22" s="249"/>
      <c r="E22" s="249"/>
      <c r="F22" s="249"/>
      <c r="G22" s="249"/>
      <c r="H22" s="250"/>
      <c r="I22" s="4">
        <v>65</v>
      </c>
      <c r="J22" s="18">
        <v>62018557</v>
      </c>
      <c r="K22" s="18">
        <v>59443791</v>
      </c>
      <c r="L22" s="110"/>
      <c r="M22" s="110"/>
      <c r="N22" s="355"/>
    </row>
    <row r="23" spans="1:14">
      <c r="A23" s="248" t="s">
        <v>23</v>
      </c>
      <c r="B23" s="249"/>
      <c r="C23" s="249"/>
      <c r="D23" s="249"/>
      <c r="E23" s="249"/>
      <c r="F23" s="249"/>
      <c r="G23" s="249"/>
      <c r="H23" s="250"/>
      <c r="I23" s="4">
        <v>66</v>
      </c>
      <c r="J23" s="18">
        <v>397424069</v>
      </c>
      <c r="K23" s="18">
        <v>380657744</v>
      </c>
    </row>
    <row r="24" spans="1:14" ht="25.5" customHeight="1">
      <c r="A24" s="245" t="s">
        <v>75</v>
      </c>
      <c r="B24" s="246"/>
      <c r="C24" s="246"/>
      <c r="D24" s="246"/>
      <c r="E24" s="246"/>
      <c r="F24" s="246"/>
      <c r="G24" s="246"/>
      <c r="H24" s="247"/>
      <c r="I24" s="4">
        <v>67</v>
      </c>
      <c r="J24" s="19">
        <f>J7+J10+SUM(J11:J21)-J22-J23</f>
        <v>321596482</v>
      </c>
      <c r="K24" s="19">
        <f>K7+K10+SUM(K11:K21)-K22-K23</f>
        <v>387717677</v>
      </c>
    </row>
    <row r="25" spans="1:14">
      <c r="A25" s="248" t="s">
        <v>24</v>
      </c>
      <c r="B25" s="249"/>
      <c r="C25" s="249"/>
      <c r="D25" s="249"/>
      <c r="E25" s="249"/>
      <c r="F25" s="249"/>
      <c r="G25" s="249"/>
      <c r="H25" s="250"/>
      <c r="I25" s="4">
        <v>68</v>
      </c>
      <c r="J25" s="18">
        <v>195010932</v>
      </c>
      <c r="K25" s="18">
        <v>225991387</v>
      </c>
    </row>
    <row r="26" spans="1:14">
      <c r="A26" s="245" t="s">
        <v>30</v>
      </c>
      <c r="B26" s="246"/>
      <c r="C26" s="246"/>
      <c r="D26" s="246"/>
      <c r="E26" s="246"/>
      <c r="F26" s="246"/>
      <c r="G26" s="246"/>
      <c r="H26" s="247"/>
      <c r="I26" s="4">
        <v>69</v>
      </c>
      <c r="J26" s="19">
        <f>J24-J25</f>
        <v>126585550</v>
      </c>
      <c r="K26" s="19">
        <f>K24-K25</f>
        <v>161726290</v>
      </c>
    </row>
    <row r="27" spans="1:14">
      <c r="A27" s="245" t="s">
        <v>25</v>
      </c>
      <c r="B27" s="246"/>
      <c r="C27" s="246"/>
      <c r="D27" s="246"/>
      <c r="E27" s="246"/>
      <c r="F27" s="246"/>
      <c r="G27" s="246"/>
      <c r="H27" s="247"/>
      <c r="I27" s="4">
        <v>70</v>
      </c>
      <c r="J27" s="18">
        <v>3368853</v>
      </c>
      <c r="K27" s="107">
        <v>-26551038</v>
      </c>
    </row>
    <row r="28" spans="1:14">
      <c r="A28" s="245" t="s">
        <v>31</v>
      </c>
      <c r="B28" s="246"/>
      <c r="C28" s="246"/>
      <c r="D28" s="246"/>
      <c r="E28" s="246"/>
      <c r="F28" s="246"/>
      <c r="G28" s="246"/>
      <c r="H28" s="247"/>
      <c r="I28" s="4">
        <v>71</v>
      </c>
      <c r="J28" s="19">
        <f>J26-J27</f>
        <v>123216697</v>
      </c>
      <c r="K28" s="19">
        <f>K26-K27</f>
        <v>188277328</v>
      </c>
      <c r="M28" s="110"/>
    </row>
    <row r="29" spans="1:14">
      <c r="A29" s="248" t="s">
        <v>26</v>
      </c>
      <c r="B29" s="249"/>
      <c r="C29" s="249"/>
      <c r="D29" s="249"/>
      <c r="E29" s="249"/>
      <c r="F29" s="249"/>
      <c r="G29" s="249"/>
      <c r="H29" s="250"/>
      <c r="I29" s="4">
        <v>72</v>
      </c>
      <c r="J29" s="18">
        <v>85</v>
      </c>
      <c r="K29" s="20">
        <f>+ROUND(K28/(2024625-795),0)</f>
        <v>93</v>
      </c>
    </row>
    <row r="30" spans="1:14">
      <c r="A30" s="254" t="s">
        <v>27</v>
      </c>
      <c r="B30" s="276"/>
      <c r="C30" s="276"/>
      <c r="D30" s="276"/>
      <c r="E30" s="276"/>
      <c r="F30" s="276"/>
      <c r="G30" s="276"/>
      <c r="H30" s="276"/>
      <c r="I30" s="255"/>
      <c r="J30" s="255"/>
      <c r="K30" s="256"/>
    </row>
    <row r="31" spans="1:14">
      <c r="A31" s="287" t="s">
        <v>28</v>
      </c>
      <c r="B31" s="258"/>
      <c r="C31" s="258"/>
      <c r="D31" s="258"/>
      <c r="E31" s="258"/>
      <c r="F31" s="258"/>
      <c r="G31" s="258"/>
      <c r="H31" s="259"/>
      <c r="I31" s="4">
        <v>73</v>
      </c>
      <c r="J31" s="19"/>
      <c r="K31" s="19"/>
    </row>
    <row r="32" spans="1:14">
      <c r="A32" s="288" t="s">
        <v>29</v>
      </c>
      <c r="B32" s="249"/>
      <c r="C32" s="249"/>
      <c r="D32" s="249"/>
      <c r="E32" s="249"/>
      <c r="F32" s="249"/>
      <c r="G32" s="249"/>
      <c r="H32" s="250"/>
      <c r="I32" s="4">
        <v>74</v>
      </c>
      <c r="J32" s="18"/>
      <c r="K32" s="18"/>
    </row>
    <row r="33" spans="1:11">
      <c r="A33" s="289" t="s">
        <v>78</v>
      </c>
      <c r="B33" s="270"/>
      <c r="C33" s="270"/>
      <c r="D33" s="270"/>
      <c r="E33" s="270"/>
      <c r="F33" s="270"/>
      <c r="G33" s="270"/>
      <c r="H33" s="271"/>
      <c r="I33" s="7">
        <v>75</v>
      </c>
      <c r="J33" s="21">
        <f>J31-J32</f>
        <v>0</v>
      </c>
      <c r="K33" s="21">
        <f>K31-K32</f>
        <v>0</v>
      </c>
    </row>
  </sheetData>
  <protectedRanges>
    <protectedRange sqref="E2:F2 H2:I2" name="Range1"/>
  </protectedRanges>
  <mergeCells count="36">
    <mergeCell ref="A3:H3"/>
    <mergeCell ref="A4:H4"/>
    <mergeCell ref="A5:H5"/>
    <mergeCell ref="A1:K1"/>
    <mergeCell ref="C2:D2"/>
    <mergeCell ref="E2:F2"/>
    <mergeCell ref="H2:I2"/>
    <mergeCell ref="J2:K2"/>
    <mergeCell ref="A6:H6"/>
    <mergeCell ref="A7:H7"/>
    <mergeCell ref="A8:H8"/>
    <mergeCell ref="A25:H25"/>
    <mergeCell ref="A11:H11"/>
    <mergeCell ref="A12:H12"/>
    <mergeCell ref="A13:H13"/>
    <mergeCell ref="A14:H14"/>
    <mergeCell ref="A15:H15"/>
    <mergeCell ref="A9:H9"/>
    <mergeCell ref="A10:H10"/>
    <mergeCell ref="A16:H16"/>
    <mergeCell ref="A17:H17"/>
    <mergeCell ref="A18:H18"/>
    <mergeCell ref="A19:H19"/>
    <mergeCell ref="A20:H20"/>
    <mergeCell ref="A32:H32"/>
    <mergeCell ref="A26:H26"/>
    <mergeCell ref="A33:H33"/>
    <mergeCell ref="A27:H27"/>
    <mergeCell ref="A28:H28"/>
    <mergeCell ref="A29:H29"/>
    <mergeCell ref="A30:K30"/>
    <mergeCell ref="A21:H21"/>
    <mergeCell ref="A22:H22"/>
    <mergeCell ref="A23:H23"/>
    <mergeCell ref="A24:H24"/>
    <mergeCell ref="A31:H31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K20 J32:K32 K11:K17 K25 K27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27 K21:K23 K18:K19 J8:K9 J5:K6 J11:J23 J25 J29:K29">
      <formula1>0</formula1>
    </dataValidation>
  </dataValidations>
  <pageMargins left="0.75" right="0.75" top="1" bottom="1" header="0.5" footer="0.5"/>
  <pageSetup paperSize="9" scale="105" orientation="landscape" r:id="rId1"/>
  <headerFooter alignWithMargins="0"/>
  <ignoredErrors>
    <ignoredError sqref="J7 J28 K7 K29 J24 K10 K24 K26 J10 J26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K49"/>
  <sheetViews>
    <sheetView zoomScaleNormal="100" zoomScaleSheetLayoutView="115" workbookViewId="0">
      <selection sqref="A1:K49"/>
    </sheetView>
  </sheetViews>
  <sheetFormatPr defaultRowHeight="12.75"/>
  <cols>
    <col min="1" max="7" width="9.140625" style="25"/>
    <col min="8" max="8" width="13.28515625" style="25" customWidth="1"/>
    <col min="9" max="9" width="9.140625" style="25"/>
    <col min="10" max="11" width="17.7109375" style="25" customWidth="1"/>
    <col min="12" max="16384" width="9.140625" style="25"/>
  </cols>
  <sheetData>
    <row r="1" spans="1:11" ht="15.75">
      <c r="A1" s="291" t="s">
        <v>190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pans="1:11">
      <c r="A2" s="130"/>
      <c r="B2" s="130"/>
      <c r="C2" s="260" t="s">
        <v>191</v>
      </c>
      <c r="D2" s="314"/>
      <c r="E2" s="261" t="s">
        <v>300</v>
      </c>
      <c r="F2" s="262"/>
      <c r="G2" s="131" t="s">
        <v>74</v>
      </c>
      <c r="H2" s="261" t="s">
        <v>251</v>
      </c>
      <c r="I2" s="262"/>
      <c r="J2" s="292" t="s">
        <v>196</v>
      </c>
      <c r="K2" s="277"/>
    </row>
    <row r="3" spans="1:11" ht="24" thickBot="1">
      <c r="A3" s="293" t="s">
        <v>159</v>
      </c>
      <c r="B3" s="293"/>
      <c r="C3" s="293"/>
      <c r="D3" s="293"/>
      <c r="E3" s="293"/>
      <c r="F3" s="293"/>
      <c r="G3" s="293"/>
      <c r="H3" s="293"/>
      <c r="I3" s="31" t="s">
        <v>198</v>
      </c>
      <c r="J3" s="32" t="s">
        <v>2</v>
      </c>
      <c r="K3" s="32" t="s">
        <v>3</v>
      </c>
    </row>
    <row r="4" spans="1:11">
      <c r="A4" s="294">
        <v>1</v>
      </c>
      <c r="B4" s="294"/>
      <c r="C4" s="294"/>
      <c r="D4" s="294"/>
      <c r="E4" s="294"/>
      <c r="F4" s="294"/>
      <c r="G4" s="294"/>
      <c r="H4" s="294"/>
      <c r="I4" s="33">
        <v>2</v>
      </c>
      <c r="J4" s="34" t="s">
        <v>188</v>
      </c>
      <c r="K4" s="34" t="s">
        <v>189</v>
      </c>
    </row>
    <row r="5" spans="1:11">
      <c r="A5" s="295" t="s">
        <v>86</v>
      </c>
      <c r="B5" s="296"/>
      <c r="C5" s="296"/>
      <c r="D5" s="296"/>
      <c r="E5" s="296"/>
      <c r="F5" s="296"/>
      <c r="G5" s="296"/>
      <c r="H5" s="296"/>
      <c r="I5" s="297"/>
      <c r="J5" s="297"/>
      <c r="K5" s="298"/>
    </row>
    <row r="6" spans="1:11">
      <c r="A6" s="299" t="s">
        <v>195</v>
      </c>
      <c r="B6" s="300"/>
      <c r="C6" s="300"/>
      <c r="D6" s="300"/>
      <c r="E6" s="300"/>
      <c r="F6" s="300"/>
      <c r="G6" s="300"/>
      <c r="H6" s="301"/>
      <c r="I6" s="4">
        <v>1</v>
      </c>
      <c r="J6" s="22">
        <f>SUM(J7:J12)</f>
        <v>333574571</v>
      </c>
      <c r="K6" s="22">
        <f>SUM(K7:K12)</f>
        <v>404834016</v>
      </c>
    </row>
    <row r="7" spans="1:11">
      <c r="A7" s="302" t="s">
        <v>87</v>
      </c>
      <c r="B7" s="306"/>
      <c r="C7" s="306"/>
      <c r="D7" s="306"/>
      <c r="E7" s="306"/>
      <c r="F7" s="306"/>
      <c r="G7" s="306"/>
      <c r="H7" s="307"/>
      <c r="I7" s="4">
        <v>2</v>
      </c>
      <c r="J7" s="107">
        <v>126585550</v>
      </c>
      <c r="K7" s="107">
        <v>161726290</v>
      </c>
    </row>
    <row r="8" spans="1:11">
      <c r="A8" s="302" t="s">
        <v>88</v>
      </c>
      <c r="B8" s="306"/>
      <c r="C8" s="306"/>
      <c r="D8" s="306"/>
      <c r="E8" s="306"/>
      <c r="F8" s="306"/>
      <c r="G8" s="306"/>
      <c r="H8" s="307"/>
      <c r="I8" s="4">
        <v>3</v>
      </c>
      <c r="J8" s="107">
        <v>194557425</v>
      </c>
      <c r="K8" s="107">
        <v>225991387</v>
      </c>
    </row>
    <row r="9" spans="1:11">
      <c r="A9" s="302" t="s">
        <v>89</v>
      </c>
      <c r="B9" s="306"/>
      <c r="C9" s="306"/>
      <c r="D9" s="306"/>
      <c r="E9" s="306"/>
      <c r="F9" s="306"/>
      <c r="G9" s="306"/>
      <c r="H9" s="307"/>
      <c r="I9" s="4">
        <v>4</v>
      </c>
      <c r="J9" s="107">
        <v>45698288</v>
      </c>
      <c r="K9" s="107">
        <v>45052891</v>
      </c>
    </row>
    <row r="10" spans="1:11" ht="23.25" customHeight="1">
      <c r="A10" s="302" t="s">
        <v>90</v>
      </c>
      <c r="B10" s="306"/>
      <c r="C10" s="306"/>
      <c r="D10" s="306"/>
      <c r="E10" s="306"/>
      <c r="F10" s="306"/>
      <c r="G10" s="306"/>
      <c r="H10" s="307"/>
      <c r="I10" s="4">
        <v>5</v>
      </c>
      <c r="J10" s="107">
        <v>-8363184</v>
      </c>
      <c r="K10" s="107">
        <v>-23227067</v>
      </c>
    </row>
    <row r="11" spans="1:11">
      <c r="A11" s="302" t="s">
        <v>5</v>
      </c>
      <c r="B11" s="306"/>
      <c r="C11" s="306"/>
      <c r="D11" s="306"/>
      <c r="E11" s="306"/>
      <c r="F11" s="306"/>
      <c r="G11" s="306"/>
      <c r="H11" s="307"/>
      <c r="I11" s="4">
        <v>6</v>
      </c>
      <c r="J11" s="107">
        <v>-14934511</v>
      </c>
      <c r="K11" s="107">
        <v>-253900</v>
      </c>
    </row>
    <row r="12" spans="1:11">
      <c r="A12" s="302" t="s">
        <v>6</v>
      </c>
      <c r="B12" s="306"/>
      <c r="C12" s="306"/>
      <c r="D12" s="306"/>
      <c r="E12" s="306"/>
      <c r="F12" s="306"/>
      <c r="G12" s="306"/>
      <c r="H12" s="307"/>
      <c r="I12" s="4">
        <v>7</v>
      </c>
      <c r="J12" s="107">
        <v>-9968997</v>
      </c>
      <c r="K12" s="107">
        <v>-4455585</v>
      </c>
    </row>
    <row r="13" spans="1:11">
      <c r="A13" s="305" t="s">
        <v>91</v>
      </c>
      <c r="B13" s="306"/>
      <c r="C13" s="306"/>
      <c r="D13" s="306"/>
      <c r="E13" s="306"/>
      <c r="F13" s="306"/>
      <c r="G13" s="306"/>
      <c r="H13" s="307"/>
      <c r="I13" s="4">
        <v>8</v>
      </c>
      <c r="J13" s="117">
        <f>SUM(J14:J21)</f>
        <v>-732402034</v>
      </c>
      <c r="K13" s="117">
        <f>SUM(K14:K21)</f>
        <v>-1941491467</v>
      </c>
    </row>
    <row r="14" spans="1:11">
      <c r="A14" s="302" t="s">
        <v>92</v>
      </c>
      <c r="B14" s="306"/>
      <c r="C14" s="306"/>
      <c r="D14" s="306"/>
      <c r="E14" s="306"/>
      <c r="F14" s="306"/>
      <c r="G14" s="306"/>
      <c r="H14" s="307"/>
      <c r="I14" s="4">
        <v>9</v>
      </c>
      <c r="J14" s="107">
        <v>0</v>
      </c>
      <c r="K14" s="107">
        <v>0</v>
      </c>
    </row>
    <row r="15" spans="1:11">
      <c r="A15" s="302" t="s">
        <v>93</v>
      </c>
      <c r="B15" s="306"/>
      <c r="C15" s="306"/>
      <c r="D15" s="306"/>
      <c r="E15" s="306"/>
      <c r="F15" s="306"/>
      <c r="G15" s="306"/>
      <c r="H15" s="307"/>
      <c r="I15" s="4">
        <v>10</v>
      </c>
      <c r="J15" s="107">
        <v>-501234808</v>
      </c>
      <c r="K15" s="107">
        <v>85698193</v>
      </c>
    </row>
    <row r="16" spans="1:11">
      <c r="A16" s="302" t="s">
        <v>94</v>
      </c>
      <c r="B16" s="306"/>
      <c r="C16" s="306"/>
      <c r="D16" s="306"/>
      <c r="E16" s="306"/>
      <c r="F16" s="306"/>
      <c r="G16" s="306"/>
      <c r="H16" s="307"/>
      <c r="I16" s="4">
        <v>11</v>
      </c>
      <c r="J16" s="107">
        <v>30074634</v>
      </c>
      <c r="K16" s="107">
        <v>13252769</v>
      </c>
    </row>
    <row r="17" spans="1:11">
      <c r="A17" s="302" t="s">
        <v>95</v>
      </c>
      <c r="B17" s="306"/>
      <c r="C17" s="306"/>
      <c r="D17" s="306"/>
      <c r="E17" s="306"/>
      <c r="F17" s="306"/>
      <c r="G17" s="306"/>
      <c r="H17" s="307"/>
      <c r="I17" s="4">
        <v>12</v>
      </c>
      <c r="J17" s="107">
        <v>1692916</v>
      </c>
      <c r="K17" s="107">
        <v>-1350232552</v>
      </c>
    </row>
    <row r="18" spans="1:11" ht="25.5" customHeight="1">
      <c r="A18" s="302" t="s">
        <v>7</v>
      </c>
      <c r="B18" s="306"/>
      <c r="C18" s="306"/>
      <c r="D18" s="306"/>
      <c r="E18" s="306"/>
      <c r="F18" s="306"/>
      <c r="G18" s="306"/>
      <c r="H18" s="307"/>
      <c r="I18" s="4">
        <v>13</v>
      </c>
      <c r="J18" s="107">
        <v>-305149279</v>
      </c>
      <c r="K18" s="107">
        <v>45203042</v>
      </c>
    </row>
    <row r="19" spans="1:11">
      <c r="A19" s="302" t="s">
        <v>40</v>
      </c>
      <c r="B19" s="306"/>
      <c r="C19" s="306"/>
      <c r="D19" s="306"/>
      <c r="E19" s="306"/>
      <c r="F19" s="306"/>
      <c r="G19" s="306"/>
      <c r="H19" s="307"/>
      <c r="I19" s="4">
        <v>14</v>
      </c>
      <c r="J19" s="107">
        <v>-26490978</v>
      </c>
      <c r="K19" s="107">
        <v>-634815410</v>
      </c>
    </row>
    <row r="20" spans="1:11" ht="22.5" customHeight="1">
      <c r="A20" s="308" t="s">
        <v>8</v>
      </c>
      <c r="B20" s="309"/>
      <c r="C20" s="309"/>
      <c r="D20" s="309"/>
      <c r="E20" s="309"/>
      <c r="F20" s="309"/>
      <c r="G20" s="309"/>
      <c r="H20" s="310"/>
      <c r="I20" s="4">
        <v>15</v>
      </c>
      <c r="J20" s="107">
        <v>0</v>
      </c>
      <c r="K20" s="107">
        <v>0</v>
      </c>
    </row>
    <row r="21" spans="1:11">
      <c r="A21" s="302" t="s">
        <v>96</v>
      </c>
      <c r="B21" s="303"/>
      <c r="C21" s="303"/>
      <c r="D21" s="303"/>
      <c r="E21" s="303"/>
      <c r="F21" s="303"/>
      <c r="G21" s="303"/>
      <c r="H21" s="304"/>
      <c r="I21" s="4">
        <v>16</v>
      </c>
      <c r="J21" s="107">
        <v>68705481</v>
      </c>
      <c r="K21" s="107">
        <v>-100597509</v>
      </c>
    </row>
    <row r="22" spans="1:11">
      <c r="A22" s="305" t="s">
        <v>97</v>
      </c>
      <c r="B22" s="303"/>
      <c r="C22" s="303"/>
      <c r="D22" s="303"/>
      <c r="E22" s="303"/>
      <c r="F22" s="303"/>
      <c r="G22" s="303"/>
      <c r="H22" s="304"/>
      <c r="I22" s="4">
        <v>17</v>
      </c>
      <c r="J22" s="19">
        <f>SUM(J23:J26)</f>
        <v>172594855</v>
      </c>
      <c r="K22" s="19">
        <f>SUM(K23:K26)</f>
        <v>1754457573</v>
      </c>
    </row>
    <row r="23" spans="1:11">
      <c r="A23" s="302" t="s">
        <v>98</v>
      </c>
      <c r="B23" s="303"/>
      <c r="C23" s="303"/>
      <c r="D23" s="303"/>
      <c r="E23" s="303"/>
      <c r="F23" s="303"/>
      <c r="G23" s="303"/>
      <c r="H23" s="304"/>
      <c r="I23" s="4">
        <v>18</v>
      </c>
      <c r="J23" s="107">
        <v>39457760</v>
      </c>
      <c r="K23" s="107">
        <v>1055284154</v>
      </c>
    </row>
    <row r="24" spans="1:11">
      <c r="A24" s="302" t="s">
        <v>99</v>
      </c>
      <c r="B24" s="303"/>
      <c r="C24" s="303"/>
      <c r="D24" s="303"/>
      <c r="E24" s="303"/>
      <c r="F24" s="303"/>
      <c r="G24" s="303"/>
      <c r="H24" s="304"/>
      <c r="I24" s="4">
        <v>19</v>
      </c>
      <c r="J24" s="107">
        <v>-121272743</v>
      </c>
      <c r="K24" s="107">
        <v>1082600372</v>
      </c>
    </row>
    <row r="25" spans="1:11">
      <c r="A25" s="302" t="s">
        <v>100</v>
      </c>
      <c r="B25" s="303"/>
      <c r="C25" s="303"/>
      <c r="D25" s="303"/>
      <c r="E25" s="303"/>
      <c r="F25" s="303"/>
      <c r="G25" s="303"/>
      <c r="H25" s="304"/>
      <c r="I25" s="4">
        <v>20</v>
      </c>
      <c r="J25" s="107">
        <v>-507910</v>
      </c>
      <c r="K25" s="107">
        <v>3640667</v>
      </c>
    </row>
    <row r="26" spans="1:11">
      <c r="A26" s="302" t="s">
        <v>101</v>
      </c>
      <c r="B26" s="303"/>
      <c r="C26" s="303"/>
      <c r="D26" s="303"/>
      <c r="E26" s="303"/>
      <c r="F26" s="303"/>
      <c r="G26" s="303"/>
      <c r="H26" s="304"/>
      <c r="I26" s="4">
        <v>21</v>
      </c>
      <c r="J26" s="107">
        <v>254917748</v>
      </c>
      <c r="K26" s="107">
        <v>-387067620</v>
      </c>
    </row>
    <row r="27" spans="1:11" ht="23.25" customHeight="1">
      <c r="A27" s="305" t="s">
        <v>103</v>
      </c>
      <c r="B27" s="303"/>
      <c r="C27" s="303"/>
      <c r="D27" s="303"/>
      <c r="E27" s="303"/>
      <c r="F27" s="303"/>
      <c r="G27" s="303"/>
      <c r="H27" s="304"/>
      <c r="I27" s="4">
        <v>22</v>
      </c>
      <c r="J27" s="117">
        <f>J6+J13+J22</f>
        <v>-226232608</v>
      </c>
      <c r="K27" s="117">
        <f>K6+K13+K22</f>
        <v>217800122</v>
      </c>
    </row>
    <row r="28" spans="1:11">
      <c r="A28" s="315" t="s">
        <v>102</v>
      </c>
      <c r="B28" s="316"/>
      <c r="C28" s="316"/>
      <c r="D28" s="316"/>
      <c r="E28" s="316"/>
      <c r="F28" s="316"/>
      <c r="G28" s="316"/>
      <c r="H28" s="317"/>
      <c r="I28" s="4">
        <v>23</v>
      </c>
      <c r="J28" s="107">
        <v>-27894</v>
      </c>
      <c r="K28" s="107">
        <v>-171183</v>
      </c>
    </row>
    <row r="29" spans="1:11">
      <c r="A29" s="318" t="s">
        <v>69</v>
      </c>
      <c r="B29" s="319"/>
      <c r="C29" s="319"/>
      <c r="D29" s="319"/>
      <c r="E29" s="319"/>
      <c r="F29" s="319"/>
      <c r="G29" s="319"/>
      <c r="H29" s="320"/>
      <c r="I29" s="4">
        <v>24</v>
      </c>
      <c r="J29" s="118">
        <f>J27+J28</f>
        <v>-226260502</v>
      </c>
      <c r="K29" s="118">
        <f>K27+K28</f>
        <v>217628939</v>
      </c>
    </row>
    <row r="30" spans="1:11">
      <c r="A30" s="295" t="s">
        <v>104</v>
      </c>
      <c r="B30" s="296"/>
      <c r="C30" s="296"/>
      <c r="D30" s="296"/>
      <c r="E30" s="296"/>
      <c r="F30" s="296"/>
      <c r="G30" s="296"/>
      <c r="H30" s="296"/>
      <c r="I30" s="297"/>
      <c r="J30" s="297"/>
      <c r="K30" s="298"/>
    </row>
    <row r="31" spans="1:11">
      <c r="A31" s="311" t="s">
        <v>105</v>
      </c>
      <c r="B31" s="312"/>
      <c r="C31" s="312"/>
      <c r="D31" s="312"/>
      <c r="E31" s="312"/>
      <c r="F31" s="312"/>
      <c r="G31" s="312"/>
      <c r="H31" s="313"/>
      <c r="I31" s="4">
        <v>25</v>
      </c>
      <c r="J31" s="22">
        <f>SUM(J32:J36)</f>
        <v>5667558</v>
      </c>
      <c r="K31" s="22">
        <f>SUM(K32:K36)</f>
        <v>85557602</v>
      </c>
    </row>
    <row r="32" spans="1:11" ht="23.25" customHeight="1">
      <c r="A32" s="302" t="s">
        <v>122</v>
      </c>
      <c r="B32" s="303"/>
      <c r="C32" s="303"/>
      <c r="D32" s="303"/>
      <c r="E32" s="303"/>
      <c r="F32" s="303"/>
      <c r="G32" s="303"/>
      <c r="H32" s="304"/>
      <c r="I32" s="4">
        <v>26</v>
      </c>
      <c r="J32" s="107">
        <v>-18799787</v>
      </c>
      <c r="K32" s="107">
        <v>-42125587</v>
      </c>
    </row>
    <row r="33" spans="1:11" ht="25.5" customHeight="1">
      <c r="A33" s="302" t="s">
        <v>106</v>
      </c>
      <c r="B33" s="303"/>
      <c r="C33" s="303"/>
      <c r="D33" s="303"/>
      <c r="E33" s="303"/>
      <c r="F33" s="303"/>
      <c r="G33" s="303"/>
      <c r="H33" s="304"/>
      <c r="I33" s="4">
        <v>27</v>
      </c>
      <c r="J33" s="107">
        <v>0</v>
      </c>
      <c r="K33" s="107">
        <v>0</v>
      </c>
    </row>
    <row r="34" spans="1:11" ht="23.25" customHeight="1">
      <c r="A34" s="302" t="s">
        <v>107</v>
      </c>
      <c r="B34" s="303"/>
      <c r="C34" s="303"/>
      <c r="D34" s="303"/>
      <c r="E34" s="303"/>
      <c r="F34" s="303"/>
      <c r="G34" s="303"/>
      <c r="H34" s="304"/>
      <c r="I34" s="4">
        <v>28</v>
      </c>
      <c r="J34" s="107">
        <v>23394088</v>
      </c>
      <c r="K34" s="107">
        <v>123227604</v>
      </c>
    </row>
    <row r="35" spans="1:11">
      <c r="A35" s="302" t="s">
        <v>108</v>
      </c>
      <c r="B35" s="303"/>
      <c r="C35" s="303"/>
      <c r="D35" s="303"/>
      <c r="E35" s="303"/>
      <c r="F35" s="303"/>
      <c r="G35" s="303"/>
      <c r="H35" s="304"/>
      <c r="I35" s="4">
        <v>29</v>
      </c>
      <c r="J35" s="107">
        <v>1073257</v>
      </c>
      <c r="K35" s="107">
        <v>4455585</v>
      </c>
    </row>
    <row r="36" spans="1:11">
      <c r="A36" s="302" t="s">
        <v>109</v>
      </c>
      <c r="B36" s="303"/>
      <c r="C36" s="303"/>
      <c r="D36" s="303"/>
      <c r="E36" s="303"/>
      <c r="F36" s="303"/>
      <c r="G36" s="303"/>
      <c r="H36" s="304"/>
      <c r="I36" s="4">
        <v>30</v>
      </c>
      <c r="J36" s="107">
        <v>0</v>
      </c>
      <c r="K36" s="107">
        <v>0</v>
      </c>
    </row>
    <row r="37" spans="1:11">
      <c r="A37" s="295" t="s">
        <v>110</v>
      </c>
      <c r="B37" s="296"/>
      <c r="C37" s="296"/>
      <c r="D37" s="296"/>
      <c r="E37" s="296"/>
      <c r="F37" s="296"/>
      <c r="G37" s="296"/>
      <c r="H37" s="296"/>
      <c r="I37" s="297"/>
      <c r="J37" s="297"/>
      <c r="K37" s="298"/>
    </row>
    <row r="38" spans="1:11">
      <c r="A38" s="311" t="s">
        <v>117</v>
      </c>
      <c r="B38" s="312"/>
      <c r="C38" s="312"/>
      <c r="D38" s="312"/>
      <c r="E38" s="312"/>
      <c r="F38" s="312"/>
      <c r="G38" s="312"/>
      <c r="H38" s="313"/>
      <c r="I38" s="4">
        <v>31</v>
      </c>
      <c r="J38" s="119">
        <f>SUM(J39:J44)</f>
        <v>48056085</v>
      </c>
      <c r="K38" s="119">
        <f>SUM(K39:K44)</f>
        <v>-326508925</v>
      </c>
    </row>
    <row r="39" spans="1:11">
      <c r="A39" s="302" t="s">
        <v>111</v>
      </c>
      <c r="B39" s="303"/>
      <c r="C39" s="303"/>
      <c r="D39" s="303"/>
      <c r="E39" s="303"/>
      <c r="F39" s="303"/>
      <c r="G39" s="303"/>
      <c r="H39" s="304"/>
      <c r="I39" s="4">
        <v>32</v>
      </c>
      <c r="J39" s="107">
        <v>-501943515</v>
      </c>
      <c r="K39" s="107">
        <v>-295746710</v>
      </c>
    </row>
    <row r="40" spans="1:11">
      <c r="A40" s="302" t="s">
        <v>112</v>
      </c>
      <c r="B40" s="303"/>
      <c r="C40" s="303"/>
      <c r="D40" s="303"/>
      <c r="E40" s="303"/>
      <c r="F40" s="303"/>
      <c r="G40" s="303"/>
      <c r="H40" s="304"/>
      <c r="I40" s="4">
        <v>33</v>
      </c>
      <c r="J40" s="107">
        <v>0</v>
      </c>
      <c r="K40" s="107">
        <v>0</v>
      </c>
    </row>
    <row r="41" spans="1:11">
      <c r="A41" s="302" t="s">
        <v>113</v>
      </c>
      <c r="B41" s="303"/>
      <c r="C41" s="303"/>
      <c r="D41" s="303"/>
      <c r="E41" s="303"/>
      <c r="F41" s="303"/>
      <c r="G41" s="303"/>
      <c r="H41" s="304"/>
      <c r="I41" s="4">
        <v>34</v>
      </c>
      <c r="J41" s="107">
        <v>0</v>
      </c>
      <c r="K41" s="107">
        <v>0</v>
      </c>
    </row>
    <row r="42" spans="1:11">
      <c r="A42" s="302" t="s">
        <v>114</v>
      </c>
      <c r="B42" s="303"/>
      <c r="C42" s="303"/>
      <c r="D42" s="303"/>
      <c r="E42" s="303"/>
      <c r="F42" s="303"/>
      <c r="G42" s="303"/>
      <c r="H42" s="304"/>
      <c r="I42" s="4">
        <v>35</v>
      </c>
      <c r="J42" s="107">
        <v>549999600</v>
      </c>
      <c r="K42" s="107">
        <v>0</v>
      </c>
    </row>
    <row r="43" spans="1:11">
      <c r="A43" s="302" t="s">
        <v>115</v>
      </c>
      <c r="B43" s="303"/>
      <c r="C43" s="303"/>
      <c r="D43" s="303"/>
      <c r="E43" s="303"/>
      <c r="F43" s="303"/>
      <c r="G43" s="303"/>
      <c r="H43" s="304"/>
      <c r="I43" s="4">
        <v>36</v>
      </c>
      <c r="J43" s="107">
        <v>0</v>
      </c>
      <c r="K43" s="107">
        <v>-30762215</v>
      </c>
    </row>
    <row r="44" spans="1:11">
      <c r="A44" s="302" t="s">
        <v>116</v>
      </c>
      <c r="B44" s="303"/>
      <c r="C44" s="303"/>
      <c r="D44" s="303"/>
      <c r="E44" s="303"/>
      <c r="F44" s="303"/>
      <c r="G44" s="303"/>
      <c r="H44" s="304"/>
      <c r="I44" s="4">
        <v>37</v>
      </c>
      <c r="J44" s="107">
        <v>0</v>
      </c>
      <c r="K44" s="107">
        <v>0</v>
      </c>
    </row>
    <row r="45" spans="1:11" ht="23.25" customHeight="1">
      <c r="A45" s="324" t="s">
        <v>118</v>
      </c>
      <c r="B45" s="325"/>
      <c r="C45" s="325"/>
      <c r="D45" s="325"/>
      <c r="E45" s="325"/>
      <c r="F45" s="325"/>
      <c r="G45" s="325"/>
      <c r="H45" s="326"/>
      <c r="I45" s="4">
        <v>38</v>
      </c>
      <c r="J45" s="117">
        <f>J29+J31+J38</f>
        <v>-172536859</v>
      </c>
      <c r="K45" s="117">
        <f>K29+K31+K38</f>
        <v>-23322384</v>
      </c>
    </row>
    <row r="46" spans="1:11">
      <c r="A46" s="302" t="s">
        <v>119</v>
      </c>
      <c r="B46" s="303"/>
      <c r="C46" s="303"/>
      <c r="D46" s="303"/>
      <c r="E46" s="303"/>
      <c r="F46" s="303"/>
      <c r="G46" s="303"/>
      <c r="H46" s="304"/>
      <c r="I46" s="4">
        <v>39</v>
      </c>
      <c r="J46" s="107">
        <v>3362357</v>
      </c>
      <c r="K46" s="107">
        <v>813257</v>
      </c>
    </row>
    <row r="47" spans="1:11">
      <c r="A47" s="324" t="s">
        <v>9</v>
      </c>
      <c r="B47" s="325"/>
      <c r="C47" s="325"/>
      <c r="D47" s="325"/>
      <c r="E47" s="325"/>
      <c r="F47" s="325"/>
      <c r="G47" s="325"/>
      <c r="H47" s="326"/>
      <c r="I47" s="4">
        <v>40</v>
      </c>
      <c r="J47" s="117">
        <f>J45+J46</f>
        <v>-169174502</v>
      </c>
      <c r="K47" s="117">
        <f>K45+K46</f>
        <v>-22509127</v>
      </c>
    </row>
    <row r="48" spans="1:11">
      <c r="A48" s="305" t="s">
        <v>120</v>
      </c>
      <c r="B48" s="303"/>
      <c r="C48" s="303"/>
      <c r="D48" s="303"/>
      <c r="E48" s="303"/>
      <c r="F48" s="303"/>
      <c r="G48" s="303"/>
      <c r="H48" s="304"/>
      <c r="I48" s="5">
        <v>41</v>
      </c>
      <c r="J48" s="107">
        <v>3416226357</v>
      </c>
      <c r="K48" s="107">
        <v>3247051855</v>
      </c>
    </row>
    <row r="49" spans="1:11">
      <c r="A49" s="321" t="s">
        <v>121</v>
      </c>
      <c r="B49" s="322"/>
      <c r="C49" s="322"/>
      <c r="D49" s="322"/>
      <c r="E49" s="322"/>
      <c r="F49" s="322"/>
      <c r="G49" s="322"/>
      <c r="H49" s="323"/>
      <c r="I49" s="7">
        <v>42</v>
      </c>
      <c r="J49" s="118">
        <f>IF(J47+J48&gt;=0,J47+J48,0)</f>
        <v>3247051855</v>
      </c>
      <c r="K49" s="118">
        <f>IF(K47+K48&gt;=0,K47+K48,0)</f>
        <v>3224542728</v>
      </c>
    </row>
  </sheetData>
  <protectedRanges>
    <protectedRange sqref="E2:F2 H2:I2" name="Range1_1"/>
  </protectedRanges>
  <mergeCells count="52">
    <mergeCell ref="A49:H49"/>
    <mergeCell ref="A43:H43"/>
    <mergeCell ref="A44:H44"/>
    <mergeCell ref="A45:H45"/>
    <mergeCell ref="A46:H46"/>
    <mergeCell ref="A47:H47"/>
    <mergeCell ref="A48:H48"/>
    <mergeCell ref="A41:H41"/>
    <mergeCell ref="A42:H42"/>
    <mergeCell ref="A35:H35"/>
    <mergeCell ref="A36:H36"/>
    <mergeCell ref="A1:K1"/>
    <mergeCell ref="E2:F2"/>
    <mergeCell ref="C2:D2"/>
    <mergeCell ref="H2:I2"/>
    <mergeCell ref="J2:K2"/>
    <mergeCell ref="A37:K37"/>
    <mergeCell ref="A38:H38"/>
    <mergeCell ref="A39:H39"/>
    <mergeCell ref="A40:H40"/>
    <mergeCell ref="A27:H27"/>
    <mergeCell ref="A28:H28"/>
    <mergeCell ref="A29:H29"/>
    <mergeCell ref="A24:H24"/>
    <mergeCell ref="A25:H25"/>
    <mergeCell ref="A30:K30"/>
    <mergeCell ref="A33:H33"/>
    <mergeCell ref="A34:H34"/>
    <mergeCell ref="A31:H31"/>
    <mergeCell ref="A32:H32"/>
    <mergeCell ref="A26:H26"/>
    <mergeCell ref="A22:H22"/>
    <mergeCell ref="A23:H23"/>
    <mergeCell ref="A7:H7"/>
    <mergeCell ref="A8:H8"/>
    <mergeCell ref="A19:H19"/>
    <mergeCell ref="A20:H20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3:H3"/>
    <mergeCell ref="A4:H4"/>
    <mergeCell ref="A5:K5"/>
    <mergeCell ref="A6:H6"/>
    <mergeCell ref="A21:H21"/>
  </mergeCells>
  <phoneticPr fontId="3" type="noConversion"/>
  <dataValidations count="1">
    <dataValidation type="whole" operator="notEqual" allowBlank="1" showInputMessage="1" showErrorMessage="1" errorTitle="Neispravan unos" error="Dopušten je upis samo cjelobrojnih vrijednosti (pozitivnih i negativnih)." sqref="J32:K36 J7:K12 J23:K26 J14:K21 J28:K29 J39:K44 J46:K46 J48:K48">
      <formula1>9999999999</formula1>
    </dataValidation>
  </dataValidations>
  <pageMargins left="0.75" right="0.75" top="1" bottom="1" header="0.5" footer="0.5"/>
  <pageSetup paperSize="9"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L25"/>
  <sheetViews>
    <sheetView zoomScaleNormal="100" zoomScaleSheetLayoutView="100" workbookViewId="0">
      <selection activeCell="L22" sqref="A1:L22"/>
    </sheetView>
  </sheetViews>
  <sheetFormatPr defaultRowHeight="12.75"/>
  <cols>
    <col min="1" max="2" width="9.140625" style="25"/>
    <col min="3" max="3" width="30.5703125" style="25" customWidth="1"/>
    <col min="4" max="4" width="9.140625" style="25"/>
    <col min="5" max="12" width="17.7109375" style="25" customWidth="1"/>
    <col min="13" max="16384" width="9.140625" style="25"/>
  </cols>
  <sheetData>
    <row r="1" spans="1:12" ht="15.75">
      <c r="A1" s="291" t="s">
        <v>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</row>
    <row r="2" spans="1:12" ht="12.75" customHeight="1">
      <c r="A2" s="130"/>
      <c r="B2" s="130"/>
      <c r="C2" s="352" t="s">
        <v>192</v>
      </c>
      <c r="D2" s="353"/>
      <c r="E2" s="261" t="s">
        <v>300</v>
      </c>
      <c r="F2" s="262"/>
      <c r="G2" s="132" t="s">
        <v>74</v>
      </c>
      <c r="H2" s="261" t="s">
        <v>251</v>
      </c>
      <c r="I2" s="262"/>
      <c r="J2" s="130"/>
      <c r="K2" s="277" t="s">
        <v>196</v>
      </c>
      <c r="L2" s="277"/>
    </row>
    <row r="3" spans="1:12" ht="12.75" customHeight="1">
      <c r="A3" s="336" t="s">
        <v>159</v>
      </c>
      <c r="B3" s="337"/>
      <c r="C3" s="338"/>
      <c r="D3" s="342" t="s">
        <v>198</v>
      </c>
      <c r="E3" s="344" t="s">
        <v>154</v>
      </c>
      <c r="F3" s="345"/>
      <c r="G3" s="345"/>
      <c r="H3" s="345"/>
      <c r="I3" s="345"/>
      <c r="J3" s="345"/>
      <c r="K3" s="329" t="s">
        <v>156</v>
      </c>
      <c r="L3" s="329" t="s">
        <v>157</v>
      </c>
    </row>
    <row r="4" spans="1:12" ht="45.75" thickBot="1">
      <c r="A4" s="339"/>
      <c r="B4" s="340"/>
      <c r="C4" s="341"/>
      <c r="D4" s="343"/>
      <c r="E4" s="32" t="s">
        <v>178</v>
      </c>
      <c r="F4" s="32" t="s">
        <v>39</v>
      </c>
      <c r="G4" s="32" t="s">
        <v>153</v>
      </c>
      <c r="H4" s="32" t="s">
        <v>155</v>
      </c>
      <c r="I4" s="32" t="s">
        <v>169</v>
      </c>
      <c r="J4" s="35" t="s">
        <v>158</v>
      </c>
      <c r="K4" s="330"/>
      <c r="L4" s="330"/>
    </row>
    <row r="5" spans="1:12">
      <c r="A5" s="331">
        <v>1</v>
      </c>
      <c r="B5" s="332"/>
      <c r="C5" s="333"/>
      <c r="D5" s="36">
        <v>2</v>
      </c>
      <c r="E5" s="34" t="s">
        <v>188</v>
      </c>
      <c r="F5" s="34" t="s">
        <v>189</v>
      </c>
      <c r="G5" s="34" t="s">
        <v>199</v>
      </c>
      <c r="H5" s="34" t="s">
        <v>200</v>
      </c>
      <c r="I5" s="34" t="s">
        <v>201</v>
      </c>
      <c r="J5" s="34" t="s">
        <v>202</v>
      </c>
      <c r="K5" s="34" t="s">
        <v>203</v>
      </c>
      <c r="L5" s="34" t="s">
        <v>204</v>
      </c>
    </row>
    <row r="6" spans="1:12">
      <c r="A6" s="334" t="s">
        <v>161</v>
      </c>
      <c r="B6" s="335"/>
      <c r="C6" s="335"/>
      <c r="D6" s="11">
        <v>1</v>
      </c>
      <c r="E6" s="112">
        <v>1214775000</v>
      </c>
      <c r="F6" s="112">
        <v>-477000</v>
      </c>
      <c r="G6" s="112">
        <v>359660725</v>
      </c>
      <c r="H6" s="112">
        <v>0</v>
      </c>
      <c r="I6" s="112">
        <v>123216697</v>
      </c>
      <c r="J6" s="112">
        <v>82088705</v>
      </c>
      <c r="K6" s="112">
        <v>0</v>
      </c>
      <c r="L6" s="112">
        <f>SUM(E6:K6)</f>
        <v>1779264127</v>
      </c>
    </row>
    <row r="7" spans="1:12" ht="18.75" customHeight="1">
      <c r="A7" s="327" t="s">
        <v>162</v>
      </c>
      <c r="B7" s="328"/>
      <c r="C7" s="328"/>
      <c r="D7" s="4">
        <v>2</v>
      </c>
      <c r="E7" s="111"/>
      <c r="F7" s="111"/>
      <c r="G7" s="111"/>
      <c r="H7" s="111"/>
      <c r="I7" s="111"/>
      <c r="J7" s="111"/>
      <c r="K7" s="111"/>
      <c r="L7" s="111">
        <f>+SUM(E7:K7)</f>
        <v>0</v>
      </c>
    </row>
    <row r="8" spans="1:12" ht="15.75" customHeight="1">
      <c r="A8" s="348" t="s">
        <v>163</v>
      </c>
      <c r="B8" s="349"/>
      <c r="C8" s="349"/>
      <c r="D8" s="4">
        <v>3</v>
      </c>
      <c r="E8" s="115">
        <f>SUM(E6:E7)</f>
        <v>1214775000</v>
      </c>
      <c r="F8" s="115">
        <f t="shared" ref="F8:L8" si="0">SUM(F6:F7)</f>
        <v>-477000</v>
      </c>
      <c r="G8" s="115">
        <f t="shared" si="0"/>
        <v>359660725</v>
      </c>
      <c r="H8" s="115">
        <f t="shared" si="0"/>
        <v>0</v>
      </c>
      <c r="I8" s="115">
        <f t="shared" si="0"/>
        <v>123216697</v>
      </c>
      <c r="J8" s="115">
        <f t="shared" si="0"/>
        <v>82088705</v>
      </c>
      <c r="K8" s="115">
        <f t="shared" si="0"/>
        <v>0</v>
      </c>
      <c r="L8" s="115">
        <f t="shared" si="0"/>
        <v>1779264127</v>
      </c>
    </row>
    <row r="9" spans="1:12" ht="14.25" customHeight="1">
      <c r="A9" s="327" t="s">
        <v>164</v>
      </c>
      <c r="B9" s="328"/>
      <c r="C9" s="328"/>
      <c r="D9" s="4">
        <v>4</v>
      </c>
      <c r="E9" s="111"/>
      <c r="F9" s="111"/>
      <c r="G9" s="111"/>
      <c r="H9" s="111"/>
      <c r="I9" s="111"/>
      <c r="J9" s="111">
        <f>-44147709-688000</f>
        <v>-44835709</v>
      </c>
      <c r="K9" s="111"/>
      <c r="L9" s="111">
        <f>+SUM(E9:K9)</f>
        <v>-44835709</v>
      </c>
    </row>
    <row r="10" spans="1:12" ht="26.25" customHeight="1">
      <c r="A10" s="327" t="s">
        <v>165</v>
      </c>
      <c r="B10" s="328"/>
      <c r="C10" s="328"/>
      <c r="D10" s="4">
        <v>5</v>
      </c>
      <c r="E10" s="111"/>
      <c r="F10" s="111"/>
      <c r="G10" s="111"/>
      <c r="H10" s="111"/>
      <c r="I10" s="111"/>
      <c r="J10" s="111">
        <v>45505457</v>
      </c>
      <c r="K10" s="111"/>
      <c r="L10" s="111">
        <f t="shared" ref="L10:L12" si="1">+SUM(E10:K10)</f>
        <v>45505457</v>
      </c>
    </row>
    <row r="11" spans="1:12" ht="18.75" customHeight="1">
      <c r="A11" s="327" t="s">
        <v>166</v>
      </c>
      <c r="B11" s="328"/>
      <c r="C11" s="328"/>
      <c r="D11" s="4">
        <v>6</v>
      </c>
      <c r="E11" s="111"/>
      <c r="F11" s="111"/>
      <c r="G11" s="111">
        <v>35037</v>
      </c>
      <c r="H11" s="111"/>
      <c r="I11" s="111"/>
      <c r="J11" s="111">
        <v>1931663</v>
      </c>
      <c r="K11" s="111"/>
      <c r="L11" s="111">
        <f t="shared" si="1"/>
        <v>1966700</v>
      </c>
    </row>
    <row r="12" spans="1:12" ht="18" customHeight="1">
      <c r="A12" s="327" t="s">
        <v>167</v>
      </c>
      <c r="B12" s="328"/>
      <c r="C12" s="328"/>
      <c r="D12" s="4">
        <v>7</v>
      </c>
      <c r="E12" s="111"/>
      <c r="F12" s="111"/>
      <c r="G12" s="111">
        <v>-72739</v>
      </c>
      <c r="H12" s="111"/>
      <c r="I12" s="111"/>
      <c r="J12" s="111"/>
      <c r="K12" s="111"/>
      <c r="L12" s="111">
        <f t="shared" si="1"/>
        <v>-72739</v>
      </c>
    </row>
    <row r="13" spans="1:12" ht="24" customHeight="1">
      <c r="A13" s="348" t="s">
        <v>168</v>
      </c>
      <c r="B13" s="349"/>
      <c r="C13" s="349"/>
      <c r="D13" s="4">
        <v>8</v>
      </c>
      <c r="E13" s="115">
        <f>SUM(E9:E12)</f>
        <v>0</v>
      </c>
      <c r="F13" s="115">
        <f t="shared" ref="F13:L13" si="2">SUM(F9:F12)</f>
        <v>0</v>
      </c>
      <c r="G13" s="115">
        <f t="shared" si="2"/>
        <v>-37702</v>
      </c>
      <c r="H13" s="115">
        <f t="shared" si="2"/>
        <v>0</v>
      </c>
      <c r="I13" s="115">
        <f t="shared" si="2"/>
        <v>0</v>
      </c>
      <c r="J13" s="115">
        <f t="shared" si="2"/>
        <v>2601411</v>
      </c>
      <c r="K13" s="115">
        <f t="shared" si="2"/>
        <v>0</v>
      </c>
      <c r="L13" s="115">
        <f t="shared" si="2"/>
        <v>2563709</v>
      </c>
    </row>
    <row r="14" spans="1:12">
      <c r="A14" s="327" t="s">
        <v>169</v>
      </c>
      <c r="B14" s="328"/>
      <c r="C14" s="328"/>
      <c r="D14" s="4">
        <v>9</v>
      </c>
      <c r="E14" s="111"/>
      <c r="F14" s="111"/>
      <c r="G14" s="111"/>
      <c r="H14" s="111"/>
      <c r="I14" s="111">
        <f>+RDG!K28</f>
        <v>188277328</v>
      </c>
      <c r="J14" s="111"/>
      <c r="K14" s="111"/>
      <c r="L14" s="111">
        <f>SUM(E14:K14)</f>
        <v>188277328</v>
      </c>
    </row>
    <row r="15" spans="1:12">
      <c r="A15" s="348" t="s">
        <v>170</v>
      </c>
      <c r="B15" s="349"/>
      <c r="C15" s="349"/>
      <c r="D15" s="4">
        <v>10</v>
      </c>
      <c r="E15" s="115">
        <f>SUM(E13:E14)</f>
        <v>0</v>
      </c>
      <c r="F15" s="115">
        <f t="shared" ref="F15:L15" si="3">SUM(F13:F14)</f>
        <v>0</v>
      </c>
      <c r="G15" s="115">
        <f t="shared" si="3"/>
        <v>-37702</v>
      </c>
      <c r="H15" s="115">
        <f t="shared" si="3"/>
        <v>0</v>
      </c>
      <c r="I15" s="115">
        <f t="shared" si="3"/>
        <v>188277328</v>
      </c>
      <c r="J15" s="115">
        <f t="shared" si="3"/>
        <v>2601411</v>
      </c>
      <c r="K15" s="115">
        <f t="shared" si="3"/>
        <v>0</v>
      </c>
      <c r="L15" s="115">
        <f t="shared" si="3"/>
        <v>190841037</v>
      </c>
    </row>
    <row r="16" spans="1:12">
      <c r="A16" s="327" t="s">
        <v>171</v>
      </c>
      <c r="B16" s="328"/>
      <c r="C16" s="328"/>
      <c r="D16" s="4">
        <v>11</v>
      </c>
      <c r="E16" s="111"/>
      <c r="F16" s="111"/>
      <c r="G16" s="111"/>
      <c r="H16" s="111"/>
      <c r="I16" s="111"/>
      <c r="J16" s="111"/>
      <c r="K16" s="111"/>
      <c r="L16" s="111">
        <f>SUM(E16:K16)</f>
        <v>0</v>
      </c>
    </row>
    <row r="17" spans="1:12">
      <c r="A17" s="327" t="s">
        <v>172</v>
      </c>
      <c r="B17" s="328"/>
      <c r="C17" s="328"/>
      <c r="D17" s="4">
        <v>12</v>
      </c>
      <c r="E17" s="111"/>
      <c r="F17" s="111"/>
      <c r="G17" s="111"/>
      <c r="H17" s="111"/>
      <c r="I17" s="111"/>
      <c r="J17" s="111"/>
      <c r="K17" s="111"/>
      <c r="L17" s="111">
        <f t="shared" ref="L17:L20" si="4">SUM(E17:K17)</f>
        <v>0</v>
      </c>
    </row>
    <row r="18" spans="1:12">
      <c r="A18" s="327" t="s">
        <v>173</v>
      </c>
      <c r="B18" s="328"/>
      <c r="C18" s="328"/>
      <c r="D18" s="4">
        <v>13</v>
      </c>
      <c r="E18" s="111"/>
      <c r="F18" s="111"/>
      <c r="G18" s="111"/>
      <c r="H18" s="111"/>
      <c r="I18" s="111"/>
      <c r="J18" s="111"/>
      <c r="K18" s="111"/>
      <c r="L18" s="111">
        <f t="shared" si="4"/>
        <v>0</v>
      </c>
    </row>
    <row r="19" spans="1:12">
      <c r="A19" s="327" t="s">
        <v>174</v>
      </c>
      <c r="B19" s="328"/>
      <c r="C19" s="328"/>
      <c r="D19" s="4">
        <v>14</v>
      </c>
      <c r="E19" s="111"/>
      <c r="F19" s="111"/>
      <c r="G19" s="111">
        <v>10160835</v>
      </c>
      <c r="H19" s="111">
        <v>82293647</v>
      </c>
      <c r="I19" s="111">
        <v>-92454482</v>
      </c>
      <c r="J19" s="111"/>
      <c r="K19" s="111"/>
      <c r="L19" s="111">
        <f t="shared" si="4"/>
        <v>0</v>
      </c>
    </row>
    <row r="20" spans="1:12">
      <c r="A20" s="327" t="s">
        <v>175</v>
      </c>
      <c r="B20" s="328"/>
      <c r="C20" s="328"/>
      <c r="D20" s="4">
        <v>15</v>
      </c>
      <c r="E20" s="111"/>
      <c r="F20" s="111"/>
      <c r="G20" s="111"/>
      <c r="H20" s="111"/>
      <c r="I20" s="111">
        <v>-30762215</v>
      </c>
      <c r="J20" s="111"/>
      <c r="K20" s="111"/>
      <c r="L20" s="111">
        <f t="shared" si="4"/>
        <v>-30762215</v>
      </c>
    </row>
    <row r="21" spans="1:12">
      <c r="A21" s="348" t="s">
        <v>176</v>
      </c>
      <c r="B21" s="349"/>
      <c r="C21" s="349"/>
      <c r="D21" s="4">
        <v>16</v>
      </c>
      <c r="E21" s="115">
        <f>SUM(E19:E20)</f>
        <v>0</v>
      </c>
      <c r="F21" s="115">
        <f t="shared" ref="F21:L21" si="5">SUM(F19:F20)</f>
        <v>0</v>
      </c>
      <c r="G21" s="115">
        <f t="shared" si="5"/>
        <v>10160835</v>
      </c>
      <c r="H21" s="115">
        <f t="shared" si="5"/>
        <v>82293647</v>
      </c>
      <c r="I21" s="115">
        <f t="shared" si="5"/>
        <v>-123216697</v>
      </c>
      <c r="J21" s="115">
        <f t="shared" si="5"/>
        <v>0</v>
      </c>
      <c r="K21" s="115">
        <f t="shared" si="5"/>
        <v>0</v>
      </c>
      <c r="L21" s="115">
        <f t="shared" si="5"/>
        <v>-30762215</v>
      </c>
    </row>
    <row r="22" spans="1:12" ht="25.5" customHeight="1">
      <c r="A22" s="350" t="s">
        <v>177</v>
      </c>
      <c r="B22" s="351"/>
      <c r="C22" s="351"/>
      <c r="D22" s="7">
        <v>17</v>
      </c>
      <c r="E22" s="114">
        <f>E8+E15+E16+E17+E18+E21</f>
        <v>1214775000</v>
      </c>
      <c r="F22" s="114">
        <f t="shared" ref="F22:L22" si="6">F8+F15+F16+F17+F18+F21</f>
        <v>-477000</v>
      </c>
      <c r="G22" s="114">
        <f t="shared" si="6"/>
        <v>369783858</v>
      </c>
      <c r="H22" s="114">
        <f t="shared" si="6"/>
        <v>82293647</v>
      </c>
      <c r="I22" s="114">
        <f t="shared" si="6"/>
        <v>188277328</v>
      </c>
      <c r="J22" s="114">
        <f t="shared" si="6"/>
        <v>84690116</v>
      </c>
      <c r="K22" s="114">
        <f t="shared" si="6"/>
        <v>0</v>
      </c>
      <c r="L22" s="114">
        <f t="shared" si="6"/>
        <v>1939342949</v>
      </c>
    </row>
    <row r="23" spans="1:12">
      <c r="A23" s="346" t="s">
        <v>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</row>
    <row r="24" spans="1:12">
      <c r="G24" s="110"/>
      <c r="H24" s="110"/>
      <c r="I24" s="110"/>
      <c r="J24" s="110"/>
    </row>
    <row r="25" spans="1:12">
      <c r="G25" s="110"/>
      <c r="J25" s="113"/>
    </row>
  </sheetData>
  <protectedRanges>
    <protectedRange sqref="E2:F2 H2:I2" name="Range1"/>
  </protectedRanges>
  <mergeCells count="29">
    <mergeCell ref="A17:C17"/>
    <mergeCell ref="A18:C18"/>
    <mergeCell ref="A1:L1"/>
    <mergeCell ref="E2:F2"/>
    <mergeCell ref="H2:I2"/>
    <mergeCell ref="C2:D2"/>
    <mergeCell ref="A15:C15"/>
    <mergeCell ref="A16:C16"/>
    <mergeCell ref="K2:L2"/>
    <mergeCell ref="A11:C11"/>
    <mergeCell ref="A12:C12"/>
    <mergeCell ref="A13:C13"/>
    <mergeCell ref="A14:C14"/>
    <mergeCell ref="A7:C7"/>
    <mergeCell ref="A8:C8"/>
    <mergeCell ref="A9:C9"/>
    <mergeCell ref="A23:L23"/>
    <mergeCell ref="A19:C19"/>
    <mergeCell ref="A20:C20"/>
    <mergeCell ref="A21:C21"/>
    <mergeCell ref="A22:C22"/>
    <mergeCell ref="A10:C10"/>
    <mergeCell ref="L3:L4"/>
    <mergeCell ref="A5:C5"/>
    <mergeCell ref="A6:C6"/>
    <mergeCell ref="A3:C4"/>
    <mergeCell ref="D3:D4"/>
    <mergeCell ref="E3:J3"/>
    <mergeCell ref="K3:K4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9:L12 E14:L14 E6:L7 E16:L20">
      <formula1>9999999999</formula1>
    </dataValidation>
  </dataValidations>
  <pageMargins left="0.75" right="0.75" top="1" bottom="1" header="0.5" footer="0.5"/>
  <pageSetup paperSize="9" scale="65" orientation="landscape" r:id="rId1"/>
  <headerFooter alignWithMargins="0"/>
  <ignoredErrors>
    <ignoredError sqref="I14 L14 J9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G213"/>
  <sheetViews>
    <sheetView zoomScaleNormal="100" zoomScaleSheetLayoutView="115" workbookViewId="0">
      <selection activeCell="D127" sqref="D100:F127"/>
    </sheetView>
  </sheetViews>
  <sheetFormatPr defaultColWidth="9.140625" defaultRowHeight="12.75"/>
  <cols>
    <col min="1" max="1" width="53" style="53" customWidth="1"/>
    <col min="2" max="3" width="27.7109375" style="38" customWidth="1"/>
    <col min="4" max="5" width="27.7109375" style="39" customWidth="1"/>
    <col min="6" max="6" width="12.7109375" style="40" bestFit="1" customWidth="1"/>
    <col min="7" max="8" width="20.7109375" style="40" customWidth="1"/>
    <col min="9" max="16384" width="9.140625" style="40"/>
  </cols>
  <sheetData>
    <row r="1" spans="1:5">
      <c r="A1" s="37"/>
    </row>
    <row r="2" spans="1:5">
      <c r="A2" s="37"/>
    </row>
    <row r="3" spans="1:5">
      <c r="A3" s="37"/>
    </row>
    <row r="4" spans="1:5">
      <c r="A4" s="37"/>
    </row>
    <row r="5" spans="1:5">
      <c r="A5" s="41" t="s">
        <v>193</v>
      </c>
      <c r="B5" s="42"/>
      <c r="C5" s="42"/>
      <c r="D5" s="43"/>
      <c r="E5" s="43"/>
    </row>
    <row r="6" spans="1:5">
      <c r="A6" s="37"/>
    </row>
    <row r="7" spans="1:5" ht="13.5" thickBot="1">
      <c r="A7" s="44" t="s">
        <v>211</v>
      </c>
      <c r="C7" s="45" t="s">
        <v>212</v>
      </c>
      <c r="E7" s="40"/>
    </row>
    <row r="8" spans="1:5" ht="13.5" thickBot="1">
      <c r="A8" s="46" t="s">
        <v>213</v>
      </c>
      <c r="B8" s="106" t="s">
        <v>298</v>
      </c>
      <c r="C8" s="105" t="s">
        <v>299</v>
      </c>
      <c r="D8" s="40"/>
      <c r="E8" s="40"/>
    </row>
    <row r="9" spans="1:5">
      <c r="A9" s="47" t="s">
        <v>214</v>
      </c>
      <c r="B9" s="48">
        <v>648112546</v>
      </c>
      <c r="C9" s="48">
        <v>595182686</v>
      </c>
      <c r="D9" s="40"/>
      <c r="E9" s="40"/>
    </row>
    <row r="10" spans="1:5">
      <c r="A10" s="49" t="s">
        <v>215</v>
      </c>
      <c r="B10" s="50">
        <v>2677586</v>
      </c>
      <c r="C10" s="50">
        <v>2001471</v>
      </c>
      <c r="D10" s="40"/>
      <c r="E10" s="40"/>
    </row>
    <row r="11" spans="1:5" ht="13.5" thickBot="1">
      <c r="A11" s="49" t="s">
        <v>216</v>
      </c>
      <c r="B11" s="50">
        <v>131189462</v>
      </c>
      <c r="C11" s="50">
        <v>123070829</v>
      </c>
      <c r="D11" s="40"/>
      <c r="E11" s="40"/>
    </row>
    <row r="12" spans="1:5" ht="13.5" thickBot="1">
      <c r="A12" s="51" t="s">
        <v>217</v>
      </c>
      <c r="B12" s="52">
        <f>SUM(B9:B11)</f>
        <v>781979594</v>
      </c>
      <c r="C12" s="52">
        <f>SUM(C9:C11)</f>
        <v>720254986</v>
      </c>
      <c r="D12" s="40"/>
      <c r="E12" s="40"/>
    </row>
    <row r="13" spans="1:5" ht="9" customHeight="1">
      <c r="B13" s="42"/>
      <c r="C13" s="42"/>
      <c r="D13" s="40"/>
      <c r="E13" s="40"/>
    </row>
    <row r="14" spans="1:5" ht="9" customHeight="1">
      <c r="D14" s="40"/>
      <c r="E14" s="40"/>
    </row>
    <row r="15" spans="1:5" ht="13.5" thickBot="1">
      <c r="A15" s="44" t="s">
        <v>218</v>
      </c>
      <c r="C15" s="45" t="s">
        <v>212</v>
      </c>
      <c r="D15" s="40"/>
      <c r="E15" s="40"/>
    </row>
    <row r="16" spans="1:5" ht="13.5" thickBot="1">
      <c r="A16" s="109" t="s">
        <v>219</v>
      </c>
      <c r="B16" s="106" t="s">
        <v>298</v>
      </c>
      <c r="C16" s="105" t="s">
        <v>299</v>
      </c>
      <c r="D16" s="40"/>
      <c r="E16" s="40"/>
    </row>
    <row r="17" spans="1:5">
      <c r="A17" s="55" t="s">
        <v>220</v>
      </c>
      <c r="B17" s="48">
        <v>29857539</v>
      </c>
      <c r="C17" s="48">
        <v>18962631</v>
      </c>
      <c r="D17" s="40"/>
      <c r="E17" s="40"/>
    </row>
    <row r="18" spans="1:5" ht="13.5" thickBot="1">
      <c r="A18" s="55" t="s">
        <v>221</v>
      </c>
      <c r="B18" s="50">
        <v>241796447</v>
      </c>
      <c r="C18" s="50">
        <v>186895816</v>
      </c>
      <c r="D18" s="40"/>
      <c r="E18" s="40"/>
    </row>
    <row r="19" spans="1:5" ht="13.5" thickBot="1">
      <c r="A19" s="56" t="s">
        <v>217</v>
      </c>
      <c r="B19" s="57">
        <f>+SUM(B17:B18)</f>
        <v>271653986</v>
      </c>
      <c r="C19" s="57">
        <f>+SUM(C17:C18)</f>
        <v>205858447</v>
      </c>
      <c r="D19" s="40"/>
      <c r="E19" s="40"/>
    </row>
    <row r="20" spans="1:5" ht="9" customHeight="1">
      <c r="B20" s="42"/>
      <c r="C20" s="42"/>
      <c r="D20" s="40"/>
      <c r="E20" s="40"/>
    </row>
    <row r="21" spans="1:5" ht="9" customHeight="1">
      <c r="D21" s="40"/>
      <c r="E21" s="40"/>
    </row>
    <row r="22" spans="1:5" ht="13.5" thickBot="1">
      <c r="A22" s="44" t="s">
        <v>222</v>
      </c>
      <c r="C22" s="45" t="s">
        <v>212</v>
      </c>
      <c r="D22" s="40"/>
      <c r="E22" s="40"/>
    </row>
    <row r="23" spans="1:5" ht="13.5" thickBot="1">
      <c r="A23" s="109" t="s">
        <v>223</v>
      </c>
      <c r="B23" s="106" t="s">
        <v>298</v>
      </c>
      <c r="C23" s="105" t="s">
        <v>299</v>
      </c>
      <c r="D23" s="40"/>
      <c r="E23" s="40"/>
    </row>
    <row r="24" spans="1:5">
      <c r="A24" s="59" t="s">
        <v>224</v>
      </c>
      <c r="B24" s="48">
        <v>290870928</v>
      </c>
      <c r="C24" s="48">
        <v>285883396</v>
      </c>
      <c r="D24" s="58"/>
      <c r="E24" s="58"/>
    </row>
    <row r="25" spans="1:5" ht="24">
      <c r="A25" s="55" t="s">
        <v>225</v>
      </c>
      <c r="B25" s="50">
        <v>133189658</v>
      </c>
      <c r="C25" s="50">
        <v>143639056</v>
      </c>
      <c r="D25" s="58"/>
      <c r="E25" s="58"/>
    </row>
    <row r="26" spans="1:5" ht="24">
      <c r="A26" s="55" t="s">
        <v>226</v>
      </c>
      <c r="B26" s="50">
        <v>50279820</v>
      </c>
      <c r="C26" s="50">
        <v>57004833</v>
      </c>
      <c r="D26" s="58"/>
      <c r="E26" s="58"/>
    </row>
    <row r="27" spans="1:5" ht="13.5" thickBot="1">
      <c r="A27" s="59" t="s">
        <v>227</v>
      </c>
      <c r="B27" s="50">
        <v>8681725</v>
      </c>
      <c r="C27" s="50">
        <v>7353187</v>
      </c>
      <c r="D27" s="58"/>
      <c r="E27" s="58"/>
    </row>
    <row r="28" spans="1:5" ht="13.5" thickBot="1">
      <c r="A28" s="56" t="s">
        <v>217</v>
      </c>
      <c r="B28" s="57">
        <f>SUM(B24:B27)</f>
        <v>483022131</v>
      </c>
      <c r="C28" s="57">
        <f>SUM(C24:C27)</f>
        <v>493880472</v>
      </c>
      <c r="D28" s="58"/>
      <c r="E28" s="58"/>
    </row>
    <row r="29" spans="1:5" ht="9" customHeight="1">
      <c r="A29" s="60"/>
      <c r="B29" s="61"/>
      <c r="C29" s="61"/>
      <c r="D29" s="40"/>
      <c r="E29" s="40"/>
    </row>
    <row r="30" spans="1:5" ht="9" customHeight="1">
      <c r="A30" s="60"/>
      <c r="B30" s="61"/>
      <c r="C30" s="61"/>
      <c r="D30" s="40"/>
      <c r="E30" s="40"/>
    </row>
    <row r="31" spans="1:5" ht="13.5" thickBot="1">
      <c r="A31" s="44" t="s">
        <v>228</v>
      </c>
      <c r="C31" s="45" t="s">
        <v>212</v>
      </c>
      <c r="D31" s="40"/>
      <c r="E31" s="40"/>
    </row>
    <row r="32" spans="1:5" ht="13.5" thickBot="1">
      <c r="A32" s="109" t="s">
        <v>229</v>
      </c>
      <c r="B32" s="106" t="s">
        <v>298</v>
      </c>
      <c r="C32" s="105" t="s">
        <v>299</v>
      </c>
      <c r="D32" s="40"/>
      <c r="E32" s="40"/>
    </row>
    <row r="33" spans="1:5">
      <c r="A33" s="55" t="s">
        <v>230</v>
      </c>
      <c r="B33" s="48">
        <v>270460872</v>
      </c>
      <c r="C33" s="48">
        <v>284852560</v>
      </c>
      <c r="D33" s="40"/>
      <c r="E33" s="40"/>
    </row>
    <row r="34" spans="1:5" ht="13.5" thickBot="1">
      <c r="A34" s="55" t="s">
        <v>227</v>
      </c>
      <c r="B34" s="50">
        <v>30827729</v>
      </c>
      <c r="C34" s="50">
        <v>24257814</v>
      </c>
      <c r="D34" s="40"/>
      <c r="E34" s="40"/>
    </row>
    <row r="35" spans="1:5" ht="13.5" thickBot="1">
      <c r="A35" s="56" t="s">
        <v>217</v>
      </c>
      <c r="B35" s="57">
        <f>SUM(B33:B34)</f>
        <v>301288601</v>
      </c>
      <c r="C35" s="57">
        <f>SUM(C33:C34)</f>
        <v>309110374</v>
      </c>
      <c r="D35" s="40"/>
      <c r="E35" s="40"/>
    </row>
    <row r="36" spans="1:5" ht="9" customHeight="1">
      <c r="D36" s="40"/>
      <c r="E36" s="40"/>
    </row>
    <row r="37" spans="1:5" ht="9" customHeight="1">
      <c r="D37" s="40"/>
      <c r="E37" s="40"/>
    </row>
    <row r="38" spans="1:5" ht="13.5" thickBot="1">
      <c r="A38" s="44" t="s">
        <v>231</v>
      </c>
      <c r="C38" s="45" t="s">
        <v>212</v>
      </c>
      <c r="D38" s="40"/>
      <c r="E38" s="40"/>
    </row>
    <row r="39" spans="1:5" ht="13.5" thickBot="1">
      <c r="A39" s="109" t="s">
        <v>232</v>
      </c>
      <c r="B39" s="106" t="s">
        <v>298</v>
      </c>
      <c r="C39" s="105" t="s">
        <v>299</v>
      </c>
      <c r="D39" s="40"/>
      <c r="E39" s="40"/>
    </row>
    <row r="40" spans="1:5">
      <c r="A40" s="55" t="s">
        <v>233</v>
      </c>
      <c r="B40" s="48">
        <v>8592944</v>
      </c>
      <c r="C40" s="48">
        <v>25153961</v>
      </c>
      <c r="D40" s="40"/>
      <c r="E40" s="40"/>
    </row>
    <row r="41" spans="1:5">
      <c r="A41" s="55" t="s">
        <v>234</v>
      </c>
      <c r="B41" s="50">
        <v>40654631</v>
      </c>
      <c r="C41" s="50">
        <v>43408098</v>
      </c>
      <c r="D41" s="40"/>
      <c r="E41" s="40"/>
    </row>
    <row r="42" spans="1:5">
      <c r="A42" s="55" t="s">
        <v>235</v>
      </c>
      <c r="B42" s="50">
        <v>421619</v>
      </c>
      <c r="C42" s="50">
        <v>367955</v>
      </c>
      <c r="D42" s="40"/>
      <c r="E42" s="40"/>
    </row>
    <row r="43" spans="1:5" ht="13.5" thickBot="1">
      <c r="A43" s="55" t="s">
        <v>236</v>
      </c>
      <c r="B43" s="50">
        <v>-2725527</v>
      </c>
      <c r="C43" s="50">
        <v>-1935294</v>
      </c>
      <c r="D43" s="40"/>
      <c r="E43" s="40"/>
    </row>
    <row r="44" spans="1:5" ht="13.5" thickBot="1">
      <c r="A44" s="56" t="s">
        <v>217</v>
      </c>
      <c r="B44" s="57">
        <f>SUM(B40:B43)</f>
        <v>46943667</v>
      </c>
      <c r="C44" s="57">
        <f>SUM(C40:C43)</f>
        <v>66994720</v>
      </c>
      <c r="D44" s="40"/>
      <c r="E44" s="40"/>
    </row>
    <row r="45" spans="1:5" ht="9" customHeight="1">
      <c r="A45" s="60"/>
      <c r="B45" s="62"/>
      <c r="C45" s="62"/>
      <c r="D45" s="40"/>
      <c r="E45" s="40"/>
    </row>
    <row r="46" spans="1:5" ht="9" customHeight="1">
      <c r="A46" s="60"/>
      <c r="B46" s="62"/>
      <c r="C46" s="62"/>
      <c r="D46" s="40"/>
      <c r="E46" s="40"/>
    </row>
    <row r="47" spans="1:5" ht="13.5" thickBot="1">
      <c r="A47" s="44" t="s">
        <v>237</v>
      </c>
      <c r="C47" s="45" t="s">
        <v>212</v>
      </c>
      <c r="D47" s="40"/>
      <c r="E47" s="40"/>
    </row>
    <row r="48" spans="1:5" ht="13.5" thickBot="1">
      <c r="A48" s="109" t="s">
        <v>238</v>
      </c>
      <c r="B48" s="106" t="s">
        <v>298</v>
      </c>
      <c r="C48" s="105" t="s">
        <v>299</v>
      </c>
      <c r="D48" s="40"/>
      <c r="E48" s="40"/>
    </row>
    <row r="49" spans="1:5">
      <c r="A49" s="59" t="s">
        <v>239</v>
      </c>
      <c r="B49" s="48">
        <v>351725781</v>
      </c>
      <c r="C49" s="48">
        <v>335532113</v>
      </c>
      <c r="D49" s="63"/>
      <c r="E49" s="40"/>
    </row>
    <row r="50" spans="1:5">
      <c r="A50" s="59" t="s">
        <v>240</v>
      </c>
      <c r="B50" s="50">
        <v>45698288</v>
      </c>
      <c r="C50" s="50">
        <v>45125631</v>
      </c>
      <c r="D50" s="40"/>
      <c r="E50" s="40"/>
    </row>
    <row r="51" spans="1:5">
      <c r="A51" s="59" t="s">
        <v>241</v>
      </c>
      <c r="B51" s="50">
        <v>34474391</v>
      </c>
      <c r="C51" s="50">
        <v>33913498</v>
      </c>
      <c r="D51" s="63"/>
      <c r="E51" s="63"/>
    </row>
    <row r="52" spans="1:5" ht="13.5" thickBot="1">
      <c r="A52" s="59" t="s">
        <v>242</v>
      </c>
      <c r="B52" s="50">
        <v>27544166</v>
      </c>
      <c r="C52" s="64">
        <v>25530293</v>
      </c>
      <c r="D52" s="40"/>
      <c r="E52" s="40"/>
    </row>
    <row r="53" spans="1:5" ht="13.5" thickBot="1">
      <c r="A53" s="56" t="s">
        <v>217</v>
      </c>
      <c r="B53" s="57">
        <f>SUM(B49:B52)</f>
        <v>459442626</v>
      </c>
      <c r="C53" s="57">
        <f>SUM(C49:C52)</f>
        <v>440101535</v>
      </c>
      <c r="D53" s="40"/>
      <c r="E53" s="40"/>
    </row>
    <row r="54" spans="1:5" ht="9" customHeight="1">
      <c r="D54" s="40"/>
      <c r="E54" s="40"/>
    </row>
    <row r="55" spans="1:5" ht="9" customHeight="1">
      <c r="D55" s="40"/>
      <c r="E55" s="40"/>
    </row>
    <row r="56" spans="1:5" ht="13.5" thickBot="1">
      <c r="A56" s="44" t="s">
        <v>243</v>
      </c>
      <c r="C56" s="45" t="s">
        <v>212</v>
      </c>
      <c r="D56" s="40"/>
      <c r="E56" s="40"/>
    </row>
    <row r="57" spans="1:5" ht="13.5" thickBot="1">
      <c r="A57" s="109" t="s">
        <v>244</v>
      </c>
      <c r="B57" s="106" t="s">
        <v>298</v>
      </c>
      <c r="C57" s="105" t="s">
        <v>299</v>
      </c>
      <c r="D57" s="40"/>
      <c r="E57" s="40"/>
    </row>
    <row r="58" spans="1:5" ht="24">
      <c r="A58" s="55" t="s">
        <v>245</v>
      </c>
      <c r="B58" s="48">
        <v>180412586</v>
      </c>
      <c r="C58" s="48">
        <v>171720380</v>
      </c>
      <c r="D58" s="40"/>
      <c r="E58" s="40"/>
    </row>
    <row r="59" spans="1:5" ht="24">
      <c r="A59" s="55" t="s">
        <v>246</v>
      </c>
      <c r="B59" s="50">
        <v>-6032690</v>
      </c>
      <c r="C59" s="50">
        <v>13522210</v>
      </c>
      <c r="D59" s="40"/>
      <c r="E59" s="40"/>
    </row>
    <row r="60" spans="1:5" ht="13.5" thickBot="1">
      <c r="A60" s="59" t="s">
        <v>247</v>
      </c>
      <c r="B60" s="50">
        <v>20631036</v>
      </c>
      <c r="C60" s="50">
        <v>40748797</v>
      </c>
      <c r="D60" s="40"/>
      <c r="E60" s="40"/>
    </row>
    <row r="61" spans="1:5" ht="13.5" thickBot="1">
      <c r="A61" s="56" t="s">
        <v>217</v>
      </c>
      <c r="B61" s="57">
        <f>SUM(B58:B60)</f>
        <v>195010932</v>
      </c>
      <c r="C61" s="57">
        <f>SUM(C58:C60)</f>
        <v>225991387</v>
      </c>
      <c r="D61" s="40"/>
      <c r="E61" s="40"/>
    </row>
    <row r="62" spans="1:5">
      <c r="D62" s="42"/>
      <c r="E62" s="42"/>
    </row>
    <row r="63" spans="1:5">
      <c r="D63" s="38"/>
      <c r="E63" s="38"/>
    </row>
    <row r="64" spans="1:5" ht="13.5" thickBot="1">
      <c r="A64" s="44" t="s">
        <v>248</v>
      </c>
      <c r="C64" s="54" t="s">
        <v>212</v>
      </c>
      <c r="D64" s="66"/>
      <c r="E64" s="66"/>
    </row>
    <row r="65" spans="1:5" ht="13.5" thickBot="1">
      <c r="A65" s="67" t="s">
        <v>249</v>
      </c>
      <c r="B65" s="68" t="s">
        <v>250</v>
      </c>
      <c r="C65" s="68" t="s">
        <v>251</v>
      </c>
      <c r="D65" s="66"/>
      <c r="E65" s="66"/>
    </row>
    <row r="66" spans="1:5">
      <c r="A66" s="69" t="s">
        <v>252</v>
      </c>
      <c r="B66" s="70">
        <v>412197218</v>
      </c>
      <c r="C66" s="71">
        <v>421479852</v>
      </c>
      <c r="D66" s="66"/>
      <c r="E66" s="66"/>
    </row>
    <row r="67" spans="1:5">
      <c r="A67" s="55"/>
      <c r="B67" s="72"/>
      <c r="C67" s="50"/>
      <c r="D67" s="66"/>
      <c r="E67" s="66"/>
    </row>
    <row r="68" spans="1:5">
      <c r="A68" s="73" t="s">
        <v>253</v>
      </c>
      <c r="B68" s="74">
        <f>+B69+B70</f>
        <v>1767612516</v>
      </c>
      <c r="C68" s="75">
        <f>+C69+C70</f>
        <v>1841823262</v>
      </c>
      <c r="D68" s="66"/>
      <c r="E68" s="66"/>
    </row>
    <row r="69" spans="1:5">
      <c r="A69" s="76" t="s">
        <v>254</v>
      </c>
      <c r="B69" s="72">
        <v>1279570475</v>
      </c>
      <c r="C69" s="50">
        <v>1300796321</v>
      </c>
      <c r="D69" s="66"/>
      <c r="E69" s="66"/>
    </row>
    <row r="70" spans="1:5">
      <c r="A70" s="76" t="s">
        <v>255</v>
      </c>
      <c r="B70" s="72">
        <v>488042041</v>
      </c>
      <c r="C70" s="50">
        <v>541026941</v>
      </c>
      <c r="D70" s="66"/>
      <c r="E70" s="66"/>
    </row>
    <row r="71" spans="1:5">
      <c r="A71" s="73" t="s">
        <v>256</v>
      </c>
      <c r="B71" s="77">
        <v>0</v>
      </c>
      <c r="C71" s="78">
        <v>0</v>
      </c>
      <c r="D71" s="66"/>
      <c r="E71" s="66"/>
    </row>
    <row r="72" spans="1:5">
      <c r="A72" s="73"/>
      <c r="B72" s="74"/>
      <c r="C72" s="75"/>
      <c r="D72" s="66"/>
      <c r="E72" s="66"/>
    </row>
    <row r="73" spans="1:5" ht="13.5" thickBot="1">
      <c r="A73" s="79" t="s">
        <v>257</v>
      </c>
      <c r="B73" s="80">
        <v>0</v>
      </c>
      <c r="C73" s="81">
        <v>0</v>
      </c>
      <c r="D73" s="66"/>
      <c r="E73" s="66"/>
    </row>
    <row r="74" spans="1:5" ht="13.5" thickBot="1">
      <c r="A74" s="82" t="s">
        <v>217</v>
      </c>
      <c r="B74" s="57">
        <f>+B71+B68+B66+B73</f>
        <v>2179809734</v>
      </c>
      <c r="C74" s="57">
        <f>+C71+C68+C66+C73</f>
        <v>2263303114</v>
      </c>
      <c r="D74" s="66"/>
      <c r="E74" s="66"/>
    </row>
    <row r="75" spans="1:5">
      <c r="D75" s="66"/>
      <c r="E75" s="66"/>
    </row>
    <row r="76" spans="1:5">
      <c r="D76" s="66"/>
      <c r="E76" s="66"/>
    </row>
    <row r="77" spans="1:5" ht="13.5" thickBot="1">
      <c r="A77" s="44" t="s">
        <v>258</v>
      </c>
      <c r="C77" s="54" t="s">
        <v>212</v>
      </c>
      <c r="D77" s="66"/>
      <c r="E77" s="66"/>
    </row>
    <row r="78" spans="1:5" ht="13.5" thickBot="1">
      <c r="A78" s="67" t="s">
        <v>259</v>
      </c>
      <c r="B78" s="68" t="s">
        <v>250</v>
      </c>
      <c r="C78" s="68" t="s">
        <v>251</v>
      </c>
      <c r="D78" s="66"/>
      <c r="E78" s="66"/>
    </row>
    <row r="79" spans="1:5">
      <c r="A79" s="83" t="s">
        <v>260</v>
      </c>
      <c r="B79" s="50">
        <v>810491088</v>
      </c>
      <c r="C79" s="50">
        <f>753064621+118</f>
        <v>753064739</v>
      </c>
      <c r="D79" s="66"/>
      <c r="E79" s="66"/>
    </row>
    <row r="80" spans="1:5">
      <c r="A80" s="84" t="s">
        <v>261</v>
      </c>
      <c r="B80" s="50">
        <v>147847694</v>
      </c>
      <c r="C80" s="50">
        <v>21070270</v>
      </c>
      <c r="D80" s="66"/>
      <c r="E80" s="66"/>
    </row>
    <row r="81" spans="1:5">
      <c r="A81" s="84"/>
      <c r="B81" s="50"/>
      <c r="C81" s="50"/>
      <c r="D81" s="66"/>
      <c r="E81" s="66"/>
    </row>
    <row r="82" spans="1:5" ht="13.5" thickBot="1">
      <c r="A82" s="79" t="s">
        <v>257</v>
      </c>
      <c r="B82" s="85">
        <v>0</v>
      </c>
      <c r="C82" s="85">
        <v>0</v>
      </c>
      <c r="D82" s="66"/>
      <c r="E82" s="66"/>
    </row>
    <row r="83" spans="1:5" ht="13.5" thickBot="1">
      <c r="A83" s="82" t="s">
        <v>217</v>
      </c>
      <c r="B83" s="57">
        <f>SUM(B79:B82)</f>
        <v>958338782</v>
      </c>
      <c r="C83" s="57">
        <f>SUM(C79:C82)</f>
        <v>774135009</v>
      </c>
      <c r="D83" s="66"/>
      <c r="E83" s="66"/>
    </row>
    <row r="84" spans="1:5">
      <c r="D84" s="66"/>
      <c r="E84" s="66"/>
    </row>
    <row r="85" spans="1:5">
      <c r="D85" s="66"/>
      <c r="E85" s="66"/>
    </row>
    <row r="86" spans="1:5" ht="13.5" thickBot="1">
      <c r="A86" s="41" t="s">
        <v>262</v>
      </c>
      <c r="C86" s="54" t="s">
        <v>212</v>
      </c>
      <c r="D86" s="66"/>
      <c r="E86" s="66"/>
    </row>
    <row r="87" spans="1:5" ht="13.5" thickBot="1">
      <c r="A87" s="86" t="s">
        <v>263</v>
      </c>
      <c r="B87" s="68" t="s">
        <v>250</v>
      </c>
      <c r="C87" s="68" t="s">
        <v>251</v>
      </c>
      <c r="D87" s="66"/>
      <c r="E87" s="66"/>
    </row>
    <row r="88" spans="1:5">
      <c r="A88" s="84" t="s">
        <v>264</v>
      </c>
      <c r="B88" s="50">
        <v>501234808</v>
      </c>
      <c r="C88" s="50">
        <v>415536615</v>
      </c>
      <c r="D88" s="66"/>
      <c r="E88" s="66"/>
    </row>
    <row r="89" spans="1:5">
      <c r="A89" s="87" t="s">
        <v>265</v>
      </c>
      <c r="B89" s="50">
        <v>596525929</v>
      </c>
      <c r="C89" s="50">
        <v>551322886</v>
      </c>
      <c r="D89" s="66"/>
      <c r="E89" s="66"/>
    </row>
    <row r="90" spans="1:5">
      <c r="A90" s="87" t="s">
        <v>266</v>
      </c>
      <c r="B90" s="50">
        <v>1995759118</v>
      </c>
      <c r="C90" s="50">
        <v>2630574528</v>
      </c>
      <c r="D90" s="66"/>
      <c r="E90" s="66"/>
    </row>
    <row r="91" spans="1:5">
      <c r="A91" s="87" t="s">
        <v>267</v>
      </c>
      <c r="B91" s="50">
        <v>574826430</v>
      </c>
      <c r="C91" s="50">
        <v>450105787</v>
      </c>
      <c r="D91" s="66"/>
      <c r="E91" s="66"/>
    </row>
    <row r="92" spans="1:5">
      <c r="A92" s="87"/>
      <c r="B92" s="88"/>
      <c r="C92" s="88"/>
      <c r="D92" s="66"/>
      <c r="E92" s="66"/>
    </row>
    <row r="93" spans="1:5">
      <c r="A93" s="87" t="s">
        <v>257</v>
      </c>
      <c r="B93" s="50">
        <v>-8255991</v>
      </c>
      <c r="C93" s="50">
        <v>-6771524</v>
      </c>
      <c r="D93" s="66"/>
      <c r="E93" s="66"/>
    </row>
    <row r="94" spans="1:5" ht="13.5" thickBot="1">
      <c r="A94" s="89" t="s">
        <v>268</v>
      </c>
      <c r="B94" s="50">
        <v>-507776</v>
      </c>
      <c r="C94" s="50">
        <v>-499203.86</v>
      </c>
      <c r="D94" s="66"/>
      <c r="E94" s="66"/>
    </row>
    <row r="95" spans="1:5" ht="13.5" thickBot="1">
      <c r="A95" s="56" t="s">
        <v>217</v>
      </c>
      <c r="B95" s="57">
        <f>+B94+B93+B91+B90+B89+B88</f>
        <v>3659582518</v>
      </c>
      <c r="C95" s="57">
        <f>+C94+C93+C91+C90+C89+C88</f>
        <v>4040269088.1399999</v>
      </c>
      <c r="D95" s="90"/>
      <c r="E95" s="66"/>
    </row>
    <row r="96" spans="1:5">
      <c r="B96" s="42"/>
      <c r="C96" s="42"/>
      <c r="D96" s="66"/>
      <c r="E96" s="66"/>
    </row>
    <row r="97" spans="1:7">
      <c r="D97" s="66"/>
      <c r="E97" s="66"/>
    </row>
    <row r="98" spans="1:7" ht="13.5" thickBot="1">
      <c r="A98" s="41" t="s">
        <v>269</v>
      </c>
      <c r="C98" s="54" t="s">
        <v>212</v>
      </c>
      <c r="D98" s="66"/>
      <c r="E98" s="66"/>
    </row>
    <row r="99" spans="1:7" ht="13.5" thickBot="1">
      <c r="A99" s="86" t="s">
        <v>270</v>
      </c>
      <c r="B99" s="68" t="s">
        <v>250</v>
      </c>
      <c r="C99" s="68" t="s">
        <v>251</v>
      </c>
      <c r="D99" s="66"/>
      <c r="E99" s="66"/>
    </row>
    <row r="100" spans="1:7">
      <c r="A100" s="91" t="s">
        <v>271</v>
      </c>
      <c r="B100" s="75">
        <f>+B101+B102</f>
        <v>104187886</v>
      </c>
      <c r="C100" s="75">
        <f>+C101+C102</f>
        <v>81579680</v>
      </c>
      <c r="D100" s="63"/>
      <c r="E100" s="63"/>
      <c r="F100" s="354"/>
    </row>
    <row r="101" spans="1:7">
      <c r="A101" s="93" t="s">
        <v>272</v>
      </c>
      <c r="B101" s="88">
        <v>104190902</v>
      </c>
      <c r="C101" s="88">
        <v>81583376</v>
      </c>
      <c r="D101" s="40"/>
      <c r="E101" s="186"/>
      <c r="F101" s="187"/>
      <c r="G101" s="185"/>
    </row>
    <row r="102" spans="1:7">
      <c r="A102" s="93" t="s">
        <v>273</v>
      </c>
      <c r="B102" s="88">
        <v>-3016</v>
      </c>
      <c r="C102" s="88">
        <v>-3696</v>
      </c>
      <c r="D102" s="40"/>
      <c r="E102" s="62"/>
      <c r="F102" s="188"/>
      <c r="G102" s="185"/>
    </row>
    <row r="103" spans="1:7">
      <c r="A103" s="94" t="s">
        <v>274</v>
      </c>
      <c r="B103" s="75">
        <f>+B104+B105</f>
        <v>2617620327</v>
      </c>
      <c r="C103" s="75">
        <f>+C104+C105</f>
        <v>2783381353</v>
      </c>
      <c r="D103" s="40"/>
      <c r="E103" s="40"/>
    </row>
    <row r="104" spans="1:7">
      <c r="A104" s="93" t="s">
        <v>272</v>
      </c>
      <c r="B104" s="88">
        <v>4185847569</v>
      </c>
      <c r="C104" s="88">
        <v>3880932056</v>
      </c>
      <c r="D104" s="40"/>
      <c r="E104" s="186"/>
      <c r="F104" s="187"/>
      <c r="G104" s="185"/>
    </row>
    <row r="105" spans="1:7">
      <c r="A105" s="93" t="s">
        <v>273</v>
      </c>
      <c r="B105" s="88">
        <v>-1568227242</v>
      </c>
      <c r="C105" s="88">
        <v>-1097550703</v>
      </c>
      <c r="D105" s="40"/>
      <c r="E105" s="62"/>
      <c r="F105" s="62"/>
      <c r="G105" s="185"/>
    </row>
    <row r="106" spans="1:7">
      <c r="A106" s="94" t="s">
        <v>275</v>
      </c>
      <c r="B106" s="75">
        <f>+B107+B108</f>
        <v>4078378617</v>
      </c>
      <c r="C106" s="75">
        <f>+C107+C108</f>
        <v>4577784714</v>
      </c>
      <c r="D106" s="354"/>
      <c r="E106" s="40"/>
    </row>
    <row r="107" spans="1:7">
      <c r="A107" s="93" t="s">
        <v>272</v>
      </c>
      <c r="B107" s="88">
        <v>4634571446</v>
      </c>
      <c r="C107" s="88">
        <v>4799866200</v>
      </c>
      <c r="D107" s="354"/>
      <c r="E107" s="186"/>
      <c r="F107" s="187"/>
      <c r="G107" s="185"/>
    </row>
    <row r="108" spans="1:7">
      <c r="A108" s="93" t="s">
        <v>273</v>
      </c>
      <c r="B108" s="88">
        <v>-556192829</v>
      </c>
      <c r="C108" s="88">
        <v>-222081486</v>
      </c>
      <c r="D108" s="40"/>
      <c r="E108" s="62"/>
      <c r="F108" s="62"/>
      <c r="G108" s="185"/>
    </row>
    <row r="109" spans="1:7" s="97" customFormat="1">
      <c r="A109" s="95" t="s">
        <v>276</v>
      </c>
      <c r="B109" s="96">
        <f>+B110+B111</f>
        <v>941539297</v>
      </c>
      <c r="C109" s="96">
        <f>+C110+C111</f>
        <v>1423592367</v>
      </c>
      <c r="D109" s="354"/>
      <c r="E109" s="40"/>
      <c r="F109" s="40"/>
      <c r="G109" s="40"/>
    </row>
    <row r="110" spans="1:7" s="97" customFormat="1">
      <c r="A110" s="98" t="s">
        <v>272</v>
      </c>
      <c r="B110" s="99">
        <v>961008397</v>
      </c>
      <c r="C110" s="99">
        <v>1441669433</v>
      </c>
      <c r="D110" s="354"/>
      <c r="E110" s="40"/>
      <c r="F110" s="40"/>
      <c r="G110" s="40"/>
    </row>
    <row r="111" spans="1:7" s="97" customFormat="1">
      <c r="A111" s="98" t="s">
        <v>273</v>
      </c>
      <c r="B111" s="99">
        <v>-19469100</v>
      </c>
      <c r="C111" s="99">
        <v>-18077066</v>
      </c>
      <c r="D111" s="40"/>
      <c r="E111" s="40"/>
      <c r="F111" s="40"/>
      <c r="G111" s="40"/>
    </row>
    <row r="112" spans="1:7">
      <c r="A112" s="94" t="s">
        <v>277</v>
      </c>
      <c r="B112" s="75">
        <f>+B113+B114</f>
        <v>3492378718</v>
      </c>
      <c r="C112" s="75">
        <f>+C113+C114</f>
        <v>4037506783</v>
      </c>
      <c r="D112" s="40"/>
      <c r="E112" s="40"/>
    </row>
    <row r="113" spans="1:7">
      <c r="A113" s="100" t="s">
        <v>272</v>
      </c>
      <c r="B113" s="88">
        <v>3493545226</v>
      </c>
      <c r="C113" s="88">
        <v>4040077723</v>
      </c>
      <c r="D113" s="40"/>
      <c r="E113" s="186"/>
      <c r="F113" s="186"/>
      <c r="G113" s="185"/>
    </row>
    <row r="114" spans="1:7">
      <c r="A114" s="100" t="s">
        <v>273</v>
      </c>
      <c r="B114" s="88">
        <v>-1166508</v>
      </c>
      <c r="C114" s="88">
        <v>-2570940</v>
      </c>
      <c r="D114" s="40"/>
      <c r="E114" s="62"/>
      <c r="F114" s="188"/>
      <c r="G114" s="185"/>
    </row>
    <row r="115" spans="1:7">
      <c r="A115" s="101"/>
      <c r="B115" s="75"/>
      <c r="C115" s="75"/>
      <c r="D115" s="40"/>
      <c r="E115" s="40"/>
    </row>
    <row r="116" spans="1:7">
      <c r="A116" s="87" t="s">
        <v>257</v>
      </c>
      <c r="B116" s="88">
        <v>-90416028</v>
      </c>
      <c r="C116" s="88">
        <v>-103076997</v>
      </c>
      <c r="D116" s="40"/>
      <c r="E116" s="40"/>
    </row>
    <row r="117" spans="1:7" ht="13.5" thickBot="1">
      <c r="A117" s="87" t="s">
        <v>268</v>
      </c>
      <c r="B117" s="88">
        <v>-46845984</v>
      </c>
      <c r="C117" s="88">
        <v>-45255706</v>
      </c>
      <c r="D117" s="40"/>
      <c r="E117" s="40"/>
    </row>
    <row r="118" spans="1:7" ht="13.5" thickBot="1">
      <c r="A118" s="56" t="s">
        <v>278</v>
      </c>
      <c r="B118" s="57">
        <f>+B116+B117+B112+B106+B103+B100</f>
        <v>10155303536</v>
      </c>
      <c r="C118" s="57">
        <f>+C116+C117+C112+C106+C103+C100</f>
        <v>11331919827</v>
      </c>
      <c r="D118" s="354"/>
      <c r="E118" s="40"/>
    </row>
    <row r="119" spans="1:7">
      <c r="B119" s="42"/>
      <c r="C119" s="42"/>
      <c r="D119" s="40"/>
      <c r="E119" s="40"/>
    </row>
    <row r="120" spans="1:7">
      <c r="D120" s="66"/>
      <c r="E120" s="66"/>
    </row>
    <row r="121" spans="1:7" ht="13.5" thickBot="1">
      <c r="A121" s="44" t="s">
        <v>279</v>
      </c>
      <c r="B121" s="42"/>
      <c r="C121" s="54" t="s">
        <v>212</v>
      </c>
      <c r="D121" s="66"/>
      <c r="E121" s="66"/>
    </row>
    <row r="122" spans="1:7" ht="13.5" thickBot="1">
      <c r="A122" s="67" t="s">
        <v>280</v>
      </c>
      <c r="B122" s="68" t="s">
        <v>250</v>
      </c>
      <c r="C122" s="68" t="s">
        <v>251</v>
      </c>
      <c r="D122" s="66"/>
      <c r="E122" s="66"/>
    </row>
    <row r="123" spans="1:7">
      <c r="A123" s="84" t="s">
        <v>281</v>
      </c>
      <c r="B123" s="50">
        <v>913221701</v>
      </c>
      <c r="C123" s="50">
        <v>1180254901</v>
      </c>
      <c r="D123" s="65"/>
      <c r="E123" s="66"/>
    </row>
    <row r="124" spans="1:7">
      <c r="A124" s="84" t="s">
        <v>282</v>
      </c>
      <c r="B124" s="50">
        <v>1954309669</v>
      </c>
      <c r="C124" s="50">
        <v>3010655654</v>
      </c>
      <c r="D124" s="66"/>
      <c r="E124" s="65"/>
      <c r="F124" s="63"/>
      <c r="G124" s="102"/>
    </row>
    <row r="125" spans="1:7">
      <c r="A125" s="84" t="s">
        <v>283</v>
      </c>
      <c r="B125" s="50">
        <v>8476517508</v>
      </c>
      <c r="C125" s="50">
        <v>8886016253</v>
      </c>
      <c r="D125" s="66"/>
      <c r="E125" s="66"/>
    </row>
    <row r="126" spans="1:7" ht="13.5" thickBot="1">
      <c r="A126" s="84" t="s">
        <v>284</v>
      </c>
      <c r="B126" s="50">
        <v>1048057169</v>
      </c>
      <c r="C126" s="50">
        <v>1453063764</v>
      </c>
      <c r="D126" s="90"/>
      <c r="E126" s="66"/>
    </row>
    <row r="127" spans="1:7" ht="13.5" thickBot="1">
      <c r="A127" s="82" t="s">
        <v>217</v>
      </c>
      <c r="B127" s="57">
        <f>SUM(B123:B126)</f>
        <v>12392106047</v>
      </c>
      <c r="C127" s="57">
        <f>SUM(C123:C126)</f>
        <v>14529990572</v>
      </c>
      <c r="D127" s="66"/>
      <c r="E127" s="65"/>
      <c r="F127" s="65"/>
      <c r="G127" s="92"/>
    </row>
    <row r="128" spans="1:7">
      <c r="B128" s="42"/>
      <c r="C128" s="42"/>
      <c r="D128" s="66"/>
      <c r="E128" s="66"/>
    </row>
    <row r="129" spans="1:5">
      <c r="D129" s="66"/>
      <c r="E129" s="66"/>
    </row>
    <row r="130" spans="1:5" ht="13.5" thickBot="1">
      <c r="A130" s="41" t="s">
        <v>285</v>
      </c>
      <c r="C130" s="54" t="s">
        <v>212</v>
      </c>
      <c r="D130" s="66"/>
      <c r="E130" s="66"/>
    </row>
    <row r="131" spans="1:5" ht="13.5" thickBot="1">
      <c r="A131" s="86" t="s">
        <v>286</v>
      </c>
      <c r="B131" s="68" t="s">
        <v>250</v>
      </c>
      <c r="C131" s="68" t="s">
        <v>251</v>
      </c>
      <c r="D131" s="66"/>
      <c r="E131" s="66"/>
    </row>
    <row r="132" spans="1:5">
      <c r="A132" s="84" t="s">
        <v>287</v>
      </c>
      <c r="B132" s="50">
        <v>561173124</v>
      </c>
      <c r="C132" s="50">
        <f>624965630-269229</f>
        <v>624696401</v>
      </c>
      <c r="D132" s="66"/>
      <c r="E132" s="66"/>
    </row>
    <row r="133" spans="1:5">
      <c r="A133" s="83" t="s">
        <v>288</v>
      </c>
      <c r="B133" s="85">
        <v>0</v>
      </c>
      <c r="C133" s="116">
        <v>0</v>
      </c>
      <c r="D133" s="66"/>
      <c r="E133" s="66"/>
    </row>
    <row r="134" spans="1:5">
      <c r="A134" s="84" t="s">
        <v>289</v>
      </c>
      <c r="B134" s="50">
        <v>393994</v>
      </c>
      <c r="C134" s="116">
        <v>0</v>
      </c>
      <c r="D134" s="66"/>
      <c r="E134" s="66"/>
    </row>
    <row r="135" spans="1:5">
      <c r="A135" s="84" t="s">
        <v>290</v>
      </c>
      <c r="B135" s="50">
        <v>446650250</v>
      </c>
      <c r="C135" s="50">
        <v>88426109</v>
      </c>
      <c r="D135" s="66"/>
      <c r="E135" s="66"/>
    </row>
    <row r="136" spans="1:5" ht="13.5" thickBot="1">
      <c r="A136" s="84" t="s">
        <v>291</v>
      </c>
      <c r="B136" s="50">
        <v>-3443095</v>
      </c>
      <c r="C136" s="50">
        <v>-3700954</v>
      </c>
      <c r="D136" s="66"/>
      <c r="E136" s="66"/>
    </row>
    <row r="137" spans="1:5" ht="13.5" thickBot="1">
      <c r="A137" s="56" t="s">
        <v>217</v>
      </c>
      <c r="B137" s="57">
        <f>SUM(B132:B136)</f>
        <v>1004774273</v>
      </c>
      <c r="C137" s="57">
        <f>SUM(C132:C136)</f>
        <v>709421556</v>
      </c>
      <c r="D137" s="42"/>
      <c r="E137" s="66"/>
    </row>
    <row r="138" spans="1:5">
      <c r="B138" s="42"/>
      <c r="C138" s="42"/>
      <c r="D138" s="66"/>
      <c r="E138" s="66"/>
    </row>
    <row r="139" spans="1:5">
      <c r="D139" s="66"/>
      <c r="E139" s="66"/>
    </row>
    <row r="140" spans="1:5" ht="13.5" thickBot="1">
      <c r="A140" s="41" t="s">
        <v>292</v>
      </c>
      <c r="C140" s="54" t="s">
        <v>212</v>
      </c>
      <c r="D140" s="66"/>
      <c r="E140" s="66"/>
    </row>
    <row r="141" spans="1:5" ht="13.5" thickBot="1">
      <c r="A141" s="86" t="s">
        <v>293</v>
      </c>
      <c r="B141" s="68" t="s">
        <v>250</v>
      </c>
      <c r="C141" s="68" t="s">
        <v>251</v>
      </c>
      <c r="D141" s="66"/>
      <c r="E141" s="66"/>
    </row>
    <row r="142" spans="1:5">
      <c r="A142" s="83" t="s">
        <v>294</v>
      </c>
      <c r="B142" s="50">
        <v>2187135040</v>
      </c>
      <c r="C142" s="50">
        <v>1715292949</v>
      </c>
      <c r="D142" s="65"/>
      <c r="E142" s="65"/>
    </row>
    <row r="143" spans="1:5">
      <c r="A143" s="84" t="s">
        <v>295</v>
      </c>
      <c r="B143" s="50">
        <v>73630369</v>
      </c>
      <c r="C143" s="50">
        <v>58731565</v>
      </c>
      <c r="D143" s="66"/>
      <c r="E143" s="66"/>
    </row>
    <row r="144" spans="1:5">
      <c r="A144" s="84" t="s">
        <v>296</v>
      </c>
      <c r="B144" s="50">
        <v>20118045</v>
      </c>
      <c r="C144" s="50">
        <v>22269210</v>
      </c>
      <c r="D144" s="66"/>
      <c r="E144" s="66"/>
    </row>
    <row r="145" spans="1:5" ht="13.5" thickBot="1">
      <c r="A145" s="84" t="s">
        <v>297</v>
      </c>
      <c r="B145" s="50">
        <v>256138573</v>
      </c>
      <c r="C145" s="50">
        <f>379280399-250000</f>
        <v>379030399</v>
      </c>
      <c r="D145" s="66"/>
      <c r="E145" s="66"/>
    </row>
    <row r="146" spans="1:5" ht="13.5" thickBot="1">
      <c r="A146" s="56" t="s">
        <v>217</v>
      </c>
      <c r="B146" s="57">
        <f>SUM(B142:B145)</f>
        <v>2537022027</v>
      </c>
      <c r="C146" s="57">
        <f>SUM(C142:C145)</f>
        <v>2175324123</v>
      </c>
      <c r="D146" s="66"/>
      <c r="E146" s="66"/>
    </row>
    <row r="147" spans="1:5">
      <c r="B147" s="42"/>
      <c r="C147" s="42"/>
      <c r="D147" s="66"/>
      <c r="E147" s="66"/>
    </row>
    <row r="148" spans="1:5">
      <c r="B148" s="103"/>
      <c r="C148" s="103"/>
      <c r="D148" s="66"/>
      <c r="E148" s="66"/>
    </row>
    <row r="149" spans="1:5">
      <c r="D149" s="90"/>
      <c r="E149" s="66"/>
    </row>
    <row r="150" spans="1:5">
      <c r="A150" s="104"/>
      <c r="B150" s="65"/>
      <c r="C150" s="65"/>
      <c r="D150" s="66"/>
      <c r="E150" s="66"/>
    </row>
    <row r="151" spans="1:5">
      <c r="A151" s="104"/>
      <c r="B151" s="65"/>
      <c r="C151" s="65"/>
      <c r="D151" s="66"/>
      <c r="E151" s="66"/>
    </row>
    <row r="152" spans="1:5">
      <c r="A152" s="104"/>
      <c r="B152" s="65"/>
      <c r="C152" s="65"/>
      <c r="D152" s="66"/>
      <c r="E152" s="66"/>
    </row>
    <row r="153" spans="1:5">
      <c r="A153" s="104"/>
      <c r="B153" s="65"/>
      <c r="C153" s="65"/>
      <c r="D153" s="66"/>
      <c r="E153" s="66"/>
    </row>
    <row r="154" spans="1:5">
      <c r="A154" s="104"/>
      <c r="B154" s="65"/>
      <c r="C154" s="65"/>
      <c r="D154" s="66"/>
      <c r="E154" s="66"/>
    </row>
    <row r="155" spans="1:5">
      <c r="A155" s="104"/>
      <c r="B155" s="65"/>
      <c r="C155" s="65"/>
      <c r="D155" s="66"/>
      <c r="E155" s="66"/>
    </row>
    <row r="156" spans="1:5">
      <c r="A156" s="104"/>
      <c r="B156" s="65"/>
      <c r="C156" s="65"/>
      <c r="D156" s="66"/>
      <c r="E156" s="66"/>
    </row>
    <row r="157" spans="1:5">
      <c r="A157" s="104"/>
      <c r="B157" s="65"/>
      <c r="C157" s="65"/>
      <c r="D157" s="66"/>
      <c r="E157" s="66"/>
    </row>
    <row r="158" spans="1:5">
      <c r="A158" s="104"/>
      <c r="B158" s="65"/>
      <c r="C158" s="65"/>
      <c r="D158" s="66"/>
      <c r="E158" s="66"/>
    </row>
    <row r="159" spans="1:5">
      <c r="A159" s="104"/>
      <c r="B159" s="65"/>
      <c r="C159" s="65"/>
      <c r="D159" s="66"/>
      <c r="E159" s="66"/>
    </row>
    <row r="160" spans="1:5">
      <c r="A160" s="104"/>
      <c r="B160" s="65"/>
      <c r="C160" s="65"/>
      <c r="D160" s="66"/>
      <c r="E160" s="66"/>
    </row>
    <row r="161" spans="1:5">
      <c r="A161" s="104"/>
      <c r="B161" s="65"/>
      <c r="C161" s="65"/>
      <c r="D161" s="66"/>
      <c r="E161" s="66"/>
    </row>
    <row r="162" spans="1:5">
      <c r="D162" s="66"/>
      <c r="E162" s="66"/>
    </row>
    <row r="163" spans="1:5">
      <c r="D163" s="66"/>
      <c r="E163" s="66"/>
    </row>
    <row r="164" spans="1:5">
      <c r="D164" s="66"/>
      <c r="E164" s="66"/>
    </row>
    <row r="165" spans="1:5">
      <c r="D165" s="66"/>
      <c r="E165" s="66"/>
    </row>
    <row r="166" spans="1:5">
      <c r="D166" s="66"/>
      <c r="E166" s="66"/>
    </row>
    <row r="167" spans="1:5">
      <c r="D167" s="66"/>
      <c r="E167" s="66"/>
    </row>
    <row r="168" spans="1:5">
      <c r="D168" s="66"/>
      <c r="E168" s="66"/>
    </row>
    <row r="169" spans="1:5">
      <c r="D169" s="66"/>
      <c r="E169" s="66"/>
    </row>
    <row r="170" spans="1:5">
      <c r="D170" s="66"/>
      <c r="E170" s="66"/>
    </row>
    <row r="171" spans="1:5">
      <c r="D171" s="66"/>
      <c r="E171" s="66"/>
    </row>
    <row r="172" spans="1:5">
      <c r="D172" s="66"/>
      <c r="E172" s="66"/>
    </row>
    <row r="173" spans="1:5">
      <c r="D173" s="66"/>
      <c r="E173" s="66"/>
    </row>
    <row r="174" spans="1:5">
      <c r="D174" s="66"/>
      <c r="E174" s="66"/>
    </row>
    <row r="175" spans="1:5">
      <c r="D175" s="66"/>
      <c r="E175" s="66"/>
    </row>
    <row r="176" spans="1:5">
      <c r="D176" s="66"/>
      <c r="E176" s="66"/>
    </row>
    <row r="177" spans="4:5">
      <c r="D177" s="66"/>
      <c r="E177" s="66"/>
    </row>
    <row r="178" spans="4:5">
      <c r="D178" s="66"/>
      <c r="E178" s="66"/>
    </row>
    <row r="179" spans="4:5">
      <c r="D179" s="66"/>
      <c r="E179" s="66"/>
    </row>
    <row r="180" spans="4:5">
      <c r="D180" s="66"/>
      <c r="E180" s="66"/>
    </row>
    <row r="181" spans="4:5">
      <c r="D181" s="66"/>
      <c r="E181" s="66"/>
    </row>
    <row r="182" spans="4:5">
      <c r="D182" s="66"/>
      <c r="E182" s="66"/>
    </row>
    <row r="183" spans="4:5">
      <c r="D183" s="66"/>
      <c r="E183" s="66"/>
    </row>
    <row r="184" spans="4:5">
      <c r="D184" s="66"/>
      <c r="E184" s="66"/>
    </row>
    <row r="185" spans="4:5">
      <c r="D185" s="66"/>
      <c r="E185" s="66"/>
    </row>
    <row r="186" spans="4:5">
      <c r="D186" s="66"/>
      <c r="E186" s="66"/>
    </row>
    <row r="187" spans="4:5">
      <c r="D187" s="66"/>
      <c r="E187" s="66"/>
    </row>
    <row r="188" spans="4:5">
      <c r="D188" s="66"/>
      <c r="E188" s="66"/>
    </row>
    <row r="189" spans="4:5">
      <c r="D189" s="66"/>
      <c r="E189" s="66"/>
    </row>
    <row r="190" spans="4:5">
      <c r="D190" s="66"/>
      <c r="E190" s="66"/>
    </row>
    <row r="191" spans="4:5">
      <c r="D191" s="66"/>
      <c r="E191" s="66"/>
    </row>
    <row r="192" spans="4:5">
      <c r="D192" s="66"/>
      <c r="E192" s="66"/>
    </row>
    <row r="193" spans="4:5">
      <c r="D193" s="66"/>
      <c r="E193" s="66"/>
    </row>
    <row r="194" spans="4:5">
      <c r="D194" s="66"/>
      <c r="E194" s="66"/>
    </row>
    <row r="195" spans="4:5">
      <c r="D195" s="66"/>
      <c r="E195" s="66"/>
    </row>
    <row r="196" spans="4:5">
      <c r="D196" s="66"/>
      <c r="E196" s="66"/>
    </row>
    <row r="197" spans="4:5">
      <c r="D197" s="66"/>
      <c r="E197" s="66"/>
    </row>
    <row r="198" spans="4:5">
      <c r="D198" s="66"/>
      <c r="E198" s="66"/>
    </row>
    <row r="199" spans="4:5">
      <c r="D199" s="66"/>
      <c r="E199" s="66"/>
    </row>
    <row r="200" spans="4:5">
      <c r="D200" s="66"/>
      <c r="E200" s="66"/>
    </row>
    <row r="201" spans="4:5">
      <c r="D201" s="66"/>
      <c r="E201" s="66"/>
    </row>
    <row r="202" spans="4:5">
      <c r="D202" s="66"/>
      <c r="E202" s="66"/>
    </row>
    <row r="203" spans="4:5">
      <c r="D203" s="66"/>
      <c r="E203" s="66"/>
    </row>
    <row r="204" spans="4:5">
      <c r="D204" s="66"/>
      <c r="E204" s="66"/>
    </row>
    <row r="205" spans="4:5">
      <c r="D205" s="66"/>
      <c r="E205" s="66"/>
    </row>
    <row r="206" spans="4:5">
      <c r="D206" s="66"/>
      <c r="E206" s="66"/>
    </row>
    <row r="207" spans="4:5">
      <c r="D207" s="66"/>
      <c r="E207" s="66"/>
    </row>
    <row r="208" spans="4:5">
      <c r="D208" s="66"/>
      <c r="E208" s="66"/>
    </row>
    <row r="209" spans="4:5">
      <c r="D209" s="66"/>
      <c r="E209" s="66"/>
    </row>
    <row r="210" spans="4:5">
      <c r="D210" s="66"/>
      <c r="E210" s="66"/>
    </row>
    <row r="211" spans="4:5">
      <c r="D211" s="66"/>
      <c r="E211" s="66"/>
    </row>
    <row r="212" spans="4:5">
      <c r="D212" s="66"/>
      <c r="E212" s="66"/>
    </row>
    <row r="213" spans="4:5">
      <c r="D213" s="66"/>
      <c r="E213" s="66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rowBreaks count="2" manualBreakCount="2">
    <brk id="63" max="2" man="1"/>
    <brk id="120" max="2" man="1"/>
  </rowBreaks>
  <colBreaks count="1" manualBreakCount="1">
    <brk id="5" max="70" man="1"/>
  </colBreaks>
  <ignoredErrors>
    <ignoredError sqref="B61:C61 B53:C53 B44:C44 B35:C35 B28:C28 B19:C19 B68:C74 B83:C83 C79 B100:C100 B146:C146 B137:C137 B127:C127 C145 C132 B95:C95 B103:C103 B101 B102 B106:C106 B104 B105 B109:C109 B107 B108 B112:C112 B110 B111 B115:C115 B113 B114 B118:C118 B116 B117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RDG</vt:lpstr>
      <vt:lpstr>NT_I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Author</cp:lastModifiedBy>
  <cp:lastPrinted>2017-04-25T12:08:49Z</cp:lastPrinted>
  <dcterms:created xsi:type="dcterms:W3CDTF">2008-10-17T11:51:54Z</dcterms:created>
  <dcterms:modified xsi:type="dcterms:W3CDTF">2017-04-26T19:12:45Z</dcterms:modified>
</cp:coreProperties>
</file>