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UF_svi\TFI KI\1Q 2017\ENG\"/>
    </mc:Choice>
  </mc:AlternateContent>
  <bookViews>
    <workbookView xWindow="-15" yWindow="285" windowWidth="11760" windowHeight="7320"/>
  </bookViews>
  <sheets>
    <sheet name="General information" sheetId="20" r:id="rId1"/>
    <sheet name="BS" sheetId="27" r:id="rId2"/>
    <sheet name="P&amp;L" sheetId="22" r:id="rId3"/>
    <sheet name="CF Statement" sheetId="23" r:id="rId4"/>
    <sheet name="Changes in equity" sheetId="25" r:id="rId5"/>
    <sheet name="Notes" sheetId="26" r:id="rId6"/>
  </sheets>
  <externalReferences>
    <externalReference r:id="rId7"/>
    <externalReference r:id="rId8"/>
  </externalReferences>
  <definedNames>
    <definedName name="_xlnm.Print_Area" localSheetId="1">BS!$A$1:$K$52</definedName>
    <definedName name="_xlnm.Print_Area" localSheetId="3">'CF Statement'!$A$1:$K$50</definedName>
    <definedName name="_xlnm.Print_Area" localSheetId="4">'Changes in equity'!$A$1:$L$23</definedName>
    <definedName name="_xlnm.Print_Area" localSheetId="0">'General information'!$A$1:$I$65</definedName>
    <definedName name="_xlnm.Print_Area" localSheetId="5">Notes!$A$1:$E$153</definedName>
    <definedName name="_xlnm.Print_Area" localSheetId="2">'P&amp;L'!$A$1:$M$31</definedName>
    <definedName name="_xlnm.Print_Titles" localSheetId="5">Notes!$1:$6</definedName>
  </definedNames>
  <calcPr calcId="152511"/>
</workbook>
</file>

<file path=xl/calcChain.xml><?xml version="1.0" encoding="utf-8"?>
<calcChain xmlns="http://schemas.openxmlformats.org/spreadsheetml/2006/main">
  <c r="B124" i="26" l="1"/>
  <c r="B123" i="26"/>
  <c r="B121" i="26"/>
  <c r="B120" i="26"/>
  <c r="C119" i="26"/>
  <c r="B118" i="26"/>
  <c r="B116" i="26" s="1"/>
  <c r="B117" i="26"/>
  <c r="C116" i="26"/>
  <c r="B115" i="26"/>
  <c r="B114" i="26"/>
  <c r="C113" i="26"/>
  <c r="B112" i="26"/>
  <c r="B110" i="26" s="1"/>
  <c r="B111" i="26"/>
  <c r="C110" i="26"/>
  <c r="B109" i="26"/>
  <c r="B108" i="26"/>
  <c r="C107" i="26"/>
  <c r="C75" i="26"/>
  <c r="B75" i="26"/>
  <c r="C73" i="26"/>
  <c r="E67" i="26"/>
  <c r="C67" i="26"/>
  <c r="E66" i="26"/>
  <c r="C66" i="26"/>
  <c r="E65" i="26"/>
  <c r="C65" i="26"/>
  <c r="E58" i="26"/>
  <c r="D58" i="26"/>
  <c r="C58" i="26"/>
  <c r="E57" i="26"/>
  <c r="C57" i="26"/>
  <c r="E56" i="26"/>
  <c r="C56" i="26"/>
  <c r="D55" i="26"/>
  <c r="E55" i="26" s="1"/>
  <c r="C55" i="26"/>
  <c r="E48" i="26"/>
  <c r="C48" i="26"/>
  <c r="E47" i="26"/>
  <c r="C47" i="26"/>
  <c r="E46" i="26"/>
  <c r="C46" i="26"/>
  <c r="E45" i="26"/>
  <c r="C45" i="26"/>
  <c r="E38" i="26"/>
  <c r="C38" i="26"/>
  <c r="E37" i="26"/>
  <c r="C37" i="26"/>
  <c r="E30" i="26"/>
  <c r="C30" i="26"/>
  <c r="E29" i="26"/>
  <c r="C29" i="26"/>
  <c r="E28" i="26"/>
  <c r="C28" i="26"/>
  <c r="E27" i="26"/>
  <c r="C27" i="26"/>
  <c r="E19" i="26"/>
  <c r="C20" i="26"/>
  <c r="E20" i="26"/>
  <c r="C19" i="26"/>
  <c r="E12" i="26"/>
  <c r="C12" i="26"/>
  <c r="E11" i="26"/>
  <c r="C11" i="26"/>
  <c r="E10" i="26"/>
  <c r="C10" i="26"/>
  <c r="K22" i="25"/>
  <c r="J22" i="25"/>
  <c r="H22" i="25"/>
  <c r="G22" i="25"/>
  <c r="F22" i="25"/>
  <c r="E22" i="25"/>
  <c r="L21" i="25"/>
  <c r="I22" i="25"/>
  <c r="L19" i="25"/>
  <c r="L18" i="25"/>
  <c r="L17" i="25"/>
  <c r="L15" i="25"/>
  <c r="K14" i="25"/>
  <c r="K16" i="25" s="1"/>
  <c r="J14" i="25"/>
  <c r="J16" i="25" s="1"/>
  <c r="I14" i="25"/>
  <c r="I16" i="25" s="1"/>
  <c r="H14" i="25"/>
  <c r="H16" i="25" s="1"/>
  <c r="G14" i="25"/>
  <c r="G16" i="25" s="1"/>
  <c r="F14" i="25"/>
  <c r="F16" i="25" s="1"/>
  <c r="E14" i="25"/>
  <c r="E16" i="25" s="1"/>
  <c r="L13" i="25"/>
  <c r="L12" i="25"/>
  <c r="L11" i="25"/>
  <c r="L10" i="25"/>
  <c r="L14" i="25" s="1"/>
  <c r="L16" i="25" s="1"/>
  <c r="K9" i="25"/>
  <c r="K23" i="25" s="1"/>
  <c r="J9" i="25"/>
  <c r="J23" i="25" s="1"/>
  <c r="I9" i="25"/>
  <c r="I23" i="25" s="1"/>
  <c r="H9" i="25"/>
  <c r="H23" i="25" s="1"/>
  <c r="G9" i="25"/>
  <c r="G23" i="25" s="1"/>
  <c r="F9" i="25"/>
  <c r="F23" i="25" s="1"/>
  <c r="E9" i="25"/>
  <c r="E23" i="25" s="1"/>
  <c r="L8" i="25"/>
  <c r="L7" i="25"/>
  <c r="L9" i="25" s="1"/>
  <c r="K39" i="23"/>
  <c r="K46" i="23" s="1"/>
  <c r="K48" i="23" s="1"/>
  <c r="K50" i="23" s="1"/>
  <c r="J39" i="23"/>
  <c r="J46" i="23" s="1"/>
  <c r="J48" i="23" s="1"/>
  <c r="J50" i="23" s="1"/>
  <c r="K32" i="23"/>
  <c r="J32" i="23"/>
  <c r="K23" i="23"/>
  <c r="J23" i="23"/>
  <c r="K14" i="23"/>
  <c r="J14" i="23"/>
  <c r="K7" i="23"/>
  <c r="K28" i="23" s="1"/>
  <c r="K30" i="23" s="1"/>
  <c r="J7" i="23"/>
  <c r="J28" i="23" s="1"/>
  <c r="J30" i="23" s="1"/>
  <c r="M29" i="22"/>
  <c r="K29" i="22"/>
  <c r="M27" i="22"/>
  <c r="K27" i="22"/>
  <c r="L26" i="22"/>
  <c r="L28" i="22" s="1"/>
  <c r="L30" i="22" s="1"/>
  <c r="J26" i="22"/>
  <c r="J28" i="22" s="1"/>
  <c r="J30" i="22" s="1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L12" i="22"/>
  <c r="K12" i="22"/>
  <c r="J12" i="22"/>
  <c r="M11" i="22"/>
  <c r="K11" i="22"/>
  <c r="M10" i="22"/>
  <c r="M12" i="22" s="1"/>
  <c r="K10" i="22"/>
  <c r="L9" i="22"/>
  <c r="K9" i="22"/>
  <c r="K26" i="22" s="1"/>
  <c r="K28" i="22" s="1"/>
  <c r="K30" i="22" s="1"/>
  <c r="J9" i="22"/>
  <c r="M8" i="22"/>
  <c r="K8" i="22"/>
  <c r="M7" i="22"/>
  <c r="M9" i="22" s="1"/>
  <c r="M26" i="22" s="1"/>
  <c r="M28" i="22" s="1"/>
  <c r="M30" i="22" s="1"/>
  <c r="K7" i="22"/>
  <c r="K51" i="27"/>
  <c r="K52" i="27" s="1"/>
  <c r="J51" i="27"/>
  <c r="J52" i="27" s="1"/>
  <c r="K36" i="27"/>
  <c r="J36" i="27"/>
  <c r="K32" i="27"/>
  <c r="J32" i="27"/>
  <c r="K28" i="27"/>
  <c r="J28" i="27"/>
  <c r="K25" i="27"/>
  <c r="K42" i="27" s="1"/>
  <c r="J25" i="27"/>
  <c r="J42" i="27" s="1"/>
  <c r="K7" i="27"/>
  <c r="K23" i="27" s="1"/>
  <c r="J7" i="27"/>
  <c r="J23" i="27" s="1"/>
  <c r="B107" i="26" l="1"/>
  <c r="B113" i="26"/>
  <c r="B119" i="26"/>
  <c r="L20" i="25"/>
  <c r="L22" i="25" s="1"/>
  <c r="L23" i="25" s="1"/>
  <c r="B125" i="26" l="1"/>
  <c r="C125" i="26"/>
  <c r="B102" i="26" l="1"/>
  <c r="C102" i="26"/>
  <c r="C144" i="26" l="1"/>
  <c r="B153" i="26" l="1"/>
  <c r="B144" i="26"/>
  <c r="B134" i="26"/>
  <c r="C59" i="26" l="1"/>
  <c r="K56" i="27"/>
  <c r="J56" i="27"/>
  <c r="C68" i="26"/>
  <c r="E68" i="26"/>
  <c r="B68" i="26"/>
  <c r="B59" i="26"/>
  <c r="C21" i="26"/>
  <c r="D21" i="26"/>
  <c r="E21" i="26"/>
  <c r="B21" i="26"/>
  <c r="E13" i="26"/>
  <c r="C13" i="26"/>
  <c r="C153" i="26"/>
  <c r="C90" i="26"/>
  <c r="B90" i="26"/>
  <c r="C81" i="26"/>
  <c r="B81" i="26"/>
  <c r="D68" i="26"/>
  <c r="B49" i="26"/>
  <c r="C49" i="26"/>
  <c r="D49" i="26"/>
  <c r="E49" i="26"/>
  <c r="E39" i="26"/>
  <c r="D39" i="26"/>
  <c r="C39" i="26"/>
  <c r="B39" i="26"/>
  <c r="C31" i="26"/>
  <c r="D31" i="26"/>
  <c r="E31" i="26"/>
  <c r="B31" i="26"/>
  <c r="B13" i="26"/>
  <c r="D13" i="26"/>
  <c r="K35" i="22"/>
  <c r="L35" i="22"/>
  <c r="M35" i="22"/>
  <c r="J35" i="22"/>
  <c r="C134" i="26"/>
  <c r="D59" i="26" l="1"/>
  <c r="E59" i="26"/>
</calcChain>
</file>

<file path=xl/sharedStrings.xml><?xml version="1.0" encoding="utf-8"?>
<sst xmlns="http://schemas.openxmlformats.org/spreadsheetml/2006/main" count="423" uniqueCount="296">
  <si>
    <t/>
  </si>
  <si>
    <t>3</t>
  </si>
  <si>
    <t>4</t>
  </si>
  <si>
    <t>5</t>
  </si>
  <si>
    <t>6</t>
  </si>
  <si>
    <t>7</t>
  </si>
  <si>
    <t>8</t>
  </si>
  <si>
    <t>9</t>
  </si>
  <si>
    <t>10</t>
  </si>
  <si>
    <t>03777928</t>
  </si>
  <si>
    <t>080010698</t>
  </si>
  <si>
    <t>87939104217</t>
  </si>
  <si>
    <t>ZAGREB</t>
  </si>
  <si>
    <t>JURIŠIĆEVA 4</t>
  </si>
  <si>
    <t>hpb@hpb.hr</t>
  </si>
  <si>
    <t>www.hpb.hr</t>
  </si>
  <si>
    <t>GRAD ZAGREB</t>
  </si>
  <si>
    <t>6419</t>
  </si>
  <si>
    <t>Čižmešija Marko</t>
  </si>
  <si>
    <t>014888191</t>
  </si>
  <si>
    <t>014804594</t>
  </si>
  <si>
    <t>marko.cizmesija@hpb.hr</t>
  </si>
  <si>
    <t>Vuić Tomislav</t>
  </si>
  <si>
    <t>1) INTEREST INCOME</t>
  </si>
  <si>
    <t>Loans</t>
  </si>
  <si>
    <t>Deposits</t>
  </si>
  <si>
    <t>Debt securities</t>
  </si>
  <si>
    <t>Borrowings</t>
  </si>
  <si>
    <t>Cash payment operations - channels</t>
  </si>
  <si>
    <t>Retail and card operations</t>
  </si>
  <si>
    <t>Corporate operations</t>
  </si>
  <si>
    <t>Other fee and commission income</t>
  </si>
  <si>
    <t>3) FEE AND COMMISSION INCOME</t>
  </si>
  <si>
    <t>2) INTEREST EXPENSE</t>
  </si>
  <si>
    <t>4) FEE AND COMMISSION EXPENSE</t>
  </si>
  <si>
    <t>TOTAL</t>
  </si>
  <si>
    <t>Payment operations</t>
  </si>
  <si>
    <t>Other fee and commission expense</t>
  </si>
  <si>
    <t>Securities and equity instruments</t>
  </si>
  <si>
    <t>FX transactions</t>
  </si>
  <si>
    <t>HRK cash transactions</t>
  </si>
  <si>
    <t>Derivatives</t>
  </si>
  <si>
    <t>General and administrative expenses</t>
  </si>
  <si>
    <t>Amortization and depreciation</t>
  </si>
  <si>
    <t>Savings deposit insurance costs</t>
  </si>
  <si>
    <t>6) OPERATING EXPENSES</t>
  </si>
  <si>
    <t>5) GAINS LESS LOSSES FROM TRADING ACTIVITIES</t>
  </si>
  <si>
    <t>7) IMPAIRMENT LOSSES AND PROVISION EXPENSES</t>
  </si>
  <si>
    <t>Individually identified impairment losses
(risk group B i C)</t>
  </si>
  <si>
    <t>Portfolio based provisions for identified losses (risk group A)</t>
  </si>
  <si>
    <t>Other provisions</t>
  </si>
  <si>
    <t>8) CASH AND DEPOSITS WITH THE CNB</t>
  </si>
  <si>
    <t>CASH</t>
  </si>
  <si>
    <t>DEPOSITS WITH THE CNB</t>
  </si>
  <si>
    <t>Mandatory reserve</t>
  </si>
  <si>
    <t>Account for transaction settlement</t>
  </si>
  <si>
    <t>MANDATORY TREASURY BILLS</t>
  </si>
  <si>
    <t>in HRK</t>
  </si>
  <si>
    <t>Deferred front-end fee</t>
  </si>
  <si>
    <t>Financial assets held for trading</t>
  </si>
  <si>
    <t>Financial assets available for sale</t>
  </si>
  <si>
    <t>Financial assets held to maturity</t>
  </si>
  <si>
    <t>Deposits with foreign banking institutions</t>
  </si>
  <si>
    <t>Deposits with domestic banking institutions</t>
  </si>
  <si>
    <t>10) EQUITY INSTRUMENTS AND SECURITIES</t>
  </si>
  <si>
    <t>14) OTHER LIABILITIES</t>
  </si>
  <si>
    <t>Restricted deposits</t>
  </si>
  <si>
    <t>Interest and fees payable</t>
  </si>
  <si>
    <t>Provisions for off-balance sheet exposure</t>
  </si>
  <si>
    <t>Other</t>
  </si>
  <si>
    <t>13) BORROWINGS</t>
  </si>
  <si>
    <t>Borrowings from HBOR</t>
  </si>
  <si>
    <t>Borrowings from domestic banking institutions</t>
  </si>
  <si>
    <t>Borrowings from domestic non-banking institutions</t>
  </si>
  <si>
    <t>Borrowings from foreign banking institutions</t>
  </si>
  <si>
    <t>Financial institutions</t>
  </si>
  <si>
    <t>Corporations</t>
  </si>
  <si>
    <t>Retail</t>
  </si>
  <si>
    <t>12) DEPOSITS</t>
  </si>
  <si>
    <t>Portfolio based impairment allowance for identified losses</t>
  </si>
  <si>
    <t>Notes to financial statements</t>
  </si>
  <si>
    <t>as per</t>
  </si>
  <si>
    <t>BALANCE SHEET</t>
  </si>
  <si>
    <t>Item</t>
  </si>
  <si>
    <r>
      <t xml:space="preserve">AOP
</t>
    </r>
    <r>
      <rPr>
        <b/>
        <sz val="7"/>
        <rFont val="Arial"/>
        <family val="2"/>
        <charset val="238"/>
      </rPr>
      <t>label</t>
    </r>
  </si>
  <si>
    <t xml:space="preserve">  1. CASH AND DEPOSITS WITH THE CNB (002+003)</t>
  </si>
  <si>
    <t xml:space="preserve">     1.1.Cash</t>
  </si>
  <si>
    <t xml:space="preserve">     1.2.Deposits with the CNB</t>
  </si>
  <si>
    <t xml:space="preserve">  3. SHORT-TERM TREASURY BILLS OF THE CROATIAN MINISTRY OF FINANCE</t>
  </si>
  <si>
    <t xml:space="preserve">  4. FINANCIAL ASSETS HELD FOR TRADING</t>
  </si>
  <si>
    <t xml:space="preserve">  5. FINANCIAL ASSETS AVAILABLE FOR SALE </t>
  </si>
  <si>
    <t xml:space="preserve">  6. FINANCIAL ASSETS HELD TO MATURITY</t>
  </si>
  <si>
    <t xml:space="preserve">  7. FINANCIAL ASSETS VALUED AT FAIR VALUE THROUGH PROFIT OR LOSS, 
      NOT ACTIVELY TRADED</t>
  </si>
  <si>
    <t xml:space="preserve">  8. DERIVATIVE FINANCIAL ASSETS</t>
  </si>
  <si>
    <t xml:space="preserve">  9. LOANS TO FINANCIAL INSTITUTIONS</t>
  </si>
  <si>
    <t>10. LOANS TO OTHER CUSTOMERS</t>
  </si>
  <si>
    <t>11) LOANS TO CUSTOMERS</t>
  </si>
  <si>
    <t>11. INVESTMENTS IN SUBSIDIARIES, ASSOCIATED COMPANIES AND JOINT VENTURES</t>
  </si>
  <si>
    <t>12. REPOSSESSED ASSETS</t>
  </si>
  <si>
    <t>13. TANGIBLE ASSETS (LESS DEPRECIATION)</t>
  </si>
  <si>
    <t>14. OTHER ASSETS</t>
  </si>
  <si>
    <t>LIABILITIES</t>
  </si>
  <si>
    <t xml:space="preserve">  1. BORROWINGS FROM FINANCIAL INSTITUTIONS (019+020)</t>
  </si>
  <si>
    <t xml:space="preserve">      1.1. Short-term</t>
  </si>
  <si>
    <t xml:space="preserve">      1.2. Long-term</t>
  </si>
  <si>
    <t xml:space="preserve">  2. DEPOSITS (022 to 024)</t>
  </si>
  <si>
    <t xml:space="preserve">      2.1. Transactional and current accounts</t>
  </si>
  <si>
    <t xml:space="preserve">      2.2. Savings deposits (demand)</t>
  </si>
  <si>
    <t xml:space="preserve">      2.3. Term deposits</t>
  </si>
  <si>
    <t xml:space="preserve">  3. OTHER BORROWINGS (026+027)</t>
  </si>
  <si>
    <t xml:space="preserve">      3.1. Short-term</t>
  </si>
  <si>
    <t xml:space="preserve">      3.2. Long-term</t>
  </si>
  <si>
    <t xml:space="preserve">  4. DERIVATIVE AND OTHER FINANCIAL LIABILITIES HELD FOR TRADING</t>
  </si>
  <si>
    <t xml:space="preserve">  5. ISSUED SECURITIES (030+031)</t>
  </si>
  <si>
    <t xml:space="preserve">      5.1. Short-term</t>
  </si>
  <si>
    <t xml:space="preserve">      5.2. Long-term</t>
  </si>
  <si>
    <t xml:space="preserve">  6. SUBORDINATED DEBT ISSUED</t>
  </si>
  <si>
    <t xml:space="preserve">  7. HYBRID INSTRUMENTS</t>
  </si>
  <si>
    <t xml:space="preserve">  8. OTHER LIABILITIES</t>
  </si>
  <si>
    <t>B) TOTAL LIABILITIES (018+021+025+028+029+032+033+034)</t>
  </si>
  <si>
    <t>EQUITY</t>
  </si>
  <si>
    <t xml:space="preserve">  1. SHARE CAPITAL</t>
  </si>
  <si>
    <t xml:space="preserve">  2. PROFIT FOR THE YEAR</t>
  </si>
  <si>
    <t xml:space="preserve">  3. RETAINED EARNINGS</t>
  </si>
  <si>
    <t xml:space="preserve">  4. REGULATORY RESERVES</t>
  </si>
  <si>
    <t xml:space="preserve">  5. STATUTARY AND OTHER CAPITAL RESERVES</t>
  </si>
  <si>
    <t xml:space="preserve">  6. FAIR VALUE RESERVE</t>
  </si>
  <si>
    <t xml:space="preserve">  7. RESERVES ARISING FROM HEDGING TRANSACTIONS</t>
  </si>
  <si>
    <t>C) TOTAL EQUITY (036 to 042)</t>
  </si>
  <si>
    <t>1. TOTAL EQUITY</t>
  </si>
  <si>
    <t>2. Equity attributable to the shareholders of the parent company</t>
  </si>
  <si>
    <t>3. Minority interest (045-046)</t>
  </si>
  <si>
    <t>D) TOTAL LIABILITIES AND EQUITY (035+043)</t>
  </si>
  <si>
    <t>ASSSETS</t>
  </si>
  <si>
    <t xml:space="preserve">  1. Interest income</t>
  </si>
  <si>
    <t xml:space="preserve">  2. Interest expense</t>
  </si>
  <si>
    <t xml:space="preserve">  3. Net interest income (048-049)</t>
  </si>
  <si>
    <t xml:space="preserve">  4. Fee and commission income</t>
  </si>
  <si>
    <t xml:space="preserve">  5. Fee and commission expense</t>
  </si>
  <si>
    <t xml:space="preserve">  6.  Net fee and commission income (051-052)</t>
  </si>
  <si>
    <t xml:space="preserve">  7. Gains less losses arising from investments in subsidiaries, associated companies and 
       joint ventures</t>
  </si>
  <si>
    <t xml:space="preserve">  8. Gains less losses from trading activities</t>
  </si>
  <si>
    <t xml:space="preserve">  9. Gains less losses from built-in derivatives</t>
  </si>
  <si>
    <t>10. Gains less losses arising from financial assets valued at fair value through P&amp;L, 
       not actively traded</t>
  </si>
  <si>
    <t>11. Gains less losses arising from securities available for sale</t>
  </si>
  <si>
    <t>12. Gains less losses arising from securities held to maturity</t>
  </si>
  <si>
    <t>13. Gains less losses arising from hedging activities</t>
  </si>
  <si>
    <t>14. Income from investments in subsidiaries, associated companies and joint ventures</t>
  </si>
  <si>
    <t>15. Income from other equity instruments</t>
  </si>
  <si>
    <t>16. Gains less losses from exchange rate differences</t>
  </si>
  <si>
    <t>17. Other income</t>
  </si>
  <si>
    <t>19. General and administrative expenses, amortization and depreciation</t>
  </si>
  <si>
    <t>18. Other operating costs</t>
  </si>
  <si>
    <t>21. Impairment losses and provisions</t>
  </si>
  <si>
    <t>20. Operating profit (050+053 to 064-065-066)</t>
  </si>
  <si>
    <r>
      <t xml:space="preserve">AOP
</t>
    </r>
    <r>
      <rPr>
        <b/>
        <sz val="8"/>
        <rFont val="Arial"/>
        <family val="2"/>
        <charset val="238"/>
      </rPr>
      <t>label</t>
    </r>
  </si>
  <si>
    <t>PROFIT OR LOSS STATEMENT</t>
  </si>
  <si>
    <t>22. PROFIT BEFORE TAXATION (067-068)</t>
  </si>
  <si>
    <t>23. INCOME TAX EXPENSE / DEFERRED TAX</t>
  </si>
  <si>
    <t>24. NET PROFIT FOR THE PERIOD (069-070)</t>
  </si>
  <si>
    <t>25. Earnings per share</t>
  </si>
  <si>
    <t>for the period from</t>
  </si>
  <si>
    <t>to</t>
  </si>
  <si>
    <t>Cumulative</t>
  </si>
  <si>
    <t>Quarterly</t>
  </si>
  <si>
    <t>ADDENDUM TO THE P&amp;L (filled-in by the banks submitting consolidated financial statement)</t>
  </si>
  <si>
    <t>ADDENDUM TO THE BALANCE SHEET (filled-in by the banks submitting consolidated financial statement)</t>
  </si>
  <si>
    <t>1. PROFIT FOR THE PERIOD</t>
  </si>
  <si>
    <t>2. Attributable to the shareholders of the parent company</t>
  </si>
  <si>
    <t>3. Minority interest (073-074)</t>
  </si>
  <si>
    <t>STATEMENT OF CHANGES IN EQUITY</t>
  </si>
  <si>
    <t>Share capital</t>
  </si>
  <si>
    <t>Own shares</t>
  </si>
  <si>
    <t>Regulatory, statutory and other reserves</t>
  </si>
  <si>
    <t>Retained earnings</t>
  </si>
  <si>
    <t>Profit for the period</t>
  </si>
  <si>
    <t>Fair value reserve</t>
  </si>
  <si>
    <t>Minority interest</t>
  </si>
  <si>
    <t>Total equity</t>
  </si>
  <si>
    <t>Attributable to the shareholders of the parent company</t>
  </si>
  <si>
    <t>Effects of changes in accounting policies
and corrections of errors</t>
  </si>
  <si>
    <t>Disposal of financial assets available for sale</t>
  </si>
  <si>
    <t>Change in the fair value of financial assets available for sale</t>
  </si>
  <si>
    <t>Tax on items recognised directly
in/transferred from equity</t>
  </si>
  <si>
    <t>Other gains and (losses) recognised directly in equity</t>
  </si>
  <si>
    <t>Net gains/(losses) recognised directly in equity (004+005+006+007)</t>
  </si>
  <si>
    <t>Total recognized income and expense for the period (008+009)</t>
  </si>
  <si>
    <t>Increase/decrease in share capital</t>
  </si>
  <si>
    <t>Purchase/sale of own shares</t>
  </si>
  <si>
    <t>Other changes</t>
  </si>
  <si>
    <t>Transfer to reserves</t>
  </si>
  <si>
    <t>Dividends paid</t>
  </si>
  <si>
    <t>Profit allocation (014+015)</t>
  </si>
  <si>
    <t>CASH FLOW STATEMENT - INDIRECT METHOD</t>
  </si>
  <si>
    <t>OPERATING ACTIVITIES</t>
  </si>
  <si>
    <t xml:space="preserve">  1. Cash flow from operating activities before changes in assets (002 to 007) </t>
  </si>
  <si>
    <t xml:space="preserve">      1.1. Profit for taxation</t>
  </si>
  <si>
    <t xml:space="preserve">      1.2. Impairment losses and provisions</t>
  </si>
  <si>
    <t xml:space="preserve">      1.3. Amortization and depreciation</t>
  </si>
  <si>
    <t xml:space="preserve">       1.6. Other gains / losses</t>
  </si>
  <si>
    <t xml:space="preserve">      2.1. Deposits with the CNB</t>
  </si>
  <si>
    <t xml:space="preserve">       1.5. Gains / losses from sale of tangible assets</t>
  </si>
  <si>
    <t xml:space="preserve">      1.4. Net unrealised gains less losses from financial assets valued at fair value through profit or 
              loss </t>
  </si>
  <si>
    <t xml:space="preserve">  2. Net increase / decrease of operating assets (009 to 016)</t>
  </si>
  <si>
    <t xml:space="preserve">      2.2. Tresury bills of the Croatian Ministry of Finance</t>
  </si>
  <si>
    <t xml:space="preserve">  2. DEPOSITS WITH FINANCIAL INSTITUTIONS</t>
  </si>
  <si>
    <t>9) DEPOSITS WITH FINANCIAL INSTITUTIONS</t>
  </si>
  <si>
    <t xml:space="preserve">      2.3. Deposits with and loans to financial institutions</t>
  </si>
  <si>
    <t xml:space="preserve">      2.4. Loans to other customers</t>
  </si>
  <si>
    <t xml:space="preserve">      2.5. Financial assets held for trading</t>
  </si>
  <si>
    <t xml:space="preserve">      2.6. Financial assets available for sale</t>
  </si>
  <si>
    <t xml:space="preserve">      2.7. Financial assets valued at fair value through profit or loss, not actively traded</t>
  </si>
  <si>
    <t xml:space="preserve">      2.8. Other operating assets</t>
  </si>
  <si>
    <t xml:space="preserve">  3. Net increase / decrease of operating liabilities (018 to 021)</t>
  </si>
  <si>
    <t xml:space="preserve">      3.1. Transactional accounts</t>
  </si>
  <si>
    <t xml:space="preserve">      3.2. Savings and term deposits</t>
  </si>
  <si>
    <t xml:space="preserve">      3.3. Derivative financial liabilities and other liabilities actively traded</t>
  </si>
  <si>
    <t xml:space="preserve">      3.4. Ostale liabilities</t>
  </si>
  <si>
    <t xml:space="preserve">  4. Net cash flow from operating activities before taxation 
      (001+008+017)</t>
  </si>
  <si>
    <t xml:space="preserve">  5. Income tax paid</t>
  </si>
  <si>
    <t xml:space="preserve">  6. Net cash inflow / outflow from operating activities (022+023)</t>
  </si>
  <si>
    <t>INVESTING ACTIVITIES</t>
  </si>
  <si>
    <t xml:space="preserve">  7. Net cash flow from investing activities (026 to 030)</t>
  </si>
  <si>
    <t xml:space="preserve">      7.1. Purchase of tangible and intangible assets </t>
  </si>
  <si>
    <t xml:space="preserve">      7.2. Investment in / disposal of subsidiaries, associated companies and joint ventures</t>
  </si>
  <si>
    <t xml:space="preserve">      7.3. Investment in / disposal of financial assets held to maturity</t>
  </si>
  <si>
    <t xml:space="preserve">      7.4. Dividends received</t>
  </si>
  <si>
    <t>FINANCIAL ACTIVITIES</t>
  </si>
  <si>
    <t xml:space="preserve">  8. Net cash flow from financial activities (032 to 037)</t>
  </si>
  <si>
    <t xml:space="preserve">      8.1. Net increase / decrease of borrowings</t>
  </si>
  <si>
    <t xml:space="preserve">      8.2. Net increase / decrease of issued debt securities</t>
  </si>
  <si>
    <t xml:space="preserve">      8.3. Net increase / decrease of subordinated debt and hybrid instruments</t>
  </si>
  <si>
    <t xml:space="preserve">      8.4. Share capital raised</t>
  </si>
  <si>
    <t xml:space="preserve">      8.5. Dividends paid</t>
  </si>
  <si>
    <t xml:space="preserve">      8.6. Other inflows / outflows from financial activities</t>
  </si>
  <si>
    <t xml:space="preserve">      7.5. Other inflows / outflows from investing activities</t>
  </si>
  <si>
    <t xml:space="preserve">  9. Net increase / decrease of cash and cash equivalents  
      (024+025+031)</t>
  </si>
  <si>
    <t xml:space="preserve"> 10. Effect of foreign exchange differences on cash and cash equivalents</t>
  </si>
  <si>
    <t xml:space="preserve"> 11. Net increase/(decrease) in cash and cash equivalents (038+039)</t>
  </si>
  <si>
    <t xml:space="preserve"> 12. Cash and cash equivalents at the beginning of the year</t>
  </si>
  <si>
    <t xml:space="preserve"> 13. Cash and cash equivalents as per reporting date (040+041)</t>
  </si>
  <si>
    <t>Appendix 3.</t>
  </si>
  <si>
    <t>Reporting period:</t>
  </si>
  <si>
    <t>Jan 01</t>
  </si>
  <si>
    <t>Quarterly financial statements for credit institutions TFI-KI</t>
  </si>
  <si>
    <t>Personal identification number (OIB):</t>
  </si>
  <si>
    <t>Registration number (MBS):</t>
  </si>
  <si>
    <t>Registration number (MB):</t>
  </si>
  <si>
    <t>Company:</t>
  </si>
  <si>
    <t>Postal code and city</t>
  </si>
  <si>
    <t>Address:</t>
  </si>
  <si>
    <t>E-mail address:</t>
  </si>
  <si>
    <t>Internet address:</t>
  </si>
  <si>
    <t>City code and name:</t>
  </si>
  <si>
    <t>County code and name:</t>
  </si>
  <si>
    <t>Consolidated report:</t>
  </si>
  <si>
    <t>NO</t>
  </si>
  <si>
    <t># of employees:</t>
  </si>
  <si>
    <t>(as per reporting date)</t>
  </si>
  <si>
    <t>Industry code:</t>
  </si>
  <si>
    <t>Consolidated companies (in accordance with IFRS):</t>
  </si>
  <si>
    <t>Headquarters:</t>
  </si>
  <si>
    <t>Registration number:</t>
  </si>
  <si>
    <t>Book-keeping service</t>
  </si>
  <si>
    <t xml:space="preserve"> provided by:</t>
  </si>
  <si>
    <t>Contact:</t>
  </si>
  <si>
    <t>Phone:</t>
  </si>
  <si>
    <t>Fax:</t>
  </si>
  <si>
    <t>Surname and name:</t>
  </si>
  <si>
    <t>(person authorized for representation)</t>
  </si>
  <si>
    <t xml:space="preserve">Documentation to be made public: </t>
  </si>
  <si>
    <t xml:space="preserve">1. Financial reports (balance sheet, profit or loss statement, cash flow statement, statement on changes </t>
  </si>
  <si>
    <t xml:space="preserve">  in equity and notes to financial statements)</t>
  </si>
  <si>
    <t>HPB p.l.c.</t>
  </si>
  <si>
    <t>3. Statement by persons accountable for compiling the report</t>
  </si>
  <si>
    <t>2. Management report</t>
  </si>
  <si>
    <t>n/a</t>
  </si>
  <si>
    <t>A) TOTAL ASSETS (001+004 to 016)</t>
  </si>
  <si>
    <t>Short term Treasury bills of the Croatian Ministry of Finance</t>
  </si>
  <si>
    <t>Other costs</t>
  </si>
  <si>
    <t>Dec 31 2016</t>
  </si>
  <si>
    <t>Impairment allowance</t>
  </si>
  <si>
    <t>Loans to financial instutitions</t>
  </si>
  <si>
    <t>Loans to companies</t>
  </si>
  <si>
    <t>Retail loans</t>
  </si>
  <si>
    <t>Other loans</t>
  </si>
  <si>
    <t>therein: housing loans</t>
  </si>
  <si>
    <t>Gross loans</t>
  </si>
  <si>
    <t>Mar 31 2017</t>
  </si>
  <si>
    <t>Jan 01 - Mar 31 2016</t>
  </si>
  <si>
    <t>Jan 01 - Mar 31 2017</t>
  </si>
  <si>
    <t>AOP
label</t>
  </si>
  <si>
    <t>Jan 01 2017</t>
  </si>
  <si>
    <t>Balance as per Jan 01 2017</t>
  </si>
  <si>
    <t>Restated balance as per Jan 01 2017 (001+002)</t>
  </si>
  <si>
    <t xml:space="preserve">Balance as per Mar 31 2017 (003+010+011+012+013+016)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</si>
</sst>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</numFmts>
  <fonts count="105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  <font>
      <i/>
      <sz val="10"/>
      <name val="Arial"/>
      <family val="2"/>
      <charset val="238"/>
    </font>
    <font>
      <b/>
      <i/>
      <sz val="9"/>
      <name val="Arial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  <fill>
      <patternFill patternType="lightGray">
        <fgColor indexed="22"/>
      </patternFill>
    </fill>
  </fills>
  <borders count="60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62">
    <xf numFmtId="0" fontId="0" fillId="0" borderId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3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3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3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3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3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3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3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3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2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3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29" borderId="0" applyNumberFormat="0" applyBorder="0" applyAlignment="0" applyProtection="0"/>
    <xf numFmtId="0" fontId="35" fillId="29" borderId="0" applyNumberFormat="0" applyBorder="0" applyAlignment="0" applyProtection="0"/>
    <xf numFmtId="0" fontId="37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7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1" borderId="0" applyNumberFormat="0" applyBorder="0" applyAlignment="0" applyProtection="0"/>
    <xf numFmtId="0" fontId="35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7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7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7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5" borderId="0" applyNumberFormat="0" applyBorder="0" applyAlignment="0" applyProtection="0"/>
    <xf numFmtId="0" fontId="37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7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7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7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39" borderId="0" applyNumberFormat="0" applyBorder="0" applyAlignment="0" applyProtection="0"/>
    <xf numFmtId="0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0" fillId="41" borderId="0" applyNumberFormat="0" applyBorder="0" applyAlignment="0" applyProtection="0"/>
    <xf numFmtId="0" fontId="39" fillId="41" borderId="0" applyNumberFormat="0" applyBorder="0" applyAlignment="0" applyProtection="0"/>
    <xf numFmtId="0" fontId="41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2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4" fillId="42" borderId="51" applyNumberFormat="0" applyAlignment="0" applyProtection="0"/>
    <xf numFmtId="0" fontId="43" fillId="42" borderId="51" applyNumberFormat="0" applyAlignment="0" applyProtection="0"/>
    <xf numFmtId="0" fontId="45" fillId="42" borderId="51" applyNumberFormat="0" applyAlignment="0" applyProtection="0"/>
    <xf numFmtId="0" fontId="46" fillId="15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2" fillId="42" borderId="51" applyNumberFormat="0" applyAlignment="0" applyProtection="0"/>
    <xf numFmtId="0" fontId="43" fillId="42" borderId="51" applyNumberFormat="0" applyAlignment="0" applyProtection="0"/>
    <xf numFmtId="0" fontId="46" fillId="15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7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9" fillId="43" borderId="52" applyNumberFormat="0" applyAlignment="0" applyProtection="0"/>
    <xf numFmtId="0" fontId="48" fillId="43" borderId="52" applyNumberFormat="0" applyAlignment="0" applyProtection="0"/>
    <xf numFmtId="0" fontId="50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7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6" fillId="44" borderId="0" applyNumberFormat="0" applyBorder="0" applyAlignment="0" applyProtection="0"/>
    <xf numFmtId="0" fontId="58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9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1" fillId="0" borderId="53" applyNumberFormat="0" applyFill="0" applyAlignment="0" applyProtection="0"/>
    <xf numFmtId="0" fontId="60" fillId="0" borderId="53" applyNumberFormat="0" applyFill="0" applyAlignment="0" applyProtection="0"/>
    <xf numFmtId="0" fontId="62" fillId="0" borderId="53" applyNumberFormat="0" applyFill="0" applyAlignment="0" applyProtection="0"/>
    <xf numFmtId="0" fontId="63" fillId="0" borderId="1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59" fillId="0" borderId="53" applyNumberFormat="0" applyFill="0" applyAlignment="0" applyProtection="0"/>
    <xf numFmtId="0" fontId="60" fillId="0" borderId="53" applyNumberFormat="0" applyFill="0" applyAlignment="0" applyProtection="0"/>
    <xf numFmtId="0" fontId="63" fillId="0" borderId="1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4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6" fillId="0" borderId="54" applyNumberFormat="0" applyFill="0" applyAlignment="0" applyProtection="0"/>
    <xf numFmtId="0" fontId="65" fillId="0" borderId="54" applyNumberFormat="0" applyFill="0" applyAlignment="0" applyProtection="0"/>
    <xf numFmtId="0" fontId="67" fillId="0" borderId="54" applyNumberFormat="0" applyFill="0" applyAlignment="0" applyProtection="0"/>
    <xf numFmtId="0" fontId="68" fillId="0" borderId="2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4" fillId="0" borderId="54" applyNumberFormat="0" applyFill="0" applyAlignment="0" applyProtection="0"/>
    <xf numFmtId="0" fontId="65" fillId="0" borderId="54" applyNumberFormat="0" applyFill="0" applyAlignment="0" applyProtection="0"/>
    <xf numFmtId="0" fontId="68" fillId="0" borderId="2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9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1" fillId="0" borderId="55" applyNumberFormat="0" applyFill="0" applyAlignment="0" applyProtection="0"/>
    <xf numFmtId="0" fontId="70" fillId="0" borderId="55" applyNumberFormat="0" applyFill="0" applyAlignment="0" applyProtection="0"/>
    <xf numFmtId="0" fontId="72" fillId="0" borderId="55" applyNumberFormat="0" applyFill="0" applyAlignment="0" applyProtection="0"/>
    <xf numFmtId="0" fontId="73" fillId="0" borderId="3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69" fillId="0" borderId="55" applyNumberFormat="0" applyFill="0" applyAlignment="0" applyProtection="0"/>
    <xf numFmtId="0" fontId="70" fillId="0" borderId="55" applyNumberFormat="0" applyFill="0" applyAlignment="0" applyProtection="0"/>
    <xf numFmtId="0" fontId="73" fillId="0" borderId="3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4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6" fillId="45" borderId="51" applyNumberFormat="0" applyAlignment="0" applyProtection="0"/>
    <xf numFmtId="0" fontId="75" fillId="45" borderId="51" applyNumberFormat="0" applyAlignment="0" applyProtection="0"/>
    <xf numFmtId="0" fontId="77" fillId="45" borderId="51" applyNumberFormat="0" applyAlignment="0" applyProtection="0"/>
    <xf numFmtId="0" fontId="75" fillId="9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4" fillId="45" borderId="51" applyNumberFormat="0" applyAlignment="0" applyProtection="0"/>
    <xf numFmtId="0" fontId="75" fillId="45" borderId="51" applyNumberFormat="0" applyAlignment="0" applyProtection="0"/>
    <xf numFmtId="0" fontId="75" fillId="9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8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80" fillId="0" borderId="56" applyNumberFormat="0" applyFill="0" applyAlignment="0" applyProtection="0"/>
    <xf numFmtId="0" fontId="79" fillId="0" borderId="56" applyNumberFormat="0" applyFill="0" applyAlignment="0" applyProtection="0"/>
    <xf numFmtId="0" fontId="81" fillId="0" borderId="56" applyNumberFormat="0" applyFill="0" applyAlignment="0" applyProtection="0"/>
    <xf numFmtId="0" fontId="82" fillId="0" borderId="4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8" fillId="0" borderId="56" applyNumberFormat="0" applyFill="0" applyAlignment="0" applyProtection="0"/>
    <xf numFmtId="0" fontId="79" fillId="0" borderId="56" applyNumberFormat="0" applyFill="0" applyAlignment="0" applyProtection="0"/>
    <xf numFmtId="0" fontId="82" fillId="0" borderId="4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5" fillId="46" borderId="0" applyNumberFormat="0" applyBorder="0" applyAlignment="0" applyProtection="0"/>
    <xf numFmtId="0" fontId="84" fillId="46" borderId="0" applyNumberFormat="0" applyBorder="0" applyAlignment="0" applyProtection="0"/>
    <xf numFmtId="0" fontId="86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2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0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0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3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23" fillId="16" borderId="5">
      <alignment vertical="center"/>
    </xf>
    <xf numFmtId="0" fontId="2" fillId="0" borderId="0"/>
    <xf numFmtId="0" fontId="88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90" fillId="42" borderId="58" applyNumberFormat="0" applyAlignment="0" applyProtection="0"/>
    <xf numFmtId="0" fontId="89" fillId="42" borderId="58" applyNumberFormat="0" applyAlignment="0" applyProtection="0"/>
    <xf numFmtId="0" fontId="91" fillId="42" borderId="58" applyNumberFormat="0" applyAlignment="0" applyProtection="0"/>
    <xf numFmtId="0" fontId="89" fillId="15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8" fillId="42" borderId="58" applyNumberFormat="0" applyAlignment="0" applyProtection="0"/>
    <xf numFmtId="0" fontId="89" fillId="42" borderId="58" applyNumberFormat="0" applyAlignment="0" applyProtection="0"/>
    <xf numFmtId="0" fontId="89" fillId="15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7" fillId="0" borderId="59" applyNumberFormat="0" applyFill="0" applyAlignment="0" applyProtection="0"/>
    <xf numFmtId="0" fontId="96" fillId="0" borderId="59" applyNumberFormat="0" applyFill="0" applyAlignment="0" applyProtection="0"/>
    <xf numFmtId="0" fontId="98" fillId="0" borderId="59" applyNumberFormat="0" applyFill="0" applyAlignment="0" applyProtection="0"/>
    <xf numFmtId="0" fontId="96" fillId="0" borderId="6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5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6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48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indent="2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2" xfId="0" applyNumberFormat="1" applyFont="1" applyFill="1" applyBorder="1" applyAlignment="1">
      <alignment horizontal="center" vertical="center"/>
    </xf>
    <xf numFmtId="3" fontId="6" fillId="48" borderId="13" xfId="0" applyNumberFormat="1" applyFont="1" applyFill="1" applyBorder="1" applyAlignment="1" applyProtection="1">
      <alignment vertical="center" shrinkToFit="1"/>
      <protection locked="0"/>
    </xf>
    <xf numFmtId="165" fontId="5" fillId="48" borderId="13" xfId="0" applyNumberFormat="1" applyFont="1" applyFill="1" applyBorder="1" applyAlignment="1">
      <alignment horizontal="center" vertical="center"/>
    </xf>
    <xf numFmtId="3" fontId="6" fillId="48" borderId="12" xfId="0" applyNumberFormat="1" applyFont="1" applyFill="1" applyBorder="1" applyAlignment="1" applyProtection="1">
      <alignment vertical="center" shrinkToFit="1"/>
      <protection hidden="1"/>
    </xf>
    <xf numFmtId="165" fontId="5" fillId="48" borderId="14" xfId="0" applyNumberFormat="1" applyFont="1" applyFill="1" applyBorder="1" applyAlignment="1">
      <alignment horizontal="center" vertical="center"/>
    </xf>
    <xf numFmtId="3" fontId="6" fillId="48" borderId="14" xfId="0" applyNumberFormat="1" applyFont="1" applyFill="1" applyBorder="1" applyAlignment="1" applyProtection="1">
      <alignment vertical="center" shrinkToFit="1"/>
      <protection hidden="1"/>
    </xf>
    <xf numFmtId="0" fontId="17" fillId="48" borderId="0" xfId="0" applyFont="1" applyFill="1" applyBorder="1"/>
    <xf numFmtId="165" fontId="5" fillId="48" borderId="12" xfId="0" applyNumberFormat="1" applyFont="1" applyFill="1" applyBorder="1" applyAlignment="1" applyProtection="1">
      <alignment horizontal="center" vertical="center"/>
      <protection hidden="1"/>
    </xf>
    <xf numFmtId="3" fontId="6" fillId="48" borderId="15" xfId="0" applyNumberFormat="1" applyFont="1" applyFill="1" applyBorder="1" applyAlignment="1" applyProtection="1">
      <alignment horizontal="right" vertical="center" shrinkToFit="1"/>
      <protection hidden="1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3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6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6" xfId="0" applyNumberFormat="1" applyFont="1" applyFill="1" applyBorder="1" applyAlignment="1">
      <alignment horizontal="center" vertical="center"/>
    </xf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5" xfId="0" applyNumberFormat="1" applyFont="1" applyFill="1" applyBorder="1" applyAlignment="1">
      <alignment horizontal="center" vertical="center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6" fillId="0" borderId="13" xfId="0" applyNumberFormat="1" applyFont="1" applyFill="1" applyBorder="1" applyAlignment="1" applyProtection="1">
      <alignment horizontal="right" vertical="center" shrinkToFit="1"/>
      <protection locked="0"/>
    </xf>
    <xf numFmtId="167" fontId="5" fillId="0" borderId="13" xfId="0" applyNumberFormat="1" applyFont="1" applyFill="1" applyBorder="1" applyAlignment="1" applyProtection="1">
      <alignment vertical="center" shrinkToFit="1"/>
      <protection locked="0"/>
    </xf>
    <xf numFmtId="167" fontId="6" fillId="0" borderId="14" xfId="0" applyNumberFormat="1" applyFont="1" applyFill="1" applyBorder="1" applyAlignment="1" applyProtection="1">
      <alignment vertical="center" shrinkToFit="1"/>
      <protection locked="0"/>
    </xf>
    <xf numFmtId="167" fontId="6" fillId="0" borderId="13" xfId="0" applyNumberFormat="1" applyFont="1" applyFill="1" applyBorder="1" applyAlignment="1" applyProtection="1">
      <alignment vertical="center" shrinkToFit="1"/>
      <protection locked="0"/>
    </xf>
    <xf numFmtId="167" fontId="5" fillId="0" borderId="13" xfId="0" applyNumberFormat="1" applyFont="1" applyFill="1" applyBorder="1" applyAlignment="1" applyProtection="1">
      <alignment vertical="center" shrinkToFit="1"/>
      <protection hidden="1"/>
    </xf>
    <xf numFmtId="167" fontId="5" fillId="0" borderId="13" xfId="0" applyNumberFormat="1" applyFont="1" applyFill="1" applyBorder="1" applyAlignment="1" applyProtection="1">
      <alignment horizontal="right" vertical="center" shrinkToFit="1"/>
      <protection hidden="1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3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5" fillId="48" borderId="17" xfId="2280" applyFont="1" applyFill="1" applyBorder="1" applyAlignment="1">
      <alignment horizontal="left"/>
    </xf>
    <xf numFmtId="0" fontId="5" fillId="48" borderId="18" xfId="2280" applyFont="1" applyFill="1" applyBorder="1" applyAlignment="1">
      <alignment horizontal="left"/>
    </xf>
    <xf numFmtId="167" fontId="5" fillId="48" borderId="19" xfId="2280" applyNumberFormat="1" applyFont="1" applyFill="1" applyBorder="1" applyAlignment="1">
      <alignment horizontal="center"/>
    </xf>
    <xf numFmtId="0" fontId="6" fillId="48" borderId="20" xfId="2581" applyFont="1" applyFill="1" applyBorder="1" applyAlignment="1">
      <alignment wrapText="1"/>
    </xf>
    <xf numFmtId="0" fontId="6" fillId="48" borderId="21" xfId="2581" applyFont="1" applyFill="1" applyBorder="1" applyAlignment="1">
      <alignment wrapText="1"/>
    </xf>
    <xf numFmtId="167" fontId="6" fillId="48" borderId="22" xfId="2581" applyNumberFormat="1" applyFont="1" applyFill="1" applyBorder="1" applyAlignment="1" applyProtection="1">
      <alignment shrinkToFit="1"/>
      <protection locked="0"/>
    </xf>
    <xf numFmtId="167" fontId="5" fillId="48" borderId="24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0" fontId="5" fillId="48" borderId="22" xfId="2280" applyFont="1" applyFill="1" applyBorder="1" applyAlignment="1">
      <alignment horizontal="left"/>
    </xf>
    <xf numFmtId="167" fontId="6" fillId="48" borderId="26" xfId="2581" applyNumberFormat="1" applyFont="1" applyFill="1" applyBorder="1" applyAlignment="1" applyProtection="1">
      <alignment shrinkToFit="1"/>
      <protection locked="0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3" xfId="2581" applyNumberFormat="1" applyFont="1" applyFill="1" applyBorder="1" applyAlignment="1" applyProtection="1">
      <alignment shrinkToFit="1"/>
      <protection locked="0"/>
    </xf>
    <xf numFmtId="167" fontId="5" fillId="48" borderId="23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0" fontId="5" fillId="48" borderId="27" xfId="2581" applyFont="1" applyFill="1" applyBorder="1" applyAlignment="1">
      <alignment horizontal="center" vertical="center"/>
    </xf>
    <xf numFmtId="167" fontId="5" fillId="48" borderId="23" xfId="2581" applyNumberFormat="1" applyFont="1" applyFill="1" applyBorder="1" applyAlignment="1">
      <alignment horizontal="center"/>
    </xf>
    <xf numFmtId="167" fontId="5" fillId="48" borderId="17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26" fillId="48" borderId="0" xfId="2630" applyNumberFormat="1" applyFont="1" applyFill="1" applyAlignment="1"/>
    <xf numFmtId="0" fontId="6" fillId="48" borderId="18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4" fontId="2" fillId="48" borderId="0" xfId="2280" applyNumberFormat="1" applyFont="1" applyFill="1" applyAlignment="1"/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5" fillId="48" borderId="23" xfId="2581" applyFont="1" applyFill="1" applyBorder="1" applyAlignment="1">
      <alignment horizontal="center" vertical="center"/>
    </xf>
    <xf numFmtId="0" fontId="6" fillId="48" borderId="28" xfId="2581" applyFont="1" applyFill="1" applyBorder="1" applyAlignment="1">
      <alignment horizontal="left" wrapText="1" indent="1"/>
    </xf>
    <xf numFmtId="0" fontId="5" fillId="48" borderId="29" xfId="2581" applyFont="1" applyFill="1" applyBorder="1" applyAlignment="1">
      <alignment wrapText="1"/>
    </xf>
    <xf numFmtId="0" fontId="6" fillId="48" borderId="28" xfId="2581" applyFont="1" applyFill="1" applyBorder="1" applyAlignment="1">
      <alignment wrapText="1"/>
    </xf>
    <xf numFmtId="0" fontId="5" fillId="48" borderId="28" xfId="2581" applyFont="1" applyFill="1" applyBorder="1" applyAlignment="1">
      <alignment wrapText="1"/>
    </xf>
    <xf numFmtId="0" fontId="5" fillId="48" borderId="27" xfId="2581" applyFont="1" applyFill="1" applyBorder="1"/>
    <xf numFmtId="0" fontId="6" fillId="48" borderId="0" xfId="2630" applyFont="1" applyFill="1" applyAlignment="1"/>
    <xf numFmtId="0" fontId="6" fillId="48" borderId="28" xfId="2581" applyFont="1" applyFill="1" applyBorder="1" applyAlignment="1">
      <alignment horizontal="left" vertical="center"/>
    </xf>
    <xf numFmtId="0" fontId="6" fillId="48" borderId="28" xfId="2581" applyFont="1" applyFill="1" applyBorder="1" applyAlignment="1">
      <alignment horizontal="left" wrapText="1"/>
    </xf>
    <xf numFmtId="0" fontId="5" fillId="48" borderId="23" xfId="2581" applyFont="1" applyFill="1" applyBorder="1"/>
    <xf numFmtId="167" fontId="6" fillId="48" borderId="18" xfId="2581" applyNumberFormat="1" applyFont="1" applyFill="1" applyBorder="1" applyAlignment="1" applyProtection="1">
      <alignment shrinkToFit="1"/>
      <protection locked="0"/>
    </xf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5" xfId="2581" applyNumberFormat="1" applyFont="1" applyFill="1" applyBorder="1" applyAlignment="1" applyProtection="1">
      <alignment shrinkToFit="1"/>
      <protection locked="0"/>
    </xf>
    <xf numFmtId="167" fontId="6" fillId="48" borderId="17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8" xfId="2630" applyFont="1" applyFill="1" applyBorder="1" applyAlignment="1"/>
    <xf numFmtId="166" fontId="29" fillId="48" borderId="0" xfId="2762" applyNumberFormat="1" applyFont="1" applyFill="1"/>
    <xf numFmtId="168" fontId="5" fillId="48" borderId="18" xfId="1811" applyFont="1" applyFill="1" applyBorder="1" applyAlignment="1" applyProtection="1">
      <alignment shrinkToFit="1"/>
      <protection locked="0"/>
    </xf>
    <xf numFmtId="168" fontId="6" fillId="48" borderId="18" xfId="1811" applyFont="1" applyFill="1" applyBorder="1" applyAlignment="1" applyProtection="1">
      <alignment shrinkToFit="1"/>
      <protection locked="0"/>
    </xf>
    <xf numFmtId="3" fontId="0" fillId="48" borderId="0" xfId="0" applyNumberFormat="1" applyFill="1"/>
    <xf numFmtId="167" fontId="2" fillId="48" borderId="0" xfId="0" applyNumberFormat="1" applyFont="1" applyFill="1" applyBorder="1"/>
    <xf numFmtId="166" fontId="0" fillId="48" borderId="0" xfId="2762" applyNumberFormat="1" applyFont="1" applyFill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>
      <alignment horizontal="center" vertical="center" wrapText="1"/>
    </xf>
    <xf numFmtId="0" fontId="7" fillId="48" borderId="0" xfId="0" applyFont="1" applyFill="1" applyBorder="1" applyAlignment="1">
      <alignment horizontal="center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9" fillId="48" borderId="0" xfId="2629" applyFont="1" applyFill="1" applyBorder="1" applyAlignment="1" applyProtection="1">
      <alignment horizontal="right"/>
      <protection hidden="1"/>
    </xf>
    <xf numFmtId="0" fontId="6" fillId="48" borderId="28" xfId="2581" applyFont="1" applyFill="1" applyBorder="1" applyAlignment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28" xfId="2581" applyFont="1" applyFill="1" applyBorder="1" applyAlignment="1">
      <alignment horizontal="left" vertical="center" indent="2"/>
    </xf>
    <xf numFmtId="0" fontId="24" fillId="48" borderId="28" xfId="2581" applyFont="1" applyFill="1" applyBorder="1" applyAlignment="1">
      <alignment horizontal="left" vertical="center" indent="2"/>
    </xf>
    <xf numFmtId="0" fontId="5" fillId="48" borderId="28" xfId="2581" applyFont="1" applyFill="1" applyBorder="1" applyAlignment="1">
      <alignment horizontal="left" wrapText="1"/>
    </xf>
    <xf numFmtId="0" fontId="104" fillId="48" borderId="28" xfId="2581" applyFont="1" applyFill="1" applyBorder="1" applyAlignment="1">
      <alignment horizontal="left" vertical="center" indent="2"/>
    </xf>
    <xf numFmtId="167" fontId="104" fillId="48" borderId="18" xfId="2581" applyNumberFormat="1" applyFont="1" applyFill="1" applyBorder="1" applyAlignment="1" applyProtection="1">
      <alignment shrinkToFit="1"/>
      <protection locked="0"/>
    </xf>
    <xf numFmtId="0" fontId="5" fillId="48" borderId="28" xfId="2581" applyFont="1" applyFill="1" applyBorder="1" applyAlignment="1">
      <alignment horizontal="left" vertical="center" indent="1"/>
    </xf>
    <xf numFmtId="0" fontId="5" fillId="48" borderId="20" xfId="2581" applyFont="1" applyFill="1" applyBorder="1" applyAlignment="1">
      <alignment horizontal="left" vertical="center" indent="1"/>
    </xf>
    <xf numFmtId="3" fontId="6" fillId="49" borderId="15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4" xfId="0" applyNumberFormat="1" applyFont="1" applyFill="1" applyBorder="1" applyAlignment="1" applyProtection="1">
      <alignment horizontal="right" vertical="center" shrinkToFit="1"/>
      <protection hidden="1"/>
    </xf>
    <xf numFmtId="3" fontId="6" fillId="50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6" fillId="50" borderId="13" xfId="0" applyNumberFormat="1" applyFont="1" applyFill="1" applyBorder="1" applyAlignment="1" applyProtection="1">
      <alignment horizontal="right" vertical="center" shrinkToFit="1"/>
      <protection hidden="1"/>
    </xf>
    <xf numFmtId="3" fontId="6" fillId="49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5" xfId="0" applyNumberFormat="1" applyFont="1" applyFill="1" applyBorder="1" applyAlignment="1" applyProtection="1">
      <alignment horizontal="right" vertical="center" shrinkToFit="1"/>
      <protection locked="0"/>
    </xf>
    <xf numFmtId="3" fontId="5" fillId="50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3" xfId="0" applyNumberFormat="1" applyFont="1" applyFill="1" applyBorder="1" applyAlignment="1" applyProtection="1">
      <alignment horizontal="right" vertical="center" shrinkToFit="1"/>
      <protection hidden="1"/>
    </xf>
    <xf numFmtId="167" fontId="6" fillId="0" borderId="13" xfId="2280" applyNumberFormat="1" applyFont="1" applyFill="1" applyBorder="1" applyAlignment="1" applyProtection="1">
      <alignment vertical="center" shrinkToFit="1"/>
      <protection locked="0"/>
    </xf>
    <xf numFmtId="3" fontId="5" fillId="50" borderId="15" xfId="0" applyNumberFormat="1" applyFont="1" applyFill="1" applyBorder="1" applyAlignment="1" applyProtection="1">
      <alignment vertical="center" shrinkToFit="1"/>
      <protection hidden="1"/>
    </xf>
    <xf numFmtId="167" fontId="5" fillId="50" borderId="13" xfId="0" applyNumberFormat="1" applyFont="1" applyFill="1" applyBorder="1" applyAlignment="1" applyProtection="1">
      <alignment vertical="center" shrinkToFit="1"/>
      <protection hidden="1"/>
    </xf>
    <xf numFmtId="167" fontId="5" fillId="50" borderId="14" xfId="0" applyNumberFormat="1" applyFont="1" applyFill="1" applyBorder="1" applyAlignment="1" applyProtection="1">
      <alignment vertical="center" shrinkToFit="1"/>
      <protection hidden="1"/>
    </xf>
    <xf numFmtId="167" fontId="5" fillId="50" borderId="15" xfId="0" applyNumberFormat="1" applyFont="1" applyFill="1" applyBorder="1" applyAlignment="1" applyProtection="1">
      <alignment vertical="center" shrinkToFit="1"/>
      <protection hidden="1"/>
    </xf>
    <xf numFmtId="167" fontId="5" fillId="50" borderId="13" xfId="0" applyNumberFormat="1" applyFont="1" applyFill="1" applyBorder="1" applyAlignment="1" applyProtection="1">
      <alignment horizontal="right" shrinkToFit="1"/>
      <protection hidden="1"/>
    </xf>
    <xf numFmtId="167" fontId="5" fillId="50" borderId="14" xfId="0" applyNumberFormat="1" applyFont="1" applyFill="1" applyBorder="1" applyAlignment="1" applyProtection="1">
      <alignment horizontal="right" shrinkToFit="1"/>
      <protection hidden="1"/>
    </xf>
    <xf numFmtId="167" fontId="6" fillId="0" borderId="13" xfId="0" applyNumberFormat="1" applyFont="1" applyFill="1" applyBorder="1" applyAlignment="1" applyProtection="1">
      <alignment horizontal="right" shrinkToFit="1"/>
    </xf>
    <xf numFmtId="167" fontId="5" fillId="48" borderId="20" xfId="2581" applyNumberFormat="1" applyFont="1" applyFill="1" applyBorder="1" applyAlignment="1" applyProtection="1">
      <alignment shrinkToFit="1"/>
      <protection locked="0"/>
    </xf>
    <xf numFmtId="167" fontId="6" fillId="48" borderId="28" xfId="2581" applyNumberFormat="1" applyFont="1" applyFill="1" applyBorder="1" applyAlignment="1" applyProtection="1">
      <alignment shrinkToFit="1"/>
      <protection locked="0"/>
    </xf>
    <xf numFmtId="167" fontId="5" fillId="48" borderId="28" xfId="2581" applyNumberFormat="1" applyFont="1" applyFill="1" applyBorder="1" applyAlignment="1" applyProtection="1">
      <alignment shrinkToFit="1"/>
      <protection locked="0"/>
    </xf>
    <xf numFmtId="168" fontId="5" fillId="48" borderId="28" xfId="1811" applyFont="1" applyFill="1" applyBorder="1" applyAlignment="1" applyProtection="1">
      <alignment shrinkToFit="1"/>
      <protection locked="0"/>
    </xf>
    <xf numFmtId="168" fontId="6" fillId="48" borderId="28" xfId="1811" applyFont="1" applyFill="1" applyBorder="1" applyAlignment="1" applyProtection="1">
      <alignment shrinkToFit="1"/>
      <protection locked="0"/>
    </xf>
    <xf numFmtId="168" fontId="6" fillId="48" borderId="22" xfId="1811" applyFont="1" applyFill="1" applyBorder="1" applyAlignment="1" applyProtection="1">
      <alignment shrinkToFit="1"/>
      <protection locked="0"/>
    </xf>
    <xf numFmtId="0" fontId="9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30" xfId="2629" applyFont="1" applyFill="1" applyBorder="1" applyAlignment="1" applyProtection="1">
      <alignment horizontal="right" wrapText="1"/>
      <protection hidden="1"/>
    </xf>
    <xf numFmtId="49" fontId="22" fillId="48" borderId="11" xfId="2064" applyNumberFormat="1" applyFill="1" applyBorder="1" applyAlignment="1" applyProtection="1">
      <alignment horizontal="left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left" vertical="center"/>
      <protection locked="0" hidden="1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12" fillId="48" borderId="30" xfId="2629" applyFont="1" applyFill="1" applyBorder="1" applyAlignment="1" applyProtection="1">
      <alignment horizontal="right"/>
      <protection hidden="1"/>
    </xf>
    <xf numFmtId="0" fontId="13" fillId="48" borderId="11" xfId="2629" applyFont="1" applyFill="1" applyBorder="1" applyAlignment="1" applyProtection="1">
      <alignment horizontal="left" vertical="center"/>
      <protection locked="0" hidden="1"/>
    </xf>
    <xf numFmtId="0" fontId="13" fillId="48" borderId="32" xfId="2629" applyFont="1" applyFill="1" applyBorder="1" applyAlignment="1" applyProtection="1">
      <alignment horizontal="left" vertical="center"/>
      <protection locked="0" hidden="1"/>
    </xf>
    <xf numFmtId="0" fontId="9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9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/>
    <xf numFmtId="0" fontId="9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49" fontId="13" fillId="48" borderId="11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32" xfId="2629" applyFont="1" applyFill="1" applyBorder="1" applyAlignment="1" applyProtection="1">
      <alignment horizontal="right" vertical="center"/>
      <protection locked="0" hidden="1"/>
    </xf>
    <xf numFmtId="0" fontId="12" fillId="48" borderId="32" xfId="2629" applyFont="1" applyFill="1" applyBorder="1" applyAlignment="1"/>
    <xf numFmtId="0" fontId="12" fillId="48" borderId="31" xfId="2629" applyFont="1" applyFill="1" applyBorder="1" applyAlignment="1"/>
    <xf numFmtId="0" fontId="13" fillId="48" borderId="11" xfId="2629" applyFont="1" applyFill="1" applyBorder="1" applyAlignment="1" applyProtection="1">
      <alignment horizontal="right" vertical="center"/>
      <protection locked="0" hidden="1"/>
    </xf>
    <xf numFmtId="0" fontId="11" fillId="48" borderId="0" xfId="2629" applyFont="1" applyFill="1" applyBorder="1" applyAlignment="1">
      <alignment vertical="top"/>
    </xf>
    <xf numFmtId="0" fontId="22" fillId="48" borderId="11" xfId="2064" applyFill="1" applyBorder="1" applyAlignment="1" applyProtection="1">
      <protection locked="0" hidden="1"/>
    </xf>
    <xf numFmtId="0" fontId="13" fillId="48" borderId="32" xfId="2629" applyFont="1" applyFill="1" applyBorder="1" applyAlignment="1" applyProtection="1">
      <protection locked="0" hidden="1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10" xfId="2629" applyFont="1" applyFill="1" applyBorder="1" applyAlignment="1" applyProtection="1">
      <alignment horizontal="center"/>
      <protection hidden="1"/>
    </xf>
    <xf numFmtId="0" fontId="9" fillId="48" borderId="0" xfId="2629" applyFont="1" applyFill="1" applyBorder="1" applyAlignment="1">
      <alignment horizontal="center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1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32" xfId="2629" applyFont="1" applyFill="1" applyBorder="1" applyAlignment="1">
      <alignment horizontal="left" vertical="center"/>
    </xf>
    <xf numFmtId="0" fontId="12" fillId="48" borderId="32" xfId="2629" applyFont="1" applyFill="1" applyBorder="1" applyAlignment="1">
      <alignment horizontal="left"/>
    </xf>
    <xf numFmtId="0" fontId="12" fillId="48" borderId="31" xfId="2629" applyFont="1" applyFill="1" applyBorder="1" applyAlignment="1">
      <alignment horizontal="left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30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30" xfId="2629" applyFont="1" applyFill="1" applyBorder="1" applyAlignment="1" applyProtection="1">
      <alignment horizontal="left" wrapText="1"/>
      <protection hidden="1"/>
    </xf>
    <xf numFmtId="49" fontId="6" fillId="48" borderId="45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49" fontId="6" fillId="48" borderId="4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6" fillId="48" borderId="40" xfId="0" applyNumberFormat="1" applyFont="1" applyFill="1" applyBorder="1" applyAlignment="1">
      <alignment horizontal="left" vertical="center" wrapText="1"/>
    </xf>
    <xf numFmtId="49" fontId="5" fillId="48" borderId="38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5" fillId="48" borderId="45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0" fontId="5" fillId="48" borderId="33" xfId="0" applyFont="1" applyFill="1" applyBorder="1" applyAlignment="1">
      <alignment horizontal="left" vertical="center" wrapText="1"/>
    </xf>
    <xf numFmtId="0" fontId="5" fillId="48" borderId="44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horizontal="left" vertical="center" wrapText="1"/>
    </xf>
    <xf numFmtId="0" fontId="6" fillId="48" borderId="34" xfId="0" applyFont="1" applyFill="1" applyBorder="1" applyAlignment="1">
      <alignment horizontal="left" vertical="center" wrapText="1"/>
    </xf>
    <xf numFmtId="49" fontId="5" fillId="48" borderId="41" xfId="0" applyNumberFormat="1" applyFont="1" applyFill="1" applyBorder="1" applyAlignment="1">
      <alignment horizontal="left" vertical="center" wrapText="1"/>
    </xf>
    <xf numFmtId="49" fontId="6" fillId="48" borderId="42" xfId="0" applyNumberFormat="1" applyFont="1" applyFill="1" applyBorder="1" applyAlignment="1">
      <alignment horizontal="left" vertical="center" wrapText="1"/>
    </xf>
    <xf numFmtId="49" fontId="6" fillId="48" borderId="43" xfId="0" applyNumberFormat="1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3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0" xfId="0" applyNumberFormat="1" applyFont="1" applyFill="1" applyBorder="1" applyAlignment="1" applyProtection="1">
      <alignment horizontal="left" vertical="center" shrinkToFi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1" xfId="0" applyFont="1" applyFill="1" applyBorder="1" applyAlignment="1">
      <alignment horizontal="left" vertical="center" wrapText="1"/>
    </xf>
    <xf numFmtId="0" fontId="6" fillId="48" borderId="32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0" fontId="8" fillId="48" borderId="0" xfId="0" applyFont="1" applyFill="1" applyBorder="1" applyAlignment="1">
      <alignment horizontal="center" wrapText="1"/>
    </xf>
    <xf numFmtId="0" fontId="8" fillId="48" borderId="32" xfId="0" applyFont="1" applyFill="1" applyBorder="1" applyAlignment="1">
      <alignment horizontal="right" wrapText="1"/>
    </xf>
    <xf numFmtId="0" fontId="8" fillId="48" borderId="31" xfId="0" applyFont="1" applyFill="1" applyBorder="1" applyAlignment="1">
      <alignment horizontal="right" wrapText="1"/>
    </xf>
    <xf numFmtId="49" fontId="5" fillId="48" borderId="33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4" xfId="2773" applyNumberFormat="1" applyFont="1" applyFill="1" applyBorder="1" applyAlignment="1" applyProtection="1">
      <alignment horizontal="center" vertical="center"/>
      <protection locked="0" hidden="1"/>
    </xf>
    <xf numFmtId="0" fontId="103" fillId="48" borderId="32" xfId="0" applyFont="1" applyFill="1" applyBorder="1" applyAlignment="1">
      <alignment horizontal="right"/>
    </xf>
    <xf numFmtId="0" fontId="5" fillId="48" borderId="7" xfId="0" applyFont="1" applyFill="1" applyBorder="1" applyAlignment="1" applyProtection="1">
      <alignment horizontal="left" vertical="center" wrapText="1"/>
      <protection hidden="1"/>
    </xf>
    <xf numFmtId="49" fontId="6" fillId="0" borderId="38" xfId="0" applyNumberFormat="1" applyFont="1" applyFill="1" applyBorder="1" applyAlignment="1">
      <alignment horizontal="left" vertical="center" wrapText="1"/>
    </xf>
    <xf numFmtId="49" fontId="6" fillId="0" borderId="39" xfId="0" applyNumberFormat="1" applyFont="1" applyFill="1" applyBorder="1" applyAlignment="1">
      <alignment horizontal="left" vertical="center" wrapText="1"/>
    </xf>
    <xf numFmtId="49" fontId="6" fillId="0" borderId="40" xfId="0" applyNumberFormat="1" applyFont="1" applyFill="1" applyBorder="1" applyAlignment="1">
      <alignment horizontal="left" vertical="center" wrapText="1"/>
    </xf>
    <xf numFmtId="0" fontId="5" fillId="48" borderId="34" xfId="0" applyFont="1" applyFill="1" applyBorder="1" applyAlignment="1">
      <alignment horizontal="left" vertical="center" wrapText="1"/>
    </xf>
    <xf numFmtId="49" fontId="5" fillId="48" borderId="48" xfId="0" applyNumberFormat="1" applyFont="1" applyFill="1" applyBorder="1" applyAlignment="1">
      <alignment horizontal="left" vertical="center" wrapText="1"/>
    </xf>
    <xf numFmtId="49" fontId="6" fillId="48" borderId="49" xfId="0" applyNumberFormat="1" applyFont="1" applyFill="1" applyBorder="1" applyAlignment="1">
      <alignment horizontal="left" vertical="center" wrapText="1"/>
    </xf>
    <xf numFmtId="49" fontId="6" fillId="48" borderId="50" xfId="0" applyNumberFormat="1" applyFont="1" applyFill="1" applyBorder="1" applyAlignment="1">
      <alignment horizontal="left" vertical="center" wrapText="1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49" fontId="6" fillId="0" borderId="35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49" fontId="6" fillId="0" borderId="37" xfId="0" applyNumberFormat="1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0" fontId="7" fillId="48" borderId="32" xfId="0" applyFont="1" applyFill="1" applyBorder="1" applyAlignment="1">
      <alignment horizontal="right" wrapText="1"/>
    </xf>
    <xf numFmtId="0" fontId="7" fillId="48" borderId="31" xfId="0" applyFont="1" applyFill="1" applyBorder="1" applyAlignment="1">
      <alignment horizontal="right" wrapText="1"/>
    </xf>
    <xf numFmtId="49" fontId="5" fillId="0" borderId="33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4" xfId="2773" applyNumberFormat="1" applyFont="1" applyFill="1" applyBorder="1" applyAlignment="1" applyProtection="1">
      <alignment horizontal="center" vertical="center"/>
      <protection locked="0" hidden="1"/>
    </xf>
    <xf numFmtId="0" fontId="2" fillId="48" borderId="11" xfId="0" applyFont="1" applyFill="1" applyBorder="1" applyAlignment="1">
      <alignment horizontal="right"/>
    </xf>
    <xf numFmtId="0" fontId="17" fillId="48" borderId="32" xfId="0" applyFont="1" applyFill="1" applyBorder="1" applyAlignment="1">
      <alignment horizontal="right"/>
    </xf>
    <xf numFmtId="0" fontId="6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wrapText="1"/>
    </xf>
    <xf numFmtId="0" fontId="6" fillId="48" borderId="40" xfId="0" applyFont="1" applyFill="1" applyBorder="1" applyAlignment="1">
      <alignment wrapText="1"/>
    </xf>
    <xf numFmtId="0" fontId="5" fillId="48" borderId="7" xfId="0" applyFont="1" applyFill="1" applyBorder="1" applyAlignment="1">
      <alignment horizontal="left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44" xfId="0" applyFont="1" applyFill="1" applyBorder="1" applyAlignment="1">
      <alignment vertical="center" wrapText="1"/>
    </xf>
    <xf numFmtId="0" fontId="6" fillId="48" borderId="34" xfId="0" applyFont="1" applyFill="1" applyBorder="1" applyAlignment="1">
      <alignment vertical="center" wrapText="1"/>
    </xf>
    <xf numFmtId="0" fontId="5" fillId="48" borderId="35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wrapText="1"/>
    </xf>
    <xf numFmtId="0" fontId="6" fillId="48" borderId="37" xfId="0" applyFont="1" applyFill="1" applyBorder="1" applyAlignment="1">
      <alignment wrapText="1"/>
    </xf>
    <xf numFmtId="0" fontId="5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50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vertical="center" wrapText="1"/>
    </xf>
    <xf numFmtId="0" fontId="6" fillId="48" borderId="39" xfId="0" applyFont="1" applyFill="1" applyBorder="1" applyAlignment="1">
      <alignment vertical="center" wrapText="1"/>
    </xf>
    <xf numFmtId="0" fontId="6" fillId="48" borderId="40" xfId="0" applyFont="1" applyFill="1" applyBorder="1" applyAlignment="1">
      <alignment vertical="center" wrapText="1"/>
    </xf>
    <xf numFmtId="0" fontId="5" fillId="48" borderId="41" xfId="0" applyFont="1" applyFill="1" applyBorder="1" applyAlignment="1">
      <alignment horizontal="left" vertical="center" wrapText="1"/>
    </xf>
    <xf numFmtId="0" fontId="6" fillId="48" borderId="4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32" xfId="0" applyFont="1" applyFill="1" applyBorder="1" applyAlignment="1">
      <alignment horizontal="right"/>
    </xf>
    <xf numFmtId="0" fontId="5" fillId="48" borderId="45" xfId="0" applyFont="1" applyFill="1" applyBorder="1" applyAlignment="1">
      <alignment horizontal="left" vertical="center" wrapText="1"/>
    </xf>
    <xf numFmtId="0" fontId="6" fillId="48" borderId="46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5" xfId="0" applyFont="1" applyFill="1" applyBorder="1" applyAlignment="1">
      <alignment horizontal="left" vertical="center" wrapText="1"/>
    </xf>
    <xf numFmtId="0" fontId="7" fillId="48" borderId="36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17" fillId="48" borderId="7" xfId="0" applyFont="1" applyFill="1" applyBorder="1" applyAlignment="1">
      <alignment horizontal="center" vertical="center" wrapText="1"/>
    </xf>
    <xf numFmtId="0" fontId="3" fillId="48" borderId="10" xfId="0" applyFont="1" applyFill="1" applyBorder="1" applyAlignment="1">
      <alignment horizontal="left" vertical="center" wrapText="1"/>
    </xf>
    <xf numFmtId="0" fontId="3" fillId="48" borderId="10" xfId="0" applyFont="1" applyFill="1" applyBorder="1" applyAlignment="1">
      <alignment vertical="center" wrapText="1"/>
    </xf>
    <xf numFmtId="0" fontId="3" fillId="48" borderId="38" xfId="0" applyFont="1" applyFill="1" applyBorder="1" applyAlignment="1">
      <alignment horizontal="left" vertical="center" wrapText="1"/>
    </xf>
    <xf numFmtId="0" fontId="3" fillId="48" borderId="39" xfId="0" applyFont="1" applyFill="1" applyBorder="1" applyAlignment="1">
      <alignment horizontal="left" vertical="center" wrapText="1"/>
    </xf>
    <xf numFmtId="0" fontId="7" fillId="48" borderId="38" xfId="0" applyFont="1" applyFill="1" applyBorder="1" applyAlignment="1">
      <alignment horizontal="left" vertical="center" wrapText="1"/>
    </xf>
    <xf numFmtId="0" fontId="7" fillId="48" borderId="39" xfId="0" applyFont="1" applyFill="1" applyBorder="1" applyAlignment="1">
      <alignment horizontal="left" vertical="center" wrapText="1"/>
    </xf>
    <xf numFmtId="0" fontId="7" fillId="48" borderId="45" xfId="0" applyFont="1" applyFill="1" applyBorder="1" applyAlignment="1">
      <alignment horizontal="left" vertical="center" wrapText="1"/>
    </xf>
    <xf numFmtId="0" fontId="7" fillId="48" borderId="46" xfId="0" applyFont="1" applyFill="1" applyBorder="1" applyAlignment="1">
      <alignment horizontal="left" vertical="center" wrapText="1"/>
    </xf>
    <xf numFmtId="167" fontId="5" fillId="48" borderId="27" xfId="2280" applyNumberFormat="1" applyFont="1" applyFill="1" applyBorder="1" applyAlignment="1">
      <alignment horizontal="center"/>
    </xf>
    <xf numFmtId="167" fontId="5" fillId="48" borderId="24" xfId="2280" applyNumberFormat="1" applyFont="1" applyFill="1" applyBorder="1" applyAlignment="1">
      <alignment horizontal="center"/>
    </xf>
    <xf numFmtId="167" fontId="5" fillId="0" borderId="15" xfId="0" applyNumberFormat="1" applyFont="1" applyFill="1" applyBorder="1" applyAlignment="1" applyProtection="1">
      <alignment horizontal="right" vertical="center" shrinkToFit="1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2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1073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F_svi/TFI%20KI/1Q%202017/Za%20potpis/za%20potpis/TFI-KI%201Q2017%20nekonsolidiran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ANDA\TFI%20KI\1Q%202017\TFI-KI%201Q2017%20HPB_ispravlje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PODACI"/>
      <sheetName val="BILANCA"/>
      <sheetName val="RDG"/>
      <sheetName val="NT_I"/>
      <sheetName val="PK"/>
      <sheetName val="Bilješke"/>
    </sheetNames>
    <sheetDataSet>
      <sheetData sheetId="0"/>
      <sheetData sheetId="1">
        <row r="8">
          <cell r="K8">
            <v>435063654</v>
          </cell>
        </row>
      </sheetData>
      <sheetData sheetId="2">
        <row r="24">
          <cell r="L24">
            <v>14490872</v>
          </cell>
        </row>
        <row r="25">
          <cell r="L25">
            <v>95556161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PODACI"/>
      <sheetName val="BILANCA"/>
      <sheetName val="RDG"/>
      <sheetName val="NT_I"/>
      <sheetName val="PK"/>
      <sheetName val="Bilješk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8">
          <cell r="B108">
            <v>81583376</v>
          </cell>
        </row>
        <row r="109">
          <cell r="B109">
            <v>-3696</v>
          </cell>
        </row>
        <row r="111">
          <cell r="B111">
            <v>3880932056</v>
          </cell>
        </row>
        <row r="112">
          <cell r="B112">
            <v>-1097550703</v>
          </cell>
        </row>
        <row r="114">
          <cell r="B114">
            <v>4799866200</v>
          </cell>
        </row>
        <row r="115">
          <cell r="B115">
            <v>-222081486</v>
          </cell>
        </row>
        <row r="117">
          <cell r="B117">
            <v>1441669433</v>
          </cell>
        </row>
        <row r="118">
          <cell r="B118">
            <v>-18077066</v>
          </cell>
        </row>
        <row r="120">
          <cell r="B120">
            <v>4040077723</v>
          </cell>
        </row>
        <row r="121">
          <cell r="B121">
            <v>-2570940</v>
          </cell>
        </row>
        <row r="123">
          <cell r="B123">
            <v>-103076997</v>
          </cell>
        </row>
        <row r="124">
          <cell r="B124">
            <v>-45255706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ko.cizmesija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tabSelected="1" zoomScaleNormal="100" zoomScaleSheetLayoutView="100" workbookViewId="0">
      <selection activeCell="N2" sqref="N2"/>
    </sheetView>
  </sheetViews>
  <sheetFormatPr defaultColWidth="9.140625"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 x14ac:dyDescent="0.2">
      <c r="A1" s="216" t="s">
        <v>241</v>
      </c>
      <c r="B1" s="216"/>
      <c r="C1" s="1"/>
      <c r="D1" s="1"/>
      <c r="E1" s="1"/>
      <c r="F1" s="1"/>
      <c r="G1" s="1"/>
      <c r="H1" s="1"/>
      <c r="I1" s="1"/>
      <c r="J1" s="1"/>
    </row>
    <row r="2" spans="1:10" x14ac:dyDescent="0.2">
      <c r="A2" s="234" t="s">
        <v>242</v>
      </c>
      <c r="B2" s="234"/>
      <c r="C2" s="234"/>
      <c r="D2" s="235"/>
      <c r="E2" s="3" t="s">
        <v>243</v>
      </c>
      <c r="F2" s="4"/>
      <c r="G2" s="5" t="s">
        <v>162</v>
      </c>
      <c r="H2" s="3" t="s">
        <v>288</v>
      </c>
      <c r="I2" s="39"/>
      <c r="J2" s="1"/>
    </row>
    <row r="3" spans="1:10" x14ac:dyDescent="0.2">
      <c r="A3" s="6"/>
      <c r="B3" s="6"/>
      <c r="C3" s="6"/>
      <c r="D3" s="6"/>
      <c r="E3" s="7"/>
      <c r="F3" s="7"/>
      <c r="G3" s="6"/>
      <c r="H3" s="6"/>
      <c r="I3" s="40"/>
      <c r="J3" s="1"/>
    </row>
    <row r="4" spans="1:10" ht="14.25" customHeight="1" x14ac:dyDescent="0.2">
      <c r="A4" s="236" t="s">
        <v>244</v>
      </c>
      <c r="B4" s="236"/>
      <c r="C4" s="236"/>
      <c r="D4" s="236"/>
      <c r="E4" s="236"/>
      <c r="F4" s="236"/>
      <c r="G4" s="236"/>
      <c r="H4" s="236"/>
      <c r="I4" s="236"/>
      <c r="J4" s="1"/>
    </row>
    <row r="5" spans="1:10" x14ac:dyDescent="0.2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">
      <c r="A6" s="197" t="s">
        <v>247</v>
      </c>
      <c r="B6" s="198"/>
      <c r="C6" s="210" t="s">
        <v>9</v>
      </c>
      <c r="D6" s="219"/>
      <c r="E6" s="226"/>
      <c r="F6" s="226"/>
      <c r="G6" s="226"/>
      <c r="H6" s="226"/>
      <c r="I6" s="35"/>
      <c r="J6" s="1"/>
    </row>
    <row r="7" spans="1:10" x14ac:dyDescent="0.2">
      <c r="A7" s="36"/>
      <c r="B7" s="36"/>
      <c r="C7" s="13"/>
      <c r="D7" s="13"/>
      <c r="E7" s="226"/>
      <c r="F7" s="226"/>
      <c r="G7" s="226"/>
      <c r="H7" s="226"/>
      <c r="I7" s="35"/>
      <c r="J7" s="1"/>
    </row>
    <row r="8" spans="1:10" x14ac:dyDescent="0.2">
      <c r="A8" s="237" t="s">
        <v>246</v>
      </c>
      <c r="B8" s="238"/>
      <c r="C8" s="210" t="s">
        <v>10</v>
      </c>
      <c r="D8" s="219"/>
      <c r="E8" s="226"/>
      <c r="F8" s="226"/>
      <c r="G8" s="226"/>
      <c r="H8" s="226"/>
      <c r="I8" s="13"/>
      <c r="J8" s="1"/>
    </row>
    <row r="9" spans="1:10" x14ac:dyDescent="0.2">
      <c r="A9" s="37"/>
      <c r="B9" s="37"/>
      <c r="C9" s="14"/>
      <c r="D9" s="13"/>
      <c r="E9" s="13"/>
      <c r="F9" s="13"/>
      <c r="G9" s="13"/>
      <c r="H9" s="13"/>
      <c r="I9" s="13"/>
      <c r="J9" s="1"/>
    </row>
    <row r="10" spans="1:10" x14ac:dyDescent="0.2">
      <c r="A10" s="190" t="s">
        <v>245</v>
      </c>
      <c r="B10" s="191"/>
      <c r="C10" s="210" t="s">
        <v>11</v>
      </c>
      <c r="D10" s="219"/>
      <c r="E10" s="13"/>
      <c r="F10" s="13"/>
      <c r="G10" s="13"/>
      <c r="H10" s="13"/>
      <c r="I10" s="13"/>
      <c r="J10" s="1"/>
    </row>
    <row r="11" spans="1:10" x14ac:dyDescent="0.2">
      <c r="A11" s="191"/>
      <c r="B11" s="191"/>
      <c r="C11" s="13"/>
      <c r="D11" s="13"/>
      <c r="E11" s="13"/>
      <c r="F11" s="13"/>
      <c r="G11" s="13"/>
      <c r="H11" s="13"/>
      <c r="I11" s="13"/>
      <c r="J11" s="1"/>
    </row>
    <row r="12" spans="1:10" x14ac:dyDescent="0.2">
      <c r="A12" s="197" t="s">
        <v>248</v>
      </c>
      <c r="B12" s="198"/>
      <c r="C12" s="199" t="s">
        <v>273</v>
      </c>
      <c r="D12" s="229"/>
      <c r="E12" s="229"/>
      <c r="F12" s="229"/>
      <c r="G12" s="229"/>
      <c r="H12" s="229"/>
      <c r="I12" s="229"/>
      <c r="J12" s="1"/>
    </row>
    <row r="13" spans="1:10" x14ac:dyDescent="0.2">
      <c r="A13" s="36"/>
      <c r="B13" s="36"/>
      <c r="C13" s="15"/>
      <c r="D13" s="13"/>
      <c r="E13" s="13"/>
      <c r="F13" s="13"/>
      <c r="G13" s="13"/>
      <c r="H13" s="13"/>
      <c r="I13" s="13"/>
      <c r="J13" s="1"/>
    </row>
    <row r="14" spans="1:10" x14ac:dyDescent="0.2">
      <c r="A14" s="197" t="s">
        <v>249</v>
      </c>
      <c r="B14" s="198"/>
      <c r="C14" s="227">
        <v>10000</v>
      </c>
      <c r="D14" s="228"/>
      <c r="E14" s="13"/>
      <c r="F14" s="199" t="s">
        <v>12</v>
      </c>
      <c r="G14" s="229"/>
      <c r="H14" s="229"/>
      <c r="I14" s="229"/>
      <c r="J14" s="1"/>
    </row>
    <row r="15" spans="1:10" x14ac:dyDescent="0.2">
      <c r="A15" s="36"/>
      <c r="B15" s="36"/>
      <c r="C15" s="13"/>
      <c r="D15" s="13"/>
      <c r="E15" s="13"/>
      <c r="F15" s="13"/>
      <c r="G15" s="13"/>
      <c r="H15" s="13"/>
      <c r="I15" s="13"/>
      <c r="J15" s="1"/>
    </row>
    <row r="16" spans="1:10" x14ac:dyDescent="0.2">
      <c r="A16" s="197" t="s">
        <v>250</v>
      </c>
      <c r="B16" s="198"/>
      <c r="C16" s="199" t="s">
        <v>13</v>
      </c>
      <c r="D16" s="229"/>
      <c r="E16" s="229"/>
      <c r="F16" s="229"/>
      <c r="G16" s="229"/>
      <c r="H16" s="229"/>
      <c r="I16" s="229"/>
      <c r="J16" s="1"/>
    </row>
    <row r="17" spans="1:10" x14ac:dyDescent="0.2">
      <c r="A17" s="36"/>
      <c r="B17" s="36"/>
      <c r="C17" s="13"/>
      <c r="D17" s="13"/>
      <c r="E17" s="13"/>
      <c r="F17" s="13"/>
      <c r="G17" s="13"/>
      <c r="H17" s="13"/>
      <c r="I17" s="13"/>
      <c r="J17" s="1"/>
    </row>
    <row r="18" spans="1:10" x14ac:dyDescent="0.2">
      <c r="A18" s="197" t="s">
        <v>251</v>
      </c>
      <c r="B18" s="198"/>
      <c r="C18" s="217" t="s">
        <v>14</v>
      </c>
      <c r="D18" s="218"/>
      <c r="E18" s="218"/>
      <c r="F18" s="218"/>
      <c r="G18" s="218"/>
      <c r="H18" s="218"/>
      <c r="I18" s="218"/>
      <c r="J18" s="1"/>
    </row>
    <row r="19" spans="1:10" x14ac:dyDescent="0.2">
      <c r="A19" s="36"/>
      <c r="B19" s="36"/>
      <c r="C19" s="15"/>
      <c r="D19" s="13"/>
      <c r="E19" s="13"/>
      <c r="F19" s="13"/>
      <c r="G19" s="13"/>
      <c r="H19" s="13"/>
      <c r="I19" s="13"/>
      <c r="J19" s="1"/>
    </row>
    <row r="20" spans="1:10" x14ac:dyDescent="0.2">
      <c r="A20" s="197" t="s">
        <v>252</v>
      </c>
      <c r="B20" s="198"/>
      <c r="C20" s="217" t="s">
        <v>15</v>
      </c>
      <c r="D20" s="218"/>
      <c r="E20" s="218"/>
      <c r="F20" s="218"/>
      <c r="G20" s="218"/>
      <c r="H20" s="218"/>
      <c r="I20" s="218"/>
      <c r="J20" s="1"/>
    </row>
    <row r="21" spans="1:10" x14ac:dyDescent="0.2">
      <c r="A21" s="36"/>
      <c r="B21" s="36"/>
      <c r="C21" s="15"/>
      <c r="D21" s="13"/>
      <c r="E21" s="13"/>
      <c r="F21" s="13"/>
      <c r="G21" s="13"/>
      <c r="H21" s="13"/>
      <c r="I21" s="13"/>
      <c r="J21" s="1"/>
    </row>
    <row r="22" spans="1:10" x14ac:dyDescent="0.2">
      <c r="A22" s="197" t="s">
        <v>253</v>
      </c>
      <c r="B22" s="198"/>
      <c r="C22" s="16">
        <v>133</v>
      </c>
      <c r="D22" s="199" t="s">
        <v>12</v>
      </c>
      <c r="E22" s="230"/>
      <c r="F22" s="231"/>
      <c r="G22" s="232"/>
      <c r="H22" s="233"/>
      <c r="I22" s="24"/>
      <c r="J22" s="1"/>
    </row>
    <row r="23" spans="1:10" x14ac:dyDescent="0.2">
      <c r="A23" s="36"/>
      <c r="B23" s="36"/>
      <c r="C23" s="13"/>
      <c r="D23" s="17"/>
      <c r="E23" s="17"/>
      <c r="F23" s="17"/>
      <c r="G23" s="17"/>
      <c r="H23" s="13"/>
      <c r="I23" s="13"/>
      <c r="J23" s="1"/>
    </row>
    <row r="24" spans="1:10" x14ac:dyDescent="0.2">
      <c r="A24" s="197" t="s">
        <v>254</v>
      </c>
      <c r="B24" s="198"/>
      <c r="C24" s="16">
        <v>21</v>
      </c>
      <c r="D24" s="199" t="s">
        <v>16</v>
      </c>
      <c r="E24" s="230"/>
      <c r="F24" s="230"/>
      <c r="G24" s="231"/>
      <c r="H24" s="154" t="s">
        <v>257</v>
      </c>
      <c r="I24" s="41">
        <v>1067</v>
      </c>
      <c r="J24" s="1"/>
    </row>
    <row r="25" spans="1:10" x14ac:dyDescent="0.2">
      <c r="A25" s="36"/>
      <c r="B25" s="36"/>
      <c r="C25" s="13"/>
      <c r="D25" s="17"/>
      <c r="E25" s="17"/>
      <c r="F25" s="17"/>
      <c r="G25" s="36"/>
      <c r="H25" s="155" t="s">
        <v>258</v>
      </c>
      <c r="I25" s="15"/>
      <c r="J25" s="1"/>
    </row>
    <row r="26" spans="1:10" x14ac:dyDescent="0.2">
      <c r="A26" s="197" t="s">
        <v>255</v>
      </c>
      <c r="B26" s="198"/>
      <c r="C26" s="18" t="s">
        <v>256</v>
      </c>
      <c r="D26" s="19"/>
      <c r="E26" s="1"/>
      <c r="F26" s="20"/>
      <c r="G26" s="197" t="s">
        <v>259</v>
      </c>
      <c r="H26" s="198"/>
      <c r="I26" s="42" t="s">
        <v>17</v>
      </c>
      <c r="J26" s="1"/>
    </row>
    <row r="27" spans="1:10" x14ac:dyDescent="0.2">
      <c r="A27" s="36"/>
      <c r="B27" s="36"/>
      <c r="C27" s="13"/>
      <c r="D27" s="20"/>
      <c r="E27" s="20"/>
      <c r="F27" s="20"/>
      <c r="G27" s="20"/>
      <c r="H27" s="13"/>
      <c r="I27" s="43"/>
      <c r="J27" s="1"/>
    </row>
    <row r="28" spans="1:10" x14ac:dyDescent="0.2">
      <c r="A28" s="222" t="s">
        <v>260</v>
      </c>
      <c r="B28" s="223"/>
      <c r="C28" s="221"/>
      <c r="D28" s="221"/>
      <c r="E28" s="223" t="s">
        <v>261</v>
      </c>
      <c r="F28" s="224"/>
      <c r="G28" s="224"/>
      <c r="H28" s="221" t="s">
        <v>262</v>
      </c>
      <c r="I28" s="204"/>
      <c r="J28" s="1"/>
    </row>
    <row r="29" spans="1:10" x14ac:dyDescent="0.2">
      <c r="A29" s="1"/>
      <c r="B29" s="1"/>
      <c r="C29" s="1"/>
      <c r="D29" s="13"/>
      <c r="E29" s="13"/>
      <c r="F29" s="13"/>
      <c r="G29" s="13"/>
      <c r="H29" s="21"/>
      <c r="I29" s="43"/>
      <c r="J29" s="1"/>
    </row>
    <row r="30" spans="1:10" x14ac:dyDescent="0.2">
      <c r="A30" s="212"/>
      <c r="B30" s="213"/>
      <c r="C30" s="213"/>
      <c r="D30" s="214"/>
      <c r="E30" s="215"/>
      <c r="F30" s="213"/>
      <c r="G30" s="213"/>
      <c r="H30" s="210"/>
      <c r="I30" s="211"/>
      <c r="J30" s="1"/>
    </row>
    <row r="31" spans="1:10" x14ac:dyDescent="0.2">
      <c r="A31" s="36"/>
      <c r="B31" s="36"/>
      <c r="C31" s="15"/>
      <c r="D31" s="225"/>
      <c r="E31" s="225"/>
      <c r="F31" s="225"/>
      <c r="G31" s="226"/>
      <c r="H31" s="13"/>
      <c r="I31" s="44"/>
      <c r="J31" s="1"/>
    </row>
    <row r="32" spans="1:10" x14ac:dyDescent="0.2">
      <c r="A32" s="212"/>
      <c r="B32" s="213"/>
      <c r="C32" s="213"/>
      <c r="D32" s="214"/>
      <c r="E32" s="215"/>
      <c r="F32" s="213"/>
      <c r="G32" s="213"/>
      <c r="H32" s="210"/>
      <c r="I32" s="211"/>
      <c r="J32" s="1"/>
    </row>
    <row r="33" spans="1:10" x14ac:dyDescent="0.2">
      <c r="A33" s="36"/>
      <c r="B33" s="36"/>
      <c r="C33" s="15"/>
      <c r="D33" s="34"/>
      <c r="E33" s="34"/>
      <c r="F33" s="34"/>
      <c r="G33" s="35"/>
      <c r="H33" s="13"/>
      <c r="I33" s="45"/>
      <c r="J33" s="1"/>
    </row>
    <row r="34" spans="1:10" x14ac:dyDescent="0.2">
      <c r="A34" s="212"/>
      <c r="B34" s="213"/>
      <c r="C34" s="213"/>
      <c r="D34" s="214"/>
      <c r="E34" s="215"/>
      <c r="F34" s="213"/>
      <c r="G34" s="213"/>
      <c r="H34" s="210"/>
      <c r="I34" s="211"/>
      <c r="J34" s="1"/>
    </row>
    <row r="35" spans="1:10" x14ac:dyDescent="0.2">
      <c r="A35" s="36"/>
      <c r="B35" s="36"/>
      <c r="C35" s="15"/>
      <c r="D35" s="34"/>
      <c r="E35" s="34"/>
      <c r="F35" s="34"/>
      <c r="G35" s="35"/>
      <c r="H35" s="13"/>
      <c r="I35" s="45"/>
      <c r="J35" s="1"/>
    </row>
    <row r="36" spans="1:10" x14ac:dyDescent="0.2">
      <c r="A36" s="212"/>
      <c r="B36" s="213"/>
      <c r="C36" s="213"/>
      <c r="D36" s="214"/>
      <c r="E36" s="215"/>
      <c r="F36" s="213"/>
      <c r="G36" s="213"/>
      <c r="H36" s="210"/>
      <c r="I36" s="211"/>
      <c r="J36" s="1"/>
    </row>
    <row r="37" spans="1:10" x14ac:dyDescent="0.2">
      <c r="A37" s="22"/>
      <c r="B37" s="22"/>
      <c r="C37" s="192"/>
      <c r="D37" s="193"/>
      <c r="E37" s="13"/>
      <c r="F37" s="192"/>
      <c r="G37" s="193"/>
      <c r="H37" s="13"/>
      <c r="I37" s="13"/>
      <c r="J37" s="1"/>
    </row>
    <row r="38" spans="1:10" x14ac:dyDescent="0.2">
      <c r="A38" s="212"/>
      <c r="B38" s="213"/>
      <c r="C38" s="213"/>
      <c r="D38" s="214"/>
      <c r="E38" s="215"/>
      <c r="F38" s="213"/>
      <c r="G38" s="213"/>
      <c r="H38" s="210"/>
      <c r="I38" s="211"/>
      <c r="J38" s="1"/>
    </row>
    <row r="39" spans="1:10" x14ac:dyDescent="0.2">
      <c r="A39" s="22"/>
      <c r="B39" s="22"/>
      <c r="C39" s="32"/>
      <c r="D39" s="33"/>
      <c r="E39" s="13"/>
      <c r="F39" s="32"/>
      <c r="G39" s="33"/>
      <c r="H39" s="13"/>
      <c r="I39" s="13"/>
      <c r="J39" s="1"/>
    </row>
    <row r="40" spans="1:10" x14ac:dyDescent="0.2">
      <c r="A40" s="212"/>
      <c r="B40" s="213"/>
      <c r="C40" s="213"/>
      <c r="D40" s="214"/>
      <c r="E40" s="215"/>
      <c r="F40" s="213"/>
      <c r="G40" s="213"/>
      <c r="H40" s="210"/>
      <c r="I40" s="211"/>
      <c r="J40" s="1"/>
    </row>
    <row r="41" spans="1:10" x14ac:dyDescent="0.2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">
      <c r="A42" s="22"/>
      <c r="B42" s="22"/>
      <c r="C42" s="32"/>
      <c r="D42" s="33"/>
      <c r="E42" s="13"/>
      <c r="F42" s="32"/>
      <c r="G42" s="33"/>
      <c r="H42" s="13"/>
      <c r="I42" s="13"/>
      <c r="J42" s="1"/>
    </row>
    <row r="43" spans="1:10" x14ac:dyDescent="0.2">
      <c r="A43" s="190" t="s">
        <v>263</v>
      </c>
      <c r="B43" s="191"/>
      <c r="C43" s="26"/>
      <c r="D43" s="14"/>
      <c r="E43" s="14"/>
      <c r="F43" s="26"/>
      <c r="G43" s="14"/>
      <c r="H43" s="14"/>
      <c r="I43" s="14"/>
      <c r="J43" s="1"/>
    </row>
    <row r="44" spans="1:10" x14ac:dyDescent="0.2">
      <c r="A44" s="190" t="s">
        <v>264</v>
      </c>
      <c r="B44" s="194"/>
      <c r="C44" s="210" t="s">
        <v>276</v>
      </c>
      <c r="D44" s="219"/>
      <c r="E44" s="13"/>
      <c r="F44" s="199" t="s">
        <v>276</v>
      </c>
      <c r="G44" s="213"/>
      <c r="H44" s="213"/>
      <c r="I44" s="213"/>
      <c r="J44" s="1"/>
    </row>
    <row r="45" spans="1:10" x14ac:dyDescent="0.2">
      <c r="A45" s="22"/>
      <c r="B45" s="22"/>
      <c r="C45" s="192"/>
      <c r="D45" s="193"/>
      <c r="E45" s="13"/>
      <c r="F45" s="192"/>
      <c r="G45" s="220"/>
      <c r="H45" s="27"/>
      <c r="I45" s="27"/>
      <c r="J45" s="1"/>
    </row>
    <row r="46" spans="1:10" x14ac:dyDescent="0.2">
      <c r="A46" s="190" t="s">
        <v>265</v>
      </c>
      <c r="B46" s="194"/>
      <c r="C46" s="199" t="s">
        <v>18</v>
      </c>
      <c r="D46" s="200"/>
      <c r="E46" s="200"/>
      <c r="F46" s="200"/>
      <c r="G46" s="200"/>
      <c r="H46" s="200"/>
      <c r="I46" s="200"/>
      <c r="J46" s="1"/>
    </row>
    <row r="47" spans="1:10" x14ac:dyDescent="0.2">
      <c r="A47" s="36"/>
      <c r="B47" s="36"/>
      <c r="C47" s="15"/>
      <c r="D47" s="13"/>
      <c r="E47" s="13"/>
      <c r="F47" s="13"/>
      <c r="G47" s="13"/>
      <c r="H47" s="13"/>
      <c r="I47" s="13"/>
      <c r="J47" s="1"/>
    </row>
    <row r="48" spans="1:10" x14ac:dyDescent="0.2">
      <c r="A48" s="190" t="s">
        <v>266</v>
      </c>
      <c r="B48" s="194"/>
      <c r="C48" s="208" t="s">
        <v>19</v>
      </c>
      <c r="D48" s="196"/>
      <c r="E48" s="209"/>
      <c r="F48" s="13"/>
      <c r="G48" s="154" t="s">
        <v>267</v>
      </c>
      <c r="H48" s="208" t="s">
        <v>20</v>
      </c>
      <c r="I48" s="196"/>
      <c r="J48" s="1"/>
    </row>
    <row r="49" spans="1:10" x14ac:dyDescent="0.2">
      <c r="A49" s="36"/>
      <c r="B49" s="36"/>
      <c r="C49" s="15"/>
      <c r="D49" s="13"/>
      <c r="E49" s="13"/>
      <c r="F49" s="13"/>
      <c r="G49" s="13"/>
      <c r="H49" s="13"/>
      <c r="I49" s="13"/>
      <c r="J49" s="1"/>
    </row>
    <row r="50" spans="1:10" x14ac:dyDescent="0.2">
      <c r="A50" s="190" t="s">
        <v>251</v>
      </c>
      <c r="B50" s="194"/>
      <c r="C50" s="195" t="s">
        <v>21</v>
      </c>
      <c r="D50" s="196"/>
      <c r="E50" s="196"/>
      <c r="F50" s="196"/>
      <c r="G50" s="196"/>
      <c r="H50" s="196"/>
      <c r="I50" s="196"/>
      <c r="J50" s="1"/>
    </row>
    <row r="51" spans="1:10" x14ac:dyDescent="0.2">
      <c r="A51" s="36"/>
      <c r="B51" s="36"/>
      <c r="C51" s="13"/>
      <c r="D51" s="13"/>
      <c r="E51" s="13"/>
      <c r="F51" s="13"/>
      <c r="G51" s="13"/>
      <c r="H51" s="13"/>
      <c r="I51" s="13"/>
      <c r="J51" s="1"/>
    </row>
    <row r="52" spans="1:10" x14ac:dyDescent="0.2">
      <c r="A52" s="197" t="s">
        <v>268</v>
      </c>
      <c r="B52" s="198"/>
      <c r="C52" s="199" t="s">
        <v>22</v>
      </c>
      <c r="D52" s="200"/>
      <c r="E52" s="200"/>
      <c r="F52" s="200"/>
      <c r="G52" s="200"/>
      <c r="H52" s="200"/>
      <c r="I52" s="200"/>
      <c r="J52" s="1"/>
    </row>
    <row r="53" spans="1:10" x14ac:dyDescent="0.2">
      <c r="A53" s="14"/>
      <c r="B53" s="14"/>
      <c r="C53" s="206" t="s">
        <v>269</v>
      </c>
      <c r="D53" s="207"/>
      <c r="E53" s="207"/>
      <c r="F53" s="207"/>
      <c r="G53" s="207"/>
      <c r="H53" s="207"/>
      <c r="I53" s="31"/>
      <c r="J53" s="1"/>
    </row>
    <row r="54" spans="1:10" x14ac:dyDescent="0.2">
      <c r="A54" s="14"/>
      <c r="B54" s="14"/>
      <c r="C54" s="31"/>
      <c r="D54" s="31"/>
      <c r="E54" s="31"/>
      <c r="F54" s="31"/>
      <c r="G54" s="31"/>
      <c r="H54" s="28"/>
      <c r="I54" s="31"/>
      <c r="J54" s="1"/>
    </row>
    <row r="55" spans="1:10" x14ac:dyDescent="0.2">
      <c r="A55" s="14"/>
      <c r="B55" s="14"/>
      <c r="C55" s="31"/>
      <c r="D55" s="31"/>
      <c r="E55" s="31"/>
      <c r="F55" s="31"/>
      <c r="G55" s="31"/>
      <c r="H55" s="31"/>
      <c r="I55" s="31"/>
      <c r="J55" s="1"/>
    </row>
    <row r="56" spans="1:10" x14ac:dyDescent="0.2">
      <c r="A56" s="14"/>
      <c r="B56" s="201" t="s">
        <v>270</v>
      </c>
      <c r="C56" s="202"/>
      <c r="D56" s="202"/>
      <c r="E56" s="202"/>
      <c r="F56" s="29"/>
      <c r="G56" s="29"/>
      <c r="H56" s="29"/>
      <c r="I56" s="29"/>
      <c r="J56" s="1"/>
    </row>
    <row r="57" spans="1:10" x14ac:dyDescent="0.2">
      <c r="A57" s="14"/>
      <c r="B57" s="201" t="s">
        <v>271</v>
      </c>
      <c r="C57" s="202"/>
      <c r="D57" s="202"/>
      <c r="E57" s="202"/>
      <c r="F57" s="202"/>
      <c r="G57" s="202"/>
      <c r="H57" s="202"/>
      <c r="I57" s="202"/>
      <c r="J57" s="1"/>
    </row>
    <row r="58" spans="1:10" x14ac:dyDescent="0.2">
      <c r="A58" s="14"/>
      <c r="B58" s="201" t="s">
        <v>272</v>
      </c>
      <c r="C58" s="202"/>
      <c r="D58" s="202"/>
      <c r="E58" s="202"/>
      <c r="F58" s="202"/>
      <c r="G58" s="202"/>
      <c r="H58" s="202"/>
      <c r="I58" s="29"/>
      <c r="J58" s="1"/>
    </row>
    <row r="59" spans="1:10" x14ac:dyDescent="0.2">
      <c r="A59" s="14"/>
      <c r="B59" s="201" t="s">
        <v>275</v>
      </c>
      <c r="C59" s="202"/>
      <c r="D59" s="202"/>
      <c r="E59" s="202"/>
      <c r="F59" s="202"/>
      <c r="G59" s="202"/>
      <c r="H59" s="202"/>
      <c r="I59" s="202"/>
      <c r="J59" s="1"/>
    </row>
    <row r="60" spans="1:10" x14ac:dyDescent="0.2">
      <c r="A60" s="14"/>
      <c r="B60" s="201" t="s">
        <v>274</v>
      </c>
      <c r="C60" s="202"/>
      <c r="D60" s="202"/>
      <c r="E60" s="202"/>
      <c r="F60" s="202"/>
      <c r="G60" s="202"/>
      <c r="H60" s="202"/>
      <c r="I60" s="202"/>
      <c r="J60" s="1"/>
    </row>
    <row r="61" spans="1:10" x14ac:dyDescent="0.2">
      <c r="A61" s="14"/>
      <c r="B61" s="30"/>
      <c r="C61" s="30"/>
      <c r="D61" s="30"/>
      <c r="E61" s="30"/>
      <c r="F61" s="30"/>
      <c r="G61" s="30"/>
      <c r="H61" s="31"/>
      <c r="I61" s="31"/>
      <c r="J61" s="1"/>
    </row>
    <row r="62" spans="1:10" x14ac:dyDescent="0.2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x14ac:dyDescent="0.2">
      <c r="A63" s="46" t="s">
        <v>0</v>
      </c>
      <c r="B63" s="13"/>
      <c r="C63" s="13"/>
      <c r="D63" s="13"/>
      <c r="E63" s="13"/>
      <c r="F63" s="13"/>
      <c r="G63" s="13"/>
      <c r="H63" s="1"/>
      <c r="I63" s="13"/>
      <c r="J63" s="1"/>
    </row>
    <row r="64" spans="1:10" x14ac:dyDescent="0.2">
      <c r="A64" s="13"/>
      <c r="B64" s="13"/>
      <c r="C64" s="13"/>
      <c r="D64" s="13"/>
      <c r="E64" s="14"/>
      <c r="F64" s="1"/>
      <c r="G64" s="203"/>
      <c r="H64" s="204"/>
      <c r="I64" s="205"/>
      <c r="J64" s="1"/>
    </row>
    <row r="65" spans="1:10" x14ac:dyDescent="0.2">
      <c r="A65" s="38"/>
      <c r="B65" s="38"/>
      <c r="C65" s="13"/>
      <c r="D65" s="13"/>
      <c r="E65" s="13"/>
      <c r="F65" s="13"/>
      <c r="G65" s="192"/>
      <c r="H65" s="193"/>
      <c r="I65" s="13"/>
      <c r="J65" s="1"/>
    </row>
  </sheetData>
  <protectedRanges>
    <protectedRange sqref="I24 A30:I30 A32:I32" name="Range1"/>
    <protectedRange sqref="E2" name="Range1_1"/>
    <protectedRange sqref="H2" name="Range1_2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</protectedRanges>
  <mergeCells count="75">
    <mergeCell ref="A10:B11"/>
    <mergeCell ref="C10:D10"/>
    <mergeCell ref="A12:B12"/>
    <mergeCell ref="A2:D2"/>
    <mergeCell ref="A4:I4"/>
    <mergeCell ref="A6:B6"/>
    <mergeCell ref="C6:D6"/>
    <mergeCell ref="E6:H8"/>
    <mergeCell ref="A8:B8"/>
    <mergeCell ref="C8:D8"/>
    <mergeCell ref="C12:I12"/>
    <mergeCell ref="A14:B14"/>
    <mergeCell ref="C14:D14"/>
    <mergeCell ref="F14:I14"/>
    <mergeCell ref="A26:B26"/>
    <mergeCell ref="G26:H26"/>
    <mergeCell ref="D24:G24"/>
    <mergeCell ref="A20:B20"/>
    <mergeCell ref="C20:I20"/>
    <mergeCell ref="A22:B22"/>
    <mergeCell ref="D22:F22"/>
    <mergeCell ref="G22:H22"/>
    <mergeCell ref="A16:B16"/>
    <mergeCell ref="C16:I16"/>
    <mergeCell ref="H28:I28"/>
    <mergeCell ref="H38:I38"/>
    <mergeCell ref="H32:I32"/>
    <mergeCell ref="H36:I36"/>
    <mergeCell ref="A28:D28"/>
    <mergeCell ref="E28:G28"/>
    <mergeCell ref="A32:D32"/>
    <mergeCell ref="D31:G31"/>
    <mergeCell ref="H34:I34"/>
    <mergeCell ref="A36:D36"/>
    <mergeCell ref="E36:G36"/>
    <mergeCell ref="E32:G32"/>
    <mergeCell ref="A46:B46"/>
    <mergeCell ref="A44:B44"/>
    <mergeCell ref="C44:D44"/>
    <mergeCell ref="F44:I44"/>
    <mergeCell ref="C46:I46"/>
    <mergeCell ref="C45:D45"/>
    <mergeCell ref="F45:G45"/>
    <mergeCell ref="H40:I40"/>
    <mergeCell ref="A40:D40"/>
    <mergeCell ref="E40:G40"/>
    <mergeCell ref="A1:B1"/>
    <mergeCell ref="C37:D37"/>
    <mergeCell ref="F37:G37"/>
    <mergeCell ref="A38:D38"/>
    <mergeCell ref="E38:G38"/>
    <mergeCell ref="A34:D34"/>
    <mergeCell ref="E34:G34"/>
    <mergeCell ref="A18:B18"/>
    <mergeCell ref="C18:I18"/>
    <mergeCell ref="H30:I30"/>
    <mergeCell ref="A30:D30"/>
    <mergeCell ref="E30:G30"/>
    <mergeCell ref="A24:B24"/>
    <mergeCell ref="A43:B43"/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H48:I48"/>
    <mergeCell ref="A48:B48"/>
    <mergeCell ref="C48:E48"/>
  </mergeCells>
  <phoneticPr fontId="4" type="noConversion"/>
  <conditionalFormatting sqref="H29">
    <cfRule type="cellIs" dxfId="19" priority="2" stopIfTrue="1" operator="equal">
      <formula>"DA"</formula>
    </cfRule>
  </conditionalFormatting>
  <conditionalFormatting sqref="H2">
    <cfRule type="cellIs" dxfId="18" priority="3" stopIfTrue="1" operator="lessThan">
      <formula>#REF!</formula>
    </cfRule>
  </conditionalFormatting>
  <conditionalFormatting sqref="H2">
    <cfRule type="cellIs" dxfId="17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C6:D10 I26 H48 C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Normal="100" workbookViewId="0">
      <selection activeCell="A2" sqref="A2:K52"/>
    </sheetView>
  </sheetViews>
  <sheetFormatPr defaultColWidth="9.140625" defaultRowHeight="12.75" x14ac:dyDescent="0.2"/>
  <cols>
    <col min="1" max="9" width="9.140625" style="70"/>
    <col min="10" max="11" width="15.28515625" style="70" customWidth="1"/>
    <col min="12" max="12" width="11.140625" style="70" bestFit="1" customWidth="1"/>
    <col min="13" max="13" width="11.7109375" style="70" bestFit="1" customWidth="1"/>
    <col min="14" max="16384" width="9.140625" style="70"/>
  </cols>
  <sheetData>
    <row r="1" spans="1:1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87"/>
    </row>
    <row r="2" spans="1:11" x14ac:dyDescent="0.2">
      <c r="A2" s="277" t="s">
        <v>82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</row>
    <row r="3" spans="1:11" x14ac:dyDescent="0.2">
      <c r="A3" s="57"/>
      <c r="B3" s="57"/>
      <c r="C3" s="57"/>
      <c r="D3" s="278" t="s">
        <v>81</v>
      </c>
      <c r="E3" s="279"/>
      <c r="F3" s="280" t="s">
        <v>288</v>
      </c>
      <c r="G3" s="281"/>
      <c r="H3" s="57"/>
      <c r="I3" s="57"/>
      <c r="J3" s="282" t="s">
        <v>57</v>
      </c>
      <c r="K3" s="282"/>
    </row>
    <row r="4" spans="1:11" ht="21" x14ac:dyDescent="0.2">
      <c r="A4" s="283" t="s">
        <v>83</v>
      </c>
      <c r="B4" s="283"/>
      <c r="C4" s="283"/>
      <c r="D4" s="283"/>
      <c r="E4" s="283"/>
      <c r="F4" s="283"/>
      <c r="G4" s="283"/>
      <c r="H4" s="283"/>
      <c r="I4" s="140" t="s">
        <v>84</v>
      </c>
      <c r="J4" s="157" t="s">
        <v>280</v>
      </c>
      <c r="K4" s="141" t="s">
        <v>288</v>
      </c>
    </row>
    <row r="5" spans="1:11" x14ac:dyDescent="0.2">
      <c r="A5" s="270">
        <v>1</v>
      </c>
      <c r="B5" s="270"/>
      <c r="C5" s="270"/>
      <c r="D5" s="270"/>
      <c r="E5" s="270"/>
      <c r="F5" s="270"/>
      <c r="G5" s="270"/>
      <c r="H5" s="270"/>
      <c r="I5" s="50">
        <v>2</v>
      </c>
      <c r="J5" s="141">
        <v>3</v>
      </c>
      <c r="K5" s="141">
        <v>4</v>
      </c>
    </row>
    <row r="6" spans="1:11" x14ac:dyDescent="0.2">
      <c r="A6" s="271" t="s">
        <v>133</v>
      </c>
      <c r="B6" s="272"/>
      <c r="C6" s="272"/>
      <c r="D6" s="272"/>
      <c r="E6" s="272"/>
      <c r="F6" s="272"/>
      <c r="G6" s="272"/>
      <c r="H6" s="272"/>
      <c r="I6" s="272"/>
      <c r="J6" s="272"/>
      <c r="K6" s="273"/>
    </row>
    <row r="7" spans="1:11" x14ac:dyDescent="0.2">
      <c r="A7" s="274" t="s">
        <v>85</v>
      </c>
      <c r="B7" s="275"/>
      <c r="C7" s="275"/>
      <c r="D7" s="275"/>
      <c r="E7" s="275"/>
      <c r="F7" s="275"/>
      <c r="G7" s="275"/>
      <c r="H7" s="276"/>
      <c r="I7" s="58">
        <v>1</v>
      </c>
      <c r="J7" s="166">
        <f>SUM(J8:J9)</f>
        <v>2263303114</v>
      </c>
      <c r="K7" s="166">
        <f>SUM(K8:K9)</f>
        <v>2657997177</v>
      </c>
    </row>
    <row r="8" spans="1:11" x14ac:dyDescent="0.2">
      <c r="A8" s="261" t="s">
        <v>86</v>
      </c>
      <c r="B8" s="262"/>
      <c r="C8" s="262"/>
      <c r="D8" s="262"/>
      <c r="E8" s="262"/>
      <c r="F8" s="262"/>
      <c r="G8" s="262"/>
      <c r="H8" s="263"/>
      <c r="I8" s="60">
        <v>2</v>
      </c>
      <c r="J8" s="61">
        <v>421479852</v>
      </c>
      <c r="K8" s="61">
        <v>435063654</v>
      </c>
    </row>
    <row r="9" spans="1:11" x14ac:dyDescent="0.2">
      <c r="A9" s="261" t="s">
        <v>87</v>
      </c>
      <c r="B9" s="262"/>
      <c r="C9" s="262"/>
      <c r="D9" s="262"/>
      <c r="E9" s="262"/>
      <c r="F9" s="262"/>
      <c r="G9" s="262"/>
      <c r="H9" s="263"/>
      <c r="I9" s="60">
        <v>3</v>
      </c>
      <c r="J9" s="61">
        <v>1841823262</v>
      </c>
      <c r="K9" s="61">
        <v>2222933523</v>
      </c>
    </row>
    <row r="10" spans="1:11" x14ac:dyDescent="0.2">
      <c r="A10" s="261" t="s">
        <v>205</v>
      </c>
      <c r="B10" s="262"/>
      <c r="C10" s="262"/>
      <c r="D10" s="262"/>
      <c r="E10" s="262"/>
      <c r="F10" s="262"/>
      <c r="G10" s="262"/>
      <c r="H10" s="263"/>
      <c r="I10" s="60">
        <v>4</v>
      </c>
      <c r="J10" s="61">
        <v>774135009</v>
      </c>
      <c r="K10" s="61">
        <v>624332685</v>
      </c>
    </row>
    <row r="11" spans="1:11" x14ac:dyDescent="0.2">
      <c r="A11" s="261" t="s">
        <v>88</v>
      </c>
      <c r="B11" s="262"/>
      <c r="C11" s="262"/>
      <c r="D11" s="262"/>
      <c r="E11" s="262"/>
      <c r="F11" s="262"/>
      <c r="G11" s="262"/>
      <c r="H11" s="263"/>
      <c r="I11" s="60">
        <v>5</v>
      </c>
      <c r="J11" s="61">
        <v>415536615</v>
      </c>
      <c r="K11" s="61">
        <v>411289647</v>
      </c>
    </row>
    <row r="12" spans="1:11" x14ac:dyDescent="0.2">
      <c r="A12" s="261" t="s">
        <v>89</v>
      </c>
      <c r="B12" s="262"/>
      <c r="C12" s="262"/>
      <c r="D12" s="262"/>
      <c r="E12" s="262"/>
      <c r="F12" s="262"/>
      <c r="G12" s="262"/>
      <c r="H12" s="263"/>
      <c r="I12" s="60">
        <v>6</v>
      </c>
      <c r="J12" s="61">
        <v>551322886</v>
      </c>
      <c r="K12" s="61">
        <v>503382141</v>
      </c>
    </row>
    <row r="13" spans="1:11" x14ac:dyDescent="0.2">
      <c r="A13" s="261" t="s">
        <v>90</v>
      </c>
      <c r="B13" s="262"/>
      <c r="C13" s="262"/>
      <c r="D13" s="262"/>
      <c r="E13" s="262"/>
      <c r="F13" s="262"/>
      <c r="G13" s="262"/>
      <c r="H13" s="263"/>
      <c r="I13" s="60">
        <v>7</v>
      </c>
      <c r="J13" s="61">
        <v>2630574528</v>
      </c>
      <c r="K13" s="61">
        <v>2388870141</v>
      </c>
    </row>
    <row r="14" spans="1:11" x14ac:dyDescent="0.2">
      <c r="A14" s="261" t="s">
        <v>91</v>
      </c>
      <c r="B14" s="262"/>
      <c r="C14" s="262"/>
      <c r="D14" s="262"/>
      <c r="E14" s="262"/>
      <c r="F14" s="262"/>
      <c r="G14" s="262"/>
      <c r="H14" s="263"/>
      <c r="I14" s="60">
        <v>8</v>
      </c>
      <c r="J14" s="61">
        <v>442835059</v>
      </c>
      <c r="K14" s="61">
        <v>286587689</v>
      </c>
    </row>
    <row r="15" spans="1:11" ht="24.75" customHeight="1" x14ac:dyDescent="0.2">
      <c r="A15" s="261" t="s">
        <v>92</v>
      </c>
      <c r="B15" s="262"/>
      <c r="C15" s="262"/>
      <c r="D15" s="262"/>
      <c r="E15" s="262"/>
      <c r="F15" s="262"/>
      <c r="G15" s="262"/>
      <c r="H15" s="263"/>
      <c r="I15" s="60">
        <v>9</v>
      </c>
      <c r="J15" s="61">
        <v>0</v>
      </c>
      <c r="K15" s="61">
        <v>0</v>
      </c>
    </row>
    <row r="16" spans="1:11" x14ac:dyDescent="0.2">
      <c r="A16" s="261" t="s">
        <v>93</v>
      </c>
      <c r="B16" s="262"/>
      <c r="C16" s="262"/>
      <c r="D16" s="262"/>
      <c r="E16" s="262"/>
      <c r="F16" s="262"/>
      <c r="G16" s="262"/>
      <c r="H16" s="263"/>
      <c r="I16" s="60">
        <v>10</v>
      </c>
      <c r="J16" s="61">
        <v>3780197</v>
      </c>
      <c r="K16" s="61">
        <v>0</v>
      </c>
    </row>
    <row r="17" spans="1:13" x14ac:dyDescent="0.2">
      <c r="A17" s="261" t="s">
        <v>94</v>
      </c>
      <c r="B17" s="262"/>
      <c r="C17" s="262"/>
      <c r="D17" s="262"/>
      <c r="E17" s="262"/>
      <c r="F17" s="262"/>
      <c r="G17" s="262"/>
      <c r="H17" s="263"/>
      <c r="I17" s="60">
        <v>11</v>
      </c>
      <c r="J17" s="61">
        <v>81579680</v>
      </c>
      <c r="K17" s="61">
        <v>76048282</v>
      </c>
    </row>
    <row r="18" spans="1:13" x14ac:dyDescent="0.2">
      <c r="A18" s="261" t="s">
        <v>95</v>
      </c>
      <c r="B18" s="262"/>
      <c r="C18" s="262"/>
      <c r="D18" s="262"/>
      <c r="E18" s="262"/>
      <c r="F18" s="262"/>
      <c r="G18" s="262"/>
      <c r="H18" s="263"/>
      <c r="I18" s="60">
        <v>12</v>
      </c>
      <c r="J18" s="61">
        <v>11250340147</v>
      </c>
      <c r="K18" s="61">
        <v>11056555421</v>
      </c>
      <c r="L18" s="148"/>
    </row>
    <row r="19" spans="1:13" x14ac:dyDescent="0.2">
      <c r="A19" s="267" t="s">
        <v>97</v>
      </c>
      <c r="B19" s="268"/>
      <c r="C19" s="268"/>
      <c r="D19" s="268"/>
      <c r="E19" s="268"/>
      <c r="F19" s="268"/>
      <c r="G19" s="268"/>
      <c r="H19" s="269"/>
      <c r="I19" s="60">
        <v>13</v>
      </c>
      <c r="J19" s="61">
        <v>53420000</v>
      </c>
      <c r="K19" s="61">
        <v>53420000</v>
      </c>
    </row>
    <row r="20" spans="1:13" x14ac:dyDescent="0.2">
      <c r="A20" s="261" t="s">
        <v>98</v>
      </c>
      <c r="B20" s="262"/>
      <c r="C20" s="262"/>
      <c r="D20" s="262"/>
      <c r="E20" s="262"/>
      <c r="F20" s="262"/>
      <c r="G20" s="262"/>
      <c r="H20" s="263"/>
      <c r="I20" s="60">
        <v>14</v>
      </c>
      <c r="J20" s="61">
        <v>0</v>
      </c>
      <c r="K20" s="61">
        <v>0</v>
      </c>
    </row>
    <row r="21" spans="1:13" x14ac:dyDescent="0.2">
      <c r="A21" s="261" t="s">
        <v>99</v>
      </c>
      <c r="B21" s="262"/>
      <c r="C21" s="262"/>
      <c r="D21" s="262"/>
      <c r="E21" s="262"/>
      <c r="F21" s="262"/>
      <c r="G21" s="262"/>
      <c r="H21" s="263"/>
      <c r="I21" s="60">
        <v>15</v>
      </c>
      <c r="J21" s="61">
        <v>146091281</v>
      </c>
      <c r="K21" s="61">
        <v>143437356</v>
      </c>
    </row>
    <row r="22" spans="1:13" x14ac:dyDescent="0.2">
      <c r="A22" s="261" t="s">
        <v>100</v>
      </c>
      <c r="B22" s="262"/>
      <c r="C22" s="262"/>
      <c r="D22" s="262"/>
      <c r="E22" s="262"/>
      <c r="F22" s="262"/>
      <c r="G22" s="262"/>
      <c r="H22" s="263"/>
      <c r="I22" s="60">
        <v>16</v>
      </c>
      <c r="J22" s="61">
        <v>744801351</v>
      </c>
      <c r="K22" s="61">
        <v>866076738</v>
      </c>
    </row>
    <row r="23" spans="1:13" x14ac:dyDescent="0.2">
      <c r="A23" s="264" t="s">
        <v>277</v>
      </c>
      <c r="B23" s="265"/>
      <c r="C23" s="265"/>
      <c r="D23" s="265"/>
      <c r="E23" s="265"/>
      <c r="F23" s="265"/>
      <c r="G23" s="265"/>
      <c r="H23" s="266"/>
      <c r="I23" s="62">
        <v>17</v>
      </c>
      <c r="J23" s="167">
        <f>SUM(J10:J22)+J7</f>
        <v>19357719867</v>
      </c>
      <c r="K23" s="167">
        <f>SUM(K10:K22)+K7</f>
        <v>19067997277</v>
      </c>
    </row>
    <row r="24" spans="1:13" x14ac:dyDescent="0.2">
      <c r="A24" s="251" t="s">
        <v>101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4"/>
    </row>
    <row r="25" spans="1:13" x14ac:dyDescent="0.2">
      <c r="A25" s="258" t="s">
        <v>102</v>
      </c>
      <c r="B25" s="259"/>
      <c r="C25" s="259"/>
      <c r="D25" s="259"/>
      <c r="E25" s="259"/>
      <c r="F25" s="259"/>
      <c r="G25" s="259"/>
      <c r="H25" s="260"/>
      <c r="I25" s="53">
        <v>18</v>
      </c>
      <c r="J25" s="168">
        <f>SUM(J26:J27)</f>
        <v>620995448</v>
      </c>
      <c r="K25" s="166">
        <f>SUM(K26:K27)</f>
        <v>598907896</v>
      </c>
    </row>
    <row r="26" spans="1:13" x14ac:dyDescent="0.2">
      <c r="A26" s="242" t="s">
        <v>103</v>
      </c>
      <c r="B26" s="243"/>
      <c r="C26" s="243"/>
      <c r="D26" s="243"/>
      <c r="E26" s="243"/>
      <c r="F26" s="243"/>
      <c r="G26" s="243"/>
      <c r="H26" s="244"/>
      <c r="I26" s="53">
        <v>19</v>
      </c>
      <c r="J26" s="169">
        <v>0</v>
      </c>
      <c r="K26" s="61">
        <v>0</v>
      </c>
    </row>
    <row r="27" spans="1:13" x14ac:dyDescent="0.2">
      <c r="A27" s="242" t="s">
        <v>104</v>
      </c>
      <c r="B27" s="243"/>
      <c r="C27" s="243"/>
      <c r="D27" s="243"/>
      <c r="E27" s="243"/>
      <c r="F27" s="243"/>
      <c r="G27" s="243"/>
      <c r="H27" s="244"/>
      <c r="I27" s="53">
        <v>20</v>
      </c>
      <c r="J27" s="169">
        <v>620995448</v>
      </c>
      <c r="K27" s="61">
        <v>598907896</v>
      </c>
    </row>
    <row r="28" spans="1:13" x14ac:dyDescent="0.2">
      <c r="A28" s="242" t="s">
        <v>105</v>
      </c>
      <c r="B28" s="243"/>
      <c r="C28" s="243"/>
      <c r="D28" s="243"/>
      <c r="E28" s="243"/>
      <c r="F28" s="243"/>
      <c r="G28" s="243"/>
      <c r="H28" s="244"/>
      <c r="I28" s="53">
        <v>21</v>
      </c>
      <c r="J28" s="170">
        <f>SUM(J29:J31)</f>
        <v>14529990572</v>
      </c>
      <c r="K28" s="171">
        <f>SUM(K29:K31)</f>
        <v>14282857208</v>
      </c>
    </row>
    <row r="29" spans="1:13" x14ac:dyDescent="0.2">
      <c r="A29" s="242" t="s">
        <v>106</v>
      </c>
      <c r="B29" s="243"/>
      <c r="C29" s="243"/>
      <c r="D29" s="243"/>
      <c r="E29" s="243"/>
      <c r="F29" s="243"/>
      <c r="G29" s="243"/>
      <c r="H29" s="244"/>
      <c r="I29" s="53">
        <v>22</v>
      </c>
      <c r="J29" s="169">
        <v>4009237425</v>
      </c>
      <c r="K29" s="61">
        <v>3933958902</v>
      </c>
    </row>
    <row r="30" spans="1:13" x14ac:dyDescent="0.2">
      <c r="A30" s="242" t="s">
        <v>107</v>
      </c>
      <c r="B30" s="243"/>
      <c r="C30" s="243"/>
      <c r="D30" s="243"/>
      <c r="E30" s="243"/>
      <c r="F30" s="243"/>
      <c r="G30" s="243"/>
      <c r="H30" s="244"/>
      <c r="I30" s="53">
        <v>23</v>
      </c>
      <c r="J30" s="169">
        <v>1486719761</v>
      </c>
      <c r="K30" s="61">
        <v>1480709844</v>
      </c>
    </row>
    <row r="31" spans="1:13" x14ac:dyDescent="0.2">
      <c r="A31" s="242" t="s">
        <v>108</v>
      </c>
      <c r="B31" s="243"/>
      <c r="C31" s="243"/>
      <c r="D31" s="243"/>
      <c r="E31" s="243"/>
      <c r="F31" s="243"/>
      <c r="G31" s="243"/>
      <c r="H31" s="244"/>
      <c r="I31" s="53">
        <v>24</v>
      </c>
      <c r="J31" s="169">
        <v>9034033386</v>
      </c>
      <c r="K31" s="61">
        <v>8868188462</v>
      </c>
    </row>
    <row r="32" spans="1:13" x14ac:dyDescent="0.2">
      <c r="A32" s="242" t="s">
        <v>109</v>
      </c>
      <c r="B32" s="243"/>
      <c r="C32" s="243"/>
      <c r="D32" s="243"/>
      <c r="E32" s="243"/>
      <c r="F32" s="243"/>
      <c r="G32" s="243"/>
      <c r="H32" s="244"/>
      <c r="I32" s="53">
        <v>25</v>
      </c>
      <c r="J32" s="170">
        <f>SUM(J33:J34)</f>
        <v>88426108</v>
      </c>
      <c r="K32" s="171">
        <f>SUM(K33:K34)</f>
        <v>5206873</v>
      </c>
      <c r="M32" s="148"/>
    </row>
    <row r="33" spans="1:11" x14ac:dyDescent="0.2">
      <c r="A33" s="242" t="s">
        <v>110</v>
      </c>
      <c r="B33" s="243"/>
      <c r="C33" s="243"/>
      <c r="D33" s="243"/>
      <c r="E33" s="243"/>
      <c r="F33" s="243"/>
      <c r="G33" s="243"/>
      <c r="H33" s="244"/>
      <c r="I33" s="53">
        <v>26</v>
      </c>
      <c r="J33" s="169">
        <v>0</v>
      </c>
      <c r="K33" s="61">
        <v>0</v>
      </c>
    </row>
    <row r="34" spans="1:11" x14ac:dyDescent="0.2">
      <c r="A34" s="242" t="s">
        <v>111</v>
      </c>
      <c r="B34" s="243"/>
      <c r="C34" s="243"/>
      <c r="D34" s="243"/>
      <c r="E34" s="243"/>
      <c r="F34" s="243"/>
      <c r="G34" s="243"/>
      <c r="H34" s="244"/>
      <c r="I34" s="53">
        <v>27</v>
      </c>
      <c r="J34" s="169">
        <v>88426108</v>
      </c>
      <c r="K34" s="61">
        <v>5206873</v>
      </c>
    </row>
    <row r="35" spans="1:11" x14ac:dyDescent="0.2">
      <c r="A35" s="242" t="s">
        <v>112</v>
      </c>
      <c r="B35" s="243"/>
      <c r="C35" s="243"/>
      <c r="D35" s="243"/>
      <c r="E35" s="243"/>
      <c r="F35" s="243"/>
      <c r="G35" s="243"/>
      <c r="H35" s="244"/>
      <c r="I35" s="53">
        <v>28</v>
      </c>
      <c r="J35" s="169">
        <v>3640667</v>
      </c>
      <c r="K35" s="61">
        <v>0</v>
      </c>
    </row>
    <row r="36" spans="1:11" x14ac:dyDescent="0.2">
      <c r="A36" s="242" t="s">
        <v>113</v>
      </c>
      <c r="B36" s="243"/>
      <c r="C36" s="243"/>
      <c r="D36" s="243"/>
      <c r="E36" s="243"/>
      <c r="F36" s="243"/>
      <c r="G36" s="243"/>
      <c r="H36" s="244"/>
      <c r="I36" s="53">
        <v>29</v>
      </c>
      <c r="J36" s="170">
        <f>SUM(J37:J38)</f>
        <v>0</v>
      </c>
      <c r="K36" s="171">
        <f>SUM(K37:K38)</f>
        <v>0</v>
      </c>
    </row>
    <row r="37" spans="1:11" x14ac:dyDescent="0.2">
      <c r="A37" s="242" t="s">
        <v>114</v>
      </c>
      <c r="B37" s="243"/>
      <c r="C37" s="243"/>
      <c r="D37" s="243"/>
      <c r="E37" s="243"/>
      <c r="F37" s="243"/>
      <c r="G37" s="243"/>
      <c r="H37" s="244"/>
      <c r="I37" s="53">
        <v>30</v>
      </c>
      <c r="J37" s="169">
        <v>0</v>
      </c>
      <c r="K37" s="61">
        <v>0</v>
      </c>
    </row>
    <row r="38" spans="1:11" x14ac:dyDescent="0.2">
      <c r="A38" s="242" t="s">
        <v>115</v>
      </c>
      <c r="B38" s="243"/>
      <c r="C38" s="243"/>
      <c r="D38" s="243"/>
      <c r="E38" s="243"/>
      <c r="F38" s="243"/>
      <c r="G38" s="243"/>
      <c r="H38" s="244"/>
      <c r="I38" s="53">
        <v>31</v>
      </c>
      <c r="J38" s="169">
        <v>0</v>
      </c>
      <c r="K38" s="61">
        <v>0</v>
      </c>
    </row>
    <row r="39" spans="1:11" x14ac:dyDescent="0.2">
      <c r="A39" s="242" t="s">
        <v>116</v>
      </c>
      <c r="B39" s="243"/>
      <c r="C39" s="243"/>
      <c r="D39" s="243"/>
      <c r="E39" s="243"/>
      <c r="F39" s="243"/>
      <c r="G39" s="243"/>
      <c r="H39" s="244"/>
      <c r="I39" s="53">
        <v>32</v>
      </c>
      <c r="J39" s="169">
        <v>0</v>
      </c>
      <c r="K39" s="61">
        <v>0</v>
      </c>
    </row>
    <row r="40" spans="1:11" x14ac:dyDescent="0.2">
      <c r="A40" s="242" t="s">
        <v>117</v>
      </c>
      <c r="B40" s="243"/>
      <c r="C40" s="243"/>
      <c r="D40" s="243"/>
      <c r="E40" s="243"/>
      <c r="F40" s="243"/>
      <c r="G40" s="243"/>
      <c r="H40" s="244"/>
      <c r="I40" s="53">
        <v>33</v>
      </c>
      <c r="J40" s="169">
        <v>0</v>
      </c>
      <c r="K40" s="61">
        <v>0</v>
      </c>
    </row>
    <row r="41" spans="1:11" x14ac:dyDescent="0.2">
      <c r="A41" s="242" t="s">
        <v>118</v>
      </c>
      <c r="B41" s="243"/>
      <c r="C41" s="243"/>
      <c r="D41" s="243"/>
      <c r="E41" s="243"/>
      <c r="F41" s="243"/>
      <c r="G41" s="243"/>
      <c r="H41" s="244"/>
      <c r="I41" s="53">
        <v>34</v>
      </c>
      <c r="J41" s="169">
        <v>2175324123</v>
      </c>
      <c r="K41" s="61">
        <v>2234777504</v>
      </c>
    </row>
    <row r="42" spans="1:11" x14ac:dyDescent="0.2">
      <c r="A42" s="255" t="s">
        <v>119</v>
      </c>
      <c r="B42" s="256"/>
      <c r="C42" s="256"/>
      <c r="D42" s="256"/>
      <c r="E42" s="256"/>
      <c r="F42" s="256"/>
      <c r="G42" s="256"/>
      <c r="H42" s="257"/>
      <c r="I42" s="65">
        <v>35</v>
      </c>
      <c r="J42" s="172">
        <f>J25+J28+J32+J35+J36+J39+J40+J41</f>
        <v>17418376918</v>
      </c>
      <c r="K42" s="167">
        <f>K25+K28+K32+K35+K36+K39+K40+K41</f>
        <v>17121749481</v>
      </c>
    </row>
    <row r="43" spans="1:11" x14ac:dyDescent="0.2">
      <c r="A43" s="251" t="s">
        <v>120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x14ac:dyDescent="0.2">
      <c r="A44" s="258" t="s">
        <v>121</v>
      </c>
      <c r="B44" s="259"/>
      <c r="C44" s="259"/>
      <c r="D44" s="259"/>
      <c r="E44" s="259"/>
      <c r="F44" s="259"/>
      <c r="G44" s="259"/>
      <c r="H44" s="260"/>
      <c r="I44" s="53">
        <v>36</v>
      </c>
      <c r="J44" s="173">
        <v>1214298000</v>
      </c>
      <c r="K44" s="61">
        <v>1214298000</v>
      </c>
    </row>
    <row r="45" spans="1:11" x14ac:dyDescent="0.2">
      <c r="A45" s="242" t="s">
        <v>122</v>
      </c>
      <c r="B45" s="243"/>
      <c r="C45" s="243"/>
      <c r="D45" s="243"/>
      <c r="E45" s="243"/>
      <c r="F45" s="243"/>
      <c r="G45" s="243"/>
      <c r="H45" s="244"/>
      <c r="I45" s="53">
        <v>37</v>
      </c>
      <c r="J45" s="169">
        <v>188277328</v>
      </c>
      <c r="K45" s="61">
        <v>4852325</v>
      </c>
    </row>
    <row r="46" spans="1:11" x14ac:dyDescent="0.2">
      <c r="A46" s="242" t="s">
        <v>123</v>
      </c>
      <c r="B46" s="243"/>
      <c r="C46" s="243"/>
      <c r="D46" s="243"/>
      <c r="E46" s="243"/>
      <c r="F46" s="243"/>
      <c r="G46" s="243"/>
      <c r="H46" s="244"/>
      <c r="I46" s="53">
        <v>38</v>
      </c>
      <c r="J46" s="169">
        <v>82293647</v>
      </c>
      <c r="K46" s="61">
        <v>176432311</v>
      </c>
    </row>
    <row r="47" spans="1:11" x14ac:dyDescent="0.2">
      <c r="A47" s="242" t="s">
        <v>124</v>
      </c>
      <c r="B47" s="243"/>
      <c r="C47" s="243"/>
      <c r="D47" s="243"/>
      <c r="E47" s="243"/>
      <c r="F47" s="243"/>
      <c r="G47" s="243"/>
      <c r="H47" s="244"/>
      <c r="I47" s="53">
        <v>39</v>
      </c>
      <c r="J47" s="169">
        <v>6160835</v>
      </c>
      <c r="K47" s="61">
        <v>15574701</v>
      </c>
    </row>
    <row r="48" spans="1:11" x14ac:dyDescent="0.2">
      <c r="A48" s="242" t="s">
        <v>125</v>
      </c>
      <c r="B48" s="243"/>
      <c r="C48" s="243"/>
      <c r="D48" s="243"/>
      <c r="E48" s="243"/>
      <c r="F48" s="243"/>
      <c r="G48" s="243"/>
      <c r="H48" s="244"/>
      <c r="I48" s="53">
        <v>40</v>
      </c>
      <c r="J48" s="169">
        <v>363623023</v>
      </c>
      <c r="K48" s="61">
        <v>448347821</v>
      </c>
    </row>
    <row r="49" spans="1:12" x14ac:dyDescent="0.2">
      <c r="A49" s="242" t="s">
        <v>126</v>
      </c>
      <c r="B49" s="243"/>
      <c r="C49" s="243"/>
      <c r="D49" s="243"/>
      <c r="E49" s="243"/>
      <c r="F49" s="243"/>
      <c r="G49" s="243"/>
      <c r="H49" s="244"/>
      <c r="I49" s="53">
        <v>41</v>
      </c>
      <c r="J49" s="169">
        <v>84690116</v>
      </c>
      <c r="K49" s="61">
        <v>86742638</v>
      </c>
    </row>
    <row r="50" spans="1:12" x14ac:dyDescent="0.2">
      <c r="A50" s="242" t="s">
        <v>127</v>
      </c>
      <c r="B50" s="243"/>
      <c r="C50" s="243"/>
      <c r="D50" s="243"/>
      <c r="E50" s="243"/>
      <c r="F50" s="243"/>
      <c r="G50" s="243"/>
      <c r="H50" s="244"/>
      <c r="I50" s="53">
        <v>42</v>
      </c>
      <c r="J50" s="169">
        <v>0</v>
      </c>
      <c r="K50" s="61">
        <v>0</v>
      </c>
    </row>
    <row r="51" spans="1:12" x14ac:dyDescent="0.2">
      <c r="A51" s="245" t="s">
        <v>128</v>
      </c>
      <c r="B51" s="246"/>
      <c r="C51" s="246"/>
      <c r="D51" s="246"/>
      <c r="E51" s="246"/>
      <c r="F51" s="246"/>
      <c r="G51" s="246"/>
      <c r="H51" s="247"/>
      <c r="I51" s="53">
        <v>43</v>
      </c>
      <c r="J51" s="174">
        <f>SUM(J44:J50)</f>
        <v>1939342949</v>
      </c>
      <c r="K51" s="175">
        <f>SUM(K44:K50)</f>
        <v>1946247796</v>
      </c>
    </row>
    <row r="52" spans="1:12" x14ac:dyDescent="0.2">
      <c r="A52" s="248" t="s">
        <v>132</v>
      </c>
      <c r="B52" s="249"/>
      <c r="C52" s="249"/>
      <c r="D52" s="249"/>
      <c r="E52" s="249"/>
      <c r="F52" s="249"/>
      <c r="G52" s="249"/>
      <c r="H52" s="250"/>
      <c r="I52" s="55">
        <v>44</v>
      </c>
      <c r="J52" s="172">
        <f>J42+J51</f>
        <v>19357719867</v>
      </c>
      <c r="K52" s="167">
        <f>K42+K51</f>
        <v>19067997277</v>
      </c>
      <c r="L52" s="150"/>
    </row>
    <row r="53" spans="1:12" x14ac:dyDescent="0.2">
      <c r="A53" s="251" t="s">
        <v>166</v>
      </c>
      <c r="B53" s="252"/>
      <c r="C53" s="252"/>
      <c r="D53" s="252"/>
      <c r="E53" s="252"/>
      <c r="F53" s="252"/>
      <c r="G53" s="252"/>
      <c r="H53" s="252"/>
      <c r="I53" s="253"/>
      <c r="J53" s="253"/>
      <c r="K53" s="254"/>
    </row>
    <row r="54" spans="1:12" x14ac:dyDescent="0.2">
      <c r="A54" s="245" t="s">
        <v>129</v>
      </c>
      <c r="B54" s="246"/>
      <c r="C54" s="246"/>
      <c r="D54" s="246"/>
      <c r="E54" s="246"/>
      <c r="F54" s="246"/>
      <c r="G54" s="246"/>
      <c r="H54" s="247"/>
      <c r="I54" s="53">
        <v>45</v>
      </c>
      <c r="J54" s="59"/>
      <c r="K54" s="59"/>
    </row>
    <row r="55" spans="1:12" x14ac:dyDescent="0.2">
      <c r="A55" s="242" t="s">
        <v>130</v>
      </c>
      <c r="B55" s="243"/>
      <c r="C55" s="243"/>
      <c r="D55" s="243"/>
      <c r="E55" s="243"/>
      <c r="F55" s="243"/>
      <c r="G55" s="243"/>
      <c r="H55" s="244"/>
      <c r="I55" s="53">
        <v>46</v>
      </c>
      <c r="J55" s="61"/>
      <c r="K55" s="61"/>
    </row>
    <row r="56" spans="1:12" x14ac:dyDescent="0.2">
      <c r="A56" s="239" t="s">
        <v>131</v>
      </c>
      <c r="B56" s="240"/>
      <c r="C56" s="240"/>
      <c r="D56" s="240"/>
      <c r="E56" s="240"/>
      <c r="F56" s="240"/>
      <c r="G56" s="240"/>
      <c r="H56" s="241"/>
      <c r="I56" s="55">
        <v>47</v>
      </c>
      <c r="J56" s="63">
        <f>J54-J55</f>
        <v>0</v>
      </c>
      <c r="K56" s="63">
        <f>K54-K55</f>
        <v>0</v>
      </c>
    </row>
  </sheetData>
  <protectedRanges>
    <protectedRange sqref="F3:G3" name="Range1_3"/>
  </protectedRanges>
  <mergeCells count="57">
    <mergeCell ref="A2:K2"/>
    <mergeCell ref="D3:E3"/>
    <mergeCell ref="F3:G3"/>
    <mergeCell ref="J3:K3"/>
    <mergeCell ref="A4:H4"/>
    <mergeCell ref="A5:H5"/>
    <mergeCell ref="A6:K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K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K43"/>
    <mergeCell ref="A44:H44"/>
    <mergeCell ref="A45:H45"/>
    <mergeCell ref="A46:H46"/>
    <mergeCell ref="A47:H47"/>
    <mergeCell ref="A54:H54"/>
    <mergeCell ref="A55:H55"/>
    <mergeCell ref="A56:H56"/>
    <mergeCell ref="A48:H48"/>
    <mergeCell ref="A49:H49"/>
    <mergeCell ref="A50:H50"/>
    <mergeCell ref="A51:H51"/>
    <mergeCell ref="A52:H52"/>
    <mergeCell ref="A53:K53"/>
  </mergeCells>
  <conditionalFormatting sqref="K8:K22">
    <cfRule type="cellIs" dxfId="16" priority="17" stopIfTrue="1" operator="lessThan">
      <formula>0</formula>
    </cfRule>
  </conditionalFormatting>
  <conditionalFormatting sqref="J23:K23">
    <cfRule type="cellIs" dxfId="15" priority="16" stopIfTrue="1" operator="lessThan">
      <formula>0</formula>
    </cfRule>
  </conditionalFormatting>
  <conditionalFormatting sqref="J25:K25">
    <cfRule type="cellIs" dxfId="14" priority="15" stopIfTrue="1" operator="lessThan">
      <formula>0</formula>
    </cfRule>
  </conditionalFormatting>
  <conditionalFormatting sqref="J26">
    <cfRule type="cellIs" dxfId="13" priority="14" stopIfTrue="1" operator="lessThan">
      <formula>0</formula>
    </cfRule>
  </conditionalFormatting>
  <conditionalFormatting sqref="J27">
    <cfRule type="cellIs" dxfId="12" priority="13" stopIfTrue="1" operator="lessThan">
      <formula>0</formula>
    </cfRule>
  </conditionalFormatting>
  <conditionalFormatting sqref="J29">
    <cfRule type="cellIs" dxfId="11" priority="12" stopIfTrue="1" operator="lessThan">
      <formula>0</formula>
    </cfRule>
  </conditionalFormatting>
  <conditionalFormatting sqref="J31">
    <cfRule type="cellIs" dxfId="10" priority="11" stopIfTrue="1" operator="lessThan">
      <formula>0</formula>
    </cfRule>
  </conditionalFormatting>
  <conditionalFormatting sqref="J30">
    <cfRule type="cellIs" dxfId="9" priority="10" stopIfTrue="1" operator="lessThan">
      <formula>0</formula>
    </cfRule>
  </conditionalFormatting>
  <conditionalFormatting sqref="J33:J35">
    <cfRule type="cellIs" dxfId="8" priority="9" stopIfTrue="1" operator="lessThan">
      <formula>0</formula>
    </cfRule>
  </conditionalFormatting>
  <conditionalFormatting sqref="J37:J41">
    <cfRule type="cellIs" dxfId="7" priority="8" stopIfTrue="1" operator="lessThan">
      <formula>0</formula>
    </cfRule>
  </conditionalFormatting>
  <conditionalFormatting sqref="K27">
    <cfRule type="cellIs" dxfId="6" priority="7" stopIfTrue="1" operator="lessThan">
      <formula>0</formula>
    </cfRule>
  </conditionalFormatting>
  <conditionalFormatting sqref="K26">
    <cfRule type="cellIs" dxfId="5" priority="6" stopIfTrue="1" operator="lessThan">
      <formula>0</formula>
    </cfRule>
  </conditionalFormatting>
  <conditionalFormatting sqref="K29:K31">
    <cfRule type="cellIs" dxfId="4" priority="5" stopIfTrue="1" operator="lessThan">
      <formula>0</formula>
    </cfRule>
  </conditionalFormatting>
  <conditionalFormatting sqref="K33:K35">
    <cfRule type="cellIs" dxfId="3" priority="4" stopIfTrue="1" operator="lessThan">
      <formula>0</formula>
    </cfRule>
  </conditionalFormatting>
  <conditionalFormatting sqref="K37:K41">
    <cfRule type="cellIs" dxfId="2" priority="3" stopIfTrue="1" operator="lessThan">
      <formula>0</formula>
    </cfRule>
  </conditionalFormatting>
  <conditionalFormatting sqref="J46:J50">
    <cfRule type="cellIs" dxfId="1" priority="2" stopIfTrue="1" operator="lessThan">
      <formula>0</formula>
    </cfRule>
  </conditionalFormatting>
  <conditionalFormatting sqref="K44:K50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33:K35 J29:K31 J37:K41 J8:K22 J26:K27 J46:J50 J44:K44 K45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 J4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7:K23 J32:K3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S41"/>
  <sheetViews>
    <sheetView zoomScale="115" zoomScaleNormal="115" zoomScaleSheetLayoutView="100" workbookViewId="0">
      <selection activeCell="M31" sqref="A2:M31"/>
    </sheetView>
  </sheetViews>
  <sheetFormatPr defaultColWidth="9.140625" defaultRowHeight="12.75" x14ac:dyDescent="0.2"/>
  <cols>
    <col min="1" max="8" width="9.140625" style="47"/>
    <col min="9" max="9" width="7.85546875" style="47" customWidth="1"/>
    <col min="10" max="13" width="14.42578125" style="47" customWidth="1"/>
    <col min="14" max="14" width="14" style="47" bestFit="1" customWidth="1"/>
    <col min="15" max="16" width="11.140625" style="70" bestFit="1" customWidth="1"/>
    <col min="17" max="17" width="9.140625" style="47"/>
    <col min="18" max="18" width="11.140625" style="47" bestFit="1" customWidth="1"/>
    <col min="19" max="19" width="10.140625" style="47" bestFit="1" customWidth="1"/>
    <col min="20" max="16384" width="9.140625" style="47"/>
  </cols>
  <sheetData>
    <row r="2" spans="1:19" ht="15.75" x14ac:dyDescent="0.25">
      <c r="A2" s="295" t="s">
        <v>156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57"/>
    </row>
    <row r="3" spans="1:19" ht="12.75" customHeight="1" x14ac:dyDescent="0.2">
      <c r="A3" s="57"/>
      <c r="B3" s="57"/>
      <c r="C3" s="296" t="s">
        <v>161</v>
      </c>
      <c r="D3" s="297"/>
      <c r="E3" s="298" t="s">
        <v>292</v>
      </c>
      <c r="F3" s="299"/>
      <c r="G3" s="153" t="s">
        <v>162</v>
      </c>
      <c r="H3" s="280" t="s">
        <v>288</v>
      </c>
      <c r="I3" s="281"/>
      <c r="J3" s="300" t="s">
        <v>57</v>
      </c>
      <c r="K3" s="301"/>
      <c r="L3" s="301"/>
      <c r="M3" s="301"/>
    </row>
    <row r="4" spans="1:19" ht="22.5" x14ac:dyDescent="0.2">
      <c r="A4" s="283" t="s">
        <v>83</v>
      </c>
      <c r="B4" s="283"/>
      <c r="C4" s="283"/>
      <c r="D4" s="283"/>
      <c r="E4" s="283"/>
      <c r="F4" s="283"/>
      <c r="G4" s="283"/>
      <c r="H4" s="283"/>
      <c r="I4" s="157" t="s">
        <v>291</v>
      </c>
      <c r="J4" s="270" t="s">
        <v>289</v>
      </c>
      <c r="K4" s="270"/>
      <c r="L4" s="270" t="s">
        <v>290</v>
      </c>
      <c r="M4" s="270"/>
    </row>
    <row r="5" spans="1:19" x14ac:dyDescent="0.2">
      <c r="A5" s="291"/>
      <c r="B5" s="291"/>
      <c r="C5" s="291"/>
      <c r="D5" s="291"/>
      <c r="E5" s="291"/>
      <c r="F5" s="291"/>
      <c r="G5" s="291"/>
      <c r="H5" s="291"/>
      <c r="I5" s="48"/>
      <c r="J5" s="138" t="s">
        <v>163</v>
      </c>
      <c r="K5" s="138" t="s">
        <v>164</v>
      </c>
      <c r="L5" s="138" t="s">
        <v>163</v>
      </c>
      <c r="M5" s="151" t="s">
        <v>164</v>
      </c>
    </row>
    <row r="6" spans="1:19" x14ac:dyDescent="0.2">
      <c r="A6" s="270">
        <v>1</v>
      </c>
      <c r="B6" s="270"/>
      <c r="C6" s="270"/>
      <c r="D6" s="270"/>
      <c r="E6" s="270"/>
      <c r="F6" s="270"/>
      <c r="G6" s="270"/>
      <c r="H6" s="270"/>
      <c r="I6" s="50">
        <v>2</v>
      </c>
      <c r="J6" s="49">
        <v>3</v>
      </c>
      <c r="K6" s="49">
        <v>4</v>
      </c>
      <c r="L6" s="49">
        <v>5</v>
      </c>
      <c r="M6" s="49">
        <v>6</v>
      </c>
    </row>
    <row r="7" spans="1:19" x14ac:dyDescent="0.2">
      <c r="A7" s="292" t="s">
        <v>134</v>
      </c>
      <c r="B7" s="293"/>
      <c r="C7" s="293"/>
      <c r="D7" s="293"/>
      <c r="E7" s="293"/>
      <c r="F7" s="293"/>
      <c r="G7" s="293"/>
      <c r="H7" s="294"/>
      <c r="I7" s="51">
        <v>48</v>
      </c>
      <c r="J7" s="76">
        <v>176824344</v>
      </c>
      <c r="K7" s="76">
        <f>+J7</f>
        <v>176824344</v>
      </c>
      <c r="L7" s="76">
        <v>169087875</v>
      </c>
      <c r="M7" s="76">
        <f>+L7</f>
        <v>169087875</v>
      </c>
      <c r="N7" s="80"/>
      <c r="P7" s="142"/>
    </row>
    <row r="8" spans="1:19" x14ac:dyDescent="0.2">
      <c r="A8" s="284" t="s">
        <v>135</v>
      </c>
      <c r="B8" s="285"/>
      <c r="C8" s="285"/>
      <c r="D8" s="285"/>
      <c r="E8" s="285"/>
      <c r="F8" s="285"/>
      <c r="G8" s="285"/>
      <c r="H8" s="286"/>
      <c r="I8" s="53">
        <v>49</v>
      </c>
      <c r="J8" s="76">
        <v>57991635</v>
      </c>
      <c r="K8" s="76">
        <f>+J8</f>
        <v>57991635</v>
      </c>
      <c r="L8" s="76">
        <v>36754226</v>
      </c>
      <c r="M8" s="76">
        <f>+L8</f>
        <v>36754226</v>
      </c>
      <c r="N8" s="80"/>
      <c r="P8" s="142"/>
    </row>
    <row r="9" spans="1:19" x14ac:dyDescent="0.2">
      <c r="A9" s="245" t="s">
        <v>136</v>
      </c>
      <c r="B9" s="246"/>
      <c r="C9" s="246"/>
      <c r="D9" s="246"/>
      <c r="E9" s="246"/>
      <c r="F9" s="246"/>
      <c r="G9" s="246"/>
      <c r="H9" s="247"/>
      <c r="I9" s="53">
        <v>50</v>
      </c>
      <c r="J9" s="77">
        <f>+J7-J8</f>
        <v>118832709</v>
      </c>
      <c r="K9" s="77">
        <f>+K7-K8</f>
        <v>118832709</v>
      </c>
      <c r="L9" s="77">
        <f t="shared" ref="L9:M9" si="0">+L7-L8</f>
        <v>132333649</v>
      </c>
      <c r="M9" s="77">
        <f t="shared" si="0"/>
        <v>132333649</v>
      </c>
      <c r="N9" s="80"/>
      <c r="O9" s="84"/>
      <c r="P9" s="142"/>
    </row>
    <row r="10" spans="1:19" x14ac:dyDescent="0.2">
      <c r="A10" s="284" t="s">
        <v>137</v>
      </c>
      <c r="B10" s="285"/>
      <c r="C10" s="285"/>
      <c r="D10" s="285"/>
      <c r="E10" s="285"/>
      <c r="F10" s="285"/>
      <c r="G10" s="285"/>
      <c r="H10" s="286"/>
      <c r="I10" s="53">
        <v>51</v>
      </c>
      <c r="J10" s="76">
        <v>114126674</v>
      </c>
      <c r="K10" s="76">
        <f>+J10</f>
        <v>114126674</v>
      </c>
      <c r="L10" s="76">
        <v>114584366</v>
      </c>
      <c r="M10" s="76">
        <f>+L10</f>
        <v>114584366</v>
      </c>
      <c r="N10" s="80"/>
      <c r="P10" s="142"/>
    </row>
    <row r="11" spans="1:19" x14ac:dyDescent="0.2">
      <c r="A11" s="284" t="s">
        <v>138</v>
      </c>
      <c r="B11" s="285"/>
      <c r="C11" s="285"/>
      <c r="D11" s="285"/>
      <c r="E11" s="285"/>
      <c r="F11" s="285"/>
      <c r="G11" s="285"/>
      <c r="H11" s="286"/>
      <c r="I11" s="53">
        <v>52</v>
      </c>
      <c r="J11" s="76">
        <v>72198228</v>
      </c>
      <c r="K11" s="76">
        <f>+J11</f>
        <v>72198228</v>
      </c>
      <c r="L11" s="76">
        <v>71961969</v>
      </c>
      <c r="M11" s="76">
        <f>+L11</f>
        <v>71961969</v>
      </c>
      <c r="N11" s="80"/>
      <c r="P11" s="142"/>
    </row>
    <row r="12" spans="1:19" x14ac:dyDescent="0.2">
      <c r="A12" s="245" t="s">
        <v>139</v>
      </c>
      <c r="B12" s="246"/>
      <c r="C12" s="246"/>
      <c r="D12" s="246"/>
      <c r="E12" s="246"/>
      <c r="F12" s="246"/>
      <c r="G12" s="246"/>
      <c r="H12" s="247"/>
      <c r="I12" s="53">
        <v>53</v>
      </c>
      <c r="J12" s="77">
        <f>+J10-J11</f>
        <v>41928446</v>
      </c>
      <c r="K12" s="77">
        <f>+K10-K11</f>
        <v>41928446</v>
      </c>
      <c r="L12" s="77">
        <f t="shared" ref="L12:M12" si="1">+L10-L11</f>
        <v>42622397</v>
      </c>
      <c r="M12" s="77">
        <f t="shared" si="1"/>
        <v>42622397</v>
      </c>
      <c r="N12" s="80"/>
      <c r="O12" s="84"/>
      <c r="P12" s="142"/>
    </row>
    <row r="13" spans="1:19" ht="24" customHeight="1" x14ac:dyDescent="0.2">
      <c r="A13" s="242" t="s">
        <v>140</v>
      </c>
      <c r="B13" s="243"/>
      <c r="C13" s="243"/>
      <c r="D13" s="243"/>
      <c r="E13" s="243"/>
      <c r="F13" s="243"/>
      <c r="G13" s="243"/>
      <c r="H13" s="244"/>
      <c r="I13" s="53">
        <v>54</v>
      </c>
      <c r="J13" s="76">
        <v>0</v>
      </c>
      <c r="K13" s="76">
        <v>0</v>
      </c>
      <c r="L13" s="76">
        <v>0</v>
      </c>
      <c r="M13" s="76">
        <f>+L13</f>
        <v>0</v>
      </c>
      <c r="N13" s="64"/>
      <c r="P13" s="142"/>
      <c r="R13" s="142"/>
      <c r="S13" s="81"/>
    </row>
    <row r="14" spans="1:19" x14ac:dyDescent="0.2">
      <c r="A14" s="242" t="s">
        <v>141</v>
      </c>
      <c r="B14" s="243"/>
      <c r="C14" s="243"/>
      <c r="D14" s="243"/>
      <c r="E14" s="243"/>
      <c r="F14" s="243"/>
      <c r="G14" s="243"/>
      <c r="H14" s="244"/>
      <c r="I14" s="53">
        <v>55</v>
      </c>
      <c r="J14" s="76">
        <v>11085176</v>
      </c>
      <c r="K14" s="76">
        <v>11085176</v>
      </c>
      <c r="L14" s="76">
        <v>9695471</v>
      </c>
      <c r="M14" s="76">
        <f t="shared" ref="M14:M25" si="2">+L14</f>
        <v>9695471</v>
      </c>
      <c r="N14" s="80"/>
      <c r="O14" s="84"/>
      <c r="P14" s="142"/>
      <c r="R14" s="81"/>
      <c r="S14" s="80"/>
    </row>
    <row r="15" spans="1:19" x14ac:dyDescent="0.2">
      <c r="A15" s="242" t="s">
        <v>142</v>
      </c>
      <c r="B15" s="243"/>
      <c r="C15" s="243"/>
      <c r="D15" s="243"/>
      <c r="E15" s="243"/>
      <c r="F15" s="243"/>
      <c r="G15" s="243"/>
      <c r="H15" s="244"/>
      <c r="I15" s="53">
        <v>56</v>
      </c>
      <c r="J15" s="76">
        <v>0</v>
      </c>
      <c r="K15" s="76">
        <v>0</v>
      </c>
      <c r="L15" s="76">
        <v>0</v>
      </c>
      <c r="M15" s="76">
        <f t="shared" si="2"/>
        <v>0</v>
      </c>
      <c r="N15" s="64"/>
      <c r="P15" s="142"/>
      <c r="R15" s="81"/>
    </row>
    <row r="16" spans="1:19" ht="23.25" customHeight="1" x14ac:dyDescent="0.2">
      <c r="A16" s="242" t="s">
        <v>143</v>
      </c>
      <c r="B16" s="243"/>
      <c r="C16" s="243"/>
      <c r="D16" s="243"/>
      <c r="E16" s="243"/>
      <c r="F16" s="243"/>
      <c r="G16" s="243"/>
      <c r="H16" s="244"/>
      <c r="I16" s="53">
        <v>57</v>
      </c>
      <c r="J16" s="76">
        <v>0</v>
      </c>
      <c r="K16" s="76">
        <v>0</v>
      </c>
      <c r="L16" s="76">
        <v>0</v>
      </c>
      <c r="M16" s="76">
        <f t="shared" si="2"/>
        <v>0</v>
      </c>
      <c r="N16" s="64"/>
      <c r="P16" s="142"/>
    </row>
    <row r="17" spans="1:18" x14ac:dyDescent="0.2">
      <c r="A17" s="242" t="s">
        <v>144</v>
      </c>
      <c r="B17" s="243"/>
      <c r="C17" s="243"/>
      <c r="D17" s="243"/>
      <c r="E17" s="243"/>
      <c r="F17" s="243"/>
      <c r="G17" s="243"/>
      <c r="H17" s="244"/>
      <c r="I17" s="53">
        <v>58</v>
      </c>
      <c r="J17" s="76">
        <v>8214839</v>
      </c>
      <c r="K17" s="76">
        <v>8214839</v>
      </c>
      <c r="L17" s="76">
        <v>334916</v>
      </c>
      <c r="M17" s="76">
        <f t="shared" si="2"/>
        <v>334916</v>
      </c>
      <c r="N17" s="80"/>
      <c r="O17" s="84"/>
      <c r="P17" s="142"/>
    </row>
    <row r="18" spans="1:18" x14ac:dyDescent="0.2">
      <c r="A18" s="242" t="s">
        <v>145</v>
      </c>
      <c r="B18" s="243"/>
      <c r="C18" s="243"/>
      <c r="D18" s="243"/>
      <c r="E18" s="243"/>
      <c r="F18" s="243"/>
      <c r="G18" s="243"/>
      <c r="H18" s="244"/>
      <c r="I18" s="53">
        <v>59</v>
      </c>
      <c r="J18" s="76">
        <v>0</v>
      </c>
      <c r="K18" s="76">
        <v>0</v>
      </c>
      <c r="L18" s="76">
        <v>0</v>
      </c>
      <c r="M18" s="76">
        <f t="shared" si="2"/>
        <v>0</v>
      </c>
      <c r="N18" s="64"/>
      <c r="P18" s="142"/>
    </row>
    <row r="19" spans="1:18" x14ac:dyDescent="0.2">
      <c r="A19" s="242" t="s">
        <v>146</v>
      </c>
      <c r="B19" s="243"/>
      <c r="C19" s="243"/>
      <c r="D19" s="243"/>
      <c r="E19" s="243"/>
      <c r="F19" s="243"/>
      <c r="G19" s="243"/>
      <c r="H19" s="244"/>
      <c r="I19" s="53">
        <v>60</v>
      </c>
      <c r="J19" s="76">
        <v>0</v>
      </c>
      <c r="K19" s="76">
        <v>0</v>
      </c>
      <c r="L19" s="76">
        <v>0</v>
      </c>
      <c r="M19" s="76">
        <f t="shared" si="2"/>
        <v>0</v>
      </c>
      <c r="N19" s="64"/>
      <c r="P19" s="142"/>
      <c r="R19" s="143"/>
    </row>
    <row r="20" spans="1:18" x14ac:dyDescent="0.2">
      <c r="A20" s="242" t="s">
        <v>147</v>
      </c>
      <c r="B20" s="243"/>
      <c r="C20" s="243"/>
      <c r="D20" s="243"/>
      <c r="E20" s="243"/>
      <c r="F20" s="243"/>
      <c r="G20" s="243"/>
      <c r="H20" s="244"/>
      <c r="I20" s="53">
        <v>61</v>
      </c>
      <c r="J20" s="76">
        <v>0</v>
      </c>
      <c r="K20" s="76">
        <v>0</v>
      </c>
      <c r="L20" s="76">
        <v>2200000</v>
      </c>
      <c r="M20" s="76">
        <f t="shared" si="2"/>
        <v>2200000</v>
      </c>
      <c r="N20" s="64"/>
      <c r="P20" s="142"/>
      <c r="R20" s="143"/>
    </row>
    <row r="21" spans="1:18" x14ac:dyDescent="0.2">
      <c r="A21" s="242" t="s">
        <v>148</v>
      </c>
      <c r="B21" s="243"/>
      <c r="C21" s="243"/>
      <c r="D21" s="243"/>
      <c r="E21" s="243"/>
      <c r="F21" s="243"/>
      <c r="G21" s="243"/>
      <c r="H21" s="244"/>
      <c r="I21" s="53">
        <v>62</v>
      </c>
      <c r="J21" s="76">
        <v>7138</v>
      </c>
      <c r="K21" s="76">
        <v>7138</v>
      </c>
      <c r="L21" s="76">
        <v>21668</v>
      </c>
      <c r="M21" s="76">
        <f t="shared" si="2"/>
        <v>21668</v>
      </c>
      <c r="N21" s="64"/>
      <c r="P21" s="142"/>
    </row>
    <row r="22" spans="1:18" x14ac:dyDescent="0.2">
      <c r="A22" s="284" t="s">
        <v>149</v>
      </c>
      <c r="B22" s="285"/>
      <c r="C22" s="285"/>
      <c r="D22" s="285"/>
      <c r="E22" s="285"/>
      <c r="F22" s="285"/>
      <c r="G22" s="285"/>
      <c r="H22" s="286"/>
      <c r="I22" s="53">
        <v>63</v>
      </c>
      <c r="J22" s="76">
        <v>3725486</v>
      </c>
      <c r="K22" s="76">
        <v>3725486</v>
      </c>
      <c r="L22" s="76">
        <v>1100113</v>
      </c>
      <c r="M22" s="76">
        <f t="shared" si="2"/>
        <v>1100113</v>
      </c>
      <c r="N22" s="80"/>
      <c r="P22" s="142"/>
    </row>
    <row r="23" spans="1:18" x14ac:dyDescent="0.2">
      <c r="A23" s="284" t="s">
        <v>150</v>
      </c>
      <c r="B23" s="285"/>
      <c r="C23" s="285"/>
      <c r="D23" s="285"/>
      <c r="E23" s="285"/>
      <c r="F23" s="285"/>
      <c r="G23" s="285"/>
      <c r="H23" s="286"/>
      <c r="I23" s="53">
        <v>64</v>
      </c>
      <c r="J23" s="76">
        <v>1896114</v>
      </c>
      <c r="K23" s="76">
        <v>1896114</v>
      </c>
      <c r="L23" s="76">
        <v>774778</v>
      </c>
      <c r="M23" s="76">
        <f t="shared" si="2"/>
        <v>774778</v>
      </c>
      <c r="N23" s="64"/>
      <c r="P23" s="142"/>
    </row>
    <row r="24" spans="1:18" x14ac:dyDescent="0.2">
      <c r="A24" s="284" t="s">
        <v>152</v>
      </c>
      <c r="B24" s="285"/>
      <c r="C24" s="285"/>
      <c r="D24" s="285"/>
      <c r="E24" s="285"/>
      <c r="F24" s="285"/>
      <c r="G24" s="285"/>
      <c r="H24" s="286"/>
      <c r="I24" s="53">
        <v>65</v>
      </c>
      <c r="J24" s="76">
        <v>11511436</v>
      </c>
      <c r="K24" s="76">
        <v>11511436</v>
      </c>
      <c r="L24" s="76">
        <v>14490872</v>
      </c>
      <c r="M24" s="76">
        <f t="shared" si="2"/>
        <v>14490872</v>
      </c>
      <c r="N24" s="64"/>
      <c r="O24" s="84"/>
      <c r="P24" s="142"/>
    </row>
    <row r="25" spans="1:18" x14ac:dyDescent="0.2">
      <c r="A25" s="284" t="s">
        <v>151</v>
      </c>
      <c r="B25" s="285"/>
      <c r="C25" s="285"/>
      <c r="D25" s="285"/>
      <c r="E25" s="285"/>
      <c r="F25" s="285"/>
      <c r="G25" s="285"/>
      <c r="H25" s="286"/>
      <c r="I25" s="53">
        <v>66</v>
      </c>
      <c r="J25" s="76">
        <v>91272449</v>
      </c>
      <c r="K25" s="76">
        <v>91272449</v>
      </c>
      <c r="L25" s="76">
        <v>95556161</v>
      </c>
      <c r="M25" s="76">
        <f t="shared" si="2"/>
        <v>95556161</v>
      </c>
      <c r="N25" s="64"/>
      <c r="O25" s="84"/>
      <c r="P25" s="142"/>
      <c r="R25" s="64"/>
    </row>
    <row r="26" spans="1:18" ht="12.75" customHeight="1" x14ac:dyDescent="0.2">
      <c r="A26" s="245" t="s">
        <v>154</v>
      </c>
      <c r="B26" s="246"/>
      <c r="C26" s="246"/>
      <c r="D26" s="246"/>
      <c r="E26" s="246"/>
      <c r="F26" s="246"/>
      <c r="G26" s="246"/>
      <c r="H26" s="247"/>
      <c r="I26" s="53">
        <v>67</v>
      </c>
      <c r="J26" s="88">
        <f>+J9+J12+SUM(J13:J23)-J24-J25</f>
        <v>82906023</v>
      </c>
      <c r="K26" s="88">
        <f>+K9+K12+SUM(K13:K23)-K24-K25</f>
        <v>82906023</v>
      </c>
      <c r="L26" s="88">
        <f>+L9+L12+SUM(L13:L23)-L24-L25</f>
        <v>79035959</v>
      </c>
      <c r="M26" s="88">
        <f>+M9+M12+SUM(M13:M23)-M24-M25</f>
        <v>79035959</v>
      </c>
      <c r="N26" s="80"/>
      <c r="P26" s="142"/>
      <c r="R26" s="64"/>
    </row>
    <row r="27" spans="1:18" x14ac:dyDescent="0.2">
      <c r="A27" s="284" t="s">
        <v>153</v>
      </c>
      <c r="B27" s="285"/>
      <c r="C27" s="285"/>
      <c r="D27" s="285"/>
      <c r="E27" s="285"/>
      <c r="F27" s="285"/>
      <c r="G27" s="285"/>
      <c r="H27" s="286"/>
      <c r="I27" s="53">
        <v>68</v>
      </c>
      <c r="J27" s="76">
        <v>41175416</v>
      </c>
      <c r="K27" s="76">
        <f>+J27</f>
        <v>41175416</v>
      </c>
      <c r="L27" s="76">
        <v>70961931</v>
      </c>
      <c r="M27" s="76">
        <f>+L27</f>
        <v>70961931</v>
      </c>
      <c r="N27" s="64"/>
      <c r="P27" s="142"/>
    </row>
    <row r="28" spans="1:18" x14ac:dyDescent="0.2">
      <c r="A28" s="245" t="s">
        <v>157</v>
      </c>
      <c r="B28" s="246"/>
      <c r="C28" s="246"/>
      <c r="D28" s="246"/>
      <c r="E28" s="246"/>
      <c r="F28" s="246"/>
      <c r="G28" s="246"/>
      <c r="H28" s="247"/>
      <c r="I28" s="53">
        <v>69</v>
      </c>
      <c r="J28" s="77">
        <f>+J26-J27</f>
        <v>41730607</v>
      </c>
      <c r="K28" s="77">
        <f>+K26-K27</f>
        <v>41730607</v>
      </c>
      <c r="L28" s="77">
        <f>+L26-L27</f>
        <v>8074028</v>
      </c>
      <c r="M28" s="77">
        <f>+M26-M27</f>
        <v>8074028</v>
      </c>
      <c r="N28" s="64"/>
      <c r="P28" s="142"/>
    </row>
    <row r="29" spans="1:18" x14ac:dyDescent="0.2">
      <c r="A29" s="245" t="s">
        <v>158</v>
      </c>
      <c r="B29" s="246"/>
      <c r="C29" s="246"/>
      <c r="D29" s="246"/>
      <c r="E29" s="246"/>
      <c r="F29" s="246"/>
      <c r="G29" s="246"/>
      <c r="H29" s="247"/>
      <c r="I29" s="53">
        <v>70</v>
      </c>
      <c r="J29" s="76">
        <v>-2824745</v>
      </c>
      <c r="K29" s="76">
        <f>+J29</f>
        <v>-2824745</v>
      </c>
      <c r="L29" s="76">
        <v>3221703</v>
      </c>
      <c r="M29" s="76">
        <f>+L29</f>
        <v>3221703</v>
      </c>
      <c r="N29" s="64"/>
      <c r="P29" s="142"/>
    </row>
    <row r="30" spans="1:18" x14ac:dyDescent="0.2">
      <c r="A30" s="245" t="s">
        <v>159</v>
      </c>
      <c r="B30" s="246"/>
      <c r="C30" s="246"/>
      <c r="D30" s="246"/>
      <c r="E30" s="246"/>
      <c r="F30" s="246"/>
      <c r="G30" s="246"/>
      <c r="H30" s="247"/>
      <c r="I30" s="53">
        <v>71</v>
      </c>
      <c r="J30" s="77">
        <f>+J28-J29</f>
        <v>44555352</v>
      </c>
      <c r="K30" s="77">
        <f>+K28-K29</f>
        <v>44555352</v>
      </c>
      <c r="L30" s="77">
        <f t="shared" ref="L30:M30" si="3">+L28-L29</f>
        <v>4852325</v>
      </c>
      <c r="M30" s="77">
        <f t="shared" si="3"/>
        <v>4852325</v>
      </c>
      <c r="N30" s="64"/>
      <c r="P30" s="142"/>
    </row>
    <row r="31" spans="1:18" x14ac:dyDescent="0.2">
      <c r="A31" s="239" t="s">
        <v>160</v>
      </c>
      <c r="B31" s="240"/>
      <c r="C31" s="240"/>
      <c r="D31" s="240"/>
      <c r="E31" s="240"/>
      <c r="F31" s="240"/>
      <c r="G31" s="240"/>
      <c r="H31" s="241"/>
      <c r="I31" s="55">
        <v>72</v>
      </c>
      <c r="J31" s="75">
        <v>22</v>
      </c>
      <c r="K31" s="75">
        <v>22</v>
      </c>
      <c r="L31" s="176">
        <v>2</v>
      </c>
      <c r="M31" s="176">
        <v>2</v>
      </c>
      <c r="N31" s="64"/>
    </row>
    <row r="32" spans="1:18" ht="12.75" customHeight="1" x14ac:dyDescent="0.2">
      <c r="A32" s="251" t="s">
        <v>165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87"/>
    </row>
    <row r="33" spans="1:13" x14ac:dyDescent="0.2">
      <c r="A33" s="288" t="s">
        <v>167</v>
      </c>
      <c r="B33" s="289"/>
      <c r="C33" s="289"/>
      <c r="D33" s="289"/>
      <c r="E33" s="289"/>
      <c r="F33" s="289"/>
      <c r="G33" s="289"/>
      <c r="H33" s="290"/>
      <c r="I33" s="51">
        <v>73</v>
      </c>
      <c r="J33" s="54"/>
      <c r="K33" s="54"/>
      <c r="L33" s="54"/>
      <c r="M33" s="54"/>
    </row>
    <row r="34" spans="1:13" x14ac:dyDescent="0.2">
      <c r="A34" s="245" t="s">
        <v>168</v>
      </c>
      <c r="B34" s="243"/>
      <c r="C34" s="243"/>
      <c r="D34" s="243"/>
      <c r="E34" s="243"/>
      <c r="F34" s="243"/>
      <c r="G34" s="243"/>
      <c r="H34" s="244"/>
      <c r="I34" s="53">
        <v>74</v>
      </c>
      <c r="J34" s="52"/>
      <c r="K34" s="52"/>
      <c r="L34" s="52"/>
      <c r="M34" s="52"/>
    </row>
    <row r="35" spans="1:13" x14ac:dyDescent="0.2">
      <c r="A35" s="248" t="s">
        <v>169</v>
      </c>
      <c r="B35" s="240"/>
      <c r="C35" s="240"/>
      <c r="D35" s="240"/>
      <c r="E35" s="240"/>
      <c r="F35" s="240"/>
      <c r="G35" s="240"/>
      <c r="H35" s="241"/>
      <c r="I35" s="55">
        <v>75</v>
      </c>
      <c r="J35" s="56">
        <f>J33-J34</f>
        <v>0</v>
      </c>
      <c r="K35" s="56">
        <f>K33-K34</f>
        <v>0</v>
      </c>
      <c r="L35" s="56">
        <f>L33-L34</f>
        <v>0</v>
      </c>
      <c r="M35" s="56">
        <f>M33-M34</f>
        <v>0</v>
      </c>
    </row>
    <row r="37" spans="1:13" x14ac:dyDescent="0.2">
      <c r="I37" s="87"/>
      <c r="J37" s="139"/>
      <c r="K37" s="70"/>
      <c r="L37" s="139"/>
      <c r="M37" s="70"/>
    </row>
    <row r="38" spans="1:13" x14ac:dyDescent="0.2">
      <c r="J38" s="70"/>
      <c r="K38" s="70"/>
      <c r="L38" s="89"/>
      <c r="M38" s="70"/>
    </row>
    <row r="39" spans="1:13" x14ac:dyDescent="0.2">
      <c r="K39" s="87"/>
      <c r="L39" s="90"/>
    </row>
    <row r="40" spans="1:13" x14ac:dyDescent="0.2">
      <c r="K40" s="87"/>
      <c r="L40" s="90"/>
    </row>
    <row r="41" spans="1:13" x14ac:dyDescent="0.2">
      <c r="K41" s="87"/>
      <c r="L41" s="90"/>
      <c r="M41" s="90"/>
    </row>
  </sheetData>
  <protectedRanges>
    <protectedRange sqref="E3:F3" name="Range1_1"/>
    <protectedRange sqref="H3:I3" name="Range1_3"/>
  </protectedRanges>
  <mergeCells count="39">
    <mergeCell ref="A4:H4"/>
    <mergeCell ref="J4:K4"/>
    <mergeCell ref="L4:M4"/>
    <mergeCell ref="A2:L2"/>
    <mergeCell ref="C3:D3"/>
    <mergeCell ref="E3:F3"/>
    <mergeCell ref="H3:I3"/>
    <mergeCell ref="J3:M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35:H35"/>
    <mergeCell ref="A29:H29"/>
    <mergeCell ref="A30:H30"/>
    <mergeCell ref="A31:H31"/>
    <mergeCell ref="A32:M32"/>
    <mergeCell ref="A34:H34"/>
    <mergeCell ref="A33:H33"/>
    <mergeCell ref="A28:H28"/>
    <mergeCell ref="A21:H21"/>
    <mergeCell ref="A22:H22"/>
    <mergeCell ref="A26:H26"/>
    <mergeCell ref="A27:H27"/>
    <mergeCell ref="A25:H25"/>
    <mergeCell ref="A24:H24"/>
    <mergeCell ref="A23:H23"/>
  </mergeCells>
  <phoneticPr fontId="4" type="noConversion"/>
  <dataValidations count="3">
    <dataValidation type="whole" operator="notEqual" allowBlank="1" showInputMessage="1" showErrorMessage="1" errorTitle="Nedozvoljen unos" error="Dozvoljen je upis samo cjelobrojnih (negativnih ili pozitivnih) vrijednosti." sqref="J34:L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31:L31 J10:M11 J27:M27 J7:M8 J13:M25 J29 L29:M29">
      <formula1>0</formula1>
    </dataValidation>
    <dataValidation operator="greaterThanOrEqual" allowBlank="1" showInputMessage="1" showErrorMessage="1" errorTitle="Pogrešan unos" error="Dozvoljen je unos samo pozitivnih cjelobrojnih (zaokruženih) vrijednosti." sqref="K29"/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ignoredErrors>
    <ignoredError sqref="K7:M8 K10:M25 K30:M30" unlockedFormula="1"/>
    <ignoredError sqref="K9:M9 K26:M28 K29:M29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zoomScaleNormal="100" zoomScaleSheetLayoutView="115" workbookViewId="0">
      <selection activeCell="A2" sqref="A2:K50"/>
    </sheetView>
  </sheetViews>
  <sheetFormatPr defaultColWidth="9.140625" defaultRowHeight="12.75" x14ac:dyDescent="0.2"/>
  <cols>
    <col min="1" max="7" width="9.140625" style="47"/>
    <col min="8" max="8" width="13.28515625" style="47" customWidth="1"/>
    <col min="9" max="9" width="9.140625" style="47"/>
    <col min="10" max="11" width="16.28515625" style="87" customWidth="1"/>
    <col min="12" max="12" width="14.7109375" style="70" customWidth="1"/>
    <col min="13" max="13" width="11.140625" style="47" customWidth="1"/>
    <col min="14" max="16384" width="9.140625" style="47"/>
  </cols>
  <sheetData>
    <row r="2" spans="1:14" ht="15.75" x14ac:dyDescent="0.25">
      <c r="A2" s="326" t="s">
        <v>193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</row>
    <row r="3" spans="1:14" x14ac:dyDescent="0.2">
      <c r="C3" s="296" t="s">
        <v>161</v>
      </c>
      <c r="D3" s="297"/>
      <c r="E3" s="298" t="s">
        <v>292</v>
      </c>
      <c r="F3" s="299"/>
      <c r="G3" s="153" t="s">
        <v>162</v>
      </c>
      <c r="H3" s="280" t="s">
        <v>288</v>
      </c>
      <c r="I3" s="281"/>
      <c r="J3" s="300" t="s">
        <v>57</v>
      </c>
      <c r="K3" s="327"/>
    </row>
    <row r="4" spans="1:14" ht="23.25" x14ac:dyDescent="0.2">
      <c r="A4" s="305" t="s">
        <v>83</v>
      </c>
      <c r="B4" s="305"/>
      <c r="C4" s="305"/>
      <c r="D4" s="305"/>
      <c r="E4" s="305"/>
      <c r="F4" s="305"/>
      <c r="G4" s="305"/>
      <c r="H4" s="305"/>
      <c r="I4" s="71" t="s">
        <v>155</v>
      </c>
      <c r="J4" s="82" t="s">
        <v>289</v>
      </c>
      <c r="K4" s="158" t="s">
        <v>290</v>
      </c>
    </row>
    <row r="5" spans="1:14" x14ac:dyDescent="0.2">
      <c r="A5" s="306">
        <v>1</v>
      </c>
      <c r="B5" s="306"/>
      <c r="C5" s="306"/>
      <c r="D5" s="306"/>
      <c r="E5" s="306"/>
      <c r="F5" s="306"/>
      <c r="G5" s="306"/>
      <c r="H5" s="306"/>
      <c r="I5" s="72">
        <v>2</v>
      </c>
      <c r="J5" s="83" t="s">
        <v>1</v>
      </c>
      <c r="K5" s="83" t="s">
        <v>2</v>
      </c>
    </row>
    <row r="6" spans="1:14" x14ac:dyDescent="0.2">
      <c r="A6" s="251" t="s">
        <v>194</v>
      </c>
      <c r="B6" s="252"/>
      <c r="C6" s="252"/>
      <c r="D6" s="252"/>
      <c r="E6" s="252"/>
      <c r="F6" s="252"/>
      <c r="G6" s="252"/>
      <c r="H6" s="252"/>
      <c r="I6" s="307"/>
      <c r="J6" s="307"/>
      <c r="K6" s="308"/>
    </row>
    <row r="7" spans="1:14" x14ac:dyDescent="0.2">
      <c r="A7" s="309" t="s">
        <v>195</v>
      </c>
      <c r="B7" s="310"/>
      <c r="C7" s="310"/>
      <c r="D7" s="310"/>
      <c r="E7" s="310"/>
      <c r="F7" s="310"/>
      <c r="G7" s="310"/>
      <c r="H7" s="311"/>
      <c r="I7" s="53">
        <v>1</v>
      </c>
      <c r="J7" s="177">
        <f>SUM(J8:J13)</f>
        <v>87852827</v>
      </c>
      <c r="K7" s="177">
        <f>SUM(K8:K13)</f>
        <v>88851390</v>
      </c>
      <c r="M7" s="64"/>
      <c r="N7" s="64"/>
    </row>
    <row r="8" spans="1:14" x14ac:dyDescent="0.2">
      <c r="A8" s="302" t="s">
        <v>196</v>
      </c>
      <c r="B8" s="303"/>
      <c r="C8" s="303"/>
      <c r="D8" s="303"/>
      <c r="E8" s="303"/>
      <c r="F8" s="303"/>
      <c r="G8" s="303"/>
      <c r="H8" s="304"/>
      <c r="I8" s="53">
        <v>2</v>
      </c>
      <c r="J8" s="76">
        <v>41730607</v>
      </c>
      <c r="K8" s="76">
        <v>8074028</v>
      </c>
      <c r="M8" s="64"/>
      <c r="N8" s="64"/>
    </row>
    <row r="9" spans="1:14" x14ac:dyDescent="0.2">
      <c r="A9" s="302" t="s">
        <v>197</v>
      </c>
      <c r="B9" s="303"/>
      <c r="C9" s="303"/>
      <c r="D9" s="303"/>
      <c r="E9" s="303"/>
      <c r="F9" s="303"/>
      <c r="G9" s="303"/>
      <c r="H9" s="304"/>
      <c r="I9" s="53">
        <v>3</v>
      </c>
      <c r="J9" s="76">
        <v>41175416</v>
      </c>
      <c r="K9" s="76">
        <v>70961931</v>
      </c>
      <c r="M9" s="64"/>
      <c r="N9" s="64"/>
    </row>
    <row r="10" spans="1:14" x14ac:dyDescent="0.2">
      <c r="A10" s="302" t="s">
        <v>198</v>
      </c>
      <c r="B10" s="303"/>
      <c r="C10" s="303"/>
      <c r="D10" s="303"/>
      <c r="E10" s="303"/>
      <c r="F10" s="303"/>
      <c r="G10" s="303"/>
      <c r="H10" s="304"/>
      <c r="I10" s="53">
        <v>4</v>
      </c>
      <c r="J10" s="76">
        <v>10948970</v>
      </c>
      <c r="K10" s="76">
        <v>11227155</v>
      </c>
      <c r="M10" s="64"/>
      <c r="N10" s="64"/>
    </row>
    <row r="11" spans="1:14" ht="23.25" customHeight="1" x14ac:dyDescent="0.2">
      <c r="A11" s="302" t="s">
        <v>202</v>
      </c>
      <c r="B11" s="303"/>
      <c r="C11" s="303"/>
      <c r="D11" s="303"/>
      <c r="E11" s="303"/>
      <c r="F11" s="303"/>
      <c r="G11" s="303"/>
      <c r="H11" s="304"/>
      <c r="I11" s="53">
        <v>5</v>
      </c>
      <c r="J11" s="76">
        <v>-2276680</v>
      </c>
      <c r="K11" s="76">
        <v>-311611</v>
      </c>
      <c r="M11" s="64"/>
      <c r="N11" s="64"/>
    </row>
    <row r="12" spans="1:14" x14ac:dyDescent="0.2">
      <c r="A12" s="302" t="s">
        <v>201</v>
      </c>
      <c r="B12" s="303"/>
      <c r="C12" s="303"/>
      <c r="D12" s="303"/>
      <c r="E12" s="303"/>
      <c r="F12" s="303"/>
      <c r="G12" s="303"/>
      <c r="H12" s="304"/>
      <c r="I12" s="53">
        <v>6</v>
      </c>
      <c r="J12" s="76">
        <v>0</v>
      </c>
      <c r="K12" s="76">
        <v>0</v>
      </c>
      <c r="M12" s="64"/>
      <c r="N12" s="64"/>
    </row>
    <row r="13" spans="1:14" x14ac:dyDescent="0.2">
      <c r="A13" s="302" t="s">
        <v>199</v>
      </c>
      <c r="B13" s="303"/>
      <c r="C13" s="303"/>
      <c r="D13" s="303"/>
      <c r="E13" s="303"/>
      <c r="F13" s="303"/>
      <c r="G13" s="303"/>
      <c r="H13" s="304"/>
      <c r="I13" s="53">
        <v>7</v>
      </c>
      <c r="J13" s="76">
        <v>-3725486</v>
      </c>
      <c r="K13" s="76">
        <v>-1100113</v>
      </c>
      <c r="M13" s="64"/>
      <c r="N13" s="64"/>
    </row>
    <row r="14" spans="1:14" x14ac:dyDescent="0.2">
      <c r="A14" s="312" t="s">
        <v>203</v>
      </c>
      <c r="B14" s="303"/>
      <c r="C14" s="303"/>
      <c r="D14" s="303"/>
      <c r="E14" s="303"/>
      <c r="F14" s="303"/>
      <c r="G14" s="303"/>
      <c r="H14" s="304"/>
      <c r="I14" s="53">
        <v>8</v>
      </c>
      <c r="J14" s="178">
        <f>SUM(J15:J22)</f>
        <v>29202040</v>
      </c>
      <c r="K14" s="178">
        <f>SUM(K15:K22)</f>
        <v>68193335</v>
      </c>
      <c r="M14" s="64"/>
      <c r="N14" s="64"/>
    </row>
    <row r="15" spans="1:14" x14ac:dyDescent="0.2">
      <c r="A15" s="302" t="s">
        <v>200</v>
      </c>
      <c r="B15" s="303"/>
      <c r="C15" s="303"/>
      <c r="D15" s="303"/>
      <c r="E15" s="303"/>
      <c r="F15" s="303"/>
      <c r="G15" s="303"/>
      <c r="H15" s="304"/>
      <c r="I15" s="53">
        <v>9</v>
      </c>
      <c r="J15" s="76">
        <v>337654291</v>
      </c>
      <c r="K15" s="76">
        <v>-381110261</v>
      </c>
      <c r="M15" s="64"/>
      <c r="N15" s="64"/>
    </row>
    <row r="16" spans="1:14" x14ac:dyDescent="0.2">
      <c r="A16" s="302" t="s">
        <v>204</v>
      </c>
      <c r="B16" s="303"/>
      <c r="C16" s="303"/>
      <c r="D16" s="303"/>
      <c r="E16" s="303"/>
      <c r="F16" s="303"/>
      <c r="G16" s="303"/>
      <c r="H16" s="304"/>
      <c r="I16" s="53">
        <v>10</v>
      </c>
      <c r="J16" s="76">
        <v>-97635669</v>
      </c>
      <c r="K16" s="76">
        <v>4246968</v>
      </c>
      <c r="M16" s="64"/>
      <c r="N16" s="64"/>
    </row>
    <row r="17" spans="1:14" x14ac:dyDescent="0.2">
      <c r="A17" s="302" t="s">
        <v>207</v>
      </c>
      <c r="B17" s="303"/>
      <c r="C17" s="303"/>
      <c r="D17" s="303"/>
      <c r="E17" s="303"/>
      <c r="F17" s="303"/>
      <c r="G17" s="303"/>
      <c r="H17" s="304"/>
      <c r="I17" s="53">
        <v>11</v>
      </c>
      <c r="J17" s="76">
        <v>-1721136</v>
      </c>
      <c r="K17" s="76">
        <v>155333721</v>
      </c>
      <c r="M17" s="64"/>
      <c r="N17" s="64"/>
    </row>
    <row r="18" spans="1:14" x14ac:dyDescent="0.2">
      <c r="A18" s="302" t="s">
        <v>208</v>
      </c>
      <c r="B18" s="303"/>
      <c r="C18" s="303"/>
      <c r="D18" s="303"/>
      <c r="E18" s="303"/>
      <c r="F18" s="303"/>
      <c r="G18" s="303"/>
      <c r="H18" s="304"/>
      <c r="I18" s="53">
        <v>12</v>
      </c>
      <c r="J18" s="76">
        <v>-144366051</v>
      </c>
      <c r="K18" s="76">
        <v>224641088</v>
      </c>
      <c r="M18" s="64"/>
      <c r="N18" s="64"/>
    </row>
    <row r="19" spans="1:14" ht="12.75" customHeight="1" x14ac:dyDescent="0.2">
      <c r="A19" s="302" t="s">
        <v>209</v>
      </c>
      <c r="B19" s="303"/>
      <c r="C19" s="303"/>
      <c r="D19" s="303"/>
      <c r="E19" s="303"/>
      <c r="F19" s="303"/>
      <c r="G19" s="303"/>
      <c r="H19" s="304"/>
      <c r="I19" s="53">
        <v>13</v>
      </c>
      <c r="J19" s="76">
        <v>-160759611</v>
      </c>
      <c r="K19" s="76">
        <v>48252357</v>
      </c>
      <c r="M19" s="64"/>
      <c r="N19" s="64"/>
    </row>
    <row r="20" spans="1:14" x14ac:dyDescent="0.2">
      <c r="A20" s="302" t="s">
        <v>210</v>
      </c>
      <c r="B20" s="303"/>
      <c r="C20" s="303"/>
      <c r="D20" s="303"/>
      <c r="E20" s="303"/>
      <c r="F20" s="303"/>
      <c r="G20" s="303"/>
      <c r="H20" s="304"/>
      <c r="I20" s="53">
        <v>14</v>
      </c>
      <c r="J20" s="76">
        <v>34267274</v>
      </c>
      <c r="K20" s="76">
        <v>239651866</v>
      </c>
      <c r="M20" s="64"/>
      <c r="N20" s="64"/>
    </row>
    <row r="21" spans="1:14" ht="12.75" customHeight="1" x14ac:dyDescent="0.2">
      <c r="A21" s="315" t="s">
        <v>211</v>
      </c>
      <c r="B21" s="316"/>
      <c r="C21" s="316"/>
      <c r="D21" s="316"/>
      <c r="E21" s="316"/>
      <c r="F21" s="316"/>
      <c r="G21" s="316"/>
      <c r="H21" s="317"/>
      <c r="I21" s="53">
        <v>15</v>
      </c>
      <c r="J21" s="76">
        <v>0</v>
      </c>
      <c r="K21" s="76">
        <v>0</v>
      </c>
      <c r="M21" s="64"/>
      <c r="N21" s="64"/>
    </row>
    <row r="22" spans="1:14" x14ac:dyDescent="0.2">
      <c r="A22" s="302" t="s">
        <v>212</v>
      </c>
      <c r="B22" s="313"/>
      <c r="C22" s="313"/>
      <c r="D22" s="313"/>
      <c r="E22" s="313"/>
      <c r="F22" s="313"/>
      <c r="G22" s="313"/>
      <c r="H22" s="314"/>
      <c r="I22" s="53">
        <v>16</v>
      </c>
      <c r="J22" s="76">
        <v>61762942</v>
      </c>
      <c r="K22" s="76">
        <v>-222822404</v>
      </c>
      <c r="M22" s="64"/>
      <c r="N22" s="64"/>
    </row>
    <row r="23" spans="1:14" x14ac:dyDescent="0.2">
      <c r="A23" s="312" t="s">
        <v>213</v>
      </c>
      <c r="B23" s="313"/>
      <c r="C23" s="313"/>
      <c r="D23" s="313"/>
      <c r="E23" s="313"/>
      <c r="F23" s="313"/>
      <c r="G23" s="313"/>
      <c r="H23" s="314"/>
      <c r="I23" s="53">
        <v>17</v>
      </c>
      <c r="J23" s="178">
        <f>SUM(J24:J27)</f>
        <v>-17295635</v>
      </c>
      <c r="K23" s="178">
        <f>SUM(K24:K27)</f>
        <v>-191320650</v>
      </c>
      <c r="M23" s="64"/>
      <c r="N23" s="64"/>
    </row>
    <row r="24" spans="1:14" x14ac:dyDescent="0.2">
      <c r="A24" s="302" t="s">
        <v>214</v>
      </c>
      <c r="B24" s="313"/>
      <c r="C24" s="313"/>
      <c r="D24" s="313"/>
      <c r="E24" s="313"/>
      <c r="F24" s="313"/>
      <c r="G24" s="313"/>
      <c r="H24" s="314"/>
      <c r="I24" s="53">
        <v>18</v>
      </c>
      <c r="J24" s="76">
        <v>2105805</v>
      </c>
      <c r="K24" s="76">
        <v>-75278523</v>
      </c>
      <c r="M24" s="64"/>
      <c r="N24" s="64"/>
    </row>
    <row r="25" spans="1:14" x14ac:dyDescent="0.2">
      <c r="A25" s="302" t="s">
        <v>215</v>
      </c>
      <c r="B25" s="313"/>
      <c r="C25" s="313"/>
      <c r="D25" s="313"/>
      <c r="E25" s="313"/>
      <c r="F25" s="313"/>
      <c r="G25" s="313"/>
      <c r="H25" s="314"/>
      <c r="I25" s="53">
        <v>19</v>
      </c>
      <c r="J25" s="76">
        <v>276107364</v>
      </c>
      <c r="K25" s="76">
        <v>-171854842</v>
      </c>
      <c r="M25" s="64"/>
      <c r="N25" s="64"/>
    </row>
    <row r="26" spans="1:14" x14ac:dyDescent="0.2">
      <c r="A26" s="302" t="s">
        <v>216</v>
      </c>
      <c r="B26" s="313"/>
      <c r="C26" s="313"/>
      <c r="D26" s="313"/>
      <c r="E26" s="313"/>
      <c r="F26" s="313"/>
      <c r="G26" s="313"/>
      <c r="H26" s="314"/>
      <c r="I26" s="53">
        <v>20</v>
      </c>
      <c r="J26" s="76">
        <v>0</v>
      </c>
      <c r="K26" s="76">
        <v>-3640667</v>
      </c>
      <c r="M26" s="64"/>
      <c r="N26" s="64"/>
    </row>
    <row r="27" spans="1:14" x14ac:dyDescent="0.2">
      <c r="A27" s="302" t="s">
        <v>217</v>
      </c>
      <c r="B27" s="313"/>
      <c r="C27" s="313"/>
      <c r="D27" s="313"/>
      <c r="E27" s="313"/>
      <c r="F27" s="313"/>
      <c r="G27" s="313"/>
      <c r="H27" s="314"/>
      <c r="I27" s="53">
        <v>21</v>
      </c>
      <c r="J27" s="76">
        <v>-295508804</v>
      </c>
      <c r="K27" s="76">
        <v>59453382</v>
      </c>
      <c r="M27" s="64"/>
      <c r="N27" s="64"/>
    </row>
    <row r="28" spans="1:14" ht="23.25" customHeight="1" x14ac:dyDescent="0.2">
      <c r="A28" s="312" t="s">
        <v>218</v>
      </c>
      <c r="B28" s="313"/>
      <c r="C28" s="313"/>
      <c r="D28" s="313"/>
      <c r="E28" s="313"/>
      <c r="F28" s="313"/>
      <c r="G28" s="313"/>
      <c r="H28" s="314"/>
      <c r="I28" s="53">
        <v>22</v>
      </c>
      <c r="J28" s="178">
        <f>J7+J14+J23</f>
        <v>99759232</v>
      </c>
      <c r="K28" s="178">
        <f>K7+K14+K23</f>
        <v>-34275925</v>
      </c>
      <c r="M28" s="64"/>
      <c r="N28" s="64"/>
    </row>
    <row r="29" spans="1:14" x14ac:dyDescent="0.2">
      <c r="A29" s="320" t="s">
        <v>219</v>
      </c>
      <c r="B29" s="321"/>
      <c r="C29" s="321"/>
      <c r="D29" s="321"/>
      <c r="E29" s="321"/>
      <c r="F29" s="321"/>
      <c r="G29" s="321"/>
      <c r="H29" s="322"/>
      <c r="I29" s="53">
        <v>23</v>
      </c>
      <c r="J29" s="76">
        <v>0</v>
      </c>
      <c r="K29" s="76">
        <v>0</v>
      </c>
      <c r="M29" s="64"/>
      <c r="N29" s="64"/>
    </row>
    <row r="30" spans="1:14" x14ac:dyDescent="0.2">
      <c r="A30" s="323" t="s">
        <v>220</v>
      </c>
      <c r="B30" s="324"/>
      <c r="C30" s="324"/>
      <c r="D30" s="324"/>
      <c r="E30" s="324"/>
      <c r="F30" s="324"/>
      <c r="G30" s="324"/>
      <c r="H30" s="325"/>
      <c r="I30" s="53">
        <v>24</v>
      </c>
      <c r="J30" s="179">
        <f>J28+J29</f>
        <v>99759232</v>
      </c>
      <c r="K30" s="179">
        <f>K28+K29</f>
        <v>-34275925</v>
      </c>
      <c r="M30" s="64"/>
      <c r="N30" s="64"/>
    </row>
    <row r="31" spans="1:14" x14ac:dyDescent="0.2">
      <c r="A31" s="251" t="s">
        <v>221</v>
      </c>
      <c r="B31" s="252"/>
      <c r="C31" s="252"/>
      <c r="D31" s="252"/>
      <c r="E31" s="252"/>
      <c r="F31" s="252"/>
      <c r="G31" s="252"/>
      <c r="H31" s="252"/>
      <c r="I31" s="307"/>
      <c r="J31" s="307"/>
      <c r="K31" s="308"/>
      <c r="M31" s="64"/>
      <c r="N31" s="64"/>
    </row>
    <row r="32" spans="1:14" x14ac:dyDescent="0.2">
      <c r="A32" s="309" t="s">
        <v>222</v>
      </c>
      <c r="B32" s="318"/>
      <c r="C32" s="318"/>
      <c r="D32" s="318"/>
      <c r="E32" s="318"/>
      <c r="F32" s="318"/>
      <c r="G32" s="318"/>
      <c r="H32" s="319"/>
      <c r="I32" s="53">
        <v>25</v>
      </c>
      <c r="J32" s="180">
        <f>SUM(J33:J37)</f>
        <v>-23279982</v>
      </c>
      <c r="K32" s="180">
        <f>SUM(K33:K37)</f>
        <v>153639495</v>
      </c>
      <c r="M32" s="64"/>
      <c r="N32" s="64"/>
    </row>
    <row r="33" spans="1:14" ht="12.75" customHeight="1" x14ac:dyDescent="0.2">
      <c r="A33" s="302" t="s">
        <v>223</v>
      </c>
      <c r="B33" s="313"/>
      <c r="C33" s="313"/>
      <c r="D33" s="313"/>
      <c r="E33" s="313"/>
      <c r="F33" s="313"/>
      <c r="G33" s="313"/>
      <c r="H33" s="314"/>
      <c r="I33" s="53">
        <v>26</v>
      </c>
      <c r="J33" s="76">
        <v>-7216915</v>
      </c>
      <c r="K33" s="76">
        <v>-4829543</v>
      </c>
      <c r="M33" s="64"/>
      <c r="N33" s="64"/>
    </row>
    <row r="34" spans="1:14" ht="12.75" customHeight="1" x14ac:dyDescent="0.2">
      <c r="A34" s="302" t="s">
        <v>224</v>
      </c>
      <c r="B34" s="313"/>
      <c r="C34" s="313"/>
      <c r="D34" s="313"/>
      <c r="E34" s="313"/>
      <c r="F34" s="313"/>
      <c r="G34" s="313"/>
      <c r="H34" s="314"/>
      <c r="I34" s="53">
        <v>27</v>
      </c>
      <c r="J34" s="76">
        <v>0</v>
      </c>
      <c r="K34" s="76">
        <v>0</v>
      </c>
      <c r="M34" s="64"/>
      <c r="N34" s="64"/>
    </row>
    <row r="35" spans="1:14" ht="12.75" customHeight="1" x14ac:dyDescent="0.2">
      <c r="A35" s="302" t="s">
        <v>225</v>
      </c>
      <c r="B35" s="313"/>
      <c r="C35" s="313"/>
      <c r="D35" s="313"/>
      <c r="E35" s="313"/>
      <c r="F35" s="313"/>
      <c r="G35" s="313"/>
      <c r="H35" s="314"/>
      <c r="I35" s="53">
        <v>28</v>
      </c>
      <c r="J35" s="76">
        <v>-16070205</v>
      </c>
      <c r="K35" s="76">
        <v>156247370</v>
      </c>
      <c r="M35" s="64"/>
      <c r="N35" s="64"/>
    </row>
    <row r="36" spans="1:14" x14ac:dyDescent="0.2">
      <c r="A36" s="302" t="s">
        <v>226</v>
      </c>
      <c r="B36" s="313"/>
      <c r="C36" s="313"/>
      <c r="D36" s="313"/>
      <c r="E36" s="313"/>
      <c r="F36" s="313"/>
      <c r="G36" s="313"/>
      <c r="H36" s="314"/>
      <c r="I36" s="53">
        <v>29</v>
      </c>
      <c r="J36" s="76">
        <v>7138</v>
      </c>
      <c r="K36" s="76">
        <v>2221668</v>
      </c>
      <c r="M36" s="64"/>
      <c r="N36" s="64"/>
    </row>
    <row r="37" spans="1:14" x14ac:dyDescent="0.2">
      <c r="A37" s="302" t="s">
        <v>235</v>
      </c>
      <c r="B37" s="313"/>
      <c r="C37" s="313"/>
      <c r="D37" s="313"/>
      <c r="E37" s="313"/>
      <c r="F37" s="313"/>
      <c r="G37" s="313"/>
      <c r="H37" s="314"/>
      <c r="I37" s="53">
        <v>30</v>
      </c>
      <c r="J37" s="76">
        <v>0</v>
      </c>
      <c r="K37" s="76">
        <v>0</v>
      </c>
      <c r="M37" s="64"/>
      <c r="N37" s="64"/>
    </row>
    <row r="38" spans="1:14" x14ac:dyDescent="0.2">
      <c r="A38" s="251" t="s">
        <v>227</v>
      </c>
      <c r="B38" s="252"/>
      <c r="C38" s="252"/>
      <c r="D38" s="252"/>
      <c r="E38" s="252"/>
      <c r="F38" s="252"/>
      <c r="G38" s="252"/>
      <c r="H38" s="252"/>
      <c r="I38" s="307"/>
      <c r="J38" s="307"/>
      <c r="K38" s="308"/>
      <c r="M38" s="64"/>
      <c r="N38" s="64"/>
    </row>
    <row r="39" spans="1:14" x14ac:dyDescent="0.2">
      <c r="A39" s="309" t="s">
        <v>228</v>
      </c>
      <c r="B39" s="318"/>
      <c r="C39" s="318"/>
      <c r="D39" s="318"/>
      <c r="E39" s="318"/>
      <c r="F39" s="318"/>
      <c r="G39" s="318"/>
      <c r="H39" s="319"/>
      <c r="I39" s="69">
        <v>31</v>
      </c>
      <c r="J39" s="180">
        <f>SUM(J40:J45)</f>
        <v>-114018594</v>
      </c>
      <c r="K39" s="180">
        <f>SUM(K40:K45)</f>
        <v>-105306787</v>
      </c>
      <c r="M39" s="64"/>
      <c r="N39" s="64"/>
    </row>
    <row r="40" spans="1:14" x14ac:dyDescent="0.2">
      <c r="A40" s="302" t="s">
        <v>229</v>
      </c>
      <c r="B40" s="313"/>
      <c r="C40" s="313"/>
      <c r="D40" s="313"/>
      <c r="E40" s="313"/>
      <c r="F40" s="313"/>
      <c r="G40" s="313"/>
      <c r="H40" s="314"/>
      <c r="I40" s="53">
        <v>32</v>
      </c>
      <c r="J40" s="76">
        <v>-114018594</v>
      </c>
      <c r="K40" s="76">
        <v>-105306787</v>
      </c>
      <c r="M40" s="64"/>
      <c r="N40" s="64"/>
    </row>
    <row r="41" spans="1:14" x14ac:dyDescent="0.2">
      <c r="A41" s="302" t="s">
        <v>230</v>
      </c>
      <c r="B41" s="313"/>
      <c r="C41" s="313"/>
      <c r="D41" s="313"/>
      <c r="E41" s="313"/>
      <c r="F41" s="313"/>
      <c r="G41" s="313"/>
      <c r="H41" s="314"/>
      <c r="I41" s="53">
        <v>33</v>
      </c>
      <c r="J41" s="76">
        <v>0</v>
      </c>
      <c r="K41" s="76">
        <v>0</v>
      </c>
      <c r="M41" s="64"/>
      <c r="N41" s="64"/>
    </row>
    <row r="42" spans="1:14" x14ac:dyDescent="0.2">
      <c r="A42" s="302" t="s">
        <v>231</v>
      </c>
      <c r="B42" s="313"/>
      <c r="C42" s="313"/>
      <c r="D42" s="313"/>
      <c r="E42" s="313"/>
      <c r="F42" s="313"/>
      <c r="G42" s="313"/>
      <c r="H42" s="314"/>
      <c r="I42" s="53">
        <v>34</v>
      </c>
      <c r="J42" s="76">
        <v>0</v>
      </c>
      <c r="K42" s="76">
        <v>0</v>
      </c>
      <c r="M42" s="64"/>
      <c r="N42" s="64"/>
    </row>
    <row r="43" spans="1:14" x14ac:dyDescent="0.2">
      <c r="A43" s="302" t="s">
        <v>232</v>
      </c>
      <c r="B43" s="313"/>
      <c r="C43" s="313"/>
      <c r="D43" s="313"/>
      <c r="E43" s="313"/>
      <c r="F43" s="313"/>
      <c r="G43" s="313"/>
      <c r="H43" s="314"/>
      <c r="I43" s="53">
        <v>35</v>
      </c>
      <c r="J43" s="76">
        <v>0</v>
      </c>
      <c r="K43" s="76">
        <v>0</v>
      </c>
      <c r="M43" s="64"/>
      <c r="N43" s="64"/>
    </row>
    <row r="44" spans="1:14" x14ac:dyDescent="0.2">
      <c r="A44" s="302" t="s">
        <v>233</v>
      </c>
      <c r="B44" s="313"/>
      <c r="C44" s="313"/>
      <c r="D44" s="313"/>
      <c r="E44" s="313"/>
      <c r="F44" s="313"/>
      <c r="G44" s="313"/>
      <c r="H44" s="314"/>
      <c r="I44" s="53">
        <v>36</v>
      </c>
      <c r="J44" s="76">
        <v>0</v>
      </c>
      <c r="K44" s="76">
        <v>0</v>
      </c>
      <c r="M44" s="64"/>
      <c r="N44" s="64"/>
    </row>
    <row r="45" spans="1:14" x14ac:dyDescent="0.2">
      <c r="A45" s="302" t="s">
        <v>234</v>
      </c>
      <c r="B45" s="313"/>
      <c r="C45" s="313"/>
      <c r="D45" s="313"/>
      <c r="E45" s="313"/>
      <c r="F45" s="313"/>
      <c r="G45" s="313"/>
      <c r="H45" s="314"/>
      <c r="I45" s="53">
        <v>37</v>
      </c>
      <c r="J45" s="76">
        <v>0</v>
      </c>
      <c r="K45" s="76">
        <v>0</v>
      </c>
      <c r="M45" s="64"/>
      <c r="N45" s="64"/>
    </row>
    <row r="46" spans="1:14" ht="23.25" customHeight="1" x14ac:dyDescent="0.2">
      <c r="A46" s="312" t="s">
        <v>236</v>
      </c>
      <c r="B46" s="313"/>
      <c r="C46" s="313"/>
      <c r="D46" s="313"/>
      <c r="E46" s="313"/>
      <c r="F46" s="313"/>
      <c r="G46" s="313"/>
      <c r="H46" s="314"/>
      <c r="I46" s="53">
        <v>38</v>
      </c>
      <c r="J46" s="178">
        <f>J30+J32+J39</f>
        <v>-37539344</v>
      </c>
      <c r="K46" s="178">
        <f>K30+K32+K39</f>
        <v>14056783</v>
      </c>
      <c r="M46" s="64"/>
      <c r="N46" s="64"/>
    </row>
    <row r="47" spans="1:14" x14ac:dyDescent="0.2">
      <c r="A47" s="302" t="s">
        <v>237</v>
      </c>
      <c r="B47" s="313"/>
      <c r="C47" s="313"/>
      <c r="D47" s="313"/>
      <c r="E47" s="313"/>
      <c r="F47" s="313"/>
      <c r="G47" s="313"/>
      <c r="H47" s="314"/>
      <c r="I47" s="53">
        <v>39</v>
      </c>
      <c r="J47" s="76">
        <v>2870625</v>
      </c>
      <c r="K47" s="76">
        <v>-472981</v>
      </c>
      <c r="M47" s="64"/>
      <c r="N47" s="64"/>
    </row>
    <row r="48" spans="1:14" x14ac:dyDescent="0.2">
      <c r="A48" s="312" t="s">
        <v>238</v>
      </c>
      <c r="B48" s="313"/>
      <c r="C48" s="313"/>
      <c r="D48" s="313"/>
      <c r="E48" s="313"/>
      <c r="F48" s="313"/>
      <c r="G48" s="313"/>
      <c r="H48" s="314"/>
      <c r="I48" s="53">
        <v>40</v>
      </c>
      <c r="J48" s="178">
        <f>J46+J47</f>
        <v>-34668719</v>
      </c>
      <c r="K48" s="178">
        <f>K46+K47</f>
        <v>13583802</v>
      </c>
      <c r="M48" s="64"/>
      <c r="N48" s="64"/>
    </row>
    <row r="49" spans="1:14" x14ac:dyDescent="0.2">
      <c r="A49" s="312" t="s">
        <v>239</v>
      </c>
      <c r="B49" s="313"/>
      <c r="C49" s="313"/>
      <c r="D49" s="313"/>
      <c r="E49" s="313"/>
      <c r="F49" s="313"/>
      <c r="G49" s="313"/>
      <c r="H49" s="314"/>
      <c r="I49" s="65">
        <v>41</v>
      </c>
      <c r="J49" s="74">
        <v>412197218</v>
      </c>
      <c r="K49" s="74">
        <v>421479852</v>
      </c>
      <c r="L49" s="84"/>
      <c r="M49" s="64"/>
      <c r="N49" s="64"/>
    </row>
    <row r="50" spans="1:14" x14ac:dyDescent="0.2">
      <c r="A50" s="328" t="s">
        <v>240</v>
      </c>
      <c r="B50" s="329"/>
      <c r="C50" s="329"/>
      <c r="D50" s="329"/>
      <c r="E50" s="329"/>
      <c r="F50" s="329"/>
      <c r="G50" s="329"/>
      <c r="H50" s="330"/>
      <c r="I50" s="55">
        <v>42</v>
      </c>
      <c r="J50" s="179">
        <f>IF(J48+J49&gt;=0,J48+J49,0)</f>
        <v>377528499</v>
      </c>
      <c r="K50" s="179">
        <f>IF(K48+K49&gt;=0,K48+K49,0)</f>
        <v>435063654</v>
      </c>
      <c r="M50" s="64"/>
      <c r="N50" s="64"/>
    </row>
    <row r="51" spans="1:14" s="57" customFormat="1" x14ac:dyDescent="0.2">
      <c r="J51" s="85"/>
      <c r="K51" s="86"/>
      <c r="L51" s="79"/>
    </row>
    <row r="52" spans="1:14" s="57" customFormat="1" x14ac:dyDescent="0.2">
      <c r="J52" s="149"/>
      <c r="K52" s="86"/>
      <c r="L52" s="79"/>
    </row>
    <row r="53" spans="1:14" s="57" customFormat="1" x14ac:dyDescent="0.2">
      <c r="J53" s="149"/>
      <c r="K53" s="85"/>
      <c r="L53" s="79"/>
    </row>
    <row r="54" spans="1:14" s="57" customFormat="1" x14ac:dyDescent="0.2">
      <c r="J54" s="85"/>
      <c r="K54" s="85"/>
      <c r="L54" s="79"/>
    </row>
    <row r="55" spans="1:14" s="57" customFormat="1" x14ac:dyDescent="0.2">
      <c r="J55" s="85"/>
      <c r="K55" s="85"/>
      <c r="L55" s="79"/>
    </row>
    <row r="56" spans="1:14" s="57" customFormat="1" x14ac:dyDescent="0.2">
      <c r="J56" s="85"/>
      <c r="K56" s="85"/>
      <c r="L56" s="79"/>
    </row>
    <row r="57" spans="1:14" s="57" customFormat="1" x14ac:dyDescent="0.2">
      <c r="J57" s="85"/>
      <c r="K57" s="85"/>
      <c r="L57" s="79"/>
    </row>
    <row r="58" spans="1:14" s="57" customFormat="1" x14ac:dyDescent="0.2">
      <c r="J58" s="85"/>
      <c r="K58" s="85"/>
      <c r="L58" s="79"/>
    </row>
    <row r="59" spans="1:14" s="57" customFormat="1" x14ac:dyDescent="0.2">
      <c r="J59" s="85"/>
      <c r="K59" s="85"/>
      <c r="L59" s="79"/>
    </row>
    <row r="60" spans="1:14" s="57" customFormat="1" x14ac:dyDescent="0.2">
      <c r="J60" s="85"/>
      <c r="K60" s="85"/>
      <c r="L60" s="79"/>
    </row>
    <row r="61" spans="1:14" s="57" customFormat="1" x14ac:dyDescent="0.2">
      <c r="J61" s="85"/>
      <c r="K61" s="85"/>
      <c r="L61" s="79"/>
    </row>
    <row r="62" spans="1:14" s="57" customFormat="1" x14ac:dyDescent="0.2">
      <c r="J62" s="85"/>
      <c r="K62" s="85"/>
      <c r="L62" s="79"/>
    </row>
    <row r="63" spans="1:14" s="57" customFormat="1" x14ac:dyDescent="0.2">
      <c r="J63" s="85"/>
      <c r="K63" s="85"/>
      <c r="L63" s="79"/>
    </row>
    <row r="64" spans="1:14" s="57" customFormat="1" x14ac:dyDescent="0.2">
      <c r="J64" s="85"/>
      <c r="K64" s="85"/>
      <c r="L64" s="79"/>
    </row>
    <row r="65" spans="10:12" s="57" customFormat="1" x14ac:dyDescent="0.2">
      <c r="J65" s="85"/>
      <c r="K65" s="85"/>
      <c r="L65" s="79"/>
    </row>
    <row r="66" spans="10:12" s="57" customFormat="1" x14ac:dyDescent="0.2">
      <c r="J66" s="85"/>
      <c r="K66" s="85"/>
      <c r="L66" s="79"/>
    </row>
    <row r="67" spans="10:12" s="57" customFormat="1" x14ac:dyDescent="0.2">
      <c r="J67" s="85"/>
      <c r="K67" s="85"/>
      <c r="L67" s="79"/>
    </row>
    <row r="68" spans="10:12" s="57" customFormat="1" x14ac:dyDescent="0.2">
      <c r="J68" s="85"/>
      <c r="K68" s="85"/>
      <c r="L68" s="79"/>
    </row>
    <row r="69" spans="10:12" s="57" customFormat="1" x14ac:dyDescent="0.2">
      <c r="J69" s="85"/>
      <c r="K69" s="85"/>
      <c r="L69" s="79"/>
    </row>
    <row r="70" spans="10:12" s="57" customFormat="1" x14ac:dyDescent="0.2">
      <c r="J70" s="85"/>
      <c r="K70" s="85"/>
      <c r="L70" s="79"/>
    </row>
    <row r="71" spans="10:12" s="57" customFormat="1" x14ac:dyDescent="0.2">
      <c r="J71" s="85"/>
      <c r="K71" s="85"/>
      <c r="L71" s="79"/>
    </row>
    <row r="72" spans="10:12" s="57" customFormat="1" x14ac:dyDescent="0.2">
      <c r="J72" s="85"/>
      <c r="K72" s="85"/>
      <c r="L72" s="79"/>
    </row>
    <row r="73" spans="10:12" s="57" customFormat="1" x14ac:dyDescent="0.2">
      <c r="J73" s="85"/>
      <c r="K73" s="85"/>
      <c r="L73" s="79"/>
    </row>
    <row r="74" spans="10:12" s="57" customFormat="1" x14ac:dyDescent="0.2">
      <c r="J74" s="85"/>
      <c r="K74" s="85"/>
      <c r="L74" s="79"/>
    </row>
    <row r="75" spans="10:12" s="57" customFormat="1" x14ac:dyDescent="0.2">
      <c r="J75" s="85"/>
      <c r="K75" s="85"/>
      <c r="L75" s="79"/>
    </row>
    <row r="76" spans="10:12" s="57" customFormat="1" x14ac:dyDescent="0.2">
      <c r="J76" s="85"/>
      <c r="K76" s="85"/>
      <c r="L76" s="79"/>
    </row>
    <row r="77" spans="10:12" s="57" customFormat="1" x14ac:dyDescent="0.2">
      <c r="J77" s="85"/>
      <c r="K77" s="85"/>
      <c r="L77" s="79"/>
    </row>
    <row r="78" spans="10:12" s="57" customFormat="1" x14ac:dyDescent="0.2">
      <c r="J78" s="85"/>
      <c r="K78" s="85"/>
      <c r="L78" s="79"/>
    </row>
    <row r="79" spans="10:12" s="57" customFormat="1" x14ac:dyDescent="0.2">
      <c r="J79" s="85"/>
      <c r="K79" s="85"/>
      <c r="L79" s="79"/>
    </row>
    <row r="80" spans="10:12" s="57" customFormat="1" x14ac:dyDescent="0.2">
      <c r="J80" s="85"/>
      <c r="K80" s="85"/>
      <c r="L80" s="79"/>
    </row>
    <row r="81" spans="10:12" s="57" customFormat="1" x14ac:dyDescent="0.2">
      <c r="J81" s="85"/>
      <c r="K81" s="85"/>
      <c r="L81" s="79"/>
    </row>
    <row r="82" spans="10:12" s="57" customFormat="1" x14ac:dyDescent="0.2">
      <c r="J82" s="85"/>
      <c r="K82" s="85"/>
      <c r="L82" s="79"/>
    </row>
    <row r="83" spans="10:12" s="57" customFormat="1" x14ac:dyDescent="0.2">
      <c r="J83" s="85"/>
      <c r="K83" s="85"/>
      <c r="L83" s="79"/>
    </row>
    <row r="84" spans="10:12" s="57" customFormat="1" x14ac:dyDescent="0.2">
      <c r="J84" s="85"/>
      <c r="K84" s="85"/>
      <c r="L84" s="79"/>
    </row>
    <row r="85" spans="10:12" s="57" customFormat="1" x14ac:dyDescent="0.2">
      <c r="J85" s="85"/>
      <c r="K85" s="85"/>
      <c r="L85" s="79"/>
    </row>
    <row r="86" spans="10:12" s="57" customFormat="1" x14ac:dyDescent="0.2">
      <c r="J86" s="85"/>
      <c r="K86" s="85"/>
      <c r="L86" s="79"/>
    </row>
    <row r="87" spans="10:12" s="57" customFormat="1" x14ac:dyDescent="0.2">
      <c r="J87" s="85"/>
      <c r="K87" s="85"/>
      <c r="L87" s="79"/>
    </row>
    <row r="88" spans="10:12" s="57" customFormat="1" x14ac:dyDescent="0.2">
      <c r="J88" s="85"/>
      <c r="K88" s="85"/>
      <c r="L88" s="79"/>
    </row>
    <row r="89" spans="10:12" s="57" customFormat="1" x14ac:dyDescent="0.2">
      <c r="J89" s="85"/>
      <c r="K89" s="85"/>
      <c r="L89" s="79"/>
    </row>
    <row r="90" spans="10:12" s="57" customFormat="1" x14ac:dyDescent="0.2">
      <c r="J90" s="85"/>
      <c r="K90" s="85"/>
      <c r="L90" s="79"/>
    </row>
    <row r="91" spans="10:12" s="57" customFormat="1" x14ac:dyDescent="0.2">
      <c r="J91" s="85"/>
      <c r="K91" s="85"/>
      <c r="L91" s="79"/>
    </row>
    <row r="92" spans="10:12" s="57" customFormat="1" x14ac:dyDescent="0.2">
      <c r="J92" s="85"/>
      <c r="K92" s="85"/>
      <c r="L92" s="79"/>
    </row>
    <row r="93" spans="10:12" s="57" customFormat="1" x14ac:dyDescent="0.2">
      <c r="J93" s="85"/>
      <c r="K93" s="85"/>
      <c r="L93" s="79"/>
    </row>
    <row r="94" spans="10:12" s="57" customFormat="1" x14ac:dyDescent="0.2">
      <c r="J94" s="85"/>
      <c r="K94" s="85"/>
      <c r="L94" s="79"/>
    </row>
    <row r="95" spans="10:12" s="57" customFormat="1" x14ac:dyDescent="0.2">
      <c r="J95" s="85"/>
      <c r="K95" s="85"/>
      <c r="L95" s="79"/>
    </row>
    <row r="96" spans="10:12" s="57" customFormat="1" x14ac:dyDescent="0.2">
      <c r="J96" s="85"/>
      <c r="K96" s="85"/>
      <c r="L96" s="79"/>
    </row>
    <row r="97" spans="10:12" s="57" customFormat="1" x14ac:dyDescent="0.2">
      <c r="J97" s="85"/>
      <c r="K97" s="85"/>
      <c r="L97" s="79"/>
    </row>
    <row r="98" spans="10:12" s="57" customFormat="1" x14ac:dyDescent="0.2">
      <c r="J98" s="85"/>
      <c r="K98" s="85"/>
      <c r="L98" s="79"/>
    </row>
    <row r="99" spans="10:12" s="57" customFormat="1" x14ac:dyDescent="0.2">
      <c r="J99" s="85"/>
      <c r="K99" s="85"/>
      <c r="L99" s="79"/>
    </row>
    <row r="100" spans="10:12" s="57" customFormat="1" x14ac:dyDescent="0.2">
      <c r="J100" s="85"/>
      <c r="K100" s="85"/>
      <c r="L100" s="79"/>
    </row>
    <row r="101" spans="10:12" s="57" customFormat="1" x14ac:dyDescent="0.2">
      <c r="J101" s="85"/>
      <c r="K101" s="85"/>
      <c r="L101" s="79"/>
    </row>
    <row r="102" spans="10:12" s="57" customFormat="1" x14ac:dyDescent="0.2">
      <c r="J102" s="85"/>
      <c r="K102" s="85"/>
      <c r="L102" s="79"/>
    </row>
    <row r="103" spans="10:12" s="57" customFormat="1" x14ac:dyDescent="0.2">
      <c r="J103" s="85"/>
      <c r="K103" s="85"/>
      <c r="L103" s="79"/>
    </row>
    <row r="104" spans="10:12" s="57" customFormat="1" x14ac:dyDescent="0.2">
      <c r="J104" s="85"/>
      <c r="K104" s="85"/>
      <c r="L104" s="79"/>
    </row>
    <row r="105" spans="10:12" s="57" customFormat="1" x14ac:dyDescent="0.2">
      <c r="J105" s="85"/>
      <c r="K105" s="85"/>
      <c r="L105" s="79"/>
    </row>
    <row r="106" spans="10:12" s="57" customFormat="1" x14ac:dyDescent="0.2">
      <c r="J106" s="85"/>
      <c r="K106" s="85"/>
      <c r="L106" s="79"/>
    </row>
    <row r="107" spans="10:12" s="57" customFormat="1" x14ac:dyDescent="0.2">
      <c r="J107" s="85"/>
      <c r="K107" s="85"/>
      <c r="L107" s="79"/>
    </row>
    <row r="108" spans="10:12" s="57" customFormat="1" x14ac:dyDescent="0.2">
      <c r="J108" s="85"/>
      <c r="K108" s="85"/>
      <c r="L108" s="79"/>
    </row>
    <row r="109" spans="10:12" s="57" customFormat="1" x14ac:dyDescent="0.2">
      <c r="J109" s="85"/>
      <c r="K109" s="85"/>
      <c r="L109" s="79"/>
    </row>
    <row r="110" spans="10:12" s="57" customFormat="1" x14ac:dyDescent="0.2">
      <c r="J110" s="85"/>
      <c r="K110" s="85"/>
      <c r="L110" s="79"/>
    </row>
  </sheetData>
  <protectedRanges>
    <protectedRange sqref="E3:F3" name="Range1_1_1"/>
    <protectedRange sqref="H3:I3" name="Range1_3_1"/>
  </protectedRanges>
  <mergeCells count="52">
    <mergeCell ref="A49:H49"/>
    <mergeCell ref="A50:H50"/>
    <mergeCell ref="A44:H44"/>
    <mergeCell ref="A45:H45"/>
    <mergeCell ref="A46:H46"/>
    <mergeCell ref="A47:H47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2:K2"/>
    <mergeCell ref="E3:F3"/>
    <mergeCell ref="C3:D3"/>
    <mergeCell ref="H3:I3"/>
    <mergeCell ref="J3:K3"/>
    <mergeCell ref="A32:H32"/>
    <mergeCell ref="A28:H28"/>
    <mergeCell ref="A29:H29"/>
    <mergeCell ref="A30:H30"/>
    <mergeCell ref="A31:K31"/>
    <mergeCell ref="A26:H26"/>
    <mergeCell ref="A27:H27"/>
    <mergeCell ref="A20:H20"/>
    <mergeCell ref="A21:H21"/>
    <mergeCell ref="A22:H22"/>
    <mergeCell ref="A23:H23"/>
    <mergeCell ref="A25:H25"/>
    <mergeCell ref="A18:H18"/>
    <mergeCell ref="A19:H19"/>
    <mergeCell ref="A14:H14"/>
    <mergeCell ref="A15:H15"/>
    <mergeCell ref="A24:H24"/>
    <mergeCell ref="A16:H16"/>
    <mergeCell ref="A17:H17"/>
    <mergeCell ref="A4:H4"/>
    <mergeCell ref="A5:H5"/>
    <mergeCell ref="A6:K6"/>
    <mergeCell ref="A7:H7"/>
    <mergeCell ref="A12:H12"/>
    <mergeCell ref="A13:H13"/>
    <mergeCell ref="A8:H8"/>
    <mergeCell ref="A9:H9"/>
    <mergeCell ref="A10:H10"/>
    <mergeCell ref="A11:H11"/>
  </mergeCells>
  <phoneticPr fontId="4" type="noConversion"/>
  <dataValidations count="3">
    <dataValidation type="whole" operator="greaterThanOrEqual" allowBlank="1" showInputMessage="1" showErrorMessage="1" errorTitle="Neispravan unos" error="Dopušten je upis samo cjelobrojnih pozitivnih vrijednosti." sqref="J10 J49:K49">
      <formula1>0</formula1>
    </dataValidation>
    <dataValidation type="whole" operator="notEqual" allowBlank="1" showInputMessage="1" showErrorMessage="1" errorTitle="Neispravan unos" error="Dopušten je upis samo cjelobrojnih vrijednosti (pozitivnih i negativnih)." sqref="J8:J9 J33:K37 J24:K27 K8:K13 J11:J13 J30:K30 J15:K22 K29 J40:K45 J47:K47">
      <formula1>9999999999</formula1>
    </dataValidation>
    <dataValidation type="whole" operator="lessThanOrEqual" allowBlank="1" showInputMessage="1" showErrorMessage="1" errorTitle="Neispravan unos" error="Ova vrijednost se upisuje kao cijeli broj s negativnim predznakom (mora biti nula ili negativna)." sqref="J29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5:K6 A31:K31 A8:I30 A38:K38 A36:I36 A35:I35 A50:I50 A46:I46 A33:I34 A37:I37 A40:I45 A48:I48 A47:I47 A49:I49 A7:I7 A32:I32 A39:I3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43"/>
  <sheetViews>
    <sheetView zoomScale="85" zoomScaleNormal="85" zoomScaleSheetLayoutView="100" workbookViewId="0">
      <selection activeCell="L23" sqref="A2:L23"/>
    </sheetView>
  </sheetViews>
  <sheetFormatPr defaultColWidth="9.140625" defaultRowHeight="12.75" x14ac:dyDescent="0.2"/>
  <cols>
    <col min="1" max="2" width="9.140625" style="47"/>
    <col min="3" max="3" width="27.28515625" style="47" customWidth="1"/>
    <col min="4" max="4" width="9.140625" style="47"/>
    <col min="5" max="12" width="17.7109375" style="47" customWidth="1"/>
    <col min="13" max="16384" width="9.140625" style="47"/>
  </cols>
  <sheetData>
    <row r="2" spans="1:12" ht="15.75" x14ac:dyDescent="0.25">
      <c r="A2" s="326" t="s">
        <v>170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</row>
    <row r="3" spans="1:12" ht="12.75" customHeight="1" x14ac:dyDescent="0.2">
      <c r="C3" s="278" t="s">
        <v>161</v>
      </c>
      <c r="D3" s="279"/>
      <c r="E3" s="298" t="s">
        <v>292</v>
      </c>
      <c r="F3" s="299"/>
      <c r="G3" s="153" t="s">
        <v>162</v>
      </c>
      <c r="H3" s="280" t="s">
        <v>288</v>
      </c>
      <c r="I3" s="281"/>
      <c r="K3" s="327" t="s">
        <v>57</v>
      </c>
      <c r="L3" s="301"/>
    </row>
    <row r="4" spans="1:12" ht="12.75" customHeight="1" x14ac:dyDescent="0.2">
      <c r="A4" s="305" t="s">
        <v>83</v>
      </c>
      <c r="B4" s="305"/>
      <c r="C4" s="305"/>
      <c r="D4" s="335" t="s">
        <v>155</v>
      </c>
      <c r="E4" s="306" t="s">
        <v>179</v>
      </c>
      <c r="F4" s="336"/>
      <c r="G4" s="336"/>
      <c r="H4" s="336"/>
      <c r="I4" s="336"/>
      <c r="J4" s="336"/>
      <c r="K4" s="306" t="s">
        <v>177</v>
      </c>
      <c r="L4" s="306" t="s">
        <v>178</v>
      </c>
    </row>
    <row r="5" spans="1:12" ht="22.5" x14ac:dyDescent="0.2">
      <c r="A5" s="334"/>
      <c r="B5" s="334"/>
      <c r="C5" s="334"/>
      <c r="D5" s="336"/>
      <c r="E5" s="66" t="s">
        <v>171</v>
      </c>
      <c r="F5" s="66" t="s">
        <v>172</v>
      </c>
      <c r="G5" s="66" t="s">
        <v>173</v>
      </c>
      <c r="H5" s="66" t="s">
        <v>174</v>
      </c>
      <c r="I5" s="66" t="s">
        <v>175</v>
      </c>
      <c r="J5" s="152" t="s">
        <v>176</v>
      </c>
      <c r="K5" s="306"/>
      <c r="L5" s="306"/>
    </row>
    <row r="6" spans="1:12" x14ac:dyDescent="0.2">
      <c r="A6" s="331">
        <v>1</v>
      </c>
      <c r="B6" s="331"/>
      <c r="C6" s="331"/>
      <c r="D6" s="67">
        <v>2</v>
      </c>
      <c r="E6" s="68" t="s">
        <v>1</v>
      </c>
      <c r="F6" s="68" t="s">
        <v>2</v>
      </c>
      <c r="G6" s="68" t="s">
        <v>3</v>
      </c>
      <c r="H6" s="68" t="s">
        <v>4</v>
      </c>
      <c r="I6" s="68" t="s">
        <v>5</v>
      </c>
      <c r="J6" s="68" t="s">
        <v>6</v>
      </c>
      <c r="K6" s="68" t="s">
        <v>7</v>
      </c>
      <c r="L6" s="68" t="s">
        <v>8</v>
      </c>
    </row>
    <row r="7" spans="1:12" x14ac:dyDescent="0.2">
      <c r="A7" s="332" t="s">
        <v>293</v>
      </c>
      <c r="B7" s="333"/>
      <c r="C7" s="333"/>
      <c r="D7" s="69">
        <v>1</v>
      </c>
      <c r="E7" s="78">
        <v>1214775000</v>
      </c>
      <c r="F7" s="78">
        <v>-477000</v>
      </c>
      <c r="G7" s="78">
        <v>369783858</v>
      </c>
      <c r="H7" s="78">
        <v>82293647</v>
      </c>
      <c r="I7" s="78">
        <v>188277328</v>
      </c>
      <c r="J7" s="78">
        <v>84690116</v>
      </c>
      <c r="K7" s="78">
        <v>0</v>
      </c>
      <c r="L7" s="347">
        <f>SUM(E7:J7)</f>
        <v>1939342949</v>
      </c>
    </row>
    <row r="8" spans="1:12" ht="22.5" customHeight="1" x14ac:dyDescent="0.2">
      <c r="A8" s="339" t="s">
        <v>180</v>
      </c>
      <c r="B8" s="340"/>
      <c r="C8" s="340"/>
      <c r="D8" s="53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183">
        <f>+SUM(E8:K8)</f>
        <v>0</v>
      </c>
    </row>
    <row r="9" spans="1:12" ht="15.75" customHeight="1" x14ac:dyDescent="0.2">
      <c r="A9" s="341" t="s">
        <v>294</v>
      </c>
      <c r="B9" s="342"/>
      <c r="C9" s="342"/>
      <c r="D9" s="53">
        <v>3</v>
      </c>
      <c r="E9" s="181">
        <f>SUM(E7:E8)</f>
        <v>1214775000</v>
      </c>
      <c r="F9" s="181">
        <f t="shared" ref="F9:K9" si="0">SUM(F7:F8)</f>
        <v>-477000</v>
      </c>
      <c r="G9" s="181">
        <f t="shared" si="0"/>
        <v>369783858</v>
      </c>
      <c r="H9" s="181">
        <f t="shared" si="0"/>
        <v>82293647</v>
      </c>
      <c r="I9" s="181">
        <f t="shared" si="0"/>
        <v>188277328</v>
      </c>
      <c r="J9" s="181">
        <f>SUM(J7:J8)</f>
        <v>84690116</v>
      </c>
      <c r="K9" s="181">
        <f t="shared" si="0"/>
        <v>0</v>
      </c>
      <c r="L9" s="181">
        <f>SUM(L7:L8)</f>
        <v>1939342949</v>
      </c>
    </row>
    <row r="10" spans="1:12" ht="14.25" customHeight="1" x14ac:dyDescent="0.2">
      <c r="A10" s="339" t="s">
        <v>181</v>
      </c>
      <c r="B10" s="340"/>
      <c r="C10" s="340"/>
      <c r="D10" s="53">
        <v>4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183">
        <f>+SUM(E10:K10)</f>
        <v>0</v>
      </c>
    </row>
    <row r="11" spans="1:12" ht="21.75" customHeight="1" x14ac:dyDescent="0.2">
      <c r="A11" s="339" t="s">
        <v>182</v>
      </c>
      <c r="B11" s="340"/>
      <c r="C11" s="340"/>
      <c r="D11" s="53">
        <v>5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2497788</v>
      </c>
      <c r="K11" s="73">
        <v>0</v>
      </c>
      <c r="L11" s="183">
        <f t="shared" ref="L11:L21" si="1">+SUM(E11:K11)</f>
        <v>2497788</v>
      </c>
    </row>
    <row r="12" spans="1:12" ht="22.5" customHeight="1" x14ac:dyDescent="0.2">
      <c r="A12" s="339" t="s">
        <v>183</v>
      </c>
      <c r="B12" s="340"/>
      <c r="C12" s="340"/>
      <c r="D12" s="53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-445266</v>
      </c>
      <c r="K12" s="73">
        <v>0</v>
      </c>
      <c r="L12" s="183">
        <f t="shared" si="1"/>
        <v>-445266</v>
      </c>
    </row>
    <row r="13" spans="1:12" ht="14.25" customHeight="1" x14ac:dyDescent="0.2">
      <c r="A13" s="339" t="s">
        <v>184</v>
      </c>
      <c r="B13" s="340"/>
      <c r="C13" s="340"/>
      <c r="D13" s="53">
        <v>7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183">
        <f t="shared" si="1"/>
        <v>0</v>
      </c>
    </row>
    <row r="14" spans="1:12" ht="24" customHeight="1" x14ac:dyDescent="0.2">
      <c r="A14" s="341" t="s">
        <v>185</v>
      </c>
      <c r="B14" s="342"/>
      <c r="C14" s="342"/>
      <c r="D14" s="53">
        <v>8</v>
      </c>
      <c r="E14" s="181">
        <f>SUM(E10:E13)</f>
        <v>0</v>
      </c>
      <c r="F14" s="181">
        <f t="shared" ref="F14:L14" si="2">SUM(F10:F13)</f>
        <v>0</v>
      </c>
      <c r="G14" s="181">
        <f t="shared" si="2"/>
        <v>0</v>
      </c>
      <c r="H14" s="181">
        <f t="shared" si="2"/>
        <v>0</v>
      </c>
      <c r="I14" s="181">
        <f t="shared" si="2"/>
        <v>0</v>
      </c>
      <c r="J14" s="181">
        <f t="shared" si="2"/>
        <v>2052522</v>
      </c>
      <c r="K14" s="181">
        <f t="shared" si="2"/>
        <v>0</v>
      </c>
      <c r="L14" s="181">
        <f t="shared" si="2"/>
        <v>2052522</v>
      </c>
    </row>
    <row r="15" spans="1:12" x14ac:dyDescent="0.2">
      <c r="A15" s="339" t="s">
        <v>175</v>
      </c>
      <c r="B15" s="340"/>
      <c r="C15" s="340"/>
      <c r="D15" s="53">
        <v>9</v>
      </c>
      <c r="E15" s="73">
        <v>0</v>
      </c>
      <c r="F15" s="73">
        <v>0</v>
      </c>
      <c r="G15" s="73">
        <v>0</v>
      </c>
      <c r="H15" s="73">
        <v>0</v>
      </c>
      <c r="I15" s="73">
        <v>4852325</v>
      </c>
      <c r="J15" s="73">
        <v>0</v>
      </c>
      <c r="K15" s="73">
        <v>0</v>
      </c>
      <c r="L15" s="183">
        <f t="shared" si="1"/>
        <v>4852325</v>
      </c>
    </row>
    <row r="16" spans="1:12" ht="27.75" customHeight="1" x14ac:dyDescent="0.2">
      <c r="A16" s="341" t="s">
        <v>186</v>
      </c>
      <c r="B16" s="342"/>
      <c r="C16" s="342"/>
      <c r="D16" s="53">
        <v>10</v>
      </c>
      <c r="E16" s="181">
        <f>SUM(E14:E15)</f>
        <v>0</v>
      </c>
      <c r="F16" s="181">
        <f t="shared" ref="F16:L16" si="3">SUM(F14:F15)</f>
        <v>0</v>
      </c>
      <c r="G16" s="181">
        <f t="shared" si="3"/>
        <v>0</v>
      </c>
      <c r="H16" s="181">
        <f t="shared" si="3"/>
        <v>0</v>
      </c>
      <c r="I16" s="181">
        <f t="shared" si="3"/>
        <v>4852325</v>
      </c>
      <c r="J16" s="181">
        <f t="shared" si="3"/>
        <v>2052522</v>
      </c>
      <c r="K16" s="181">
        <f t="shared" si="3"/>
        <v>0</v>
      </c>
      <c r="L16" s="181">
        <f t="shared" si="3"/>
        <v>6904847</v>
      </c>
    </row>
    <row r="17" spans="1:12" x14ac:dyDescent="0.2">
      <c r="A17" s="339" t="s">
        <v>187</v>
      </c>
      <c r="B17" s="340"/>
      <c r="C17" s="340"/>
      <c r="D17" s="53">
        <v>11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183">
        <f t="shared" si="1"/>
        <v>0</v>
      </c>
    </row>
    <row r="18" spans="1:12" x14ac:dyDescent="0.2">
      <c r="A18" s="339" t="s">
        <v>188</v>
      </c>
      <c r="B18" s="340"/>
      <c r="C18" s="340"/>
      <c r="D18" s="53">
        <v>12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183">
        <f t="shared" si="1"/>
        <v>0</v>
      </c>
    </row>
    <row r="19" spans="1:12" x14ac:dyDescent="0.2">
      <c r="A19" s="339" t="s">
        <v>189</v>
      </c>
      <c r="B19" s="340"/>
      <c r="C19" s="340"/>
      <c r="D19" s="53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183">
        <f t="shared" si="1"/>
        <v>0</v>
      </c>
    </row>
    <row r="20" spans="1:12" x14ac:dyDescent="0.2">
      <c r="A20" s="339" t="s">
        <v>190</v>
      </c>
      <c r="B20" s="340"/>
      <c r="C20" s="340"/>
      <c r="D20" s="53">
        <v>14</v>
      </c>
      <c r="E20" s="73">
        <v>0</v>
      </c>
      <c r="F20" s="73">
        <v>0</v>
      </c>
      <c r="G20" s="73">
        <v>94138664</v>
      </c>
      <c r="H20" s="73">
        <v>94138664</v>
      </c>
      <c r="I20" s="73">
        <v>-188277328</v>
      </c>
      <c r="J20" s="73">
        <v>0</v>
      </c>
      <c r="K20" s="73">
        <v>0</v>
      </c>
      <c r="L20" s="183">
        <f t="shared" si="1"/>
        <v>0</v>
      </c>
    </row>
    <row r="21" spans="1:12" x14ac:dyDescent="0.2">
      <c r="A21" s="339" t="s">
        <v>191</v>
      </c>
      <c r="B21" s="340"/>
      <c r="C21" s="340"/>
      <c r="D21" s="53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183">
        <f t="shared" si="1"/>
        <v>0</v>
      </c>
    </row>
    <row r="22" spans="1:12" x14ac:dyDescent="0.2">
      <c r="A22" s="341" t="s">
        <v>192</v>
      </c>
      <c r="B22" s="342"/>
      <c r="C22" s="342"/>
      <c r="D22" s="53">
        <v>16</v>
      </c>
      <c r="E22" s="181">
        <f>SUM(E20:E21)</f>
        <v>0</v>
      </c>
      <c r="F22" s="181">
        <f t="shared" ref="F22:L22" si="4">SUM(F20:F21)</f>
        <v>0</v>
      </c>
      <c r="G22" s="181">
        <f t="shared" si="4"/>
        <v>94138664</v>
      </c>
      <c r="H22" s="181">
        <f t="shared" si="4"/>
        <v>94138664</v>
      </c>
      <c r="I22" s="181">
        <f t="shared" si="4"/>
        <v>-188277328</v>
      </c>
      <c r="J22" s="181">
        <f t="shared" si="4"/>
        <v>0</v>
      </c>
      <c r="K22" s="181">
        <f t="shared" si="4"/>
        <v>0</v>
      </c>
      <c r="L22" s="181">
        <f t="shared" si="4"/>
        <v>0</v>
      </c>
    </row>
    <row r="23" spans="1:12" ht="25.5" customHeight="1" x14ac:dyDescent="0.2">
      <c r="A23" s="343" t="s">
        <v>295</v>
      </c>
      <c r="B23" s="344"/>
      <c r="C23" s="344"/>
      <c r="D23" s="55">
        <v>17</v>
      </c>
      <c r="E23" s="182">
        <f>E9+E16+E17+E18+E19+E22</f>
        <v>1214775000</v>
      </c>
      <c r="F23" s="182">
        <f t="shared" ref="F23:L23" si="5">F9+F16+F17+F18+F19+F22</f>
        <v>-477000</v>
      </c>
      <c r="G23" s="182">
        <f t="shared" si="5"/>
        <v>463922522</v>
      </c>
      <c r="H23" s="182">
        <f t="shared" si="5"/>
        <v>176432311</v>
      </c>
      <c r="I23" s="182">
        <f t="shared" si="5"/>
        <v>4852325</v>
      </c>
      <c r="J23" s="182">
        <f t="shared" si="5"/>
        <v>86742638</v>
      </c>
      <c r="K23" s="182">
        <f t="shared" si="5"/>
        <v>0</v>
      </c>
      <c r="L23" s="182">
        <f t="shared" si="5"/>
        <v>1946247796</v>
      </c>
    </row>
    <row r="24" spans="1:12" x14ac:dyDescent="0.2">
      <c r="A24" s="337"/>
      <c r="B24" s="338"/>
      <c r="C24" s="338"/>
      <c r="D24" s="338"/>
      <c r="E24" s="338"/>
      <c r="F24" s="338"/>
      <c r="G24" s="338"/>
      <c r="H24" s="338"/>
      <c r="I24" s="338"/>
      <c r="J24" s="338"/>
      <c r="K24" s="338"/>
      <c r="L24" s="338"/>
    </row>
    <row r="25" spans="1:12" x14ac:dyDescent="0.2">
      <c r="J25" s="81"/>
    </row>
    <row r="26" spans="1:12" s="70" customFormat="1" x14ac:dyDescent="0.2">
      <c r="E26" s="84"/>
      <c r="J26" s="84"/>
      <c r="L26" s="84"/>
    </row>
    <row r="27" spans="1:12" s="70" customFormat="1" x14ac:dyDescent="0.2"/>
    <row r="28" spans="1:12" s="70" customFormat="1" ht="12.75" customHeight="1" x14ac:dyDescent="0.2"/>
    <row r="29" spans="1:12" s="70" customFormat="1" x14ac:dyDescent="0.2"/>
    <row r="30" spans="1:12" s="70" customFormat="1" x14ac:dyDescent="0.2"/>
    <row r="31" spans="1:12" s="70" customFormat="1" x14ac:dyDescent="0.2"/>
    <row r="32" spans="1:12" s="70" customFormat="1" x14ac:dyDescent="0.2"/>
    <row r="33" spans="2:4" x14ac:dyDescent="0.2">
      <c r="B33" s="70"/>
      <c r="C33" s="70"/>
      <c r="D33" s="70"/>
    </row>
    <row r="34" spans="2:4" x14ac:dyDescent="0.2">
      <c r="B34" s="70"/>
      <c r="C34" s="70"/>
      <c r="D34" s="70"/>
    </row>
    <row r="35" spans="2:4" x14ac:dyDescent="0.2">
      <c r="B35" s="70"/>
      <c r="C35" s="70"/>
      <c r="D35" s="70"/>
    </row>
    <row r="36" spans="2:4" x14ac:dyDescent="0.2">
      <c r="B36" s="70"/>
      <c r="C36" s="70"/>
      <c r="D36" s="70"/>
    </row>
    <row r="37" spans="2:4" x14ac:dyDescent="0.2">
      <c r="B37" s="70"/>
      <c r="C37" s="70"/>
      <c r="D37" s="70"/>
    </row>
    <row r="38" spans="2:4" x14ac:dyDescent="0.2">
      <c r="B38" s="70"/>
      <c r="C38" s="70"/>
      <c r="D38" s="70"/>
    </row>
    <row r="39" spans="2:4" x14ac:dyDescent="0.2">
      <c r="B39" s="70"/>
      <c r="C39" s="70"/>
      <c r="D39" s="70"/>
    </row>
    <row r="40" spans="2:4" x14ac:dyDescent="0.2">
      <c r="B40" s="70"/>
      <c r="C40" s="70"/>
      <c r="D40" s="70"/>
    </row>
    <row r="41" spans="2:4" x14ac:dyDescent="0.2">
      <c r="B41" s="70"/>
      <c r="C41" s="70"/>
      <c r="D41" s="70"/>
    </row>
    <row r="42" spans="2:4" x14ac:dyDescent="0.2">
      <c r="B42" s="70"/>
      <c r="C42" s="70"/>
      <c r="D42" s="70"/>
    </row>
    <row r="43" spans="2:4" x14ac:dyDescent="0.2">
      <c r="B43" s="70"/>
      <c r="C43" s="70"/>
      <c r="D43" s="70"/>
    </row>
  </sheetData>
  <protectedRanges>
    <protectedRange sqref="E3:F3" name="Range1_1_1"/>
    <protectedRange sqref="H3:I3" name="Range1_3_1"/>
  </protectedRanges>
  <mergeCells count="29">
    <mergeCell ref="A18:C18"/>
    <mergeCell ref="A19:C19"/>
    <mergeCell ref="A12:C12"/>
    <mergeCell ref="A13:C13"/>
    <mergeCell ref="A14:C14"/>
    <mergeCell ref="A15:C15"/>
    <mergeCell ref="A16:C16"/>
    <mergeCell ref="K3:L3"/>
    <mergeCell ref="A24:L24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K4:K5"/>
    <mergeCell ref="L4:L5"/>
    <mergeCell ref="A6:C6"/>
    <mergeCell ref="A7:C7"/>
    <mergeCell ref="A4:C5"/>
    <mergeCell ref="D4:D5"/>
    <mergeCell ref="E4:J4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15:L15 E10:L13 E7:L8 E17:L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L6 E6:K6" numberStoredAsText="1"/>
    <ignoredError sqref="L17:L21 E22:K22" formulaRange="1"/>
    <ignoredError sqref="L9 L14 L16" formula="1"/>
    <ignoredError sqref="L10 L7:L8 L11:L13 L15" formula="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0"/>
  <sheetViews>
    <sheetView topLeftCell="A133" zoomScaleNormal="100" workbookViewId="0">
      <selection activeCell="G144" sqref="G144"/>
    </sheetView>
  </sheetViews>
  <sheetFormatPr defaultColWidth="9.140625" defaultRowHeight="12.75" x14ac:dyDescent="0.2"/>
  <cols>
    <col min="1" max="1" width="51.5703125" style="130" customWidth="1"/>
    <col min="2" max="3" width="27.7109375" style="91" customWidth="1"/>
    <col min="4" max="5" width="27.7109375" style="92" customWidth="1"/>
    <col min="6" max="6" width="12.7109375" style="70" bestFit="1" customWidth="1"/>
    <col min="7" max="8" width="20.7109375" style="70" customWidth="1"/>
    <col min="9" max="16384" width="9.140625" style="70"/>
  </cols>
  <sheetData>
    <row r="1" spans="1:5" x14ac:dyDescent="0.2">
      <c r="A1" s="121"/>
    </row>
    <row r="2" spans="1:5" x14ac:dyDescent="0.2">
      <c r="A2" s="121"/>
    </row>
    <row r="3" spans="1:5" x14ac:dyDescent="0.2">
      <c r="A3" s="121"/>
    </row>
    <row r="4" spans="1:5" x14ac:dyDescent="0.2">
      <c r="A4" s="121"/>
    </row>
    <row r="5" spans="1:5" x14ac:dyDescent="0.2">
      <c r="A5" s="122" t="s">
        <v>80</v>
      </c>
      <c r="B5" s="93"/>
      <c r="C5" s="93"/>
      <c r="D5" s="94"/>
      <c r="E5" s="94"/>
    </row>
    <row r="6" spans="1:5" x14ac:dyDescent="0.2">
      <c r="A6" s="121"/>
    </row>
    <row r="7" spans="1:5" ht="13.5" thickBot="1" x14ac:dyDescent="0.25">
      <c r="A7" s="123" t="s">
        <v>23</v>
      </c>
      <c r="E7" s="102" t="s">
        <v>57</v>
      </c>
    </row>
    <row r="8" spans="1:5" ht="13.5" thickBot="1" x14ac:dyDescent="0.25">
      <c r="A8" s="95"/>
      <c r="B8" s="345" t="s">
        <v>289</v>
      </c>
      <c r="C8" s="346"/>
      <c r="D8" s="345" t="s">
        <v>290</v>
      </c>
      <c r="E8" s="346"/>
    </row>
    <row r="9" spans="1:5" ht="13.5" thickBot="1" x14ac:dyDescent="0.25">
      <c r="A9" s="96"/>
      <c r="B9" s="97" t="s">
        <v>163</v>
      </c>
      <c r="C9" s="97" t="s">
        <v>164</v>
      </c>
      <c r="D9" s="97" t="s">
        <v>163</v>
      </c>
      <c r="E9" s="97" t="s">
        <v>164</v>
      </c>
    </row>
    <row r="10" spans="1:5" x14ac:dyDescent="0.2">
      <c r="A10" s="98" t="s">
        <v>24</v>
      </c>
      <c r="B10" s="137">
        <v>144368827</v>
      </c>
      <c r="C10" s="137">
        <f>+B10</f>
        <v>144368827</v>
      </c>
      <c r="D10" s="137">
        <v>143688983</v>
      </c>
      <c r="E10" s="137">
        <f>+D10</f>
        <v>143688983</v>
      </c>
    </row>
    <row r="11" spans="1:5" x14ac:dyDescent="0.2">
      <c r="A11" s="127" t="s">
        <v>25</v>
      </c>
      <c r="B11" s="134">
        <v>434577</v>
      </c>
      <c r="C11" s="134">
        <f>+B11</f>
        <v>434577</v>
      </c>
      <c r="D11" s="134">
        <v>-614859</v>
      </c>
      <c r="E11" s="134">
        <f>+D11</f>
        <v>-614859</v>
      </c>
    </row>
    <row r="12" spans="1:5" ht="13.5" thickBot="1" x14ac:dyDescent="0.25">
      <c r="A12" s="99" t="s">
        <v>26</v>
      </c>
      <c r="B12" s="134">
        <v>32020940</v>
      </c>
      <c r="C12" s="134">
        <f>+B12</f>
        <v>32020940</v>
      </c>
      <c r="D12" s="134">
        <v>26013751</v>
      </c>
      <c r="E12" s="134">
        <f>+D12</f>
        <v>26013751</v>
      </c>
    </row>
    <row r="13" spans="1:5" ht="13.5" thickBot="1" x14ac:dyDescent="0.25">
      <c r="A13" s="133" t="s">
        <v>35</v>
      </c>
      <c r="B13" s="101">
        <f>SUM(B10:B12)</f>
        <v>176824344</v>
      </c>
      <c r="C13" s="101">
        <f>SUM(C10:C12)</f>
        <v>176824344</v>
      </c>
      <c r="D13" s="101">
        <f>SUM(D10:D12)</f>
        <v>169087875</v>
      </c>
      <c r="E13" s="101">
        <f>SUM(E10:E12)</f>
        <v>169087875</v>
      </c>
    </row>
    <row r="14" spans="1:5" x14ac:dyDescent="0.2">
      <c r="B14" s="93"/>
      <c r="C14" s="93"/>
      <c r="D14" s="93"/>
      <c r="E14" s="93"/>
    </row>
    <row r="15" spans="1:5" x14ac:dyDescent="0.2">
      <c r="D15" s="91"/>
      <c r="E15" s="91"/>
    </row>
    <row r="16" spans="1:5" ht="13.5" thickBot="1" x14ac:dyDescent="0.25">
      <c r="A16" s="123" t="s">
        <v>33</v>
      </c>
      <c r="D16" s="91"/>
      <c r="E16" s="102" t="s">
        <v>57</v>
      </c>
    </row>
    <row r="17" spans="1:8" ht="13.5" thickBot="1" x14ac:dyDescent="0.25">
      <c r="A17" s="95"/>
      <c r="B17" s="345" t="s">
        <v>289</v>
      </c>
      <c r="C17" s="346"/>
      <c r="D17" s="345" t="s">
        <v>290</v>
      </c>
      <c r="E17" s="346"/>
    </row>
    <row r="18" spans="1:8" ht="13.5" thickBot="1" x14ac:dyDescent="0.25">
      <c r="A18" s="103"/>
      <c r="B18" s="97" t="s">
        <v>163</v>
      </c>
      <c r="C18" s="97" t="s">
        <v>164</v>
      </c>
      <c r="D18" s="97" t="s">
        <v>163</v>
      </c>
      <c r="E18" s="97" t="s">
        <v>164</v>
      </c>
    </row>
    <row r="19" spans="1:8" x14ac:dyDescent="0.2">
      <c r="A19" s="127" t="s">
        <v>27</v>
      </c>
      <c r="B19" s="137">
        <v>5587366</v>
      </c>
      <c r="C19" s="137">
        <f>+B19</f>
        <v>5587366</v>
      </c>
      <c r="D19" s="137">
        <v>3937966</v>
      </c>
      <c r="E19" s="137">
        <f>+D19</f>
        <v>3937966</v>
      </c>
    </row>
    <row r="20" spans="1:8" ht="13.5" thickBot="1" x14ac:dyDescent="0.25">
      <c r="A20" s="127" t="s">
        <v>25</v>
      </c>
      <c r="B20" s="134">
        <v>52404269</v>
      </c>
      <c r="C20" s="134">
        <f>+B20</f>
        <v>52404269</v>
      </c>
      <c r="D20" s="134">
        <v>32816260</v>
      </c>
      <c r="E20" s="134">
        <f>+D20</f>
        <v>32816260</v>
      </c>
    </row>
    <row r="21" spans="1:8" ht="13.5" thickBot="1" x14ac:dyDescent="0.25">
      <c r="A21" s="133" t="s">
        <v>35</v>
      </c>
      <c r="B21" s="106">
        <f>+SUM(B19:B20)</f>
        <v>57991635</v>
      </c>
      <c r="C21" s="106">
        <f>+SUM(C19:C20)</f>
        <v>57991635</v>
      </c>
      <c r="D21" s="106">
        <f>+SUM(D19:D19)</f>
        <v>3937966</v>
      </c>
      <c r="E21" s="106">
        <f>+SUM(E19:E19)</f>
        <v>3937966</v>
      </c>
    </row>
    <row r="22" spans="1:8" x14ac:dyDescent="0.2">
      <c r="B22" s="93"/>
      <c r="C22" s="93"/>
      <c r="D22" s="93"/>
      <c r="E22" s="93"/>
    </row>
    <row r="23" spans="1:8" x14ac:dyDescent="0.2">
      <c r="D23" s="91"/>
      <c r="E23" s="91"/>
    </row>
    <row r="24" spans="1:8" ht="13.5" thickBot="1" x14ac:dyDescent="0.25">
      <c r="A24" s="123" t="s">
        <v>32</v>
      </c>
      <c r="D24" s="91"/>
      <c r="E24" s="102" t="s">
        <v>57</v>
      </c>
    </row>
    <row r="25" spans="1:8" ht="13.5" thickBot="1" x14ac:dyDescent="0.25">
      <c r="A25" s="95"/>
      <c r="B25" s="345" t="s">
        <v>289</v>
      </c>
      <c r="C25" s="346"/>
      <c r="D25" s="345" t="s">
        <v>290</v>
      </c>
      <c r="E25" s="346"/>
    </row>
    <row r="26" spans="1:8" ht="13.5" thickBot="1" x14ac:dyDescent="0.25">
      <c r="A26" s="103"/>
      <c r="B26" s="97" t="s">
        <v>163</v>
      </c>
      <c r="C26" s="97" t="s">
        <v>164</v>
      </c>
      <c r="D26" s="107" t="s">
        <v>163</v>
      </c>
      <c r="E26" s="97" t="s">
        <v>164</v>
      </c>
      <c r="G26" s="79"/>
      <c r="H26" s="79"/>
    </row>
    <row r="27" spans="1:8" x14ac:dyDescent="0.2">
      <c r="A27" s="127" t="s">
        <v>28</v>
      </c>
      <c r="B27" s="137">
        <v>70020839</v>
      </c>
      <c r="C27" s="104">
        <f>+B27</f>
        <v>70020839</v>
      </c>
      <c r="D27" s="135">
        <v>68214212</v>
      </c>
      <c r="E27" s="137">
        <f>+D27</f>
        <v>68214212</v>
      </c>
      <c r="G27" s="79"/>
      <c r="H27" s="79"/>
    </row>
    <row r="28" spans="1:8" x14ac:dyDescent="0.2">
      <c r="A28" s="127" t="s">
        <v>29</v>
      </c>
      <c r="B28" s="134">
        <v>29986698</v>
      </c>
      <c r="C28" s="134">
        <f t="shared" ref="C28:C29" si="0">+B28</f>
        <v>29986698</v>
      </c>
      <c r="D28" s="135">
        <v>30873717</v>
      </c>
      <c r="E28" s="134">
        <f t="shared" ref="E28:E29" si="1">+D28</f>
        <v>30873717</v>
      </c>
      <c r="G28" s="79"/>
      <c r="H28" s="79"/>
    </row>
    <row r="29" spans="1:8" x14ac:dyDescent="0.2">
      <c r="A29" s="127" t="s">
        <v>30</v>
      </c>
      <c r="B29" s="134">
        <v>12287189</v>
      </c>
      <c r="C29" s="135">
        <f t="shared" si="0"/>
        <v>12287189</v>
      </c>
      <c r="D29" s="135">
        <v>13287726</v>
      </c>
      <c r="E29" s="134">
        <f t="shared" si="1"/>
        <v>13287726</v>
      </c>
      <c r="G29" s="79"/>
      <c r="H29" s="79"/>
    </row>
    <row r="30" spans="1:8" ht="13.5" thickBot="1" x14ac:dyDescent="0.25">
      <c r="A30" s="127" t="s">
        <v>31</v>
      </c>
      <c r="B30" s="100">
        <v>1831948</v>
      </c>
      <c r="C30" s="136">
        <f>+B30</f>
        <v>1831948</v>
      </c>
      <c r="D30" s="135">
        <v>2208711</v>
      </c>
      <c r="E30" s="100">
        <f>+D30</f>
        <v>2208711</v>
      </c>
      <c r="G30" s="79"/>
      <c r="H30" s="79"/>
    </row>
    <row r="31" spans="1:8" ht="13.5" thickBot="1" x14ac:dyDescent="0.25">
      <c r="A31" s="133" t="s">
        <v>35</v>
      </c>
      <c r="B31" s="105">
        <f>SUM(B27:B30)</f>
        <v>114126674</v>
      </c>
      <c r="C31" s="105">
        <f>SUM(C27:C30)</f>
        <v>114126674</v>
      </c>
      <c r="D31" s="106">
        <f>SUM(D27:D30)</f>
        <v>114584366</v>
      </c>
      <c r="E31" s="106">
        <f>SUM(E27:E30)</f>
        <v>114584366</v>
      </c>
      <c r="G31" s="79"/>
      <c r="H31" s="79"/>
    </row>
    <row r="32" spans="1:8" x14ac:dyDescent="0.2">
      <c r="A32" s="108"/>
      <c r="B32" s="109"/>
      <c r="C32" s="109"/>
      <c r="D32" s="109"/>
      <c r="E32" s="109"/>
    </row>
    <row r="33" spans="1:5" x14ac:dyDescent="0.2">
      <c r="A33" s="108"/>
      <c r="B33" s="109"/>
      <c r="C33" s="109"/>
      <c r="D33" s="109"/>
      <c r="E33" s="109"/>
    </row>
    <row r="34" spans="1:5" ht="13.5" thickBot="1" x14ac:dyDescent="0.25">
      <c r="A34" s="123" t="s">
        <v>34</v>
      </c>
      <c r="D34" s="91"/>
      <c r="E34" s="102" t="s">
        <v>57</v>
      </c>
    </row>
    <row r="35" spans="1:5" ht="13.5" thickBot="1" x14ac:dyDescent="0.25">
      <c r="A35" s="95"/>
      <c r="B35" s="345" t="s">
        <v>289</v>
      </c>
      <c r="C35" s="346"/>
      <c r="D35" s="345" t="s">
        <v>290</v>
      </c>
      <c r="E35" s="346"/>
    </row>
    <row r="36" spans="1:5" ht="13.5" thickBot="1" x14ac:dyDescent="0.25">
      <c r="A36" s="103"/>
      <c r="B36" s="97" t="s">
        <v>163</v>
      </c>
      <c r="C36" s="97" t="s">
        <v>164</v>
      </c>
      <c r="D36" s="97" t="s">
        <v>163</v>
      </c>
      <c r="E36" s="97" t="s">
        <v>164</v>
      </c>
    </row>
    <row r="37" spans="1:5" x14ac:dyDescent="0.2">
      <c r="A37" s="127" t="s">
        <v>36</v>
      </c>
      <c r="B37" s="137">
        <v>68162326</v>
      </c>
      <c r="C37" s="137">
        <f>+B37</f>
        <v>68162326</v>
      </c>
      <c r="D37" s="104">
        <v>68358109</v>
      </c>
      <c r="E37" s="137">
        <f>+D37</f>
        <v>68358109</v>
      </c>
    </row>
    <row r="38" spans="1:5" ht="13.5" thickBot="1" x14ac:dyDescent="0.25">
      <c r="A38" s="127" t="s">
        <v>37</v>
      </c>
      <c r="B38" s="100">
        <v>4035902</v>
      </c>
      <c r="C38" s="100">
        <f>+B38</f>
        <v>4035902</v>
      </c>
      <c r="D38" s="136">
        <v>3603860</v>
      </c>
      <c r="E38" s="100">
        <f>+D38</f>
        <v>3603860</v>
      </c>
    </row>
    <row r="39" spans="1:5" ht="13.5" thickBot="1" x14ac:dyDescent="0.25">
      <c r="A39" s="133" t="s">
        <v>35</v>
      </c>
      <c r="B39" s="106">
        <f>SUM(B37:B38)</f>
        <v>72198228</v>
      </c>
      <c r="C39" s="106">
        <f>SUM(C37:C38)</f>
        <v>72198228</v>
      </c>
      <c r="D39" s="106">
        <f>SUM(D37:D38)</f>
        <v>71961969</v>
      </c>
      <c r="E39" s="106">
        <f>SUM(E37:E38)</f>
        <v>71961969</v>
      </c>
    </row>
    <row r="40" spans="1:5" x14ac:dyDescent="0.2">
      <c r="D40" s="91"/>
      <c r="E40" s="91"/>
    </row>
    <row r="41" spans="1:5" x14ac:dyDescent="0.2">
      <c r="D41" s="91"/>
      <c r="E41" s="91"/>
    </row>
    <row r="42" spans="1:5" ht="13.5" thickBot="1" x14ac:dyDescent="0.25">
      <c r="A42" s="123" t="s">
        <v>46</v>
      </c>
      <c r="D42" s="91"/>
      <c r="E42" s="102" t="s">
        <v>57</v>
      </c>
    </row>
    <row r="43" spans="1:5" ht="13.5" thickBot="1" x14ac:dyDescent="0.25">
      <c r="A43" s="95"/>
      <c r="B43" s="345" t="s">
        <v>289</v>
      </c>
      <c r="C43" s="346"/>
      <c r="D43" s="345" t="s">
        <v>290</v>
      </c>
      <c r="E43" s="346"/>
    </row>
    <row r="44" spans="1:5" ht="13.5" thickBot="1" x14ac:dyDescent="0.25">
      <c r="A44" s="103"/>
      <c r="B44" s="97" t="s">
        <v>163</v>
      </c>
      <c r="C44" s="97" t="s">
        <v>164</v>
      </c>
      <c r="D44" s="97" t="s">
        <v>163</v>
      </c>
      <c r="E44" s="97" t="s">
        <v>164</v>
      </c>
    </row>
    <row r="45" spans="1:5" x14ac:dyDescent="0.2">
      <c r="A45" s="156" t="s">
        <v>38</v>
      </c>
      <c r="B45" s="137">
        <v>2434960</v>
      </c>
      <c r="C45" s="137">
        <f>+B45</f>
        <v>2434960</v>
      </c>
      <c r="D45" s="137">
        <v>1727730</v>
      </c>
      <c r="E45" s="137">
        <f>+D45</f>
        <v>1727730</v>
      </c>
    </row>
    <row r="46" spans="1:5" x14ac:dyDescent="0.2">
      <c r="A46" s="156" t="s">
        <v>39</v>
      </c>
      <c r="B46" s="134">
        <v>9786627</v>
      </c>
      <c r="C46" s="134">
        <f>+B46</f>
        <v>9786627</v>
      </c>
      <c r="D46" s="134">
        <v>8007655</v>
      </c>
      <c r="E46" s="134">
        <f>+D46</f>
        <v>8007655</v>
      </c>
    </row>
    <row r="47" spans="1:5" x14ac:dyDescent="0.2">
      <c r="A47" s="156" t="s">
        <v>40</v>
      </c>
      <c r="B47" s="134">
        <v>22183</v>
      </c>
      <c r="C47" s="134">
        <f>+B47</f>
        <v>22183</v>
      </c>
      <c r="D47" s="134">
        <v>8050</v>
      </c>
      <c r="E47" s="134">
        <f>+D47</f>
        <v>8050</v>
      </c>
    </row>
    <row r="48" spans="1:5" ht="13.5" thickBot="1" x14ac:dyDescent="0.25">
      <c r="A48" s="156" t="s">
        <v>41</v>
      </c>
      <c r="B48" s="100">
        <v>-1158594</v>
      </c>
      <c r="C48" s="100">
        <f>+B48</f>
        <v>-1158594</v>
      </c>
      <c r="D48" s="134">
        <v>-47964</v>
      </c>
      <c r="E48" s="100">
        <f>+D48</f>
        <v>-47964</v>
      </c>
    </row>
    <row r="49" spans="1:5" ht="13.5" thickBot="1" x14ac:dyDescent="0.25">
      <c r="A49" s="133" t="s">
        <v>35</v>
      </c>
      <c r="B49" s="106">
        <f>SUM(B45:B48)</f>
        <v>11085176</v>
      </c>
      <c r="C49" s="106">
        <f>SUM(C45:C48)</f>
        <v>11085176</v>
      </c>
      <c r="D49" s="106">
        <f>SUM(D45:D48)</f>
        <v>9695471</v>
      </c>
      <c r="E49" s="106">
        <f>SUM(E45:E48)</f>
        <v>9695471</v>
      </c>
    </row>
    <row r="50" spans="1:5" x14ac:dyDescent="0.2">
      <c r="A50" s="108"/>
      <c r="B50" s="109"/>
      <c r="C50" s="109"/>
      <c r="D50" s="109"/>
      <c r="E50" s="109"/>
    </row>
    <row r="51" spans="1:5" x14ac:dyDescent="0.2">
      <c r="A51" s="108"/>
      <c r="B51" s="109"/>
      <c r="C51" s="109"/>
      <c r="D51" s="109"/>
      <c r="E51" s="109"/>
    </row>
    <row r="52" spans="1:5" ht="13.5" thickBot="1" x14ac:dyDescent="0.25">
      <c r="A52" s="123" t="s">
        <v>45</v>
      </c>
      <c r="D52" s="91"/>
      <c r="E52" s="102" t="s">
        <v>57</v>
      </c>
    </row>
    <row r="53" spans="1:5" ht="13.5" thickBot="1" x14ac:dyDescent="0.25">
      <c r="A53" s="95"/>
      <c r="B53" s="345" t="s">
        <v>289</v>
      </c>
      <c r="C53" s="346"/>
      <c r="D53" s="345" t="s">
        <v>290</v>
      </c>
      <c r="E53" s="346"/>
    </row>
    <row r="54" spans="1:5" ht="13.5" thickBot="1" x14ac:dyDescent="0.25">
      <c r="A54" s="103"/>
      <c r="B54" s="97" t="s">
        <v>163</v>
      </c>
      <c r="C54" s="97" t="s">
        <v>164</v>
      </c>
      <c r="D54" s="107" t="s">
        <v>163</v>
      </c>
      <c r="E54" s="97" t="s">
        <v>164</v>
      </c>
    </row>
    <row r="55" spans="1:5" x14ac:dyDescent="0.2">
      <c r="A55" s="156" t="s">
        <v>42</v>
      </c>
      <c r="B55" s="137">
        <v>80323479</v>
      </c>
      <c r="C55" s="137">
        <f>+B55</f>
        <v>80323479</v>
      </c>
      <c r="D55" s="137">
        <f>+[1]RDG!L25-D56</f>
        <v>84329006</v>
      </c>
      <c r="E55" s="137">
        <f>+D55</f>
        <v>84329006</v>
      </c>
    </row>
    <row r="56" spans="1:5" x14ac:dyDescent="0.2">
      <c r="A56" s="156" t="s">
        <v>43</v>
      </c>
      <c r="B56" s="134">
        <v>10948970</v>
      </c>
      <c r="C56" s="134">
        <f>+B56</f>
        <v>10948970</v>
      </c>
      <c r="D56" s="134">
        <v>11227155</v>
      </c>
      <c r="E56" s="134">
        <f>+D56</f>
        <v>11227155</v>
      </c>
    </row>
    <row r="57" spans="1:5" x14ac:dyDescent="0.2">
      <c r="A57" s="156" t="s">
        <v>44</v>
      </c>
      <c r="B57" s="134">
        <v>8560000</v>
      </c>
      <c r="C57" s="134">
        <f>+B57</f>
        <v>8560000</v>
      </c>
      <c r="D57" s="134">
        <v>8998000</v>
      </c>
      <c r="E57" s="134">
        <f>+D57</f>
        <v>8998000</v>
      </c>
    </row>
    <row r="58" spans="1:5" ht="13.5" thickBot="1" x14ac:dyDescent="0.25">
      <c r="A58" s="156" t="s">
        <v>279</v>
      </c>
      <c r="B58" s="100">
        <v>2951436</v>
      </c>
      <c r="C58" s="100">
        <f>+B58</f>
        <v>2951436</v>
      </c>
      <c r="D58" s="134">
        <f>+[1]RDG!L24-D57</f>
        <v>5492872</v>
      </c>
      <c r="E58" s="100">
        <f>+D58</f>
        <v>5492872</v>
      </c>
    </row>
    <row r="59" spans="1:5" ht="13.5" thickBot="1" x14ac:dyDescent="0.25">
      <c r="A59" s="133" t="s">
        <v>35</v>
      </c>
      <c r="B59" s="105">
        <f>SUM(B55:B58)</f>
        <v>102783885</v>
      </c>
      <c r="C59" s="105">
        <f>SUM(C55:C58)</f>
        <v>102783885</v>
      </c>
      <c r="D59" s="106">
        <f>SUM(D55:D58)</f>
        <v>110047033</v>
      </c>
      <c r="E59" s="105">
        <f>SUM(E55:E58)</f>
        <v>110047033</v>
      </c>
    </row>
    <row r="60" spans="1:5" x14ac:dyDescent="0.2">
      <c r="B60" s="93"/>
      <c r="C60" s="93"/>
      <c r="D60" s="93"/>
      <c r="E60" s="93"/>
    </row>
    <row r="61" spans="1:5" x14ac:dyDescent="0.2">
      <c r="D61" s="91"/>
      <c r="E61" s="91"/>
    </row>
    <row r="62" spans="1:5" ht="13.5" thickBot="1" x14ac:dyDescent="0.25">
      <c r="A62" s="123" t="s">
        <v>47</v>
      </c>
      <c r="D62" s="110"/>
      <c r="E62" s="102" t="s">
        <v>57</v>
      </c>
    </row>
    <row r="63" spans="1:5" ht="13.5" thickBot="1" x14ac:dyDescent="0.25">
      <c r="A63" s="95"/>
      <c r="B63" s="345" t="s">
        <v>289</v>
      </c>
      <c r="C63" s="346"/>
      <c r="D63" s="345" t="s">
        <v>290</v>
      </c>
      <c r="E63" s="346"/>
    </row>
    <row r="64" spans="1:5" ht="13.5" thickBot="1" x14ac:dyDescent="0.25">
      <c r="A64" s="103"/>
      <c r="B64" s="97" t="s">
        <v>163</v>
      </c>
      <c r="C64" s="97" t="s">
        <v>164</v>
      </c>
      <c r="D64" s="107" t="s">
        <v>163</v>
      </c>
      <c r="E64" s="97" t="s">
        <v>164</v>
      </c>
    </row>
    <row r="65" spans="1:6" ht="24" x14ac:dyDescent="0.2">
      <c r="A65" s="127" t="s">
        <v>48</v>
      </c>
      <c r="B65" s="137">
        <v>44754408</v>
      </c>
      <c r="C65" s="104">
        <f>+B65</f>
        <v>44754408</v>
      </c>
      <c r="D65" s="134">
        <v>77113585</v>
      </c>
      <c r="E65" s="137">
        <f>+D65</f>
        <v>77113585</v>
      </c>
      <c r="F65" s="84"/>
    </row>
    <row r="66" spans="1:6" x14ac:dyDescent="0.2">
      <c r="A66" s="127" t="s">
        <v>49</v>
      </c>
      <c r="B66" s="134">
        <v>-3666797</v>
      </c>
      <c r="C66" s="134">
        <f>+B66</f>
        <v>-3666797</v>
      </c>
      <c r="D66" s="134">
        <v>-6497374</v>
      </c>
      <c r="E66" s="134">
        <f>+D66</f>
        <v>-6497374</v>
      </c>
    </row>
    <row r="67" spans="1:6" ht="13.5" thickBot="1" x14ac:dyDescent="0.25">
      <c r="A67" s="127" t="s">
        <v>50</v>
      </c>
      <c r="B67" s="100">
        <v>87805</v>
      </c>
      <c r="C67" s="134">
        <f>+B67</f>
        <v>87805</v>
      </c>
      <c r="D67" s="134">
        <v>345720</v>
      </c>
      <c r="E67" s="134">
        <f>+D67</f>
        <v>345720</v>
      </c>
    </row>
    <row r="68" spans="1:6" ht="13.5" thickBot="1" x14ac:dyDescent="0.25">
      <c r="A68" s="133" t="s">
        <v>35</v>
      </c>
      <c r="B68" s="106">
        <f>SUM(B65:B67)</f>
        <v>41175416</v>
      </c>
      <c r="C68" s="106">
        <f>SUM(C65:C67)</f>
        <v>41175416</v>
      </c>
      <c r="D68" s="106">
        <f>SUM(D65:D67)</f>
        <v>70961931</v>
      </c>
      <c r="E68" s="106">
        <f>SUM(E65:E67)</f>
        <v>70961931</v>
      </c>
    </row>
    <row r="69" spans="1:6" x14ac:dyDescent="0.2">
      <c r="B69" s="93"/>
      <c r="C69" s="93"/>
      <c r="D69" s="93"/>
      <c r="E69" s="93"/>
    </row>
    <row r="70" spans="1:6" x14ac:dyDescent="0.2">
      <c r="D70" s="91"/>
      <c r="E70" s="91"/>
    </row>
    <row r="71" spans="1:6" ht="13.5" thickBot="1" x14ac:dyDescent="0.25">
      <c r="A71" s="123" t="s">
        <v>51</v>
      </c>
      <c r="C71" s="102" t="s">
        <v>57</v>
      </c>
      <c r="D71" s="111"/>
      <c r="E71" s="111"/>
    </row>
    <row r="72" spans="1:6" ht="13.5" thickBot="1" x14ac:dyDescent="0.25">
      <c r="A72" s="112"/>
      <c r="B72" s="113" t="s">
        <v>280</v>
      </c>
      <c r="C72" s="113" t="s">
        <v>288</v>
      </c>
      <c r="D72" s="111"/>
      <c r="E72" s="111"/>
    </row>
    <row r="73" spans="1:6" x14ac:dyDescent="0.2">
      <c r="A73" s="126" t="s">
        <v>52</v>
      </c>
      <c r="B73" s="184">
        <v>421479852</v>
      </c>
      <c r="C73" s="114">
        <f>+[1]BILANCA!K8</f>
        <v>435063654</v>
      </c>
      <c r="D73" s="111"/>
      <c r="E73" s="111"/>
    </row>
    <row r="74" spans="1:6" x14ac:dyDescent="0.2">
      <c r="A74" s="127"/>
      <c r="B74" s="185"/>
      <c r="C74" s="134"/>
      <c r="D74" s="111"/>
      <c r="E74" s="111"/>
    </row>
    <row r="75" spans="1:6" x14ac:dyDescent="0.2">
      <c r="A75" s="128" t="s">
        <v>53</v>
      </c>
      <c r="B75" s="186">
        <f>+B76+B77</f>
        <v>1841823262</v>
      </c>
      <c r="C75" s="115">
        <f>+C76+C77</f>
        <v>2222933523</v>
      </c>
      <c r="D75" s="111"/>
      <c r="E75" s="111"/>
    </row>
    <row r="76" spans="1:6" x14ac:dyDescent="0.2">
      <c r="A76" s="125" t="s">
        <v>54</v>
      </c>
      <c r="B76" s="185">
        <v>1300796321</v>
      </c>
      <c r="C76" s="134">
        <v>1241826051</v>
      </c>
      <c r="D76" s="111"/>
      <c r="E76" s="111"/>
    </row>
    <row r="77" spans="1:6" x14ac:dyDescent="0.2">
      <c r="A77" s="125" t="s">
        <v>55</v>
      </c>
      <c r="B77" s="185">
        <v>541026941</v>
      </c>
      <c r="C77" s="134">
        <v>981107472</v>
      </c>
      <c r="D77" s="111"/>
      <c r="E77" s="111"/>
    </row>
    <row r="78" spans="1:6" x14ac:dyDescent="0.2">
      <c r="A78" s="128" t="s">
        <v>56</v>
      </c>
      <c r="B78" s="187">
        <v>0</v>
      </c>
      <c r="C78" s="146">
        <v>0</v>
      </c>
      <c r="D78" s="111"/>
      <c r="E78" s="111"/>
    </row>
    <row r="79" spans="1:6" x14ac:dyDescent="0.2">
      <c r="A79" s="128"/>
      <c r="B79" s="186"/>
      <c r="C79" s="115"/>
      <c r="D79" s="111"/>
      <c r="E79" s="111"/>
    </row>
    <row r="80" spans="1:6" ht="13.5" thickBot="1" x14ac:dyDescent="0.25">
      <c r="A80" s="117" t="s">
        <v>79</v>
      </c>
      <c r="B80" s="188">
        <v>0</v>
      </c>
      <c r="C80" s="189">
        <v>0</v>
      </c>
      <c r="D80" s="111"/>
      <c r="E80" s="111"/>
    </row>
    <row r="81" spans="1:5" ht="13.5" thickBot="1" x14ac:dyDescent="0.25">
      <c r="A81" s="129" t="s">
        <v>35</v>
      </c>
      <c r="B81" s="106">
        <f>+B78+B75+B73+B80</f>
        <v>2263303114</v>
      </c>
      <c r="C81" s="106">
        <f>+C78+C75+C73+C80</f>
        <v>2657997177</v>
      </c>
      <c r="D81" s="111"/>
      <c r="E81" s="111"/>
    </row>
    <row r="82" spans="1:5" x14ac:dyDescent="0.2">
      <c r="B82" s="93"/>
      <c r="C82" s="93"/>
      <c r="D82" s="111"/>
      <c r="E82" s="111"/>
    </row>
    <row r="83" spans="1:5" x14ac:dyDescent="0.2">
      <c r="D83" s="111"/>
      <c r="E83" s="111"/>
    </row>
    <row r="84" spans="1:5" ht="13.5" thickBot="1" x14ac:dyDescent="0.25">
      <c r="A84" s="123" t="s">
        <v>206</v>
      </c>
      <c r="C84" s="102" t="s">
        <v>57</v>
      </c>
      <c r="D84" s="111"/>
      <c r="E84" s="111"/>
    </row>
    <row r="85" spans="1:5" ht="13.5" thickBot="1" x14ac:dyDescent="0.25">
      <c r="A85" s="112"/>
      <c r="B85" s="113" t="s">
        <v>280</v>
      </c>
      <c r="C85" s="113" t="s">
        <v>288</v>
      </c>
      <c r="D85" s="111"/>
      <c r="E85" s="111"/>
    </row>
    <row r="86" spans="1:5" x14ac:dyDescent="0.2">
      <c r="A86" s="131" t="s">
        <v>62</v>
      </c>
      <c r="B86" s="134">
        <v>753064739</v>
      </c>
      <c r="C86" s="134">
        <v>578104034</v>
      </c>
      <c r="D86" s="111"/>
      <c r="E86" s="111"/>
    </row>
    <row r="87" spans="1:5" x14ac:dyDescent="0.2">
      <c r="A87" s="132" t="s">
        <v>63</v>
      </c>
      <c r="B87" s="134">
        <v>21070270</v>
      </c>
      <c r="C87" s="134">
        <v>46228651</v>
      </c>
      <c r="D87" s="111"/>
      <c r="E87" s="111"/>
    </row>
    <row r="88" spans="1:5" x14ac:dyDescent="0.2">
      <c r="A88" s="132"/>
      <c r="B88" s="134"/>
      <c r="C88" s="134"/>
      <c r="D88" s="111"/>
      <c r="E88" s="111"/>
    </row>
    <row r="89" spans="1:5" ht="13.5" thickBot="1" x14ac:dyDescent="0.25">
      <c r="A89" s="117" t="s">
        <v>79</v>
      </c>
      <c r="B89" s="147">
        <v>0</v>
      </c>
      <c r="C89" s="147"/>
      <c r="D89" s="111"/>
      <c r="E89" s="111"/>
    </row>
    <row r="90" spans="1:5" ht="13.5" thickBot="1" x14ac:dyDescent="0.25">
      <c r="A90" s="129" t="s">
        <v>35</v>
      </c>
      <c r="B90" s="106">
        <f>SUM(B86:B89)</f>
        <v>774135009</v>
      </c>
      <c r="C90" s="106">
        <f>SUM(C86:C89)</f>
        <v>624332685</v>
      </c>
      <c r="D90" s="111"/>
      <c r="E90" s="111"/>
    </row>
    <row r="91" spans="1:5" x14ac:dyDescent="0.2">
      <c r="B91" s="93"/>
      <c r="C91" s="93"/>
      <c r="D91" s="111"/>
      <c r="E91" s="111"/>
    </row>
    <row r="92" spans="1:5" x14ac:dyDescent="0.2">
      <c r="D92" s="111"/>
      <c r="E92" s="111"/>
    </row>
    <row r="93" spans="1:5" ht="13.5" thickBot="1" x14ac:dyDescent="0.25">
      <c r="A93" s="122" t="s">
        <v>64</v>
      </c>
      <c r="C93" s="102" t="s">
        <v>57</v>
      </c>
      <c r="D93" s="111"/>
      <c r="E93" s="111"/>
    </row>
    <row r="94" spans="1:5" ht="13.5" thickBot="1" x14ac:dyDescent="0.25">
      <c r="A94" s="124"/>
      <c r="B94" s="113" t="s">
        <v>280</v>
      </c>
      <c r="C94" s="113" t="s">
        <v>288</v>
      </c>
      <c r="D94" s="111"/>
      <c r="E94" s="111"/>
    </row>
    <row r="95" spans="1:5" x14ac:dyDescent="0.2">
      <c r="A95" s="132" t="s">
        <v>278</v>
      </c>
      <c r="B95" s="134">
        <v>415536615</v>
      </c>
      <c r="C95" s="134">
        <v>411289647</v>
      </c>
      <c r="D95" s="111"/>
      <c r="E95" s="111"/>
    </row>
    <row r="96" spans="1:5" x14ac:dyDescent="0.2">
      <c r="A96" s="117" t="s">
        <v>59</v>
      </c>
      <c r="B96" s="134">
        <v>551322886</v>
      </c>
      <c r="C96" s="134">
        <v>503382141</v>
      </c>
      <c r="D96" s="111"/>
      <c r="E96" s="111"/>
    </row>
    <row r="97" spans="1:5" x14ac:dyDescent="0.2">
      <c r="A97" s="117" t="s">
        <v>60</v>
      </c>
      <c r="B97" s="134">
        <v>2630574528</v>
      </c>
      <c r="C97" s="134">
        <v>2388870141</v>
      </c>
      <c r="D97" s="111"/>
      <c r="E97" s="111"/>
    </row>
    <row r="98" spans="1:5" x14ac:dyDescent="0.2">
      <c r="A98" s="117" t="s">
        <v>61</v>
      </c>
      <c r="B98" s="134">
        <v>450105787</v>
      </c>
      <c r="C98" s="134">
        <v>287890577</v>
      </c>
      <c r="D98" s="111"/>
      <c r="E98" s="111"/>
    </row>
    <row r="99" spans="1:5" x14ac:dyDescent="0.2">
      <c r="A99" s="117"/>
      <c r="B99" s="135"/>
      <c r="C99" s="135"/>
      <c r="D99" s="111"/>
      <c r="E99" s="111"/>
    </row>
    <row r="100" spans="1:5" x14ac:dyDescent="0.2">
      <c r="A100" s="117" t="s">
        <v>79</v>
      </c>
      <c r="B100" s="134">
        <v>-6771524</v>
      </c>
      <c r="C100" s="134">
        <v>-1014844</v>
      </c>
      <c r="D100" s="111"/>
      <c r="E100" s="111"/>
    </row>
    <row r="101" spans="1:5" ht="13.5" thickBot="1" x14ac:dyDescent="0.25">
      <c r="A101" s="144" t="s">
        <v>58</v>
      </c>
      <c r="B101" s="134">
        <v>-499203.86</v>
      </c>
      <c r="C101" s="134">
        <v>-288044</v>
      </c>
      <c r="D101" s="111"/>
      <c r="E101" s="111"/>
    </row>
    <row r="102" spans="1:5" ht="13.5" thickBot="1" x14ac:dyDescent="0.25">
      <c r="A102" s="129" t="s">
        <v>35</v>
      </c>
      <c r="B102" s="106">
        <f>SUM(B95:B101)</f>
        <v>4040269088.1399999</v>
      </c>
      <c r="C102" s="106">
        <f>SUM(C95:C101)</f>
        <v>3590129618</v>
      </c>
      <c r="D102" s="118"/>
      <c r="E102" s="111"/>
    </row>
    <row r="103" spans="1:5" x14ac:dyDescent="0.2">
      <c r="B103" s="93"/>
      <c r="C103" s="93"/>
      <c r="D103" s="111"/>
      <c r="E103" s="111"/>
    </row>
    <row r="104" spans="1:5" x14ac:dyDescent="0.2">
      <c r="D104" s="111"/>
      <c r="E104" s="111"/>
    </row>
    <row r="105" spans="1:5" ht="13.5" thickBot="1" x14ac:dyDescent="0.25">
      <c r="A105" s="122" t="s">
        <v>96</v>
      </c>
      <c r="C105" s="102" t="s">
        <v>57</v>
      </c>
      <c r="D105" s="111"/>
      <c r="E105" s="111"/>
    </row>
    <row r="106" spans="1:5" ht="13.5" thickBot="1" x14ac:dyDescent="0.25">
      <c r="A106" s="124"/>
      <c r="B106" s="113" t="s">
        <v>280</v>
      </c>
      <c r="C106" s="113" t="s">
        <v>288</v>
      </c>
      <c r="D106" s="111"/>
      <c r="E106" s="111"/>
    </row>
    <row r="107" spans="1:5" x14ac:dyDescent="0.2">
      <c r="A107" s="165" t="s">
        <v>282</v>
      </c>
      <c r="B107" s="114">
        <f>+B108+B109</f>
        <v>81579680</v>
      </c>
      <c r="C107" s="114">
        <f>+C108+C109</f>
        <v>76048405</v>
      </c>
      <c r="D107" s="111"/>
      <c r="E107" s="111"/>
    </row>
    <row r="108" spans="1:5" x14ac:dyDescent="0.2">
      <c r="A108" s="159" t="s">
        <v>287</v>
      </c>
      <c r="B108" s="134">
        <f>+[2]Bilješke!B108</f>
        <v>81583376</v>
      </c>
      <c r="C108" s="135">
        <v>76052125</v>
      </c>
      <c r="D108" s="111"/>
      <c r="E108" s="111"/>
    </row>
    <row r="109" spans="1:5" x14ac:dyDescent="0.2">
      <c r="A109" s="159" t="s">
        <v>281</v>
      </c>
      <c r="B109" s="134">
        <f>+[2]Bilješke!B109</f>
        <v>-3696</v>
      </c>
      <c r="C109" s="135">
        <v>-3720</v>
      </c>
      <c r="D109" s="111"/>
      <c r="E109" s="111"/>
    </row>
    <row r="110" spans="1:5" x14ac:dyDescent="0.2">
      <c r="A110" s="164" t="s">
        <v>283</v>
      </c>
      <c r="B110" s="115">
        <f>+B111+B112</f>
        <v>2783381353</v>
      </c>
      <c r="C110" s="115">
        <f>+C111+C112</f>
        <v>2753062347</v>
      </c>
      <c r="D110" s="111"/>
      <c r="E110" s="111"/>
    </row>
    <row r="111" spans="1:5" x14ac:dyDescent="0.2">
      <c r="A111" s="159" t="s">
        <v>287</v>
      </c>
      <c r="B111" s="134">
        <f>+[2]Bilješke!B111</f>
        <v>3880932056</v>
      </c>
      <c r="C111" s="135">
        <v>3861556975</v>
      </c>
      <c r="D111" s="111"/>
      <c r="E111" s="111"/>
    </row>
    <row r="112" spans="1:5" x14ac:dyDescent="0.2">
      <c r="A112" s="159" t="s">
        <v>281</v>
      </c>
      <c r="B112" s="134">
        <f>+[2]Bilješke!B112</f>
        <v>-1097550703</v>
      </c>
      <c r="C112" s="135">
        <v>-1108494628</v>
      </c>
      <c r="D112" s="111"/>
      <c r="E112" s="111"/>
    </row>
    <row r="113" spans="1:5" x14ac:dyDescent="0.2">
      <c r="A113" s="164" t="s">
        <v>284</v>
      </c>
      <c r="B113" s="115">
        <f>+B114+B115</f>
        <v>4577784714</v>
      </c>
      <c r="C113" s="115">
        <f>+C114+C115</f>
        <v>4595733867</v>
      </c>
      <c r="D113" s="111"/>
      <c r="E113" s="111"/>
    </row>
    <row r="114" spans="1:5" x14ac:dyDescent="0.2">
      <c r="A114" s="159" t="s">
        <v>287</v>
      </c>
      <c r="B114" s="134">
        <f>+[2]Bilješke!B114</f>
        <v>4799866200</v>
      </c>
      <c r="C114" s="135">
        <v>4837532286</v>
      </c>
      <c r="D114" s="111"/>
      <c r="E114" s="111"/>
    </row>
    <row r="115" spans="1:5" x14ac:dyDescent="0.2">
      <c r="A115" s="159" t="s">
        <v>281</v>
      </c>
      <c r="B115" s="134">
        <f>+[2]Bilješke!B115</f>
        <v>-222081486</v>
      </c>
      <c r="C115" s="135">
        <v>-241798419</v>
      </c>
      <c r="D115" s="111"/>
      <c r="E115" s="111"/>
    </row>
    <row r="116" spans="1:5" x14ac:dyDescent="0.2">
      <c r="A116" s="162" t="s">
        <v>286</v>
      </c>
      <c r="B116" s="163">
        <f>+B117+B118</f>
        <v>1423592367</v>
      </c>
      <c r="C116" s="163">
        <f>+C117+C118</f>
        <v>1423761528</v>
      </c>
      <c r="D116" s="111"/>
      <c r="E116" s="111"/>
    </row>
    <row r="117" spans="1:5" x14ac:dyDescent="0.2">
      <c r="A117" s="160" t="s">
        <v>287</v>
      </c>
      <c r="B117" s="134">
        <f>+[2]Bilješke!B117</f>
        <v>1441669433</v>
      </c>
      <c r="C117" s="135">
        <v>1440756974</v>
      </c>
      <c r="D117" s="111"/>
      <c r="E117" s="111"/>
    </row>
    <row r="118" spans="1:5" x14ac:dyDescent="0.2">
      <c r="A118" s="160" t="s">
        <v>281</v>
      </c>
      <c r="B118" s="134">
        <f>+[2]Bilješke!B118</f>
        <v>-18077066</v>
      </c>
      <c r="C118" s="135">
        <v>-16995446</v>
      </c>
      <c r="D118" s="111"/>
      <c r="E118" s="111"/>
    </row>
    <row r="119" spans="1:5" x14ac:dyDescent="0.2">
      <c r="A119" s="164" t="s">
        <v>285</v>
      </c>
      <c r="B119" s="115">
        <f>+B120+B121</f>
        <v>4037506783</v>
      </c>
      <c r="C119" s="115">
        <f>+C120+C121</f>
        <v>3856906171</v>
      </c>
      <c r="D119" s="119"/>
      <c r="E119" s="111"/>
    </row>
    <row r="120" spans="1:5" x14ac:dyDescent="0.2">
      <c r="A120" s="159" t="s">
        <v>287</v>
      </c>
      <c r="B120" s="134">
        <f>+[2]Bilješke!B120</f>
        <v>4040077723</v>
      </c>
      <c r="C120" s="135">
        <v>3860503718</v>
      </c>
      <c r="D120" s="118"/>
      <c r="E120" s="111"/>
    </row>
    <row r="121" spans="1:5" x14ac:dyDescent="0.2">
      <c r="A121" s="159" t="s">
        <v>281</v>
      </c>
      <c r="B121" s="134">
        <f>+[2]Bilješke!B121</f>
        <v>-2570940</v>
      </c>
      <c r="C121" s="135">
        <v>-3597547</v>
      </c>
      <c r="D121" s="118"/>
      <c r="E121" s="111"/>
    </row>
    <row r="122" spans="1:5" x14ac:dyDescent="0.2">
      <c r="A122" s="161"/>
      <c r="B122" s="115"/>
      <c r="C122" s="115"/>
      <c r="D122" s="111"/>
      <c r="E122" s="111"/>
    </row>
    <row r="123" spans="1:5" x14ac:dyDescent="0.2">
      <c r="A123" s="132" t="s">
        <v>79</v>
      </c>
      <c r="B123" s="134">
        <f>+[2]Bilješke!B123</f>
        <v>-103076997</v>
      </c>
      <c r="C123" s="135">
        <v>-105082300</v>
      </c>
      <c r="D123" s="111"/>
      <c r="E123" s="111"/>
    </row>
    <row r="124" spans="1:5" ht="13.5" thickBot="1" x14ac:dyDescent="0.25">
      <c r="A124" s="144" t="s">
        <v>58</v>
      </c>
      <c r="B124" s="100">
        <f>+[2]Bilješke!B124</f>
        <v>-45255706</v>
      </c>
      <c r="C124" s="136">
        <v>-44064787</v>
      </c>
      <c r="D124" s="111"/>
      <c r="E124" s="111"/>
    </row>
    <row r="125" spans="1:5" ht="13.5" thickBot="1" x14ac:dyDescent="0.25">
      <c r="A125" s="133" t="s">
        <v>35</v>
      </c>
      <c r="B125" s="106">
        <f>+B124+B123+B119+B113+B110+B107</f>
        <v>11331919827</v>
      </c>
      <c r="C125" s="106">
        <f>+C124+C123+C119+C113+C110+C107</f>
        <v>11132603703</v>
      </c>
      <c r="D125" s="111"/>
      <c r="E125" s="111"/>
    </row>
    <row r="126" spans="1:5" x14ac:dyDescent="0.2">
      <c r="B126" s="93"/>
      <c r="C126" s="93"/>
      <c r="D126" s="111"/>
      <c r="E126" s="111"/>
    </row>
    <row r="127" spans="1:5" x14ac:dyDescent="0.2">
      <c r="D127" s="111"/>
      <c r="E127" s="111"/>
    </row>
    <row r="128" spans="1:5" ht="13.5" thickBot="1" x14ac:dyDescent="0.25">
      <c r="A128" s="123" t="s">
        <v>78</v>
      </c>
      <c r="B128" s="93"/>
      <c r="C128" s="102" t="s">
        <v>57</v>
      </c>
      <c r="D128" s="111"/>
      <c r="E128" s="111"/>
    </row>
    <row r="129" spans="1:7" ht="13.5" thickBot="1" x14ac:dyDescent="0.25">
      <c r="A129" s="112"/>
      <c r="B129" s="113" t="s">
        <v>280</v>
      </c>
      <c r="C129" s="113" t="s">
        <v>288</v>
      </c>
      <c r="D129" s="111"/>
      <c r="E129" s="111"/>
    </row>
    <row r="130" spans="1:7" x14ac:dyDescent="0.2">
      <c r="A130" s="132" t="s">
        <v>75</v>
      </c>
      <c r="B130" s="134">
        <v>1180254901</v>
      </c>
      <c r="C130" s="134">
        <v>1125207857</v>
      </c>
      <c r="D130" s="110"/>
      <c r="E130" s="111"/>
    </row>
    <row r="131" spans="1:7" x14ac:dyDescent="0.2">
      <c r="A131" s="132" t="s">
        <v>76</v>
      </c>
      <c r="B131" s="134">
        <v>3010655654</v>
      </c>
      <c r="C131" s="134">
        <v>3014791767</v>
      </c>
      <c r="D131" s="110"/>
      <c r="E131" s="110"/>
      <c r="F131" s="84"/>
      <c r="G131" s="145"/>
    </row>
    <row r="132" spans="1:7" x14ac:dyDescent="0.2">
      <c r="A132" s="132" t="s">
        <v>77</v>
      </c>
      <c r="B132" s="134">
        <v>8886016253</v>
      </c>
      <c r="C132" s="134">
        <v>8800318668</v>
      </c>
      <c r="D132" s="110"/>
      <c r="E132" s="111"/>
    </row>
    <row r="133" spans="1:7" ht="13.5" thickBot="1" x14ac:dyDescent="0.25">
      <c r="A133" s="132" t="s">
        <v>69</v>
      </c>
      <c r="B133" s="134">
        <v>1453063764</v>
      </c>
      <c r="C133" s="134">
        <v>1342538916</v>
      </c>
      <c r="D133" s="110"/>
      <c r="E133" s="111"/>
    </row>
    <row r="134" spans="1:7" ht="13.5" thickBot="1" x14ac:dyDescent="0.25">
      <c r="A134" s="129" t="s">
        <v>35</v>
      </c>
      <c r="B134" s="106">
        <f>SUM(B130:B133)</f>
        <v>14529990572</v>
      </c>
      <c r="C134" s="106">
        <f>SUM(C130:C133)</f>
        <v>14282857208</v>
      </c>
      <c r="D134" s="111"/>
      <c r="E134" s="110"/>
      <c r="F134" s="110"/>
      <c r="G134" s="150"/>
    </row>
    <row r="135" spans="1:7" x14ac:dyDescent="0.2">
      <c r="B135" s="93"/>
      <c r="C135" s="93"/>
      <c r="D135" s="111"/>
      <c r="E135" s="111"/>
    </row>
    <row r="136" spans="1:7" x14ac:dyDescent="0.2">
      <c r="D136" s="111"/>
      <c r="E136" s="111"/>
    </row>
    <row r="137" spans="1:7" ht="13.5" thickBot="1" x14ac:dyDescent="0.25">
      <c r="A137" s="122" t="s">
        <v>70</v>
      </c>
      <c r="C137" s="102" t="s">
        <v>57</v>
      </c>
      <c r="D137" s="111"/>
      <c r="E137" s="111"/>
    </row>
    <row r="138" spans="1:7" ht="13.5" thickBot="1" x14ac:dyDescent="0.25">
      <c r="A138" s="124"/>
      <c r="B138" s="113" t="s">
        <v>280</v>
      </c>
      <c r="C138" s="113" t="s">
        <v>288</v>
      </c>
      <c r="D138" s="111"/>
      <c r="E138" s="111"/>
    </row>
    <row r="139" spans="1:7" x14ac:dyDescent="0.2">
      <c r="A139" s="132" t="s">
        <v>71</v>
      </c>
      <c r="B139" s="134">
        <v>624696401</v>
      </c>
      <c r="C139" s="134">
        <v>603136147</v>
      </c>
      <c r="D139" s="111"/>
      <c r="E139" s="111"/>
    </row>
    <row r="140" spans="1:7" x14ac:dyDescent="0.2">
      <c r="A140" s="131" t="s">
        <v>72</v>
      </c>
      <c r="B140" s="147">
        <v>0</v>
      </c>
      <c r="C140" s="134"/>
      <c r="D140" s="111"/>
      <c r="E140" s="111"/>
    </row>
    <row r="141" spans="1:7" x14ac:dyDescent="0.2">
      <c r="A141" s="132" t="s">
        <v>73</v>
      </c>
      <c r="B141" s="147">
        <v>0</v>
      </c>
      <c r="C141" s="134"/>
      <c r="D141" s="111"/>
      <c r="E141" s="111"/>
    </row>
    <row r="142" spans="1:7" x14ac:dyDescent="0.2">
      <c r="A142" s="132" t="s">
        <v>74</v>
      </c>
      <c r="B142" s="134">
        <v>88426109</v>
      </c>
      <c r="C142" s="134">
        <v>5206873</v>
      </c>
      <c r="D142" s="111"/>
      <c r="E142" s="111"/>
    </row>
    <row r="143" spans="1:7" ht="13.5" thickBot="1" x14ac:dyDescent="0.25">
      <c r="A143" s="132" t="s">
        <v>58</v>
      </c>
      <c r="B143" s="134">
        <v>-3700954</v>
      </c>
      <c r="C143" s="134">
        <v>-4228251</v>
      </c>
      <c r="D143" s="111"/>
      <c r="E143" s="111"/>
    </row>
    <row r="144" spans="1:7" ht="13.5" thickBot="1" x14ac:dyDescent="0.25">
      <c r="A144" s="129" t="s">
        <v>35</v>
      </c>
      <c r="B144" s="106">
        <f>SUM(B139:B143)</f>
        <v>709421556</v>
      </c>
      <c r="C144" s="106">
        <f>SUM(C139:C143)</f>
        <v>604114769</v>
      </c>
      <c r="D144" s="93"/>
      <c r="E144" s="111"/>
    </row>
    <row r="145" spans="1:5" x14ac:dyDescent="0.2">
      <c r="B145" s="93"/>
      <c r="C145" s="93"/>
      <c r="D145" s="111"/>
      <c r="E145" s="111"/>
    </row>
    <row r="146" spans="1:5" x14ac:dyDescent="0.2">
      <c r="D146" s="111"/>
      <c r="E146" s="111"/>
    </row>
    <row r="147" spans="1:5" ht="13.5" thickBot="1" x14ac:dyDescent="0.25">
      <c r="A147" s="122" t="s">
        <v>65</v>
      </c>
      <c r="C147" s="102" t="s">
        <v>57</v>
      </c>
      <c r="D147" s="111"/>
      <c r="E147" s="111"/>
    </row>
    <row r="148" spans="1:5" ht="13.5" thickBot="1" x14ac:dyDescent="0.25">
      <c r="A148" s="124"/>
      <c r="B148" s="113" t="s">
        <v>280</v>
      </c>
      <c r="C148" s="113" t="s">
        <v>288</v>
      </c>
      <c r="D148" s="111"/>
      <c r="E148" s="111"/>
    </row>
    <row r="149" spans="1:5" x14ac:dyDescent="0.2">
      <c r="A149" s="131" t="s">
        <v>66</v>
      </c>
      <c r="B149" s="134">
        <v>1715292949</v>
      </c>
      <c r="C149" s="134">
        <v>1684225351</v>
      </c>
      <c r="D149" s="110"/>
      <c r="E149" s="110"/>
    </row>
    <row r="150" spans="1:5" x14ac:dyDescent="0.2">
      <c r="A150" s="132" t="s">
        <v>67</v>
      </c>
      <c r="B150" s="134">
        <v>58731565</v>
      </c>
      <c r="C150" s="134">
        <v>53698279</v>
      </c>
      <c r="D150" s="111"/>
      <c r="E150" s="111"/>
    </row>
    <row r="151" spans="1:5" x14ac:dyDescent="0.2">
      <c r="A151" s="132" t="s">
        <v>68</v>
      </c>
      <c r="B151" s="134">
        <v>22269210</v>
      </c>
      <c r="C151" s="134">
        <v>19553139</v>
      </c>
      <c r="D151" s="111"/>
      <c r="E151" s="111"/>
    </row>
    <row r="152" spans="1:5" ht="13.5" thickBot="1" x14ac:dyDescent="0.25">
      <c r="A152" s="132" t="s">
        <v>69</v>
      </c>
      <c r="B152" s="134">
        <v>379030399</v>
      </c>
      <c r="C152" s="134">
        <v>477300735</v>
      </c>
      <c r="D152" s="111"/>
      <c r="E152" s="111"/>
    </row>
    <row r="153" spans="1:5" ht="13.5" thickBot="1" x14ac:dyDescent="0.25">
      <c r="A153" s="129" t="s">
        <v>35</v>
      </c>
      <c r="B153" s="106">
        <f>SUM(B149:B152)</f>
        <v>2175324123</v>
      </c>
      <c r="C153" s="106">
        <f>SUM(C149:C152)</f>
        <v>2234777504</v>
      </c>
      <c r="D153" s="111"/>
      <c r="E153" s="111"/>
    </row>
    <row r="154" spans="1:5" x14ac:dyDescent="0.2">
      <c r="B154" s="93"/>
      <c r="C154" s="93"/>
      <c r="D154" s="111"/>
      <c r="E154" s="111"/>
    </row>
    <row r="155" spans="1:5" x14ac:dyDescent="0.2">
      <c r="B155" s="116"/>
      <c r="C155" s="116"/>
      <c r="D155" s="111"/>
      <c r="E155" s="111"/>
    </row>
    <row r="156" spans="1:5" x14ac:dyDescent="0.2">
      <c r="D156" s="118"/>
      <c r="E156" s="111"/>
    </row>
    <row r="157" spans="1:5" x14ac:dyDescent="0.2">
      <c r="A157" s="120"/>
      <c r="B157" s="110"/>
      <c r="C157" s="110"/>
      <c r="D157" s="111"/>
      <c r="E157" s="111"/>
    </row>
    <row r="158" spans="1:5" x14ac:dyDescent="0.2">
      <c r="A158" s="120"/>
      <c r="B158" s="110"/>
      <c r="C158" s="110"/>
      <c r="D158" s="111"/>
      <c r="E158" s="111"/>
    </row>
    <row r="159" spans="1:5" x14ac:dyDescent="0.2">
      <c r="A159" s="120"/>
      <c r="B159" s="110"/>
      <c r="C159" s="110"/>
      <c r="D159" s="111"/>
      <c r="E159" s="111"/>
    </row>
    <row r="160" spans="1:5" x14ac:dyDescent="0.2">
      <c r="A160" s="120"/>
      <c r="B160" s="110"/>
      <c r="C160" s="110"/>
      <c r="D160" s="111"/>
      <c r="E160" s="111"/>
    </row>
    <row r="161" spans="1:5" x14ac:dyDescent="0.2">
      <c r="A161" s="120"/>
      <c r="B161" s="110"/>
      <c r="C161" s="110"/>
      <c r="D161" s="111"/>
      <c r="E161" s="111"/>
    </row>
    <row r="162" spans="1:5" x14ac:dyDescent="0.2">
      <c r="A162" s="120"/>
      <c r="B162" s="110"/>
      <c r="C162" s="110"/>
      <c r="D162" s="111"/>
      <c r="E162" s="111"/>
    </row>
    <row r="163" spans="1:5" x14ac:dyDescent="0.2">
      <c r="A163" s="120"/>
      <c r="B163" s="110"/>
      <c r="C163" s="110"/>
      <c r="D163" s="111"/>
      <c r="E163" s="111"/>
    </row>
    <row r="164" spans="1:5" x14ac:dyDescent="0.2">
      <c r="A164" s="120"/>
      <c r="B164" s="110"/>
      <c r="C164" s="110"/>
      <c r="D164" s="111"/>
      <c r="E164" s="111"/>
    </row>
    <row r="165" spans="1:5" x14ac:dyDescent="0.2">
      <c r="A165" s="120"/>
      <c r="B165" s="110"/>
      <c r="C165" s="110"/>
      <c r="D165" s="111"/>
      <c r="E165" s="111"/>
    </row>
    <row r="166" spans="1:5" x14ac:dyDescent="0.2">
      <c r="A166" s="120"/>
      <c r="B166" s="110"/>
      <c r="C166" s="110"/>
      <c r="D166" s="111"/>
      <c r="E166" s="111"/>
    </row>
    <row r="167" spans="1:5" x14ac:dyDescent="0.2">
      <c r="A167" s="120"/>
      <c r="B167" s="110"/>
      <c r="C167" s="110"/>
      <c r="D167" s="111"/>
      <c r="E167" s="111"/>
    </row>
    <row r="168" spans="1:5" x14ac:dyDescent="0.2">
      <c r="A168" s="120"/>
      <c r="B168" s="110"/>
      <c r="C168" s="110"/>
      <c r="D168" s="111"/>
      <c r="E168" s="111"/>
    </row>
    <row r="169" spans="1:5" x14ac:dyDescent="0.2">
      <c r="D169" s="111"/>
      <c r="E169" s="111"/>
    </row>
    <row r="170" spans="1:5" x14ac:dyDescent="0.2">
      <c r="D170" s="111"/>
      <c r="E170" s="111"/>
    </row>
    <row r="171" spans="1:5" x14ac:dyDescent="0.2">
      <c r="D171" s="111"/>
      <c r="E171" s="111"/>
    </row>
    <row r="172" spans="1:5" x14ac:dyDescent="0.2">
      <c r="D172" s="111"/>
      <c r="E172" s="111"/>
    </row>
    <row r="173" spans="1:5" x14ac:dyDescent="0.2">
      <c r="D173" s="111"/>
      <c r="E173" s="111"/>
    </row>
    <row r="174" spans="1:5" x14ac:dyDescent="0.2">
      <c r="D174" s="111"/>
      <c r="E174" s="111"/>
    </row>
    <row r="175" spans="1:5" x14ac:dyDescent="0.2">
      <c r="D175" s="111"/>
      <c r="E175" s="111"/>
    </row>
    <row r="176" spans="1:5" x14ac:dyDescent="0.2">
      <c r="D176" s="111"/>
      <c r="E176" s="111"/>
    </row>
    <row r="177" spans="4:5" x14ac:dyDescent="0.2">
      <c r="D177" s="111"/>
      <c r="E177" s="111"/>
    </row>
    <row r="178" spans="4:5" x14ac:dyDescent="0.2">
      <c r="D178" s="111"/>
      <c r="E178" s="111"/>
    </row>
    <row r="179" spans="4:5" x14ac:dyDescent="0.2">
      <c r="D179" s="111"/>
      <c r="E179" s="111"/>
    </row>
    <row r="180" spans="4:5" x14ac:dyDescent="0.2">
      <c r="D180" s="111"/>
      <c r="E180" s="111"/>
    </row>
    <row r="181" spans="4:5" x14ac:dyDescent="0.2">
      <c r="D181" s="111"/>
      <c r="E181" s="111"/>
    </row>
    <row r="182" spans="4:5" x14ac:dyDescent="0.2">
      <c r="D182" s="111"/>
      <c r="E182" s="111"/>
    </row>
    <row r="183" spans="4:5" x14ac:dyDescent="0.2">
      <c r="D183" s="111"/>
      <c r="E183" s="111"/>
    </row>
    <row r="184" spans="4:5" x14ac:dyDescent="0.2">
      <c r="D184" s="111"/>
      <c r="E184" s="111"/>
    </row>
    <row r="185" spans="4:5" x14ac:dyDescent="0.2">
      <c r="D185" s="111"/>
      <c r="E185" s="111"/>
    </row>
    <row r="186" spans="4:5" x14ac:dyDescent="0.2">
      <c r="D186" s="111"/>
      <c r="E186" s="111"/>
    </row>
    <row r="187" spans="4:5" x14ac:dyDescent="0.2">
      <c r="D187" s="111"/>
      <c r="E187" s="111"/>
    </row>
    <row r="188" spans="4:5" x14ac:dyDescent="0.2">
      <c r="D188" s="111"/>
      <c r="E188" s="111"/>
    </row>
    <row r="189" spans="4:5" x14ac:dyDescent="0.2">
      <c r="D189" s="111"/>
      <c r="E189" s="111"/>
    </row>
    <row r="190" spans="4:5" x14ac:dyDescent="0.2">
      <c r="D190" s="111"/>
      <c r="E190" s="111"/>
    </row>
    <row r="191" spans="4:5" x14ac:dyDescent="0.2">
      <c r="D191" s="111"/>
      <c r="E191" s="111"/>
    </row>
    <row r="192" spans="4:5" x14ac:dyDescent="0.2">
      <c r="D192" s="111"/>
      <c r="E192" s="111"/>
    </row>
    <row r="193" spans="4:5" x14ac:dyDescent="0.2">
      <c r="D193" s="111"/>
      <c r="E193" s="111"/>
    </row>
    <row r="194" spans="4:5" x14ac:dyDescent="0.2">
      <c r="D194" s="111"/>
      <c r="E194" s="111"/>
    </row>
    <row r="195" spans="4:5" x14ac:dyDescent="0.2">
      <c r="D195" s="111"/>
      <c r="E195" s="111"/>
    </row>
    <row r="196" spans="4:5" x14ac:dyDescent="0.2">
      <c r="D196" s="111"/>
      <c r="E196" s="111"/>
    </row>
    <row r="197" spans="4:5" x14ac:dyDescent="0.2">
      <c r="D197" s="111"/>
      <c r="E197" s="111"/>
    </row>
    <row r="198" spans="4:5" x14ac:dyDescent="0.2">
      <c r="D198" s="111"/>
      <c r="E198" s="111"/>
    </row>
    <row r="199" spans="4:5" x14ac:dyDescent="0.2">
      <c r="D199" s="111"/>
      <c r="E199" s="111"/>
    </row>
    <row r="200" spans="4:5" x14ac:dyDescent="0.2">
      <c r="D200" s="111"/>
      <c r="E200" s="111"/>
    </row>
    <row r="201" spans="4:5" x14ac:dyDescent="0.2">
      <c r="D201" s="111"/>
      <c r="E201" s="111"/>
    </row>
    <row r="202" spans="4:5" x14ac:dyDescent="0.2">
      <c r="D202" s="111"/>
      <c r="E202" s="111"/>
    </row>
    <row r="203" spans="4:5" x14ac:dyDescent="0.2">
      <c r="D203" s="111"/>
      <c r="E203" s="111"/>
    </row>
    <row r="204" spans="4:5" x14ac:dyDescent="0.2">
      <c r="D204" s="111"/>
      <c r="E204" s="111"/>
    </row>
    <row r="205" spans="4:5" x14ac:dyDescent="0.2">
      <c r="D205" s="111"/>
      <c r="E205" s="111"/>
    </row>
    <row r="206" spans="4:5" x14ac:dyDescent="0.2">
      <c r="D206" s="111"/>
      <c r="E206" s="111"/>
    </row>
    <row r="207" spans="4:5" x14ac:dyDescent="0.2">
      <c r="D207" s="111"/>
      <c r="E207" s="111"/>
    </row>
    <row r="208" spans="4:5" x14ac:dyDescent="0.2">
      <c r="D208" s="111"/>
      <c r="E208" s="111"/>
    </row>
    <row r="209" spans="4:5" x14ac:dyDescent="0.2">
      <c r="D209" s="111"/>
      <c r="E209" s="111"/>
    </row>
    <row r="210" spans="4:5" x14ac:dyDescent="0.2">
      <c r="D210" s="111"/>
      <c r="E210" s="111"/>
    </row>
    <row r="211" spans="4:5" x14ac:dyDescent="0.2">
      <c r="D211" s="111"/>
      <c r="E211" s="111"/>
    </row>
    <row r="212" spans="4:5" x14ac:dyDescent="0.2">
      <c r="D212" s="111"/>
      <c r="E212" s="111"/>
    </row>
    <row r="213" spans="4:5" x14ac:dyDescent="0.2">
      <c r="D213" s="111"/>
      <c r="E213" s="111"/>
    </row>
    <row r="214" spans="4:5" x14ac:dyDescent="0.2">
      <c r="D214" s="111"/>
      <c r="E214" s="111"/>
    </row>
    <row r="215" spans="4:5" x14ac:dyDescent="0.2">
      <c r="D215" s="111"/>
      <c r="E215" s="111"/>
    </row>
    <row r="216" spans="4:5" x14ac:dyDescent="0.2">
      <c r="D216" s="111"/>
      <c r="E216" s="111"/>
    </row>
    <row r="217" spans="4:5" x14ac:dyDescent="0.2">
      <c r="D217" s="111"/>
      <c r="E217" s="111"/>
    </row>
    <row r="218" spans="4:5" x14ac:dyDescent="0.2">
      <c r="D218" s="111"/>
      <c r="E218" s="111"/>
    </row>
    <row r="219" spans="4:5" x14ac:dyDescent="0.2">
      <c r="D219" s="111"/>
      <c r="E219" s="111"/>
    </row>
    <row r="220" spans="4:5" x14ac:dyDescent="0.2">
      <c r="D220" s="111"/>
      <c r="E220" s="111"/>
    </row>
  </sheetData>
  <mergeCells count="14">
    <mergeCell ref="B43:C43"/>
    <mergeCell ref="D43:E43"/>
    <mergeCell ref="B53:C53"/>
    <mergeCell ref="D53:E53"/>
    <mergeCell ref="B63:C63"/>
    <mergeCell ref="D63:E63"/>
    <mergeCell ref="B35:C35"/>
    <mergeCell ref="D35:E35"/>
    <mergeCell ref="B8:C8"/>
    <mergeCell ref="D8:E8"/>
    <mergeCell ref="B17:C17"/>
    <mergeCell ref="D17:E17"/>
    <mergeCell ref="B25:C25"/>
    <mergeCell ref="D25:E25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70" max="4" man="1"/>
  </rowBreaks>
  <ignoredErrors>
    <ignoredError sqref="B39:E39 B59 C59:D59 B81:C81 B68:E68 E59 B49:E49 B31:E31 B153:C153 B144:C144 B134:C134 B21:E21 B90:C90 B102:C102 B125:C125 B107:C124 B73:C75 C65:E67 C55:C58 E55:E58 C45:E48 C37:E38 C27:E30 C20 C10:E12 C19 E19:E20" unlockedFormula="1"/>
    <ignoredError sqref="D55:D58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General information</vt:lpstr>
      <vt:lpstr>BS</vt:lpstr>
      <vt:lpstr>P&amp;L</vt:lpstr>
      <vt:lpstr>CF Statement</vt:lpstr>
      <vt:lpstr>Changes in equity</vt:lpstr>
      <vt:lpstr>Notes</vt:lpstr>
      <vt:lpstr>BS!Print_Area</vt:lpstr>
      <vt:lpstr>'CF Statement'!Print_Area</vt:lpstr>
      <vt:lpstr>'Changes in equity'!Print_Area</vt:lpstr>
      <vt:lpstr>'General information'!Print_Area</vt:lpstr>
      <vt:lpstr>Notes!Print_Area</vt:lpstr>
      <vt:lpstr>'P&amp;L'!Print_Area</vt:lpstr>
      <vt:lpstr>Notes!Print_Titles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2016-04-15T11:42:11Z</cp:lastPrinted>
  <dcterms:created xsi:type="dcterms:W3CDTF">2008-10-17T11:51:54Z</dcterms:created>
  <dcterms:modified xsi:type="dcterms:W3CDTF">2017-04-27T16:22:43Z</dcterms:modified>
</cp:coreProperties>
</file>