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2q 2017\Novo\ENG\"/>
    </mc:Choice>
  </mc:AlternateContent>
  <bookViews>
    <workbookView xWindow="-15" yWindow="285" windowWidth="11760" windowHeight="7320" activeTab="5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externalReferences>
    <externalReference r:id="rId7"/>
    <externalReference r:id="rId8"/>
  </externalReference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Notes!$A$1:$E$153</definedName>
    <definedName name="_xlnm.Print_Area" localSheetId="2">'P&amp;L'!$A$1:$M$31</definedName>
    <definedName name="_xlnm.Print_Titles" localSheetId="5">Notes!$1:$6</definedName>
  </definedNames>
  <calcPr calcId="152511"/>
</workbook>
</file>

<file path=xl/calcChain.xml><?xml version="1.0" encoding="utf-8"?>
<calcChain xmlns="http://schemas.openxmlformats.org/spreadsheetml/2006/main">
  <c r="D21" i="26" l="1"/>
  <c r="E21" i="26"/>
  <c r="C121" i="26"/>
  <c r="C120" i="26"/>
  <c r="C118" i="26"/>
  <c r="C117" i="26"/>
  <c r="C115" i="26"/>
  <c r="C114" i="26"/>
  <c r="C112" i="26"/>
  <c r="C111" i="26"/>
  <c r="C109" i="26"/>
  <c r="C108" i="26"/>
  <c r="C77" i="26"/>
  <c r="C76" i="26"/>
  <c r="C73" i="26"/>
  <c r="C113" i="26" l="1"/>
  <c r="I15" i="25"/>
  <c r="M31" i="22"/>
  <c r="L31" i="22"/>
  <c r="K31" i="22"/>
  <c r="J31" i="22"/>
  <c r="M29" i="22"/>
  <c r="L29" i="22"/>
  <c r="K29" i="22"/>
  <c r="J29" i="22"/>
  <c r="M27" i="22"/>
  <c r="L27" i="22"/>
  <c r="K27" i="22"/>
  <c r="J27" i="22"/>
  <c r="J15" i="22"/>
  <c r="K15" i="22"/>
  <c r="L15" i="22"/>
  <c r="M15" i="22"/>
  <c r="J16" i="22"/>
  <c r="K16" i="22"/>
  <c r="L16" i="22"/>
  <c r="M16" i="22"/>
  <c r="J17" i="22"/>
  <c r="K17" i="22"/>
  <c r="L17" i="22"/>
  <c r="M17" i="22"/>
  <c r="J18" i="22"/>
  <c r="K18" i="22"/>
  <c r="L18" i="22"/>
  <c r="M18" i="22"/>
  <c r="J19" i="22"/>
  <c r="K19" i="22"/>
  <c r="L19" i="22"/>
  <c r="M19" i="22"/>
  <c r="J20" i="22"/>
  <c r="K20" i="22"/>
  <c r="L20" i="22"/>
  <c r="M20" i="22"/>
  <c r="J21" i="22"/>
  <c r="K21" i="22"/>
  <c r="L21" i="22"/>
  <c r="M21" i="22"/>
  <c r="J22" i="22"/>
  <c r="K22" i="22"/>
  <c r="L22" i="22"/>
  <c r="M22" i="22"/>
  <c r="J23" i="22"/>
  <c r="K23" i="22"/>
  <c r="L23" i="22"/>
  <c r="M23" i="22"/>
  <c r="J24" i="22"/>
  <c r="K24" i="22"/>
  <c r="L24" i="22"/>
  <c r="M24" i="22"/>
  <c r="J25" i="22"/>
  <c r="K25" i="22"/>
  <c r="L25" i="22"/>
  <c r="M25" i="22"/>
  <c r="M14" i="22"/>
  <c r="L14" i="22"/>
  <c r="K14" i="22"/>
  <c r="J14" i="22"/>
  <c r="M13" i="22"/>
  <c r="L13" i="22"/>
  <c r="K13" i="22"/>
  <c r="J13" i="22"/>
  <c r="M11" i="22"/>
  <c r="L11" i="22"/>
  <c r="K11" i="22"/>
  <c r="J11" i="22"/>
  <c r="M10" i="22"/>
  <c r="L10" i="22"/>
  <c r="K10" i="22"/>
  <c r="J10" i="22"/>
  <c r="J8" i="22"/>
  <c r="K8" i="22"/>
  <c r="L8" i="22"/>
  <c r="M8" i="22"/>
  <c r="K7" i="22"/>
  <c r="L7" i="22"/>
  <c r="M7" i="22"/>
  <c r="J7" i="22"/>
  <c r="B124" i="26" l="1"/>
  <c r="B123" i="26"/>
  <c r="B121" i="26"/>
  <c r="B120" i="26"/>
  <c r="C119" i="26"/>
  <c r="B118" i="26"/>
  <c r="B116" i="26" s="1"/>
  <c r="B117" i="26"/>
  <c r="C116" i="26"/>
  <c r="B115" i="26"/>
  <c r="B114" i="26"/>
  <c r="B112" i="26"/>
  <c r="B111" i="26"/>
  <c r="C110" i="26"/>
  <c r="B109" i="26"/>
  <c r="B108" i="26"/>
  <c r="C107" i="26"/>
  <c r="C75" i="26"/>
  <c r="B75" i="26"/>
  <c r="K22" i="25"/>
  <c r="J22" i="25"/>
  <c r="H22" i="25"/>
  <c r="G22" i="25"/>
  <c r="F22" i="25"/>
  <c r="E22" i="25"/>
  <c r="L21" i="25"/>
  <c r="I22" i="25"/>
  <c r="L19" i="25"/>
  <c r="L18" i="25"/>
  <c r="L17" i="25"/>
  <c r="L15" i="25"/>
  <c r="K14" i="25"/>
  <c r="K16" i="25" s="1"/>
  <c r="J14" i="25"/>
  <c r="J16" i="25" s="1"/>
  <c r="I14" i="25"/>
  <c r="I16" i="25" s="1"/>
  <c r="H14" i="25"/>
  <c r="H16" i="25" s="1"/>
  <c r="G14" i="25"/>
  <c r="G16" i="25" s="1"/>
  <c r="F14" i="25"/>
  <c r="F16" i="25" s="1"/>
  <c r="E14" i="25"/>
  <c r="E16" i="25" s="1"/>
  <c r="L13" i="25"/>
  <c r="L12" i="25"/>
  <c r="L11" i="25"/>
  <c r="L10" i="25"/>
  <c r="K9" i="25"/>
  <c r="K23" i="25" s="1"/>
  <c r="J9" i="25"/>
  <c r="J23" i="25" s="1"/>
  <c r="I9" i="25"/>
  <c r="H9" i="25"/>
  <c r="H23" i="25" s="1"/>
  <c r="G9" i="25"/>
  <c r="G23" i="25" s="1"/>
  <c r="F9" i="25"/>
  <c r="F23" i="25" s="1"/>
  <c r="E9" i="25"/>
  <c r="E23" i="25" s="1"/>
  <c r="L8" i="25"/>
  <c r="L7" i="25"/>
  <c r="K39" i="23"/>
  <c r="J39" i="23"/>
  <c r="K32" i="23"/>
  <c r="J32" i="23"/>
  <c r="K23" i="23"/>
  <c r="J23" i="23"/>
  <c r="K14" i="23"/>
  <c r="J14" i="23"/>
  <c r="K7" i="23"/>
  <c r="K28" i="23" s="1"/>
  <c r="K30" i="23" s="1"/>
  <c r="J7" i="23"/>
  <c r="J28" i="23" s="1"/>
  <c r="J30" i="23" s="1"/>
  <c r="L12" i="22"/>
  <c r="K12" i="22"/>
  <c r="J12" i="22"/>
  <c r="J26" i="22" s="1"/>
  <c r="J28" i="22" s="1"/>
  <c r="J30" i="22" s="1"/>
  <c r="M12" i="22"/>
  <c r="L9" i="22"/>
  <c r="L26" i="22" s="1"/>
  <c r="L28" i="22" s="1"/>
  <c r="L30" i="22" s="1"/>
  <c r="K9" i="22"/>
  <c r="K26" i="22" s="1"/>
  <c r="K28" i="22" s="1"/>
  <c r="K30" i="22" s="1"/>
  <c r="J9" i="22"/>
  <c r="M9" i="22"/>
  <c r="M26" i="22" s="1"/>
  <c r="M28" i="22" s="1"/>
  <c r="M30" i="22" s="1"/>
  <c r="K51" i="27"/>
  <c r="J51" i="27"/>
  <c r="J52" i="27" s="1"/>
  <c r="K36" i="27"/>
  <c r="J36" i="27"/>
  <c r="K32" i="27"/>
  <c r="J32" i="27"/>
  <c r="K28" i="27"/>
  <c r="J28" i="27"/>
  <c r="K25" i="27"/>
  <c r="J25" i="27"/>
  <c r="J42" i="27" s="1"/>
  <c r="K7" i="27"/>
  <c r="K23" i="27" s="1"/>
  <c r="J7" i="27"/>
  <c r="J23" i="27" s="1"/>
  <c r="B110" i="26" l="1"/>
  <c r="L9" i="25"/>
  <c r="I23" i="25"/>
  <c r="L14" i="25"/>
  <c r="L16" i="25" s="1"/>
  <c r="K46" i="23"/>
  <c r="K48" i="23" s="1"/>
  <c r="K50" i="23" s="1"/>
  <c r="J46" i="23"/>
  <c r="J48" i="23" s="1"/>
  <c r="J50" i="23" s="1"/>
  <c r="K42" i="27"/>
  <c r="K52" i="27" s="1"/>
  <c r="B107" i="26"/>
  <c r="B113" i="26"/>
  <c r="B119" i="26"/>
  <c r="L20" i="25"/>
  <c r="L22" i="25" s="1"/>
  <c r="L23" i="25" l="1"/>
  <c r="B125" i="26"/>
  <c r="C125" i="26"/>
  <c r="B102" i="26" l="1"/>
  <c r="C102" i="26"/>
  <c r="C144" i="26" l="1"/>
  <c r="B153" i="26" l="1"/>
  <c r="B144" i="26"/>
  <c r="B134" i="26"/>
  <c r="C59" i="26" l="1"/>
  <c r="K56" i="27"/>
  <c r="J56" i="27"/>
  <c r="C68" i="26"/>
  <c r="E68" i="26"/>
  <c r="B68" i="26"/>
  <c r="B59" i="26"/>
  <c r="C21" i="26"/>
  <c r="B21" i="26"/>
  <c r="E13" i="26"/>
  <c r="C13" i="26"/>
  <c r="C153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B13" i="26"/>
  <c r="D13" i="26"/>
  <c r="K35" i="22"/>
  <c r="L35" i="22"/>
  <c r="M35" i="22"/>
  <c r="J35" i="22"/>
  <c r="C134" i="26"/>
  <c r="D59" i="26" l="1"/>
  <c r="E59" i="26"/>
</calcChain>
</file>

<file path=xl/sharedStrings.xml><?xml version="1.0" encoding="utf-8"?>
<sst xmlns="http://schemas.openxmlformats.org/spreadsheetml/2006/main" count="423" uniqueCount="298">
  <si>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</si>
  <si>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</si>
  <si>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</si>
  <si>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</si>
  <si>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</si>
  <si>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</si>
  <si>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</si>
  <si>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</si>
  <si>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</si>
  <si>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</si>
  <si>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</si>
  <si>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</si>
  <si>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</si>
  <si>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</si>
  <si>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</si>
  <si>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</si>
  <si>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</si>
  <si>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</si>
  <si>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</si>
  <si>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Vuić Tomislav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</si>
  <si>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</si>
  <si>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</si>
  <si>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</si>
  <si>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</si>
  <si>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</si>
  <si>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</si>
  <si>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</si>
  <si>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</si>
  <si>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</si>
  <si>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</si>
  <si>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</si>
  <si>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</si>
  <si>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</si>
  <si>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</si>
  <si>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</si>
  <si>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</si>
  <si>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</si>
  <si>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</si>
  <si>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</si>
  <si>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</si>
  <si>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</si>
  <si>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</si>
  <si>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</si>
  <si>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</si>
  <si>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Individually identified impairment losses
(risk group B i C)</t>
  </si>
  <si>
    <t>Portfolio based provisions for identified losses (risk group A)</t>
  </si>
  <si>
    <t>Other provisions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</si>
  <si>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</si>
  <si>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</si>
  <si>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</si>
  <si>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</si>
  <si>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</si>
  <si>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</si>
  <si>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</si>
  <si>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</si>
  <si>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</si>
  <si>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</si>
  <si>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</si>
  <si>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</si>
  <si>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</si>
  <si>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</si>
  <si>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</si>
  <si>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</si>
  <si>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</si>
  <si>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</si>
  <si>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</si>
  <si>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</si>
  <si>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</si>
  <si>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</si>
  <si>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</si>
  <si>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</si>
  <si>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</si>
  <si>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</si>
  <si>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</si>
  <si>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</si>
  <si>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</si>
  <si>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</si>
  <si>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</si>
  <si>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</si>
  <si>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</si>
  <si>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</si>
  <si>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</si>
  <si>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</si>
  <si>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</si>
  <si>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</si>
  <si>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</si>
  <si>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</si>
  <si>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</si>
  <si>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</si>
  <si>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</si>
  <si>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</si>
  <si>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</si>
  <si>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</si>
  <si>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</si>
  <si>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</si>
  <si>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</si>
  <si>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</si>
  <si>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</si>
  <si>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</si>
  <si>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</si>
  <si>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</si>
  <si>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</si>
  <si>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</si>
  <si>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</si>
  <si>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</si>
  <si>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</si>
  <si>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</si>
  <si>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</si>
  <si>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</si>
  <si>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</si>
  <si>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</si>
  <si>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</si>
  <si>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</si>
  <si>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</si>
  <si>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</si>
  <si>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</si>
  <si>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</si>
  <si>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</si>
  <si>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</si>
  <si>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</si>
  <si>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</si>
  <si>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</si>
  <si>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</si>
  <si>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</si>
  <si>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</si>
  <si>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</si>
  <si>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</si>
  <si>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</si>
  <si>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</si>
  <si>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</si>
  <si>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</si>
  <si>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</si>
  <si>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</si>
  <si>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</si>
  <si>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</si>
  <si>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</si>
  <si>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</si>
  <si>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</si>
  <si>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</si>
  <si>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</si>
  <si>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</si>
  <si>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</si>
  <si>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</si>
  <si>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</si>
  <si>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</si>
  <si>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</si>
  <si>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</si>
  <si>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</si>
  <si>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</si>
  <si>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</si>
  <si>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</si>
  <si>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</si>
  <si>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</si>
  <si>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</si>
  <si>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</si>
  <si>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</si>
  <si>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</si>
  <si>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</si>
  <si>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</si>
  <si>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</si>
  <si>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</si>
  <si>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</si>
  <si>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</si>
  <si>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</si>
  <si>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</si>
  <si>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</si>
  <si>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</si>
  <si>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</si>
  <si>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</si>
  <si>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</si>
  <si>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</si>
  <si>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</si>
  <si>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</si>
  <si>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</si>
  <si>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</si>
  <si>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</si>
  <si>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</si>
  <si>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</si>
  <si>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</si>
  <si>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</si>
  <si>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</si>
  <si>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</si>
  <si>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</si>
  <si>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</si>
  <si>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</si>
  <si>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</si>
  <si>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</si>
  <si>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</si>
  <si>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</si>
  <si>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</si>
  <si>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</si>
  <si>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</si>
  <si>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</si>
  <si>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</si>
  <si>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</si>
  <si>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</si>
  <si>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</si>
  <si>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</si>
  <si>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</si>
  <si>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</si>
  <si>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</si>
  <si>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</si>
  <si>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</si>
  <si>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</si>
  <si>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</si>
  <si>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</si>
  <si>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</si>
  <si>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</si>
  <si>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</si>
  <si>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</si>
  <si>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</si>
  <si>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</si>
  <si>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</si>
  <si>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</si>
  <si>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</si>
  <si>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</si>
  <si>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</si>
  <si>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</si>
  <si>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</si>
  <si>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</si>
  <si>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</si>
  <si>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</si>
  <si>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</si>
  <si>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</si>
  <si>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</si>
  <si>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</si>
  <si>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</si>
  <si>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</si>
  <si>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</si>
  <si>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</si>
  <si>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</si>
  <si>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</si>
  <si>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</si>
  <si>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</si>
  <si>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</si>
  <si>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</si>
  <si>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</si>
  <si>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</si>
  <si>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</si>
  <si>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</si>
  <si>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</si>
  <si>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</si>
  <si>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</si>
  <si>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</si>
  <si>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</si>
  <si>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</si>
  <si>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</si>
  <si>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NO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</si>
  <si>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</si>
  <si>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</si>
  <si>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</si>
  <si>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</si>
  <si>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</si>
  <si>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</si>
  <si>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</si>
  <si>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</si>
  <si>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</si>
  <si>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</si>
  <si>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</si>
  <si>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</si>
  <si>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>(person authorized for representation)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</si>
  <si>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</si>
  <si>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</si>
  <si>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</si>
  <si>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</si>
  <si>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</si>
  <si>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</si>
  <si>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</si>
  <si>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</si>
  <si>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</si>
  <si>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</si>
  <si>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</si>
  <si>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Impairment allowance</t>
  </si>
  <si>
    <t>Loans to financial instutitions</t>
  </si>
  <si>
    <t>Loans to companies</t>
  </si>
  <si>
    <t>Retail loans</t>
  </si>
  <si>
    <t>Other loans</t>
  </si>
  <si>
    <t>therein: housing loans</t>
  </si>
  <si>
    <t>Gross loans</t>
  </si>
  <si>
    <t>AOP
label</t>
  </si>
  <si>
    <t>Jan 01 2017</t>
  </si>
  <si>
    <t>Balance as per Jan 01 2017</t>
  </si>
  <si>
    <t>Restated balance as per Jan 01 2017 (001+002)</t>
  </si>
  <si>
    <t>Jun 30 2017</t>
  </si>
  <si>
    <t>Tomašek David</t>
  </si>
  <si>
    <t>014804900</t>
  </si>
  <si>
    <t>david.tomasek@hpb.hr</t>
  </si>
  <si>
    <t>Jan 01 - Jun 30 2016</t>
  </si>
  <si>
    <t>Jun 01 - Jun 30 2017</t>
  </si>
  <si>
    <t>Jan 01 - Jun 30 2017</t>
  </si>
  <si>
    <t xml:space="preserve">Balance as per Jun 30 2017 (003+010+011+012+013+016) 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</si>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</sst>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5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4" fillId="42" borderId="51" applyNumberFormat="0" applyAlignment="0" applyProtection="0"/>
    <xf numFmtId="0" fontId="43" fillId="42" borderId="51" applyNumberFormat="0" applyAlignment="0" applyProtection="0"/>
    <xf numFmtId="0" fontId="45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9" fillId="43" borderId="52" applyNumberFormat="0" applyAlignment="0" applyProtection="0"/>
    <xf numFmtId="0" fontId="48" fillId="43" borderId="52" applyNumberFormat="0" applyAlignment="0" applyProtection="0"/>
    <xf numFmtId="0" fontId="50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1" fillId="0" borderId="53" applyNumberFormat="0" applyFill="0" applyAlignment="0" applyProtection="0"/>
    <xf numFmtId="0" fontId="60" fillId="0" borderId="53" applyNumberFormat="0" applyFill="0" applyAlignment="0" applyProtection="0"/>
    <xf numFmtId="0" fontId="62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6" fillId="0" borderId="54" applyNumberFormat="0" applyFill="0" applyAlignment="0" applyProtection="0"/>
    <xf numFmtId="0" fontId="65" fillId="0" borderId="54" applyNumberFormat="0" applyFill="0" applyAlignment="0" applyProtection="0"/>
    <xf numFmtId="0" fontId="67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1" fillId="0" borderId="55" applyNumberFormat="0" applyFill="0" applyAlignment="0" applyProtection="0"/>
    <xf numFmtId="0" fontId="70" fillId="0" borderId="55" applyNumberFormat="0" applyFill="0" applyAlignment="0" applyProtection="0"/>
    <xf numFmtId="0" fontId="72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6" fillId="45" borderId="51" applyNumberFormat="0" applyAlignment="0" applyProtection="0"/>
    <xf numFmtId="0" fontId="75" fillId="45" borderId="51" applyNumberFormat="0" applyAlignment="0" applyProtection="0"/>
    <xf numFmtId="0" fontId="77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0" fillId="0" borderId="56" applyNumberFormat="0" applyFill="0" applyAlignment="0" applyProtection="0"/>
    <xf numFmtId="0" fontId="79" fillId="0" borderId="56" applyNumberFormat="0" applyFill="0" applyAlignment="0" applyProtection="0"/>
    <xf numFmtId="0" fontId="81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3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90" fillId="42" borderId="58" applyNumberFormat="0" applyAlignment="0" applyProtection="0"/>
    <xf numFmtId="0" fontId="89" fillId="42" borderId="58" applyNumberFormat="0" applyAlignment="0" applyProtection="0"/>
    <xf numFmtId="0" fontId="91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7" fillId="0" borderId="59" applyNumberFormat="0" applyFill="0" applyAlignment="0" applyProtection="0"/>
    <xf numFmtId="0" fontId="96" fillId="0" borderId="59" applyNumberFormat="0" applyFill="0" applyAlignment="0" applyProtection="0"/>
    <xf numFmtId="0" fontId="98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53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locked="0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2" xfId="0" applyNumberFormat="1" applyFont="1" applyFill="1" applyBorder="1" applyAlignment="1" applyProtection="1">
      <alignment vertical="center" shrinkToFit="1"/>
      <protection hidden="1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6" fillId="48" borderId="26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7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7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8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6" fillId="48" borderId="28" xfId="2581" applyFont="1" applyFill="1" applyBorder="1" applyAlignment="1">
      <alignment horizontal="left" vertical="center" indent="2"/>
    </xf>
    <xf numFmtId="0" fontId="24" fillId="48" borderId="28" xfId="2581" applyFont="1" applyFill="1" applyBorder="1" applyAlignment="1">
      <alignment horizontal="left" vertical="center" indent="2"/>
    </xf>
    <xf numFmtId="0" fontId="5" fillId="48" borderId="28" xfId="2581" applyFont="1" applyFill="1" applyBorder="1" applyAlignment="1">
      <alignment horizontal="left" wrapText="1"/>
    </xf>
    <xf numFmtId="0" fontId="104" fillId="48" borderId="28" xfId="2581" applyFont="1" applyFill="1" applyBorder="1" applyAlignment="1">
      <alignment horizontal="left" vertical="center" indent="2"/>
    </xf>
    <xf numFmtId="167" fontId="104" fillId="48" borderId="18" xfId="2581" applyNumberFormat="1" applyFont="1" applyFill="1" applyBorder="1" applyAlignment="1" applyProtection="1">
      <alignment shrinkToFit="1"/>
      <protection locked="0"/>
    </xf>
    <xf numFmtId="0" fontId="5" fillId="48" borderId="28" xfId="2581" applyFont="1" applyFill="1" applyBorder="1" applyAlignment="1">
      <alignment horizontal="left" vertical="center" indent="1"/>
    </xf>
    <xf numFmtId="0" fontId="5" fillId="48" borderId="20" xfId="2581" applyFont="1" applyFill="1" applyBorder="1" applyAlignment="1">
      <alignment horizontal="left" vertical="center" inden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7" fontId="6" fillId="0" borderId="13" xfId="0" applyNumberFormat="1" applyFont="1" applyFill="1" applyBorder="1" applyAlignment="1" applyProtection="1">
      <alignment horizontal="right" shrinkToFit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>
      <alignment horizontal="center" vertical="center" wrapText="1"/>
    </xf>
    <xf numFmtId="167" fontId="5" fillId="0" borderId="15" xfId="0" applyNumberFormat="1" applyFont="1" applyFill="1" applyBorder="1" applyAlignment="1" applyProtection="1">
      <alignment horizontal="right" vertical="center" shrinkToFit="1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2" fillId="48" borderId="32" xfId="2629" applyFont="1" applyFill="1" applyBorder="1" applyAlignment="1">
      <alignment horizontal="left" vertical="center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22" fillId="48" borderId="11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2" fillId="48" borderId="31" xfId="2629" applyFont="1" applyFill="1" applyBorder="1" applyAlignment="1"/>
    <xf numFmtId="0" fontId="12" fillId="48" borderId="0" xfId="2629" applyFont="1" applyFill="1" applyBorder="1" applyAlignment="1" applyProtection="1">
      <alignment vertical="top" wrapText="1"/>
      <protection hidden="1"/>
    </xf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1" fillId="48" borderId="0" xfId="2629" applyFont="1" applyFill="1" applyBorder="1" applyAlignment="1">
      <alignment vertical="top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2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2" xfId="0" applyFont="1" applyFill="1" applyBorder="1" applyAlignment="1">
      <alignment horizontal="right" wrapText="1"/>
    </xf>
    <xf numFmtId="0" fontId="7" fillId="48" borderId="31" xfId="0" applyFont="1" applyFill="1" applyBorder="1" applyAlignment="1">
      <alignment horizontal="right" wrapText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0" fontId="5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vertical="center" wrapText="1"/>
    </xf>
    <xf numFmtId="0" fontId="6" fillId="48" borderId="34" xfId="0" applyFont="1" applyFill="1" applyBorder="1" applyAlignment="1">
      <alignment vertical="center" wrapText="1"/>
    </xf>
    <xf numFmtId="0" fontId="5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2" xfId="0" applyFont="1" applyFill="1" applyBorder="1" applyAlignment="1">
      <alignment horizontal="right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5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wrapText="1"/>
    </xf>
    <xf numFmtId="0" fontId="6" fillId="48" borderId="40" xfId="0" applyFont="1" applyFill="1" applyBorder="1" applyAlignment="1">
      <alignment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6" xfId="0" applyFont="1" applyFill="1" applyBorder="1" applyAlignment="1">
      <alignment wrapText="1"/>
    </xf>
    <xf numFmtId="0" fontId="6" fillId="48" borderId="37" xfId="0" applyFont="1" applyFill="1" applyBorder="1" applyAlignment="1">
      <alignment wrapText="1"/>
    </xf>
    <xf numFmtId="0" fontId="3" fillId="48" borderId="38" xfId="0" applyFont="1" applyFill="1" applyBorder="1" applyAlignment="1">
      <alignment horizontal="left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7" fillId="48" borderId="45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167" fontId="5" fillId="48" borderId="27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  <xf numFmtId="167" fontId="6" fillId="0" borderId="13" xfId="0" applyNumberFormat="1" applyFont="1" applyFill="1" applyBorder="1" applyAlignment="1" applyProtection="1">
      <alignment horizontal="right" shrinkToFit="1"/>
      <protection locked="0"/>
    </xf>
    <xf numFmtId="167" fontId="5" fillId="0" borderId="13" xfId="0" applyNumberFormat="1" applyFont="1" applyFill="1" applyBorder="1" applyAlignment="1" applyProtection="1">
      <alignment horizontal="right" shrinkToFit="1"/>
      <protection hidden="1"/>
    </xf>
    <xf numFmtId="168" fontId="6" fillId="0" borderId="13" xfId="1807" applyFont="1" applyFill="1" applyBorder="1" applyAlignment="1" applyProtection="1">
      <alignment vertical="center" shrinkToFit="1"/>
      <protection locked="0"/>
    </xf>
    <xf numFmtId="168" fontId="6" fillId="0" borderId="13" xfId="1807" applyFont="1" applyFill="1" applyBorder="1" applyAlignment="1" applyProtection="1">
      <alignment horizontal="right" shrinkToFit="1"/>
      <protection locked="0"/>
    </xf>
    <xf numFmtId="168" fontId="5" fillId="50" borderId="13" xfId="1807" applyFont="1" applyFill="1" applyBorder="1" applyAlignment="1" applyProtection="1">
      <alignment horizontal="right" shrinkToFit="1"/>
      <protection hidden="1"/>
    </xf>
    <xf numFmtId="168" fontId="6" fillId="0" borderId="13" xfId="1807" applyFont="1" applyFill="1" applyBorder="1" applyAlignment="1" applyProtection="1">
      <alignment horizontal="right" shrinkToFit="1"/>
    </xf>
    <xf numFmtId="168" fontId="5" fillId="50" borderId="14" xfId="1807" applyFont="1" applyFill="1" applyBorder="1" applyAlignment="1" applyProtection="1">
      <alignment horizontal="right" shrinkToFit="1"/>
      <protection hidden="1"/>
    </xf>
    <xf numFmtId="168" fontId="5" fillId="0" borderId="13" xfId="1807" applyFont="1" applyFill="1" applyBorder="1" applyAlignment="1" applyProtection="1">
      <alignment horizontal="right" shrinkToFit="1"/>
      <protection hidden="1"/>
    </xf>
    <xf numFmtId="167" fontId="6" fillId="48" borderId="13" xfId="0" applyNumberFormat="1" applyFont="1" applyFill="1" applyBorder="1" applyAlignment="1" applyProtection="1">
      <alignment horizontal="right" vertical="center" shrinkToFit="1"/>
      <protection locked="0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NDA\TFI%20KI\1Q%202017\TFI-KI%201Q2017%20HPB_ispravlje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F_svi/TFI%20KI/2q%202017/Novo/Za%20potpis/TFI-KI%202Q%202017_nekonsolidi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8">
          <cell r="B108">
            <v>81583376</v>
          </cell>
        </row>
        <row r="109">
          <cell r="B109">
            <v>-3696</v>
          </cell>
        </row>
        <row r="111">
          <cell r="B111">
            <v>3880932056</v>
          </cell>
        </row>
        <row r="112">
          <cell r="B112">
            <v>-1097550703</v>
          </cell>
        </row>
        <row r="114">
          <cell r="B114">
            <v>4799866200</v>
          </cell>
        </row>
        <row r="115">
          <cell r="B115">
            <v>-222081486</v>
          </cell>
        </row>
        <row r="117">
          <cell r="B117">
            <v>1441669433</v>
          </cell>
        </row>
        <row r="118">
          <cell r="B118">
            <v>-18077066</v>
          </cell>
        </row>
        <row r="120">
          <cell r="B120">
            <v>4040077723</v>
          </cell>
        </row>
        <row r="121">
          <cell r="B121">
            <v>-2570940</v>
          </cell>
        </row>
        <row r="123">
          <cell r="B123">
            <v>-103076997</v>
          </cell>
        </row>
        <row r="124">
          <cell r="B124">
            <v>-45255706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/>
      <sheetData sheetId="1"/>
      <sheetData sheetId="2">
        <row r="7">
          <cell r="J7">
            <v>359436773</v>
          </cell>
          <cell r="K7">
            <v>182612428</v>
          </cell>
          <cell r="L7">
            <v>334883069</v>
          </cell>
          <cell r="M7">
            <v>165795194</v>
          </cell>
        </row>
        <row r="8">
          <cell r="J8">
            <v>112551789</v>
          </cell>
          <cell r="K8">
            <v>54560154</v>
          </cell>
          <cell r="L8">
            <v>70067496</v>
          </cell>
          <cell r="M8">
            <v>33313270</v>
          </cell>
        </row>
        <row r="10">
          <cell r="J10">
            <v>236102117</v>
          </cell>
          <cell r="K10">
            <v>121975443</v>
          </cell>
          <cell r="L10">
            <v>241576365</v>
          </cell>
          <cell r="M10">
            <v>126991999</v>
          </cell>
        </row>
        <row r="11">
          <cell r="J11">
            <v>148458407</v>
          </cell>
          <cell r="K11">
            <v>76260179</v>
          </cell>
          <cell r="L11">
            <v>148272770</v>
          </cell>
          <cell r="M11">
            <v>76310801</v>
          </cell>
        </row>
        <row r="13">
          <cell r="J13">
            <v>0</v>
          </cell>
          <cell r="K13">
            <v>0</v>
          </cell>
          <cell r="M13">
            <v>0</v>
          </cell>
        </row>
        <row r="14">
          <cell r="J14">
            <v>21291847</v>
          </cell>
          <cell r="K14">
            <v>10206671</v>
          </cell>
          <cell r="L14">
            <v>19983290</v>
          </cell>
          <cell r="M14">
            <v>10287819</v>
          </cell>
        </row>
        <row r="15">
          <cell r="J15">
            <v>0</v>
          </cell>
          <cell r="K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M16">
            <v>0</v>
          </cell>
        </row>
        <row r="17">
          <cell r="J17">
            <v>41698418</v>
          </cell>
          <cell r="K17">
            <v>33483579</v>
          </cell>
          <cell r="L17">
            <v>5457492</v>
          </cell>
          <cell r="M17">
            <v>5122576</v>
          </cell>
        </row>
        <row r="18">
          <cell r="J18">
            <v>0</v>
          </cell>
          <cell r="K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M19">
            <v>0</v>
          </cell>
        </row>
        <row r="20">
          <cell r="J20">
            <v>0</v>
          </cell>
          <cell r="K20">
            <v>0</v>
          </cell>
          <cell r="L20">
            <v>2200000</v>
          </cell>
          <cell r="M20">
            <v>0</v>
          </cell>
        </row>
        <row r="21">
          <cell r="J21">
            <v>787350</v>
          </cell>
          <cell r="K21">
            <v>780212</v>
          </cell>
          <cell r="L21">
            <v>815653</v>
          </cell>
          <cell r="M21">
            <v>793985</v>
          </cell>
        </row>
        <row r="22">
          <cell r="J22">
            <v>3875971</v>
          </cell>
          <cell r="K22">
            <v>150485</v>
          </cell>
          <cell r="L22">
            <v>189307</v>
          </cell>
          <cell r="M22">
            <v>-910806</v>
          </cell>
        </row>
        <row r="23">
          <cell r="J23">
            <v>2990908</v>
          </cell>
          <cell r="K23">
            <v>1094794</v>
          </cell>
          <cell r="L23">
            <v>4169154</v>
          </cell>
          <cell r="M23">
            <v>3394376</v>
          </cell>
        </row>
        <row r="24">
          <cell r="J24">
            <v>27953907</v>
          </cell>
          <cell r="K24">
            <v>16442470</v>
          </cell>
          <cell r="L24">
            <v>28867356</v>
          </cell>
          <cell r="M24">
            <v>14376484</v>
          </cell>
        </row>
        <row r="25">
          <cell r="J25">
            <v>184422374</v>
          </cell>
          <cell r="K25">
            <v>93149925</v>
          </cell>
          <cell r="L25">
            <v>189633369</v>
          </cell>
          <cell r="M25">
            <v>94077208</v>
          </cell>
        </row>
        <row r="27">
          <cell r="J27">
            <v>103957043</v>
          </cell>
          <cell r="K27">
            <v>62781626</v>
          </cell>
          <cell r="L27">
            <v>237275839</v>
          </cell>
          <cell r="M27">
            <v>166313908</v>
          </cell>
        </row>
        <row r="29">
          <cell r="J29">
            <v>-2457663</v>
          </cell>
          <cell r="K29">
            <v>367082</v>
          </cell>
          <cell r="L29">
            <v>-338501</v>
          </cell>
          <cell r="M29">
            <v>-3560204</v>
          </cell>
        </row>
        <row r="31">
          <cell r="J31">
            <v>45</v>
          </cell>
          <cell r="K31">
            <v>23</v>
          </cell>
          <cell r="L31">
            <v>-32</v>
          </cell>
          <cell r="M31">
            <v>-34</v>
          </cell>
        </row>
      </sheetData>
      <sheetData sheetId="3"/>
      <sheetData sheetId="4">
        <row r="15">
          <cell r="I15">
            <v>-64503999</v>
          </cell>
        </row>
      </sheetData>
      <sheetData sheetId="5">
        <row r="73">
          <cell r="C73">
            <v>552639844</v>
          </cell>
        </row>
        <row r="76">
          <cell r="C76">
            <v>1215090831</v>
          </cell>
        </row>
        <row r="77">
          <cell r="C77">
            <v>1248251076</v>
          </cell>
        </row>
        <row r="108">
          <cell r="C108">
            <v>26304310</v>
          </cell>
        </row>
        <row r="109">
          <cell r="C109">
            <v>-4146</v>
          </cell>
        </row>
        <row r="111">
          <cell r="C111">
            <v>4081196395</v>
          </cell>
        </row>
        <row r="112">
          <cell r="C112">
            <v>-1100063079</v>
          </cell>
        </row>
        <row r="114">
          <cell r="C114">
            <v>4983804053</v>
          </cell>
        </row>
        <row r="115">
          <cell r="C115">
            <v>-257710428</v>
          </cell>
        </row>
        <row r="117">
          <cell r="C117">
            <v>1532409219</v>
          </cell>
        </row>
        <row r="118">
          <cell r="C118">
            <v>-16404091</v>
          </cell>
        </row>
        <row r="120">
          <cell r="C120">
            <v>3935230902</v>
          </cell>
        </row>
        <row r="121">
          <cell r="C121">
            <v>-5536844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zoomScaleNormal="100" zoomScaleSheetLayoutView="100" workbookViewId="0">
      <selection activeCell="A30" sqref="A30:D30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25" t="s">
        <v>232</v>
      </c>
      <c r="B1" s="225"/>
      <c r="C1" s="1"/>
      <c r="D1" s="1"/>
      <c r="E1" s="1"/>
      <c r="F1" s="1"/>
      <c r="G1" s="1"/>
      <c r="H1" s="1"/>
      <c r="I1" s="1"/>
      <c r="J1" s="1"/>
    </row>
    <row r="2" spans="1:10" x14ac:dyDescent="0.2">
      <c r="A2" s="193" t="s">
        <v>233</v>
      </c>
      <c r="B2" s="193"/>
      <c r="C2" s="193"/>
      <c r="D2" s="194"/>
      <c r="E2" s="3" t="s">
        <v>234</v>
      </c>
      <c r="F2" s="4"/>
      <c r="G2" s="5" t="s">
        <v>155</v>
      </c>
      <c r="H2" s="3" t="s">
        <v>283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195" t="s">
        <v>235</v>
      </c>
      <c r="B4" s="195"/>
      <c r="C4" s="195"/>
      <c r="D4" s="195"/>
      <c r="E4" s="195"/>
      <c r="F4" s="195"/>
      <c r="G4" s="195"/>
      <c r="H4" s="195"/>
      <c r="I4" s="195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191" t="s">
        <v>238</v>
      </c>
      <c r="B6" s="192"/>
      <c r="C6" s="189" t="s">
        <v>9</v>
      </c>
      <c r="D6" s="190"/>
      <c r="E6" s="196"/>
      <c r="F6" s="196"/>
      <c r="G6" s="196"/>
      <c r="H6" s="196"/>
      <c r="I6" s="35"/>
      <c r="J6" s="1"/>
    </row>
    <row r="7" spans="1:10" x14ac:dyDescent="0.2">
      <c r="A7" s="36"/>
      <c r="B7" s="36"/>
      <c r="C7" s="13"/>
      <c r="D7" s="13"/>
      <c r="E7" s="196"/>
      <c r="F7" s="196"/>
      <c r="G7" s="196"/>
      <c r="H7" s="196"/>
      <c r="I7" s="35"/>
      <c r="J7" s="1"/>
    </row>
    <row r="8" spans="1:10" x14ac:dyDescent="0.2">
      <c r="A8" s="197" t="s">
        <v>237</v>
      </c>
      <c r="B8" s="198"/>
      <c r="C8" s="189" t="s">
        <v>10</v>
      </c>
      <c r="D8" s="190"/>
      <c r="E8" s="196"/>
      <c r="F8" s="196"/>
      <c r="G8" s="196"/>
      <c r="H8" s="196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187" t="s">
        <v>236</v>
      </c>
      <c r="B10" s="188"/>
      <c r="C10" s="189" t="s">
        <v>11</v>
      </c>
      <c r="D10" s="190"/>
      <c r="E10" s="13"/>
      <c r="F10" s="13"/>
      <c r="G10" s="13"/>
      <c r="H10" s="13"/>
      <c r="I10" s="13"/>
      <c r="J10" s="1"/>
    </row>
    <row r="11" spans="1:10" x14ac:dyDescent="0.2">
      <c r="A11" s="188"/>
      <c r="B11" s="188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191" t="s">
        <v>239</v>
      </c>
      <c r="B12" s="192"/>
      <c r="C12" s="199" t="s">
        <v>264</v>
      </c>
      <c r="D12" s="200"/>
      <c r="E12" s="200"/>
      <c r="F12" s="200"/>
      <c r="G12" s="200"/>
      <c r="H12" s="200"/>
      <c r="I12" s="200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191" t="s">
        <v>240</v>
      </c>
      <c r="B14" s="192"/>
      <c r="C14" s="201">
        <v>10000</v>
      </c>
      <c r="D14" s="202"/>
      <c r="E14" s="13"/>
      <c r="F14" s="199" t="s">
        <v>12</v>
      </c>
      <c r="G14" s="200"/>
      <c r="H14" s="200"/>
      <c r="I14" s="200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191" t="s">
        <v>241</v>
      </c>
      <c r="B16" s="192"/>
      <c r="C16" s="199" t="s">
        <v>13</v>
      </c>
      <c r="D16" s="200"/>
      <c r="E16" s="200"/>
      <c r="F16" s="200"/>
      <c r="G16" s="200"/>
      <c r="H16" s="200"/>
      <c r="I16" s="200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191" t="s">
        <v>242</v>
      </c>
      <c r="B18" s="192"/>
      <c r="C18" s="205" t="s">
        <v>14</v>
      </c>
      <c r="D18" s="206"/>
      <c r="E18" s="206"/>
      <c r="F18" s="206"/>
      <c r="G18" s="206"/>
      <c r="H18" s="206"/>
      <c r="I18" s="206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191" t="s">
        <v>243</v>
      </c>
      <c r="B20" s="192"/>
      <c r="C20" s="205" t="s">
        <v>15</v>
      </c>
      <c r="D20" s="206"/>
      <c r="E20" s="206"/>
      <c r="F20" s="206"/>
      <c r="G20" s="206"/>
      <c r="H20" s="206"/>
      <c r="I20" s="206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191" t="s">
        <v>244</v>
      </c>
      <c r="B22" s="192"/>
      <c r="C22" s="16">
        <v>133</v>
      </c>
      <c r="D22" s="199" t="s">
        <v>12</v>
      </c>
      <c r="E22" s="203"/>
      <c r="F22" s="204"/>
      <c r="G22" s="207"/>
      <c r="H22" s="208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191" t="s">
        <v>245</v>
      </c>
      <c r="B24" s="192"/>
      <c r="C24" s="16">
        <v>21</v>
      </c>
      <c r="D24" s="199" t="s">
        <v>16</v>
      </c>
      <c r="E24" s="203"/>
      <c r="F24" s="203"/>
      <c r="G24" s="204"/>
      <c r="H24" s="151" t="s">
        <v>248</v>
      </c>
      <c r="I24" s="41">
        <v>1088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52" t="s">
        <v>249</v>
      </c>
      <c r="I25" s="15"/>
      <c r="J25" s="1"/>
    </row>
    <row r="26" spans="1:10" x14ac:dyDescent="0.2">
      <c r="A26" s="191" t="s">
        <v>246</v>
      </c>
      <c r="B26" s="192"/>
      <c r="C26" s="18" t="s">
        <v>247</v>
      </c>
      <c r="D26" s="19"/>
      <c r="E26" s="1"/>
      <c r="F26" s="20"/>
      <c r="G26" s="191" t="s">
        <v>250</v>
      </c>
      <c r="H26" s="192"/>
      <c r="I26" s="42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">
      <c r="A28" s="212" t="s">
        <v>251</v>
      </c>
      <c r="B28" s="213"/>
      <c r="C28" s="209"/>
      <c r="D28" s="209"/>
      <c r="E28" s="213" t="s">
        <v>252</v>
      </c>
      <c r="F28" s="214"/>
      <c r="G28" s="214"/>
      <c r="H28" s="209" t="s">
        <v>253</v>
      </c>
      <c r="I28" s="210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">
      <c r="A30" s="215"/>
      <c r="B30" s="216"/>
      <c r="C30" s="216"/>
      <c r="D30" s="217"/>
      <c r="E30" s="219"/>
      <c r="F30" s="216"/>
      <c r="G30" s="216"/>
      <c r="H30" s="189"/>
      <c r="I30" s="211"/>
      <c r="J30" s="1"/>
    </row>
    <row r="31" spans="1:10" x14ac:dyDescent="0.2">
      <c r="A31" s="36"/>
      <c r="B31" s="36"/>
      <c r="C31" s="15"/>
      <c r="D31" s="218"/>
      <c r="E31" s="218"/>
      <c r="F31" s="218"/>
      <c r="G31" s="196"/>
      <c r="H31" s="13"/>
      <c r="I31" s="44"/>
      <c r="J31" s="1"/>
    </row>
    <row r="32" spans="1:10" x14ac:dyDescent="0.2">
      <c r="A32" s="215"/>
      <c r="B32" s="216"/>
      <c r="C32" s="216"/>
      <c r="D32" s="217"/>
      <c r="E32" s="219"/>
      <c r="F32" s="216"/>
      <c r="G32" s="216"/>
      <c r="H32" s="189"/>
      <c r="I32" s="211"/>
      <c r="J32" s="1"/>
    </row>
    <row r="33" spans="1:10" x14ac:dyDescent="0.2">
      <c r="A33" s="36"/>
      <c r="B33" s="36"/>
      <c r="C33" s="15"/>
      <c r="D33" s="34"/>
      <c r="E33" s="34"/>
      <c r="F33" s="34"/>
      <c r="G33" s="35"/>
      <c r="H33" s="13"/>
      <c r="I33" s="45"/>
      <c r="J33" s="1"/>
    </row>
    <row r="34" spans="1:10" x14ac:dyDescent="0.2">
      <c r="A34" s="215"/>
      <c r="B34" s="216"/>
      <c r="C34" s="216"/>
      <c r="D34" s="217"/>
      <c r="E34" s="219"/>
      <c r="F34" s="216"/>
      <c r="G34" s="216"/>
      <c r="H34" s="189"/>
      <c r="I34" s="211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5"/>
      <c r="J35" s="1"/>
    </row>
    <row r="36" spans="1:10" x14ac:dyDescent="0.2">
      <c r="A36" s="215"/>
      <c r="B36" s="216"/>
      <c r="C36" s="216"/>
      <c r="D36" s="217"/>
      <c r="E36" s="219"/>
      <c r="F36" s="216"/>
      <c r="G36" s="216"/>
      <c r="H36" s="189"/>
      <c r="I36" s="211"/>
      <c r="J36" s="1"/>
    </row>
    <row r="37" spans="1:10" x14ac:dyDescent="0.2">
      <c r="A37" s="22"/>
      <c r="B37" s="22"/>
      <c r="C37" s="222"/>
      <c r="D37" s="223"/>
      <c r="E37" s="13"/>
      <c r="F37" s="222"/>
      <c r="G37" s="223"/>
      <c r="H37" s="13"/>
      <c r="I37" s="13"/>
      <c r="J37" s="1"/>
    </row>
    <row r="38" spans="1:10" x14ac:dyDescent="0.2">
      <c r="A38" s="215"/>
      <c r="B38" s="216"/>
      <c r="C38" s="216"/>
      <c r="D38" s="217"/>
      <c r="E38" s="219"/>
      <c r="F38" s="216"/>
      <c r="G38" s="216"/>
      <c r="H38" s="189"/>
      <c r="I38" s="211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15"/>
      <c r="B40" s="216"/>
      <c r="C40" s="216"/>
      <c r="D40" s="217"/>
      <c r="E40" s="219"/>
      <c r="F40" s="216"/>
      <c r="G40" s="216"/>
      <c r="H40" s="189"/>
      <c r="I40" s="211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187" t="s">
        <v>254</v>
      </c>
      <c r="B43" s="188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187" t="s">
        <v>255</v>
      </c>
      <c r="B44" s="220"/>
      <c r="C44" s="189" t="s">
        <v>267</v>
      </c>
      <c r="D44" s="190"/>
      <c r="E44" s="13"/>
      <c r="F44" s="199" t="s">
        <v>267</v>
      </c>
      <c r="G44" s="216"/>
      <c r="H44" s="216"/>
      <c r="I44" s="216"/>
      <c r="J44" s="1"/>
    </row>
    <row r="45" spans="1:10" x14ac:dyDescent="0.2">
      <c r="A45" s="22"/>
      <c r="B45" s="22"/>
      <c r="C45" s="222"/>
      <c r="D45" s="223"/>
      <c r="E45" s="13"/>
      <c r="F45" s="222"/>
      <c r="G45" s="224"/>
      <c r="H45" s="27"/>
      <c r="I45" s="27"/>
      <c r="J45" s="1"/>
    </row>
    <row r="46" spans="1:10" x14ac:dyDescent="0.2">
      <c r="A46" s="187" t="s">
        <v>256</v>
      </c>
      <c r="B46" s="220"/>
      <c r="C46" s="199" t="s">
        <v>284</v>
      </c>
      <c r="D46" s="221"/>
      <c r="E46" s="221"/>
      <c r="F46" s="221"/>
      <c r="G46" s="221"/>
      <c r="H46" s="221"/>
      <c r="I46" s="221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187" t="s">
        <v>257</v>
      </c>
      <c r="B48" s="220"/>
      <c r="C48" s="234" t="s">
        <v>285</v>
      </c>
      <c r="D48" s="227"/>
      <c r="E48" s="235"/>
      <c r="F48" s="13"/>
      <c r="G48" s="151" t="s">
        <v>258</v>
      </c>
      <c r="H48" s="234" t="s">
        <v>18</v>
      </c>
      <c r="I48" s="227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187" t="s">
        <v>242</v>
      </c>
      <c r="B50" s="220"/>
      <c r="C50" s="226" t="s">
        <v>286</v>
      </c>
      <c r="D50" s="227"/>
      <c r="E50" s="227"/>
      <c r="F50" s="227"/>
      <c r="G50" s="227"/>
      <c r="H50" s="227"/>
      <c r="I50" s="227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191" t="s">
        <v>259</v>
      </c>
      <c r="B52" s="192"/>
      <c r="C52" s="199" t="s">
        <v>19</v>
      </c>
      <c r="D52" s="221"/>
      <c r="E52" s="221"/>
      <c r="F52" s="221"/>
      <c r="G52" s="221"/>
      <c r="H52" s="221"/>
      <c r="I52" s="221"/>
      <c r="J52" s="1"/>
    </row>
    <row r="53" spans="1:10" x14ac:dyDescent="0.2">
      <c r="A53" s="14"/>
      <c r="B53" s="14"/>
      <c r="C53" s="232" t="s">
        <v>260</v>
      </c>
      <c r="D53" s="233"/>
      <c r="E53" s="233"/>
      <c r="F53" s="233"/>
      <c r="G53" s="233"/>
      <c r="H53" s="233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28" t="s">
        <v>261</v>
      </c>
      <c r="C56" s="229"/>
      <c r="D56" s="229"/>
      <c r="E56" s="229"/>
      <c r="F56" s="29"/>
      <c r="G56" s="29"/>
      <c r="H56" s="29"/>
      <c r="I56" s="29"/>
      <c r="J56" s="1"/>
    </row>
    <row r="57" spans="1:10" x14ac:dyDescent="0.2">
      <c r="A57" s="14"/>
      <c r="B57" s="228" t="s">
        <v>262</v>
      </c>
      <c r="C57" s="229"/>
      <c r="D57" s="229"/>
      <c r="E57" s="229"/>
      <c r="F57" s="229"/>
      <c r="G57" s="229"/>
      <c r="H57" s="229"/>
      <c r="I57" s="229"/>
      <c r="J57" s="1"/>
    </row>
    <row r="58" spans="1:10" x14ac:dyDescent="0.2">
      <c r="A58" s="14"/>
      <c r="B58" s="228" t="s">
        <v>263</v>
      </c>
      <c r="C58" s="229"/>
      <c r="D58" s="229"/>
      <c r="E58" s="229"/>
      <c r="F58" s="229"/>
      <c r="G58" s="229"/>
      <c r="H58" s="229"/>
      <c r="I58" s="29"/>
      <c r="J58" s="1"/>
    </row>
    <row r="59" spans="1:10" x14ac:dyDescent="0.2">
      <c r="A59" s="14"/>
      <c r="B59" s="228" t="s">
        <v>266</v>
      </c>
      <c r="C59" s="229"/>
      <c r="D59" s="229"/>
      <c r="E59" s="229"/>
      <c r="F59" s="229"/>
      <c r="G59" s="229"/>
      <c r="H59" s="229"/>
      <c r="I59" s="229"/>
      <c r="J59" s="1"/>
    </row>
    <row r="60" spans="1:10" x14ac:dyDescent="0.2">
      <c r="A60" s="14"/>
      <c r="B60" s="228" t="s">
        <v>265</v>
      </c>
      <c r="C60" s="229"/>
      <c r="D60" s="229"/>
      <c r="E60" s="229"/>
      <c r="F60" s="229"/>
      <c r="G60" s="229"/>
      <c r="H60" s="229"/>
      <c r="I60" s="229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6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30"/>
      <c r="H64" s="210"/>
      <c r="I64" s="231"/>
      <c r="J64" s="1"/>
    </row>
    <row r="65" spans="1:10" x14ac:dyDescent="0.2">
      <c r="A65" s="38"/>
      <c r="B65" s="38"/>
      <c r="C65" s="13"/>
      <c r="D65" s="13"/>
      <c r="E65" s="13"/>
      <c r="F65" s="13"/>
      <c r="G65" s="222"/>
      <c r="H65" s="223"/>
      <c r="I65" s="13"/>
      <c r="J65" s="1"/>
    </row>
  </sheetData>
  <protectedRanges>
    <protectedRange sqref="I24 A30:I30 A32:I32" name="Range1"/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5"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6:B46"/>
    <mergeCell ref="A44:B44"/>
    <mergeCell ref="C44:D44"/>
    <mergeCell ref="F44:I44"/>
    <mergeCell ref="C46:I46"/>
    <mergeCell ref="C45:D45"/>
    <mergeCell ref="F45:G45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</mergeCells>
  <phoneticPr fontId="4" type="noConversion"/>
  <conditionalFormatting sqref="H29">
    <cfRule type="cellIs" dxfId="36" priority="2" stopIfTrue="1" operator="equal">
      <formula>"DA"</formula>
    </cfRule>
  </conditionalFormatting>
  <conditionalFormatting sqref="H2">
    <cfRule type="cellIs" dxfId="35" priority="3" stopIfTrue="1" operator="lessThan">
      <formula>#REF!</formula>
    </cfRule>
  </conditionalFormatting>
  <conditionalFormatting sqref="H2">
    <cfRule type="cellIs" dxfId="34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K50" sqref="K50"/>
    </sheetView>
  </sheetViews>
  <sheetFormatPr defaultColWidth="9.140625" defaultRowHeight="12.75" x14ac:dyDescent="0.2"/>
  <cols>
    <col min="1" max="9" width="9.140625" style="70"/>
    <col min="10" max="11" width="15.28515625" style="70" customWidth="1"/>
    <col min="12" max="12" width="11.140625" style="70" bestFit="1" customWidth="1"/>
    <col min="13" max="13" width="11.7109375" style="70" bestFit="1" customWidth="1"/>
    <col min="14" max="16384" width="9.140625" style="70"/>
  </cols>
  <sheetData>
    <row r="1" spans="1:1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84"/>
    </row>
    <row r="2" spans="1:11" x14ac:dyDescent="0.2">
      <c r="A2" s="236" t="s">
        <v>78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x14ac:dyDescent="0.2">
      <c r="A3" s="57"/>
      <c r="B3" s="57"/>
      <c r="C3" s="57"/>
      <c r="D3" s="237" t="s">
        <v>77</v>
      </c>
      <c r="E3" s="238"/>
      <c r="F3" s="239" t="s">
        <v>283</v>
      </c>
      <c r="G3" s="240"/>
      <c r="H3" s="57"/>
      <c r="I3" s="57"/>
      <c r="J3" s="241" t="s">
        <v>53</v>
      </c>
      <c r="K3" s="241"/>
    </row>
    <row r="4" spans="1:11" ht="21" x14ac:dyDescent="0.2">
      <c r="A4" s="242" t="s">
        <v>79</v>
      </c>
      <c r="B4" s="242"/>
      <c r="C4" s="242"/>
      <c r="D4" s="242"/>
      <c r="E4" s="242"/>
      <c r="F4" s="242"/>
      <c r="G4" s="242"/>
      <c r="H4" s="242"/>
      <c r="I4" s="137" t="s">
        <v>80</v>
      </c>
      <c r="J4" s="154" t="s">
        <v>271</v>
      </c>
      <c r="K4" s="138" t="s">
        <v>283</v>
      </c>
    </row>
    <row r="5" spans="1:11" x14ac:dyDescent="0.2">
      <c r="A5" s="243">
        <v>1</v>
      </c>
      <c r="B5" s="243"/>
      <c r="C5" s="243"/>
      <c r="D5" s="243"/>
      <c r="E5" s="243"/>
      <c r="F5" s="243"/>
      <c r="G5" s="243"/>
      <c r="H5" s="243"/>
      <c r="I5" s="50">
        <v>2</v>
      </c>
      <c r="J5" s="138">
        <v>3</v>
      </c>
      <c r="K5" s="138">
        <v>4</v>
      </c>
    </row>
    <row r="6" spans="1:11" x14ac:dyDescent="0.2">
      <c r="A6" s="244" t="s">
        <v>128</v>
      </c>
      <c r="B6" s="245"/>
      <c r="C6" s="245"/>
      <c r="D6" s="245"/>
      <c r="E6" s="245"/>
      <c r="F6" s="245"/>
      <c r="G6" s="245"/>
      <c r="H6" s="245"/>
      <c r="I6" s="245"/>
      <c r="J6" s="245"/>
      <c r="K6" s="246"/>
    </row>
    <row r="7" spans="1:11" x14ac:dyDescent="0.2">
      <c r="A7" s="247" t="s">
        <v>81</v>
      </c>
      <c r="B7" s="248"/>
      <c r="C7" s="248"/>
      <c r="D7" s="248"/>
      <c r="E7" s="248"/>
      <c r="F7" s="248"/>
      <c r="G7" s="248"/>
      <c r="H7" s="249"/>
      <c r="I7" s="58">
        <v>1</v>
      </c>
      <c r="J7" s="162">
        <f>SUM(J8:J9)</f>
        <v>2263303114</v>
      </c>
      <c r="K7" s="162">
        <f>SUM(K8:K9)</f>
        <v>3015981751</v>
      </c>
    </row>
    <row r="8" spans="1:11" x14ac:dyDescent="0.2">
      <c r="A8" s="250" t="s">
        <v>82</v>
      </c>
      <c r="B8" s="251"/>
      <c r="C8" s="251"/>
      <c r="D8" s="251"/>
      <c r="E8" s="251"/>
      <c r="F8" s="251"/>
      <c r="G8" s="251"/>
      <c r="H8" s="252"/>
      <c r="I8" s="60">
        <v>2</v>
      </c>
      <c r="J8" s="61">
        <v>421479852</v>
      </c>
      <c r="K8" s="61">
        <v>552639844</v>
      </c>
    </row>
    <row r="9" spans="1:11" x14ac:dyDescent="0.2">
      <c r="A9" s="250" t="s">
        <v>83</v>
      </c>
      <c r="B9" s="251"/>
      <c r="C9" s="251"/>
      <c r="D9" s="251"/>
      <c r="E9" s="251"/>
      <c r="F9" s="251"/>
      <c r="G9" s="251"/>
      <c r="H9" s="252"/>
      <c r="I9" s="60">
        <v>3</v>
      </c>
      <c r="J9" s="61">
        <v>1841823262</v>
      </c>
      <c r="K9" s="61">
        <v>2463341907</v>
      </c>
    </row>
    <row r="10" spans="1:11" x14ac:dyDescent="0.2">
      <c r="A10" s="250" t="s">
        <v>196</v>
      </c>
      <c r="B10" s="251"/>
      <c r="C10" s="251"/>
      <c r="D10" s="251"/>
      <c r="E10" s="251"/>
      <c r="F10" s="251"/>
      <c r="G10" s="251"/>
      <c r="H10" s="252"/>
      <c r="I10" s="60">
        <v>4</v>
      </c>
      <c r="J10" s="61">
        <v>774135009</v>
      </c>
      <c r="K10" s="61">
        <v>476202986</v>
      </c>
    </row>
    <row r="11" spans="1:11" x14ac:dyDescent="0.2">
      <c r="A11" s="250" t="s">
        <v>84</v>
      </c>
      <c r="B11" s="251"/>
      <c r="C11" s="251"/>
      <c r="D11" s="251"/>
      <c r="E11" s="251"/>
      <c r="F11" s="251"/>
      <c r="G11" s="251"/>
      <c r="H11" s="252"/>
      <c r="I11" s="60">
        <v>5</v>
      </c>
      <c r="J11" s="61">
        <v>415536615</v>
      </c>
      <c r="K11" s="61">
        <v>410077306</v>
      </c>
    </row>
    <row r="12" spans="1:11" x14ac:dyDescent="0.2">
      <c r="A12" s="250" t="s">
        <v>85</v>
      </c>
      <c r="B12" s="251"/>
      <c r="C12" s="251"/>
      <c r="D12" s="251"/>
      <c r="E12" s="251"/>
      <c r="F12" s="251"/>
      <c r="G12" s="251"/>
      <c r="H12" s="252"/>
      <c r="I12" s="60">
        <v>6</v>
      </c>
      <c r="J12" s="61">
        <v>551322886</v>
      </c>
      <c r="K12" s="61">
        <v>534104665</v>
      </c>
    </row>
    <row r="13" spans="1:11" x14ac:dyDescent="0.2">
      <c r="A13" s="250" t="s">
        <v>86</v>
      </c>
      <c r="B13" s="251"/>
      <c r="C13" s="251"/>
      <c r="D13" s="251"/>
      <c r="E13" s="251"/>
      <c r="F13" s="251"/>
      <c r="G13" s="251"/>
      <c r="H13" s="252"/>
      <c r="I13" s="60">
        <v>7</v>
      </c>
      <c r="J13" s="61">
        <v>2630574528</v>
      </c>
      <c r="K13" s="61">
        <v>2320703469</v>
      </c>
    </row>
    <row r="14" spans="1:11" x14ac:dyDescent="0.2">
      <c r="A14" s="250" t="s">
        <v>87</v>
      </c>
      <c r="B14" s="251"/>
      <c r="C14" s="251"/>
      <c r="D14" s="251"/>
      <c r="E14" s="251"/>
      <c r="F14" s="251"/>
      <c r="G14" s="251"/>
      <c r="H14" s="252"/>
      <c r="I14" s="60">
        <v>8</v>
      </c>
      <c r="J14" s="61">
        <v>442835059</v>
      </c>
      <c r="K14" s="61">
        <v>154375003</v>
      </c>
    </row>
    <row r="15" spans="1:11" ht="24.75" customHeight="1" x14ac:dyDescent="0.2">
      <c r="A15" s="250" t="s">
        <v>88</v>
      </c>
      <c r="B15" s="251"/>
      <c r="C15" s="251"/>
      <c r="D15" s="251"/>
      <c r="E15" s="251"/>
      <c r="F15" s="251"/>
      <c r="G15" s="251"/>
      <c r="H15" s="252"/>
      <c r="I15" s="60">
        <v>9</v>
      </c>
      <c r="J15" s="61">
        <v>0</v>
      </c>
      <c r="K15" s="61">
        <v>0</v>
      </c>
    </row>
    <row r="16" spans="1:11" x14ac:dyDescent="0.2">
      <c r="A16" s="250" t="s">
        <v>89</v>
      </c>
      <c r="B16" s="251"/>
      <c r="C16" s="251"/>
      <c r="D16" s="251"/>
      <c r="E16" s="251"/>
      <c r="F16" s="251"/>
      <c r="G16" s="251"/>
      <c r="H16" s="252"/>
      <c r="I16" s="60">
        <v>10</v>
      </c>
      <c r="J16" s="61">
        <v>3780197</v>
      </c>
      <c r="K16" s="61">
        <v>0</v>
      </c>
    </row>
    <row r="17" spans="1:13" x14ac:dyDescent="0.2">
      <c r="A17" s="250" t="s">
        <v>90</v>
      </c>
      <c r="B17" s="251"/>
      <c r="C17" s="251"/>
      <c r="D17" s="251"/>
      <c r="E17" s="251"/>
      <c r="F17" s="251"/>
      <c r="G17" s="251"/>
      <c r="H17" s="252"/>
      <c r="I17" s="60">
        <v>11</v>
      </c>
      <c r="J17" s="61">
        <v>81579680</v>
      </c>
      <c r="K17" s="61">
        <v>26300164</v>
      </c>
    </row>
    <row r="18" spans="1:13" x14ac:dyDescent="0.2">
      <c r="A18" s="250" t="s">
        <v>91</v>
      </c>
      <c r="B18" s="251"/>
      <c r="C18" s="251"/>
      <c r="D18" s="251"/>
      <c r="E18" s="251"/>
      <c r="F18" s="251"/>
      <c r="G18" s="251"/>
      <c r="H18" s="252"/>
      <c r="I18" s="60">
        <v>12</v>
      </c>
      <c r="J18" s="61">
        <v>11250340147</v>
      </c>
      <c r="K18" s="61">
        <v>11479238855</v>
      </c>
      <c r="L18" s="145"/>
    </row>
    <row r="19" spans="1:13" x14ac:dyDescent="0.2">
      <c r="A19" s="253" t="s">
        <v>93</v>
      </c>
      <c r="B19" s="254"/>
      <c r="C19" s="254"/>
      <c r="D19" s="254"/>
      <c r="E19" s="254"/>
      <c r="F19" s="254"/>
      <c r="G19" s="254"/>
      <c r="H19" s="255"/>
      <c r="I19" s="60">
        <v>13</v>
      </c>
      <c r="J19" s="61">
        <v>53420000</v>
      </c>
      <c r="K19" s="61">
        <v>65490000</v>
      </c>
    </row>
    <row r="20" spans="1:13" x14ac:dyDescent="0.2">
      <c r="A20" s="250" t="s">
        <v>94</v>
      </c>
      <c r="B20" s="251"/>
      <c r="C20" s="251"/>
      <c r="D20" s="251"/>
      <c r="E20" s="251"/>
      <c r="F20" s="251"/>
      <c r="G20" s="251"/>
      <c r="H20" s="252"/>
      <c r="I20" s="60">
        <v>14</v>
      </c>
      <c r="J20" s="61">
        <v>0</v>
      </c>
      <c r="K20" s="61">
        <v>0</v>
      </c>
    </row>
    <row r="21" spans="1:13" x14ac:dyDescent="0.2">
      <c r="A21" s="250" t="s">
        <v>95</v>
      </c>
      <c r="B21" s="251"/>
      <c r="C21" s="251"/>
      <c r="D21" s="251"/>
      <c r="E21" s="251"/>
      <c r="F21" s="251"/>
      <c r="G21" s="251"/>
      <c r="H21" s="252"/>
      <c r="I21" s="60">
        <v>15</v>
      </c>
      <c r="J21" s="61">
        <v>146091281</v>
      </c>
      <c r="K21" s="61">
        <v>142771859</v>
      </c>
    </row>
    <row r="22" spans="1:13" x14ac:dyDescent="0.2">
      <c r="A22" s="250" t="s">
        <v>96</v>
      </c>
      <c r="B22" s="251"/>
      <c r="C22" s="251"/>
      <c r="D22" s="251"/>
      <c r="E22" s="251"/>
      <c r="F22" s="251"/>
      <c r="G22" s="251"/>
      <c r="H22" s="252"/>
      <c r="I22" s="60">
        <v>16</v>
      </c>
      <c r="J22" s="61">
        <v>744801351</v>
      </c>
      <c r="K22" s="61">
        <v>674458078</v>
      </c>
    </row>
    <row r="23" spans="1:13" x14ac:dyDescent="0.2">
      <c r="A23" s="256" t="s">
        <v>268</v>
      </c>
      <c r="B23" s="257"/>
      <c r="C23" s="257"/>
      <c r="D23" s="257"/>
      <c r="E23" s="257"/>
      <c r="F23" s="257"/>
      <c r="G23" s="257"/>
      <c r="H23" s="258"/>
      <c r="I23" s="62">
        <v>17</v>
      </c>
      <c r="J23" s="163">
        <f>SUM(J10:J22)+J7</f>
        <v>19357719867</v>
      </c>
      <c r="K23" s="163">
        <f>SUM(K10:K22)+K7</f>
        <v>19299704136</v>
      </c>
    </row>
    <row r="24" spans="1:13" x14ac:dyDescent="0.2">
      <c r="A24" s="259" t="s">
        <v>97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1"/>
    </row>
    <row r="25" spans="1:13" x14ac:dyDescent="0.2">
      <c r="A25" s="262" t="s">
        <v>98</v>
      </c>
      <c r="B25" s="263"/>
      <c r="C25" s="263"/>
      <c r="D25" s="263"/>
      <c r="E25" s="263"/>
      <c r="F25" s="263"/>
      <c r="G25" s="263"/>
      <c r="H25" s="264"/>
      <c r="I25" s="53">
        <v>18</v>
      </c>
      <c r="J25" s="164">
        <f>SUM(J26:J27)</f>
        <v>620995448</v>
      </c>
      <c r="K25" s="162">
        <f>SUM(K26:K27)</f>
        <v>620451541</v>
      </c>
    </row>
    <row r="26" spans="1:13" x14ac:dyDescent="0.2">
      <c r="A26" s="265" t="s">
        <v>99</v>
      </c>
      <c r="B26" s="266"/>
      <c r="C26" s="266"/>
      <c r="D26" s="266"/>
      <c r="E26" s="266"/>
      <c r="F26" s="266"/>
      <c r="G26" s="266"/>
      <c r="H26" s="267"/>
      <c r="I26" s="53">
        <v>19</v>
      </c>
      <c r="J26" s="165">
        <v>0</v>
      </c>
      <c r="K26" s="61">
        <v>0</v>
      </c>
    </row>
    <row r="27" spans="1:13" x14ac:dyDescent="0.2">
      <c r="A27" s="265" t="s">
        <v>100</v>
      </c>
      <c r="B27" s="266"/>
      <c r="C27" s="266"/>
      <c r="D27" s="266"/>
      <c r="E27" s="266"/>
      <c r="F27" s="266"/>
      <c r="G27" s="266"/>
      <c r="H27" s="267"/>
      <c r="I27" s="53">
        <v>20</v>
      </c>
      <c r="J27" s="165">
        <v>620995448</v>
      </c>
      <c r="K27" s="61">
        <v>620451541</v>
      </c>
    </row>
    <row r="28" spans="1:13" x14ac:dyDescent="0.2">
      <c r="A28" s="265" t="s">
        <v>101</v>
      </c>
      <c r="B28" s="266"/>
      <c r="C28" s="266"/>
      <c r="D28" s="266"/>
      <c r="E28" s="266"/>
      <c r="F28" s="266"/>
      <c r="G28" s="266"/>
      <c r="H28" s="267"/>
      <c r="I28" s="53">
        <v>21</v>
      </c>
      <c r="J28" s="166">
        <f>SUM(J29:J31)</f>
        <v>14529990572</v>
      </c>
      <c r="K28" s="167">
        <f>SUM(K29:K31)</f>
        <v>14405109506</v>
      </c>
    </row>
    <row r="29" spans="1:13" x14ac:dyDescent="0.2">
      <c r="A29" s="265" t="s">
        <v>102</v>
      </c>
      <c r="B29" s="266"/>
      <c r="C29" s="266"/>
      <c r="D29" s="266"/>
      <c r="E29" s="266"/>
      <c r="F29" s="266"/>
      <c r="G29" s="266"/>
      <c r="H29" s="267"/>
      <c r="I29" s="53">
        <v>22</v>
      </c>
      <c r="J29" s="165">
        <v>4009237425</v>
      </c>
      <c r="K29" s="61">
        <v>4272075271</v>
      </c>
    </row>
    <row r="30" spans="1:13" x14ac:dyDescent="0.2">
      <c r="A30" s="265" t="s">
        <v>103</v>
      </c>
      <c r="B30" s="266"/>
      <c r="C30" s="266"/>
      <c r="D30" s="266"/>
      <c r="E30" s="266"/>
      <c r="F30" s="266"/>
      <c r="G30" s="266"/>
      <c r="H30" s="267"/>
      <c r="I30" s="53">
        <v>23</v>
      </c>
      <c r="J30" s="165">
        <v>1486719761</v>
      </c>
      <c r="K30" s="61">
        <v>1427919853</v>
      </c>
    </row>
    <row r="31" spans="1:13" x14ac:dyDescent="0.2">
      <c r="A31" s="265" t="s">
        <v>104</v>
      </c>
      <c r="B31" s="266"/>
      <c r="C31" s="266"/>
      <c r="D31" s="266"/>
      <c r="E31" s="266"/>
      <c r="F31" s="266"/>
      <c r="G31" s="266"/>
      <c r="H31" s="267"/>
      <c r="I31" s="53">
        <v>24</v>
      </c>
      <c r="J31" s="165">
        <v>9034033386</v>
      </c>
      <c r="K31" s="61">
        <v>8705114382</v>
      </c>
    </row>
    <row r="32" spans="1:13" x14ac:dyDescent="0.2">
      <c r="A32" s="265" t="s">
        <v>105</v>
      </c>
      <c r="B32" s="266"/>
      <c r="C32" s="266"/>
      <c r="D32" s="266"/>
      <c r="E32" s="266"/>
      <c r="F32" s="266"/>
      <c r="G32" s="266"/>
      <c r="H32" s="267"/>
      <c r="I32" s="53">
        <v>25</v>
      </c>
      <c r="J32" s="166">
        <f>SUM(J33:J34)</f>
        <v>88426108</v>
      </c>
      <c r="K32" s="167">
        <f>SUM(K33:K34)</f>
        <v>5184652</v>
      </c>
      <c r="M32" s="145"/>
    </row>
    <row r="33" spans="1:11" x14ac:dyDescent="0.2">
      <c r="A33" s="265" t="s">
        <v>106</v>
      </c>
      <c r="B33" s="266"/>
      <c r="C33" s="266"/>
      <c r="D33" s="266"/>
      <c r="E33" s="266"/>
      <c r="F33" s="266"/>
      <c r="G33" s="266"/>
      <c r="H33" s="267"/>
      <c r="I33" s="53">
        <v>26</v>
      </c>
      <c r="J33" s="165">
        <v>0</v>
      </c>
      <c r="K33" s="61">
        <v>0</v>
      </c>
    </row>
    <row r="34" spans="1:11" x14ac:dyDescent="0.2">
      <c r="A34" s="265" t="s">
        <v>107</v>
      </c>
      <c r="B34" s="266"/>
      <c r="C34" s="266"/>
      <c r="D34" s="266"/>
      <c r="E34" s="266"/>
      <c r="F34" s="266"/>
      <c r="G34" s="266"/>
      <c r="H34" s="267"/>
      <c r="I34" s="53">
        <v>27</v>
      </c>
      <c r="J34" s="165">
        <v>88426108</v>
      </c>
      <c r="K34" s="61">
        <v>5184652</v>
      </c>
    </row>
    <row r="35" spans="1:11" x14ac:dyDescent="0.2">
      <c r="A35" s="265" t="s">
        <v>108</v>
      </c>
      <c r="B35" s="266"/>
      <c r="C35" s="266"/>
      <c r="D35" s="266"/>
      <c r="E35" s="266"/>
      <c r="F35" s="266"/>
      <c r="G35" s="266"/>
      <c r="H35" s="267"/>
      <c r="I35" s="53">
        <v>28</v>
      </c>
      <c r="J35" s="165">
        <v>3640667</v>
      </c>
      <c r="K35" s="61">
        <v>0</v>
      </c>
    </row>
    <row r="36" spans="1:11" x14ac:dyDescent="0.2">
      <c r="A36" s="265" t="s">
        <v>109</v>
      </c>
      <c r="B36" s="266"/>
      <c r="C36" s="266"/>
      <c r="D36" s="266"/>
      <c r="E36" s="266"/>
      <c r="F36" s="266"/>
      <c r="G36" s="266"/>
      <c r="H36" s="267"/>
      <c r="I36" s="53">
        <v>29</v>
      </c>
      <c r="J36" s="166">
        <f>SUM(J37:J38)</f>
        <v>0</v>
      </c>
      <c r="K36" s="167">
        <f>SUM(K37:K38)</f>
        <v>0</v>
      </c>
    </row>
    <row r="37" spans="1:11" x14ac:dyDescent="0.2">
      <c r="A37" s="265" t="s">
        <v>110</v>
      </c>
      <c r="B37" s="266"/>
      <c r="C37" s="266"/>
      <c r="D37" s="266"/>
      <c r="E37" s="266"/>
      <c r="F37" s="266"/>
      <c r="G37" s="266"/>
      <c r="H37" s="267"/>
      <c r="I37" s="53">
        <v>30</v>
      </c>
      <c r="J37" s="165">
        <v>0</v>
      </c>
      <c r="K37" s="61">
        <v>0</v>
      </c>
    </row>
    <row r="38" spans="1:11" x14ac:dyDescent="0.2">
      <c r="A38" s="265" t="s">
        <v>111</v>
      </c>
      <c r="B38" s="266"/>
      <c r="C38" s="266"/>
      <c r="D38" s="266"/>
      <c r="E38" s="266"/>
      <c r="F38" s="266"/>
      <c r="G38" s="266"/>
      <c r="H38" s="267"/>
      <c r="I38" s="53">
        <v>31</v>
      </c>
      <c r="J38" s="165">
        <v>0</v>
      </c>
      <c r="K38" s="61">
        <v>0</v>
      </c>
    </row>
    <row r="39" spans="1:11" x14ac:dyDescent="0.2">
      <c r="A39" s="265" t="s">
        <v>112</v>
      </c>
      <c r="B39" s="266"/>
      <c r="C39" s="266"/>
      <c r="D39" s="266"/>
      <c r="E39" s="266"/>
      <c r="F39" s="266"/>
      <c r="G39" s="266"/>
      <c r="H39" s="267"/>
      <c r="I39" s="53">
        <v>32</v>
      </c>
      <c r="J39" s="165">
        <v>0</v>
      </c>
      <c r="K39" s="61">
        <v>0</v>
      </c>
    </row>
    <row r="40" spans="1:11" x14ac:dyDescent="0.2">
      <c r="A40" s="265" t="s">
        <v>113</v>
      </c>
      <c r="B40" s="266"/>
      <c r="C40" s="266"/>
      <c r="D40" s="266"/>
      <c r="E40" s="266"/>
      <c r="F40" s="266"/>
      <c r="G40" s="266"/>
      <c r="H40" s="267"/>
      <c r="I40" s="53">
        <v>33</v>
      </c>
      <c r="J40" s="165">
        <v>0</v>
      </c>
      <c r="K40" s="61">
        <v>0</v>
      </c>
    </row>
    <row r="41" spans="1:11" x14ac:dyDescent="0.2">
      <c r="A41" s="265" t="s">
        <v>114</v>
      </c>
      <c r="B41" s="266"/>
      <c r="C41" s="266"/>
      <c r="D41" s="266"/>
      <c r="E41" s="266"/>
      <c r="F41" s="266"/>
      <c r="G41" s="266"/>
      <c r="H41" s="267"/>
      <c r="I41" s="53">
        <v>34</v>
      </c>
      <c r="J41" s="165">
        <v>2175324123</v>
      </c>
      <c r="K41" s="61">
        <v>2448411657</v>
      </c>
    </row>
    <row r="42" spans="1:11" x14ac:dyDescent="0.2">
      <c r="A42" s="268" t="s">
        <v>115</v>
      </c>
      <c r="B42" s="269"/>
      <c r="C42" s="269"/>
      <c r="D42" s="269"/>
      <c r="E42" s="269"/>
      <c r="F42" s="269"/>
      <c r="G42" s="269"/>
      <c r="H42" s="270"/>
      <c r="I42" s="65">
        <v>35</v>
      </c>
      <c r="J42" s="168">
        <f>J25+J28+J32+J35+J36+J39+J40+J41</f>
        <v>17418376918</v>
      </c>
      <c r="K42" s="163">
        <f>K25+K28+K32+K35+K36+K39+K40+K41</f>
        <v>17479157356</v>
      </c>
    </row>
    <row r="43" spans="1:11" x14ac:dyDescent="0.2">
      <c r="A43" s="259" t="s">
        <v>116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x14ac:dyDescent="0.2">
      <c r="A44" s="262" t="s">
        <v>117</v>
      </c>
      <c r="B44" s="263"/>
      <c r="C44" s="263"/>
      <c r="D44" s="263"/>
      <c r="E44" s="263"/>
      <c r="F44" s="263"/>
      <c r="G44" s="263"/>
      <c r="H44" s="264"/>
      <c r="I44" s="53">
        <v>36</v>
      </c>
      <c r="J44" s="169">
        <v>1214298000</v>
      </c>
      <c r="K44" s="61">
        <v>1214298000</v>
      </c>
    </row>
    <row r="45" spans="1:11" x14ac:dyDescent="0.2">
      <c r="A45" s="265" t="s">
        <v>296</v>
      </c>
      <c r="B45" s="266"/>
      <c r="C45" s="266"/>
      <c r="D45" s="266"/>
      <c r="E45" s="266"/>
      <c r="F45" s="266"/>
      <c r="G45" s="266"/>
      <c r="H45" s="267"/>
      <c r="I45" s="53">
        <v>37</v>
      </c>
      <c r="J45" s="165">
        <v>188277328</v>
      </c>
      <c r="K45" s="352">
        <v>-64503999</v>
      </c>
    </row>
    <row r="46" spans="1:11" x14ac:dyDescent="0.2">
      <c r="A46" s="265" t="s">
        <v>118</v>
      </c>
      <c r="B46" s="266"/>
      <c r="C46" s="266"/>
      <c r="D46" s="266"/>
      <c r="E46" s="266"/>
      <c r="F46" s="266"/>
      <c r="G46" s="266"/>
      <c r="H46" s="267"/>
      <c r="I46" s="53">
        <v>38</v>
      </c>
      <c r="J46" s="165">
        <v>82293647</v>
      </c>
      <c r="K46" s="61">
        <v>123000057</v>
      </c>
    </row>
    <row r="47" spans="1:11" x14ac:dyDescent="0.2">
      <c r="A47" s="265" t="s">
        <v>119</v>
      </c>
      <c r="B47" s="266"/>
      <c r="C47" s="266"/>
      <c r="D47" s="266"/>
      <c r="E47" s="266"/>
      <c r="F47" s="266"/>
      <c r="G47" s="266"/>
      <c r="H47" s="267"/>
      <c r="I47" s="53">
        <v>39</v>
      </c>
      <c r="J47" s="165">
        <v>6160835</v>
      </c>
      <c r="K47" s="61">
        <v>15574701</v>
      </c>
    </row>
    <row r="48" spans="1:11" x14ac:dyDescent="0.2">
      <c r="A48" s="265" t="s">
        <v>120</v>
      </c>
      <c r="B48" s="266"/>
      <c r="C48" s="266"/>
      <c r="D48" s="266"/>
      <c r="E48" s="266"/>
      <c r="F48" s="266"/>
      <c r="G48" s="266"/>
      <c r="H48" s="267"/>
      <c r="I48" s="53">
        <v>40</v>
      </c>
      <c r="J48" s="165">
        <v>363623023</v>
      </c>
      <c r="K48" s="61">
        <v>448347821</v>
      </c>
    </row>
    <row r="49" spans="1:12" x14ac:dyDescent="0.2">
      <c r="A49" s="265" t="s">
        <v>121</v>
      </c>
      <c r="B49" s="266"/>
      <c r="C49" s="266"/>
      <c r="D49" s="266"/>
      <c r="E49" s="266"/>
      <c r="F49" s="266"/>
      <c r="G49" s="266"/>
      <c r="H49" s="267"/>
      <c r="I49" s="53">
        <v>41</v>
      </c>
      <c r="J49" s="165">
        <v>84690116</v>
      </c>
      <c r="K49" s="61">
        <v>83830200</v>
      </c>
    </row>
    <row r="50" spans="1:12" x14ac:dyDescent="0.2">
      <c r="A50" s="265" t="s">
        <v>122</v>
      </c>
      <c r="B50" s="266"/>
      <c r="C50" s="266"/>
      <c r="D50" s="266"/>
      <c r="E50" s="266"/>
      <c r="F50" s="266"/>
      <c r="G50" s="266"/>
      <c r="H50" s="267"/>
      <c r="I50" s="53">
        <v>42</v>
      </c>
      <c r="J50" s="165">
        <v>0</v>
      </c>
      <c r="K50" s="61">
        <v>0</v>
      </c>
    </row>
    <row r="51" spans="1:12" x14ac:dyDescent="0.2">
      <c r="A51" s="271" t="s">
        <v>123</v>
      </c>
      <c r="B51" s="272"/>
      <c r="C51" s="272"/>
      <c r="D51" s="272"/>
      <c r="E51" s="272"/>
      <c r="F51" s="272"/>
      <c r="G51" s="272"/>
      <c r="H51" s="273"/>
      <c r="I51" s="53">
        <v>43</v>
      </c>
      <c r="J51" s="170">
        <f>SUM(J44:J50)</f>
        <v>1939342949</v>
      </c>
      <c r="K51" s="171">
        <f>SUM(K44:K50)</f>
        <v>1820546780</v>
      </c>
    </row>
    <row r="52" spans="1:12" x14ac:dyDescent="0.2">
      <c r="A52" s="277" t="s">
        <v>127</v>
      </c>
      <c r="B52" s="278"/>
      <c r="C52" s="278"/>
      <c r="D52" s="278"/>
      <c r="E52" s="278"/>
      <c r="F52" s="278"/>
      <c r="G52" s="278"/>
      <c r="H52" s="279"/>
      <c r="I52" s="55">
        <v>44</v>
      </c>
      <c r="J52" s="168">
        <f>J42+J51</f>
        <v>19357719867</v>
      </c>
      <c r="K52" s="163">
        <f>K42+K51</f>
        <v>19299704136</v>
      </c>
      <c r="L52" s="147"/>
    </row>
    <row r="53" spans="1:12" x14ac:dyDescent="0.2">
      <c r="A53" s="259" t="s">
        <v>159</v>
      </c>
      <c r="B53" s="280"/>
      <c r="C53" s="280"/>
      <c r="D53" s="280"/>
      <c r="E53" s="280"/>
      <c r="F53" s="280"/>
      <c r="G53" s="280"/>
      <c r="H53" s="280"/>
      <c r="I53" s="260"/>
      <c r="J53" s="260"/>
      <c r="K53" s="261"/>
    </row>
    <row r="54" spans="1:12" x14ac:dyDescent="0.2">
      <c r="A54" s="271" t="s">
        <v>124</v>
      </c>
      <c r="B54" s="272"/>
      <c r="C54" s="272"/>
      <c r="D54" s="272"/>
      <c r="E54" s="272"/>
      <c r="F54" s="272"/>
      <c r="G54" s="272"/>
      <c r="H54" s="273"/>
      <c r="I54" s="53">
        <v>45</v>
      </c>
      <c r="J54" s="59"/>
      <c r="K54" s="59"/>
    </row>
    <row r="55" spans="1:12" x14ac:dyDescent="0.2">
      <c r="A55" s="265" t="s">
        <v>125</v>
      </c>
      <c r="B55" s="266"/>
      <c r="C55" s="266"/>
      <c r="D55" s="266"/>
      <c r="E55" s="266"/>
      <c r="F55" s="266"/>
      <c r="G55" s="266"/>
      <c r="H55" s="267"/>
      <c r="I55" s="53">
        <v>46</v>
      </c>
      <c r="J55" s="61"/>
      <c r="K55" s="61"/>
    </row>
    <row r="56" spans="1:12" x14ac:dyDescent="0.2">
      <c r="A56" s="274" t="s">
        <v>126</v>
      </c>
      <c r="B56" s="275"/>
      <c r="C56" s="275"/>
      <c r="D56" s="275"/>
      <c r="E56" s="275"/>
      <c r="F56" s="275"/>
      <c r="G56" s="275"/>
      <c r="H56" s="276"/>
      <c r="I56" s="55">
        <v>47</v>
      </c>
      <c r="J56" s="63">
        <f>J54-J55</f>
        <v>0</v>
      </c>
      <c r="K56" s="63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K8:K22">
    <cfRule type="cellIs" dxfId="33" priority="17" stopIfTrue="1" operator="lessThan">
      <formula>0</formula>
    </cfRule>
  </conditionalFormatting>
  <conditionalFormatting sqref="J23:K23">
    <cfRule type="cellIs" dxfId="32" priority="16" stopIfTrue="1" operator="lessThan">
      <formula>0</formula>
    </cfRule>
  </conditionalFormatting>
  <conditionalFormatting sqref="J25:K25">
    <cfRule type="cellIs" dxfId="31" priority="15" stopIfTrue="1" operator="lessThan">
      <formula>0</formula>
    </cfRule>
  </conditionalFormatting>
  <conditionalFormatting sqref="J26">
    <cfRule type="cellIs" dxfId="30" priority="14" stopIfTrue="1" operator="lessThan">
      <formula>0</formula>
    </cfRule>
  </conditionalFormatting>
  <conditionalFormatting sqref="J27">
    <cfRule type="cellIs" dxfId="29" priority="13" stopIfTrue="1" operator="lessThan">
      <formula>0</formula>
    </cfRule>
  </conditionalFormatting>
  <conditionalFormatting sqref="J29">
    <cfRule type="cellIs" dxfId="28" priority="12" stopIfTrue="1" operator="lessThan">
      <formula>0</formula>
    </cfRule>
  </conditionalFormatting>
  <conditionalFormatting sqref="J31">
    <cfRule type="cellIs" dxfId="27" priority="11" stopIfTrue="1" operator="lessThan">
      <formula>0</formula>
    </cfRule>
  </conditionalFormatting>
  <conditionalFormatting sqref="J30">
    <cfRule type="cellIs" dxfId="26" priority="10" stopIfTrue="1" operator="lessThan">
      <formula>0</formula>
    </cfRule>
  </conditionalFormatting>
  <conditionalFormatting sqref="J33:J35">
    <cfRule type="cellIs" dxfId="25" priority="9" stopIfTrue="1" operator="lessThan">
      <formula>0</formula>
    </cfRule>
  </conditionalFormatting>
  <conditionalFormatting sqref="J37:J41">
    <cfRule type="cellIs" dxfId="24" priority="8" stopIfTrue="1" operator="lessThan">
      <formula>0</formula>
    </cfRule>
  </conditionalFormatting>
  <conditionalFormatting sqref="K27">
    <cfRule type="cellIs" dxfId="23" priority="7" stopIfTrue="1" operator="lessThan">
      <formula>0</formula>
    </cfRule>
  </conditionalFormatting>
  <conditionalFormatting sqref="K26">
    <cfRule type="cellIs" dxfId="22" priority="6" stopIfTrue="1" operator="lessThan">
      <formula>0</formula>
    </cfRule>
  </conditionalFormatting>
  <conditionalFormatting sqref="K29:K31">
    <cfRule type="cellIs" dxfId="21" priority="5" stopIfTrue="1" operator="lessThan">
      <formula>0</formula>
    </cfRule>
  </conditionalFormatting>
  <conditionalFormatting sqref="K33:K35">
    <cfRule type="cellIs" dxfId="20" priority="4" stopIfTrue="1" operator="lessThan">
      <formula>0</formula>
    </cfRule>
  </conditionalFormatting>
  <conditionalFormatting sqref="K37:K41">
    <cfRule type="cellIs" dxfId="19" priority="3" stopIfTrue="1" operator="lessThan">
      <formula>0</formula>
    </cfRule>
  </conditionalFormatting>
  <conditionalFormatting sqref="J46:J50">
    <cfRule type="cellIs" dxfId="18" priority="2" stopIfTrue="1" operator="lessThan">
      <formula>0</formula>
    </cfRule>
  </conditionalFormatting>
  <conditionalFormatting sqref="K44 K46:K50">
    <cfRule type="cellIs" dxfId="17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33:K35 J29:K31 J37:K41 J8:K22 J26:K27 J46:J50 J44:K44 K45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 J4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32:K32 J23:K23 J8:J22 J36:K36 J33:J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zoomScale="115" zoomScaleNormal="115" zoomScaleSheetLayoutView="100" workbookViewId="0">
      <selection activeCell="A29" sqref="A29:H29"/>
    </sheetView>
  </sheetViews>
  <sheetFormatPr defaultColWidth="9.140625" defaultRowHeight="12.75" x14ac:dyDescent="0.2"/>
  <cols>
    <col min="1" max="8" width="9.140625" style="47"/>
    <col min="9" max="9" width="7.85546875" style="47" customWidth="1"/>
    <col min="10" max="13" width="14.42578125" style="47" customWidth="1"/>
    <col min="14" max="14" width="14" style="47" bestFit="1" customWidth="1"/>
    <col min="15" max="16" width="11.140625" style="70" bestFit="1" customWidth="1"/>
    <col min="17" max="17" width="9.140625" style="47"/>
    <col min="18" max="18" width="11.140625" style="47" bestFit="1" customWidth="1"/>
    <col min="19" max="19" width="10.140625" style="47" bestFit="1" customWidth="1"/>
    <col min="20" max="16384" width="9.140625" style="47"/>
  </cols>
  <sheetData>
    <row r="2" spans="1:19" ht="15.75" x14ac:dyDescent="0.25">
      <c r="A2" s="281" t="s">
        <v>151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57"/>
    </row>
    <row r="3" spans="1:19" ht="12.75" customHeight="1" x14ac:dyDescent="0.2">
      <c r="A3" s="57"/>
      <c r="B3" s="57"/>
      <c r="C3" s="282" t="s">
        <v>154</v>
      </c>
      <c r="D3" s="283"/>
      <c r="E3" s="284" t="s">
        <v>280</v>
      </c>
      <c r="F3" s="285"/>
      <c r="G3" s="150" t="s">
        <v>155</v>
      </c>
      <c r="H3" s="239" t="s">
        <v>283</v>
      </c>
      <c r="I3" s="240"/>
      <c r="J3" s="286" t="s">
        <v>53</v>
      </c>
      <c r="K3" s="287"/>
      <c r="L3" s="287"/>
      <c r="M3" s="287"/>
    </row>
    <row r="4" spans="1:19" ht="22.5" x14ac:dyDescent="0.2">
      <c r="A4" s="242" t="s">
        <v>79</v>
      </c>
      <c r="B4" s="242"/>
      <c r="C4" s="242"/>
      <c r="D4" s="242"/>
      <c r="E4" s="242"/>
      <c r="F4" s="242"/>
      <c r="G4" s="242"/>
      <c r="H4" s="242"/>
      <c r="I4" s="154" t="s">
        <v>279</v>
      </c>
      <c r="J4" s="243" t="s">
        <v>287</v>
      </c>
      <c r="K4" s="243"/>
      <c r="L4" s="243" t="s">
        <v>288</v>
      </c>
      <c r="M4" s="243"/>
    </row>
    <row r="5" spans="1:19" x14ac:dyDescent="0.2">
      <c r="A5" s="288"/>
      <c r="B5" s="288"/>
      <c r="C5" s="288"/>
      <c r="D5" s="288"/>
      <c r="E5" s="288"/>
      <c r="F5" s="288"/>
      <c r="G5" s="288"/>
      <c r="H5" s="288"/>
      <c r="I5" s="48"/>
      <c r="J5" s="135" t="s">
        <v>156</v>
      </c>
      <c r="K5" s="135" t="s">
        <v>157</v>
      </c>
      <c r="L5" s="135" t="s">
        <v>156</v>
      </c>
      <c r="M5" s="148" t="s">
        <v>157</v>
      </c>
    </row>
    <row r="6" spans="1:19" x14ac:dyDescent="0.2">
      <c r="A6" s="243">
        <v>1</v>
      </c>
      <c r="B6" s="243"/>
      <c r="C6" s="243"/>
      <c r="D6" s="243"/>
      <c r="E6" s="243"/>
      <c r="F6" s="243"/>
      <c r="G6" s="243"/>
      <c r="H6" s="243"/>
      <c r="I6" s="50">
        <v>2</v>
      </c>
      <c r="J6" s="49">
        <v>3</v>
      </c>
      <c r="K6" s="49">
        <v>4</v>
      </c>
      <c r="L6" s="49">
        <v>5</v>
      </c>
      <c r="M6" s="49">
        <v>6</v>
      </c>
    </row>
    <row r="7" spans="1:19" x14ac:dyDescent="0.2">
      <c r="A7" s="292" t="s">
        <v>129</v>
      </c>
      <c r="B7" s="293"/>
      <c r="C7" s="293"/>
      <c r="D7" s="293"/>
      <c r="E7" s="293"/>
      <c r="F7" s="293"/>
      <c r="G7" s="293"/>
      <c r="H7" s="294"/>
      <c r="I7" s="51">
        <v>48</v>
      </c>
      <c r="J7" s="74">
        <f>+[2]RDG!J7</f>
        <v>359436773</v>
      </c>
      <c r="K7" s="74">
        <f>+[2]RDG!K7</f>
        <v>182612428</v>
      </c>
      <c r="L7" s="74">
        <f>+[2]RDG!L7</f>
        <v>334883069</v>
      </c>
      <c r="M7" s="74">
        <f>+[2]RDG!M7</f>
        <v>165795194</v>
      </c>
      <c r="N7" s="77"/>
      <c r="P7" s="139"/>
    </row>
    <row r="8" spans="1:19" x14ac:dyDescent="0.2">
      <c r="A8" s="289" t="s">
        <v>130</v>
      </c>
      <c r="B8" s="290"/>
      <c r="C8" s="290"/>
      <c r="D8" s="290"/>
      <c r="E8" s="290"/>
      <c r="F8" s="290"/>
      <c r="G8" s="290"/>
      <c r="H8" s="291"/>
      <c r="I8" s="53">
        <v>49</v>
      </c>
      <c r="J8" s="74">
        <f>+[2]RDG!J8</f>
        <v>112551789</v>
      </c>
      <c r="K8" s="74">
        <f>+[2]RDG!K8</f>
        <v>54560154</v>
      </c>
      <c r="L8" s="74">
        <f>+[2]RDG!L8</f>
        <v>70067496</v>
      </c>
      <c r="M8" s="74">
        <f>+[2]RDG!M8</f>
        <v>33313270</v>
      </c>
      <c r="N8" s="77"/>
      <c r="P8" s="139"/>
    </row>
    <row r="9" spans="1:19" x14ac:dyDescent="0.2">
      <c r="A9" s="271" t="s">
        <v>131</v>
      </c>
      <c r="B9" s="272"/>
      <c r="C9" s="272"/>
      <c r="D9" s="272"/>
      <c r="E9" s="272"/>
      <c r="F9" s="272"/>
      <c r="G9" s="272"/>
      <c r="H9" s="273"/>
      <c r="I9" s="53">
        <v>50</v>
      </c>
      <c r="J9" s="75">
        <f>+J7-J8</f>
        <v>246884984</v>
      </c>
      <c r="K9" s="75">
        <f>+K7-K8</f>
        <v>128052274</v>
      </c>
      <c r="L9" s="75">
        <f t="shared" ref="L9:M9" si="0">+L7-L8</f>
        <v>264815573</v>
      </c>
      <c r="M9" s="75">
        <f t="shared" si="0"/>
        <v>132481924</v>
      </c>
      <c r="N9" s="77"/>
      <c r="O9" s="81"/>
      <c r="P9" s="139"/>
    </row>
    <row r="10" spans="1:19" x14ac:dyDescent="0.2">
      <c r="A10" s="289" t="s">
        <v>132</v>
      </c>
      <c r="B10" s="290"/>
      <c r="C10" s="290"/>
      <c r="D10" s="290"/>
      <c r="E10" s="290"/>
      <c r="F10" s="290"/>
      <c r="G10" s="290"/>
      <c r="H10" s="291"/>
      <c r="I10" s="53">
        <v>51</v>
      </c>
      <c r="J10" s="74">
        <f>+[2]RDG!J10</f>
        <v>236102117</v>
      </c>
      <c r="K10" s="74">
        <f>+[2]RDG!K10</f>
        <v>121975443</v>
      </c>
      <c r="L10" s="74">
        <f>+[2]RDG!L10</f>
        <v>241576365</v>
      </c>
      <c r="M10" s="74">
        <f>+[2]RDG!M10</f>
        <v>126991999</v>
      </c>
      <c r="N10" s="77"/>
      <c r="P10" s="139"/>
    </row>
    <row r="11" spans="1:19" x14ac:dyDescent="0.2">
      <c r="A11" s="289" t="s">
        <v>133</v>
      </c>
      <c r="B11" s="290"/>
      <c r="C11" s="290"/>
      <c r="D11" s="290"/>
      <c r="E11" s="290"/>
      <c r="F11" s="290"/>
      <c r="G11" s="290"/>
      <c r="H11" s="291"/>
      <c r="I11" s="53">
        <v>52</v>
      </c>
      <c r="J11" s="74">
        <f>+[2]RDG!J11</f>
        <v>148458407</v>
      </c>
      <c r="K11" s="74">
        <f>+[2]RDG!K11</f>
        <v>76260179</v>
      </c>
      <c r="L11" s="74">
        <f>+[2]RDG!L11</f>
        <v>148272770</v>
      </c>
      <c r="M11" s="74">
        <f>+[2]RDG!M11</f>
        <v>76310801</v>
      </c>
      <c r="N11" s="77"/>
      <c r="P11" s="139"/>
    </row>
    <row r="12" spans="1:19" x14ac:dyDescent="0.2">
      <c r="A12" s="271" t="s">
        <v>134</v>
      </c>
      <c r="B12" s="272"/>
      <c r="C12" s="272"/>
      <c r="D12" s="272"/>
      <c r="E12" s="272"/>
      <c r="F12" s="272"/>
      <c r="G12" s="272"/>
      <c r="H12" s="273"/>
      <c r="I12" s="53">
        <v>53</v>
      </c>
      <c r="J12" s="75">
        <f>+J10-J11</f>
        <v>87643710</v>
      </c>
      <c r="K12" s="75">
        <f>+K10-K11</f>
        <v>45715264</v>
      </c>
      <c r="L12" s="75">
        <f t="shared" ref="L12:M12" si="1">+L10-L11</f>
        <v>93303595</v>
      </c>
      <c r="M12" s="75">
        <f t="shared" si="1"/>
        <v>50681198</v>
      </c>
      <c r="N12" s="77"/>
      <c r="O12" s="81"/>
      <c r="P12" s="139"/>
    </row>
    <row r="13" spans="1:19" ht="24" customHeight="1" x14ac:dyDescent="0.2">
      <c r="A13" s="265" t="s">
        <v>135</v>
      </c>
      <c r="B13" s="266"/>
      <c r="C13" s="266"/>
      <c r="D13" s="266"/>
      <c r="E13" s="266"/>
      <c r="F13" s="266"/>
      <c r="G13" s="266"/>
      <c r="H13" s="267"/>
      <c r="I13" s="53">
        <v>54</v>
      </c>
      <c r="J13" s="74">
        <f>+[2]RDG!J13</f>
        <v>0</v>
      </c>
      <c r="K13" s="74">
        <f>+[2]RDG!K13</f>
        <v>0</v>
      </c>
      <c r="L13" s="74">
        <f>+[2]RDG!L13</f>
        <v>0</v>
      </c>
      <c r="M13" s="74">
        <f>+[2]RDG!M13</f>
        <v>0</v>
      </c>
      <c r="N13" s="64"/>
      <c r="P13" s="139"/>
      <c r="R13" s="139"/>
      <c r="S13" s="78"/>
    </row>
    <row r="14" spans="1:19" x14ac:dyDescent="0.2">
      <c r="A14" s="265" t="s">
        <v>136</v>
      </c>
      <c r="B14" s="266"/>
      <c r="C14" s="266"/>
      <c r="D14" s="266"/>
      <c r="E14" s="266"/>
      <c r="F14" s="266"/>
      <c r="G14" s="266"/>
      <c r="H14" s="267"/>
      <c r="I14" s="53">
        <v>55</v>
      </c>
      <c r="J14" s="74">
        <f>+[2]RDG!J14</f>
        <v>21291847</v>
      </c>
      <c r="K14" s="74">
        <f>+[2]RDG!K14</f>
        <v>10206671</v>
      </c>
      <c r="L14" s="74">
        <f>+[2]RDG!L14</f>
        <v>19983290</v>
      </c>
      <c r="M14" s="74">
        <f>+[2]RDG!M14</f>
        <v>10287819</v>
      </c>
      <c r="N14" s="77"/>
      <c r="O14" s="81"/>
      <c r="P14" s="139"/>
      <c r="R14" s="78"/>
      <c r="S14" s="77"/>
    </row>
    <row r="15" spans="1:19" x14ac:dyDescent="0.2">
      <c r="A15" s="265" t="s">
        <v>137</v>
      </c>
      <c r="B15" s="266"/>
      <c r="C15" s="266"/>
      <c r="D15" s="266"/>
      <c r="E15" s="266"/>
      <c r="F15" s="266"/>
      <c r="G15" s="266"/>
      <c r="H15" s="267"/>
      <c r="I15" s="53">
        <v>56</v>
      </c>
      <c r="J15" s="74">
        <f>+[2]RDG!J15</f>
        <v>0</v>
      </c>
      <c r="K15" s="74">
        <f>+[2]RDG!K15</f>
        <v>0</v>
      </c>
      <c r="L15" s="74">
        <f>+[2]RDG!L15</f>
        <v>0</v>
      </c>
      <c r="M15" s="74">
        <f>+[2]RDG!M15</f>
        <v>0</v>
      </c>
      <c r="N15" s="64"/>
      <c r="P15" s="139"/>
      <c r="R15" s="78"/>
    </row>
    <row r="16" spans="1:19" ht="23.25" customHeight="1" x14ac:dyDescent="0.2">
      <c r="A16" s="265" t="s">
        <v>138</v>
      </c>
      <c r="B16" s="266"/>
      <c r="C16" s="266"/>
      <c r="D16" s="266"/>
      <c r="E16" s="266"/>
      <c r="F16" s="266"/>
      <c r="G16" s="266"/>
      <c r="H16" s="267"/>
      <c r="I16" s="53">
        <v>57</v>
      </c>
      <c r="J16" s="74">
        <f>+[2]RDG!J16</f>
        <v>0</v>
      </c>
      <c r="K16" s="74">
        <f>+[2]RDG!K16</f>
        <v>0</v>
      </c>
      <c r="L16" s="74">
        <f>+[2]RDG!L16</f>
        <v>0</v>
      </c>
      <c r="M16" s="74">
        <f>+[2]RDG!M16</f>
        <v>0</v>
      </c>
      <c r="N16" s="64"/>
      <c r="P16" s="139"/>
    </row>
    <row r="17" spans="1:18" x14ac:dyDescent="0.2">
      <c r="A17" s="265" t="s">
        <v>139</v>
      </c>
      <c r="B17" s="266"/>
      <c r="C17" s="266"/>
      <c r="D17" s="266"/>
      <c r="E17" s="266"/>
      <c r="F17" s="266"/>
      <c r="G17" s="266"/>
      <c r="H17" s="267"/>
      <c r="I17" s="53">
        <v>58</v>
      </c>
      <c r="J17" s="74">
        <f>+[2]RDG!J17</f>
        <v>41698418</v>
      </c>
      <c r="K17" s="74">
        <f>+[2]RDG!K17</f>
        <v>33483579</v>
      </c>
      <c r="L17" s="74">
        <f>+[2]RDG!L17</f>
        <v>5457492</v>
      </c>
      <c r="M17" s="74">
        <f>+[2]RDG!M17</f>
        <v>5122576</v>
      </c>
      <c r="N17" s="77"/>
      <c r="O17" s="81"/>
      <c r="P17" s="139"/>
    </row>
    <row r="18" spans="1:18" x14ac:dyDescent="0.2">
      <c r="A18" s="265" t="s">
        <v>140</v>
      </c>
      <c r="B18" s="266"/>
      <c r="C18" s="266"/>
      <c r="D18" s="266"/>
      <c r="E18" s="266"/>
      <c r="F18" s="266"/>
      <c r="G18" s="266"/>
      <c r="H18" s="267"/>
      <c r="I18" s="53">
        <v>59</v>
      </c>
      <c r="J18" s="74">
        <f>+[2]RDG!J18</f>
        <v>0</v>
      </c>
      <c r="K18" s="74">
        <f>+[2]RDG!K18</f>
        <v>0</v>
      </c>
      <c r="L18" s="74">
        <f>+[2]RDG!L18</f>
        <v>0</v>
      </c>
      <c r="M18" s="74">
        <f>+[2]RDG!M18</f>
        <v>0</v>
      </c>
      <c r="N18" s="64"/>
      <c r="P18" s="139"/>
    </row>
    <row r="19" spans="1:18" x14ac:dyDescent="0.2">
      <c r="A19" s="265" t="s">
        <v>141</v>
      </c>
      <c r="B19" s="266"/>
      <c r="C19" s="266"/>
      <c r="D19" s="266"/>
      <c r="E19" s="266"/>
      <c r="F19" s="266"/>
      <c r="G19" s="266"/>
      <c r="H19" s="267"/>
      <c r="I19" s="53">
        <v>60</v>
      </c>
      <c r="J19" s="74">
        <f>+[2]RDG!J19</f>
        <v>0</v>
      </c>
      <c r="K19" s="74">
        <f>+[2]RDG!K19</f>
        <v>0</v>
      </c>
      <c r="L19" s="74">
        <f>+[2]RDG!L19</f>
        <v>0</v>
      </c>
      <c r="M19" s="74">
        <f>+[2]RDG!M19</f>
        <v>0</v>
      </c>
      <c r="N19" s="64"/>
      <c r="P19" s="139"/>
      <c r="R19" s="140"/>
    </row>
    <row r="20" spans="1:18" x14ac:dyDescent="0.2">
      <c r="A20" s="265" t="s">
        <v>142</v>
      </c>
      <c r="B20" s="266"/>
      <c r="C20" s="266"/>
      <c r="D20" s="266"/>
      <c r="E20" s="266"/>
      <c r="F20" s="266"/>
      <c r="G20" s="266"/>
      <c r="H20" s="267"/>
      <c r="I20" s="53">
        <v>61</v>
      </c>
      <c r="J20" s="74">
        <f>+[2]RDG!J20</f>
        <v>0</v>
      </c>
      <c r="K20" s="74">
        <f>+[2]RDG!K20</f>
        <v>0</v>
      </c>
      <c r="L20" s="74">
        <f>+[2]RDG!L20</f>
        <v>2200000</v>
      </c>
      <c r="M20" s="74">
        <f>+[2]RDG!M20</f>
        <v>0</v>
      </c>
      <c r="N20" s="64"/>
      <c r="P20" s="139"/>
      <c r="R20" s="140"/>
    </row>
    <row r="21" spans="1:18" x14ac:dyDescent="0.2">
      <c r="A21" s="265" t="s">
        <v>143</v>
      </c>
      <c r="B21" s="266"/>
      <c r="C21" s="266"/>
      <c r="D21" s="266"/>
      <c r="E21" s="266"/>
      <c r="F21" s="266"/>
      <c r="G21" s="266"/>
      <c r="H21" s="267"/>
      <c r="I21" s="53">
        <v>62</v>
      </c>
      <c r="J21" s="74">
        <f>+[2]RDG!J21</f>
        <v>787350</v>
      </c>
      <c r="K21" s="74">
        <f>+[2]RDG!K21</f>
        <v>780212</v>
      </c>
      <c r="L21" s="74">
        <f>+[2]RDG!L21</f>
        <v>815653</v>
      </c>
      <c r="M21" s="74">
        <f>+[2]RDG!M21</f>
        <v>793985</v>
      </c>
      <c r="N21" s="64"/>
      <c r="P21" s="139"/>
    </row>
    <row r="22" spans="1:18" x14ac:dyDescent="0.2">
      <c r="A22" s="289" t="s">
        <v>144</v>
      </c>
      <c r="B22" s="290"/>
      <c r="C22" s="290"/>
      <c r="D22" s="290"/>
      <c r="E22" s="290"/>
      <c r="F22" s="290"/>
      <c r="G22" s="290"/>
      <c r="H22" s="291"/>
      <c r="I22" s="53">
        <v>63</v>
      </c>
      <c r="J22" s="74">
        <f>+[2]RDG!J22</f>
        <v>3875971</v>
      </c>
      <c r="K22" s="74">
        <f>+[2]RDG!K22</f>
        <v>150485</v>
      </c>
      <c r="L22" s="74">
        <f>+[2]RDG!L22</f>
        <v>189307</v>
      </c>
      <c r="M22" s="74">
        <f>+[2]RDG!M22</f>
        <v>-910806</v>
      </c>
      <c r="N22" s="77"/>
      <c r="P22" s="139"/>
    </row>
    <row r="23" spans="1:18" x14ac:dyDescent="0.2">
      <c r="A23" s="289" t="s">
        <v>145</v>
      </c>
      <c r="B23" s="290"/>
      <c r="C23" s="290"/>
      <c r="D23" s="290"/>
      <c r="E23" s="290"/>
      <c r="F23" s="290"/>
      <c r="G23" s="290"/>
      <c r="H23" s="291"/>
      <c r="I23" s="53">
        <v>64</v>
      </c>
      <c r="J23" s="74">
        <f>+[2]RDG!J23</f>
        <v>2990908</v>
      </c>
      <c r="K23" s="74">
        <f>+[2]RDG!K23</f>
        <v>1094794</v>
      </c>
      <c r="L23" s="74">
        <f>+[2]RDG!L23</f>
        <v>4169154</v>
      </c>
      <c r="M23" s="74">
        <f>+[2]RDG!M23</f>
        <v>3394376</v>
      </c>
      <c r="N23" s="64"/>
      <c r="P23" s="139"/>
    </row>
    <row r="24" spans="1:18" x14ac:dyDescent="0.2">
      <c r="A24" s="289" t="s">
        <v>147</v>
      </c>
      <c r="B24" s="290"/>
      <c r="C24" s="290"/>
      <c r="D24" s="290"/>
      <c r="E24" s="290"/>
      <c r="F24" s="290"/>
      <c r="G24" s="290"/>
      <c r="H24" s="291"/>
      <c r="I24" s="53">
        <v>65</v>
      </c>
      <c r="J24" s="74">
        <f>+[2]RDG!J24</f>
        <v>27953907</v>
      </c>
      <c r="K24" s="74">
        <f>+[2]RDG!K24</f>
        <v>16442470</v>
      </c>
      <c r="L24" s="74">
        <f>+[2]RDG!L24</f>
        <v>28867356</v>
      </c>
      <c r="M24" s="74">
        <f>+[2]RDG!M24</f>
        <v>14376484</v>
      </c>
      <c r="N24" s="64"/>
      <c r="O24" s="81"/>
      <c r="P24" s="139"/>
    </row>
    <row r="25" spans="1:18" x14ac:dyDescent="0.2">
      <c r="A25" s="289" t="s">
        <v>146</v>
      </c>
      <c r="B25" s="290"/>
      <c r="C25" s="290"/>
      <c r="D25" s="290"/>
      <c r="E25" s="290"/>
      <c r="F25" s="290"/>
      <c r="G25" s="290"/>
      <c r="H25" s="291"/>
      <c r="I25" s="53">
        <v>66</v>
      </c>
      <c r="J25" s="74">
        <f>+[2]RDG!J25</f>
        <v>184422374</v>
      </c>
      <c r="K25" s="74">
        <f>+[2]RDG!K25</f>
        <v>93149925</v>
      </c>
      <c r="L25" s="74">
        <f>+[2]RDG!L25</f>
        <v>189633369</v>
      </c>
      <c r="M25" s="74">
        <f>+[2]RDG!M25</f>
        <v>94077208</v>
      </c>
      <c r="N25" s="64"/>
      <c r="O25" s="81"/>
      <c r="P25" s="139"/>
      <c r="R25" s="64"/>
    </row>
    <row r="26" spans="1:18" ht="12.75" customHeight="1" x14ac:dyDescent="0.2">
      <c r="A26" s="271" t="s">
        <v>149</v>
      </c>
      <c r="B26" s="272"/>
      <c r="C26" s="272"/>
      <c r="D26" s="272"/>
      <c r="E26" s="272"/>
      <c r="F26" s="272"/>
      <c r="G26" s="272"/>
      <c r="H26" s="273"/>
      <c r="I26" s="53">
        <v>67</v>
      </c>
      <c r="J26" s="85">
        <f>+J9+J12+SUM(J13:J23)-J24-J25</f>
        <v>192796907</v>
      </c>
      <c r="K26" s="85">
        <f>+K9+K12+SUM(K13:K23)-K24-K25</f>
        <v>109890884</v>
      </c>
      <c r="L26" s="85">
        <f>+L9+L12+SUM(L13:L23)-L24-L25</f>
        <v>172433339</v>
      </c>
      <c r="M26" s="85">
        <f>+M9+M12+SUM(M13:M23)-M24-M25</f>
        <v>93397380</v>
      </c>
      <c r="N26" s="77"/>
      <c r="P26" s="139"/>
      <c r="R26" s="64"/>
    </row>
    <row r="27" spans="1:18" x14ac:dyDescent="0.2">
      <c r="A27" s="289" t="s">
        <v>148</v>
      </c>
      <c r="B27" s="290"/>
      <c r="C27" s="290"/>
      <c r="D27" s="290"/>
      <c r="E27" s="290"/>
      <c r="F27" s="290"/>
      <c r="G27" s="290"/>
      <c r="H27" s="291"/>
      <c r="I27" s="53">
        <v>68</v>
      </c>
      <c r="J27" s="74">
        <f>+[2]RDG!J27</f>
        <v>103957043</v>
      </c>
      <c r="K27" s="74">
        <f>+[2]RDG!K27</f>
        <v>62781626</v>
      </c>
      <c r="L27" s="74">
        <f>+[2]RDG!L27</f>
        <v>237275839</v>
      </c>
      <c r="M27" s="74">
        <f>+[2]RDG!M27</f>
        <v>166313908</v>
      </c>
      <c r="N27" s="64"/>
      <c r="P27" s="139"/>
    </row>
    <row r="28" spans="1:18" x14ac:dyDescent="0.2">
      <c r="A28" s="271" t="s">
        <v>295</v>
      </c>
      <c r="B28" s="272"/>
      <c r="C28" s="272"/>
      <c r="D28" s="272"/>
      <c r="E28" s="272"/>
      <c r="F28" s="272"/>
      <c r="G28" s="272"/>
      <c r="H28" s="273"/>
      <c r="I28" s="53">
        <v>69</v>
      </c>
      <c r="J28" s="75">
        <f>+J26-J27</f>
        <v>88839864</v>
      </c>
      <c r="K28" s="75">
        <f>+K26-K27</f>
        <v>47109258</v>
      </c>
      <c r="L28" s="75">
        <f>+L26-L27</f>
        <v>-64842500</v>
      </c>
      <c r="M28" s="75">
        <f>+M26-M27</f>
        <v>-72916528</v>
      </c>
      <c r="N28" s="64"/>
      <c r="P28" s="139"/>
    </row>
    <row r="29" spans="1:18" x14ac:dyDescent="0.2">
      <c r="A29" s="271" t="s">
        <v>152</v>
      </c>
      <c r="B29" s="272"/>
      <c r="C29" s="272"/>
      <c r="D29" s="272"/>
      <c r="E29" s="272"/>
      <c r="F29" s="272"/>
      <c r="G29" s="272"/>
      <c r="H29" s="273"/>
      <c r="I29" s="53">
        <v>70</v>
      </c>
      <c r="J29" s="74">
        <f>+[2]RDG!J29</f>
        <v>-2457663</v>
      </c>
      <c r="K29" s="74">
        <f>+[2]RDG!K29</f>
        <v>367082</v>
      </c>
      <c r="L29" s="74">
        <f>+[2]RDG!L29</f>
        <v>-338501</v>
      </c>
      <c r="M29" s="74">
        <f>+[2]RDG!M29</f>
        <v>-3560204</v>
      </c>
      <c r="N29" s="64"/>
      <c r="P29" s="139"/>
    </row>
    <row r="30" spans="1:18" x14ac:dyDescent="0.2">
      <c r="A30" s="271" t="s">
        <v>294</v>
      </c>
      <c r="B30" s="272"/>
      <c r="C30" s="272"/>
      <c r="D30" s="272"/>
      <c r="E30" s="272"/>
      <c r="F30" s="272"/>
      <c r="G30" s="272"/>
      <c r="H30" s="273"/>
      <c r="I30" s="53">
        <v>71</v>
      </c>
      <c r="J30" s="75">
        <f>+J28-J29</f>
        <v>91297527</v>
      </c>
      <c r="K30" s="75">
        <f>+K28-K29</f>
        <v>46742176</v>
      </c>
      <c r="L30" s="75">
        <f t="shared" ref="L30:M30" si="2">+L28-L29</f>
        <v>-64503999</v>
      </c>
      <c r="M30" s="75">
        <f t="shared" si="2"/>
        <v>-69356324</v>
      </c>
      <c r="N30" s="64"/>
      <c r="P30" s="139"/>
    </row>
    <row r="31" spans="1:18" x14ac:dyDescent="0.2">
      <c r="A31" s="274" t="s">
        <v>153</v>
      </c>
      <c r="B31" s="275"/>
      <c r="C31" s="275"/>
      <c r="D31" s="275"/>
      <c r="E31" s="275"/>
      <c r="F31" s="275"/>
      <c r="G31" s="275"/>
      <c r="H31" s="276"/>
      <c r="I31" s="55">
        <v>72</v>
      </c>
      <c r="J31" s="74">
        <f>+[2]RDG!J31</f>
        <v>45</v>
      </c>
      <c r="K31" s="74">
        <f>+[2]RDG!K31</f>
        <v>23</v>
      </c>
      <c r="L31" s="74">
        <f>+[2]RDG!L31</f>
        <v>-32</v>
      </c>
      <c r="M31" s="74">
        <f>+[2]RDG!M31</f>
        <v>-34</v>
      </c>
      <c r="N31" s="64"/>
    </row>
    <row r="32" spans="1:18" ht="12.75" customHeight="1" x14ac:dyDescent="0.2">
      <c r="A32" s="259" t="s">
        <v>158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95"/>
    </row>
    <row r="33" spans="1:13" x14ac:dyDescent="0.2">
      <c r="A33" s="296" t="s">
        <v>160</v>
      </c>
      <c r="B33" s="297"/>
      <c r="C33" s="297"/>
      <c r="D33" s="297"/>
      <c r="E33" s="297"/>
      <c r="F33" s="297"/>
      <c r="G33" s="297"/>
      <c r="H33" s="298"/>
      <c r="I33" s="51">
        <v>73</v>
      </c>
      <c r="J33" s="54"/>
      <c r="K33" s="54"/>
      <c r="L33" s="54"/>
      <c r="M33" s="54"/>
    </row>
    <row r="34" spans="1:13" x14ac:dyDescent="0.2">
      <c r="A34" s="271" t="s">
        <v>161</v>
      </c>
      <c r="B34" s="266"/>
      <c r="C34" s="266"/>
      <c r="D34" s="266"/>
      <c r="E34" s="266"/>
      <c r="F34" s="266"/>
      <c r="G34" s="266"/>
      <c r="H34" s="267"/>
      <c r="I34" s="53">
        <v>74</v>
      </c>
      <c r="J34" s="52"/>
      <c r="K34" s="52"/>
      <c r="L34" s="52"/>
      <c r="M34" s="52"/>
    </row>
    <row r="35" spans="1:13" x14ac:dyDescent="0.2">
      <c r="A35" s="277" t="s">
        <v>162</v>
      </c>
      <c r="B35" s="275"/>
      <c r="C35" s="275"/>
      <c r="D35" s="275"/>
      <c r="E35" s="275"/>
      <c r="F35" s="275"/>
      <c r="G35" s="275"/>
      <c r="H35" s="276"/>
      <c r="I35" s="55">
        <v>75</v>
      </c>
      <c r="J35" s="56">
        <f>J33-J34</f>
        <v>0</v>
      </c>
      <c r="K35" s="56">
        <f>K33-K34</f>
        <v>0</v>
      </c>
      <c r="L35" s="56">
        <f>L33-L34</f>
        <v>0</v>
      </c>
      <c r="M35" s="56">
        <f>M33-M34</f>
        <v>0</v>
      </c>
    </row>
    <row r="37" spans="1:13" x14ac:dyDescent="0.2">
      <c r="I37" s="84"/>
      <c r="J37" s="136"/>
      <c r="K37" s="70"/>
      <c r="L37" s="136"/>
      <c r="M37" s="70"/>
    </row>
    <row r="38" spans="1:13" x14ac:dyDescent="0.2">
      <c r="J38" s="70"/>
      <c r="K38" s="70"/>
      <c r="L38" s="86"/>
      <c r="M38" s="70"/>
    </row>
    <row r="39" spans="1:13" x14ac:dyDescent="0.2">
      <c r="K39" s="84"/>
      <c r="L39" s="87"/>
    </row>
    <row r="40" spans="1:13" x14ac:dyDescent="0.2">
      <c r="K40" s="84"/>
      <c r="L40" s="87"/>
    </row>
    <row r="41" spans="1:13" x14ac:dyDescent="0.2">
      <c r="K41" s="84"/>
      <c r="L41" s="87"/>
      <c r="M41" s="87"/>
    </row>
  </sheetData>
  <protectedRanges>
    <protectedRange sqref="E3:F3" name="Range1_1"/>
    <protectedRange sqref="H3:I3" name="Range1_3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9:M29 J7:M8 J13:M25 J27:M27 J10:M11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7:M8 K30:M30 K12:M12 J10:M11 J13:M25 J12 J31:M31 J30 J27:M27 J26 J28" unlockedFormula="1"/>
    <ignoredError sqref="K9:M9 K28:M28 K26:M26 J29:M29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19" zoomScaleNormal="100" zoomScaleSheetLayoutView="115" workbookViewId="0">
      <selection activeCell="A28" sqref="A28:H28"/>
    </sheetView>
  </sheetViews>
  <sheetFormatPr defaultColWidth="9.140625" defaultRowHeight="12.75" x14ac:dyDescent="0.2"/>
  <cols>
    <col min="1" max="7" width="9.140625" style="47"/>
    <col min="8" max="8" width="13.28515625" style="47" customWidth="1"/>
    <col min="9" max="9" width="9.140625" style="47"/>
    <col min="10" max="11" width="16.28515625" style="84" customWidth="1"/>
    <col min="12" max="12" width="14.7109375" style="70" customWidth="1"/>
    <col min="13" max="13" width="11.140625" style="47" customWidth="1"/>
    <col min="14" max="16384" width="9.140625" style="47"/>
  </cols>
  <sheetData>
    <row r="2" spans="1:14" ht="15.75" x14ac:dyDescent="0.25">
      <c r="A2" s="311" t="s">
        <v>185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4" x14ac:dyDescent="0.2">
      <c r="C3" s="282" t="s">
        <v>154</v>
      </c>
      <c r="D3" s="283"/>
      <c r="E3" s="284" t="s">
        <v>280</v>
      </c>
      <c r="F3" s="285"/>
      <c r="G3" s="150" t="s">
        <v>155</v>
      </c>
      <c r="H3" s="239" t="s">
        <v>283</v>
      </c>
      <c r="I3" s="240"/>
      <c r="J3" s="286" t="s">
        <v>53</v>
      </c>
      <c r="K3" s="312"/>
    </row>
    <row r="4" spans="1:14" ht="23.25" x14ac:dyDescent="0.2">
      <c r="A4" s="324" t="s">
        <v>79</v>
      </c>
      <c r="B4" s="324"/>
      <c r="C4" s="324"/>
      <c r="D4" s="324"/>
      <c r="E4" s="324"/>
      <c r="F4" s="324"/>
      <c r="G4" s="324"/>
      <c r="H4" s="324"/>
      <c r="I4" s="71" t="s">
        <v>150</v>
      </c>
      <c r="J4" s="79" t="s">
        <v>287</v>
      </c>
      <c r="K4" s="185" t="s">
        <v>289</v>
      </c>
    </row>
    <row r="5" spans="1:14" x14ac:dyDescent="0.2">
      <c r="A5" s="325">
        <v>1</v>
      </c>
      <c r="B5" s="325"/>
      <c r="C5" s="325"/>
      <c r="D5" s="325"/>
      <c r="E5" s="325"/>
      <c r="F5" s="325"/>
      <c r="G5" s="325"/>
      <c r="H5" s="325"/>
      <c r="I5" s="72">
        <v>2</v>
      </c>
      <c r="J5" s="80" t="s">
        <v>1</v>
      </c>
      <c r="K5" s="80" t="s">
        <v>2</v>
      </c>
    </row>
    <row r="6" spans="1:14" x14ac:dyDescent="0.2">
      <c r="A6" s="259" t="s">
        <v>186</v>
      </c>
      <c r="B6" s="280"/>
      <c r="C6" s="280"/>
      <c r="D6" s="280"/>
      <c r="E6" s="280"/>
      <c r="F6" s="280"/>
      <c r="G6" s="280"/>
      <c r="H6" s="280"/>
      <c r="I6" s="306"/>
      <c r="J6" s="306"/>
      <c r="K6" s="307"/>
    </row>
    <row r="7" spans="1:14" x14ac:dyDescent="0.2">
      <c r="A7" s="308" t="s">
        <v>187</v>
      </c>
      <c r="B7" s="326"/>
      <c r="C7" s="326"/>
      <c r="D7" s="326"/>
      <c r="E7" s="326"/>
      <c r="F7" s="326"/>
      <c r="G7" s="326"/>
      <c r="H7" s="327"/>
      <c r="I7" s="53">
        <v>1</v>
      </c>
      <c r="J7" s="172">
        <f>SUM(J8:J13)</f>
        <v>209347274</v>
      </c>
      <c r="K7" s="172">
        <f>SUM(K8:K13)</f>
        <v>194628533</v>
      </c>
      <c r="M7" s="64"/>
      <c r="N7" s="64"/>
    </row>
    <row r="8" spans="1:14" x14ac:dyDescent="0.2">
      <c r="A8" s="305" t="s">
        <v>293</v>
      </c>
      <c r="B8" s="319"/>
      <c r="C8" s="319"/>
      <c r="D8" s="319"/>
      <c r="E8" s="319"/>
      <c r="F8" s="319"/>
      <c r="G8" s="319"/>
      <c r="H8" s="320"/>
      <c r="I8" s="53">
        <v>2</v>
      </c>
      <c r="J8" s="74">
        <v>88839864</v>
      </c>
      <c r="K8" s="74">
        <v>-64842500</v>
      </c>
      <c r="M8" s="64"/>
      <c r="N8" s="64"/>
    </row>
    <row r="9" spans="1:14" x14ac:dyDescent="0.2">
      <c r="A9" s="305" t="s">
        <v>188</v>
      </c>
      <c r="B9" s="319"/>
      <c r="C9" s="319"/>
      <c r="D9" s="319"/>
      <c r="E9" s="319"/>
      <c r="F9" s="319"/>
      <c r="G9" s="319"/>
      <c r="H9" s="320"/>
      <c r="I9" s="53">
        <v>3</v>
      </c>
      <c r="J9" s="74">
        <v>103957043</v>
      </c>
      <c r="K9" s="74">
        <v>237275839</v>
      </c>
      <c r="M9" s="64"/>
      <c r="N9" s="64"/>
    </row>
    <row r="10" spans="1:14" x14ac:dyDescent="0.2">
      <c r="A10" s="305" t="s">
        <v>189</v>
      </c>
      <c r="B10" s="319"/>
      <c r="C10" s="319"/>
      <c r="D10" s="319"/>
      <c r="E10" s="319"/>
      <c r="F10" s="319"/>
      <c r="G10" s="319"/>
      <c r="H10" s="320"/>
      <c r="I10" s="53">
        <v>4</v>
      </c>
      <c r="J10" s="74">
        <v>21735702</v>
      </c>
      <c r="K10" s="74">
        <v>22221186</v>
      </c>
      <c r="M10" s="64"/>
      <c r="N10" s="64"/>
    </row>
    <row r="11" spans="1:14" ht="23.25" customHeight="1" x14ac:dyDescent="0.2">
      <c r="A11" s="305" t="s">
        <v>193</v>
      </c>
      <c r="B11" s="319"/>
      <c r="C11" s="319"/>
      <c r="D11" s="319"/>
      <c r="E11" s="319"/>
      <c r="F11" s="319"/>
      <c r="G11" s="319"/>
      <c r="H11" s="320"/>
      <c r="I11" s="53">
        <v>5</v>
      </c>
      <c r="J11" s="74">
        <v>-1309364</v>
      </c>
      <c r="K11" s="74">
        <v>-1313285</v>
      </c>
      <c r="M11" s="64"/>
      <c r="N11" s="64"/>
    </row>
    <row r="12" spans="1:14" x14ac:dyDescent="0.2">
      <c r="A12" s="305" t="s">
        <v>192</v>
      </c>
      <c r="B12" s="319"/>
      <c r="C12" s="319"/>
      <c r="D12" s="319"/>
      <c r="E12" s="319"/>
      <c r="F12" s="319"/>
      <c r="G12" s="319"/>
      <c r="H12" s="320"/>
      <c r="I12" s="53">
        <v>6</v>
      </c>
      <c r="J12" s="346">
        <v>0</v>
      </c>
      <c r="K12" s="74">
        <v>1476600</v>
      </c>
      <c r="M12" s="64"/>
      <c r="N12" s="64"/>
    </row>
    <row r="13" spans="1:14" x14ac:dyDescent="0.2">
      <c r="A13" s="305" t="s">
        <v>190</v>
      </c>
      <c r="B13" s="319"/>
      <c r="C13" s="319"/>
      <c r="D13" s="319"/>
      <c r="E13" s="319"/>
      <c r="F13" s="319"/>
      <c r="G13" s="319"/>
      <c r="H13" s="320"/>
      <c r="I13" s="53">
        <v>7</v>
      </c>
      <c r="J13" s="74">
        <v>-3875971</v>
      </c>
      <c r="K13" s="74">
        <v>-189307</v>
      </c>
      <c r="M13" s="64"/>
      <c r="N13" s="64"/>
    </row>
    <row r="14" spans="1:14" x14ac:dyDescent="0.2">
      <c r="A14" s="299" t="s">
        <v>194</v>
      </c>
      <c r="B14" s="319"/>
      <c r="C14" s="319"/>
      <c r="D14" s="319"/>
      <c r="E14" s="319"/>
      <c r="F14" s="319"/>
      <c r="G14" s="319"/>
      <c r="H14" s="320"/>
      <c r="I14" s="53">
        <v>8</v>
      </c>
      <c r="J14" s="173">
        <f>SUM(J15:J22)</f>
        <v>-749849272</v>
      </c>
      <c r="K14" s="173">
        <f>SUM(K15:K22)</f>
        <v>-276018865</v>
      </c>
      <c r="M14" s="64"/>
      <c r="N14" s="64"/>
    </row>
    <row r="15" spans="1:14" x14ac:dyDescent="0.2">
      <c r="A15" s="305" t="s">
        <v>191</v>
      </c>
      <c r="B15" s="319"/>
      <c r="C15" s="319"/>
      <c r="D15" s="319"/>
      <c r="E15" s="319"/>
      <c r="F15" s="319"/>
      <c r="G15" s="319"/>
      <c r="H15" s="320"/>
      <c r="I15" s="53">
        <v>9</v>
      </c>
      <c r="J15" s="74">
        <v>-111498102</v>
      </c>
      <c r="K15" s="74">
        <v>-621518645</v>
      </c>
      <c r="M15" s="64"/>
      <c r="N15" s="64"/>
    </row>
    <row r="16" spans="1:14" x14ac:dyDescent="0.2">
      <c r="A16" s="305" t="s">
        <v>195</v>
      </c>
      <c r="B16" s="319"/>
      <c r="C16" s="319"/>
      <c r="D16" s="319"/>
      <c r="E16" s="319"/>
      <c r="F16" s="319"/>
      <c r="G16" s="319"/>
      <c r="H16" s="320"/>
      <c r="I16" s="53">
        <v>10</v>
      </c>
      <c r="J16" s="74">
        <v>-98455125</v>
      </c>
      <c r="K16" s="74">
        <v>5459309</v>
      </c>
      <c r="M16" s="64"/>
      <c r="N16" s="64"/>
    </row>
    <row r="17" spans="1:14" x14ac:dyDescent="0.2">
      <c r="A17" s="305" t="s">
        <v>198</v>
      </c>
      <c r="B17" s="319"/>
      <c r="C17" s="319"/>
      <c r="D17" s="319"/>
      <c r="E17" s="319"/>
      <c r="F17" s="319"/>
      <c r="G17" s="319"/>
      <c r="H17" s="320"/>
      <c r="I17" s="53">
        <v>11</v>
      </c>
      <c r="J17" s="74">
        <v>135141318</v>
      </c>
      <c r="K17" s="74">
        <v>297932023</v>
      </c>
      <c r="M17" s="64"/>
      <c r="N17" s="64"/>
    </row>
    <row r="18" spans="1:14" x14ac:dyDescent="0.2">
      <c r="A18" s="305" t="s">
        <v>199</v>
      </c>
      <c r="B18" s="319"/>
      <c r="C18" s="319"/>
      <c r="D18" s="319"/>
      <c r="E18" s="319"/>
      <c r="F18" s="319"/>
      <c r="G18" s="319"/>
      <c r="H18" s="320"/>
      <c r="I18" s="53">
        <v>12</v>
      </c>
      <c r="J18" s="74">
        <v>-534189635</v>
      </c>
      <c r="K18" s="74">
        <v>-334729651</v>
      </c>
      <c r="M18" s="64"/>
      <c r="N18" s="64"/>
    </row>
    <row r="19" spans="1:14" ht="12.75" customHeight="1" x14ac:dyDescent="0.2">
      <c r="A19" s="305" t="s">
        <v>200</v>
      </c>
      <c r="B19" s="319"/>
      <c r="C19" s="319"/>
      <c r="D19" s="319"/>
      <c r="E19" s="319"/>
      <c r="F19" s="319"/>
      <c r="G19" s="319"/>
      <c r="H19" s="320"/>
      <c r="I19" s="53">
        <v>13</v>
      </c>
      <c r="J19" s="74">
        <v>-177294569</v>
      </c>
      <c r="K19" s="74">
        <v>18531506</v>
      </c>
      <c r="M19" s="64"/>
      <c r="N19" s="64"/>
    </row>
    <row r="20" spans="1:14" x14ac:dyDescent="0.2">
      <c r="A20" s="305" t="s">
        <v>201</v>
      </c>
      <c r="B20" s="319"/>
      <c r="C20" s="319"/>
      <c r="D20" s="319"/>
      <c r="E20" s="319"/>
      <c r="F20" s="319"/>
      <c r="G20" s="319"/>
      <c r="H20" s="320"/>
      <c r="I20" s="53">
        <v>14</v>
      </c>
      <c r="J20" s="74">
        <v>20685409</v>
      </c>
      <c r="K20" s="74">
        <v>310730975</v>
      </c>
      <c r="M20" s="64"/>
      <c r="N20" s="64"/>
    </row>
    <row r="21" spans="1:14" ht="12.75" customHeight="1" x14ac:dyDescent="0.2">
      <c r="A21" s="321" t="s">
        <v>202</v>
      </c>
      <c r="B21" s="322"/>
      <c r="C21" s="322"/>
      <c r="D21" s="322"/>
      <c r="E21" s="322"/>
      <c r="F21" s="322"/>
      <c r="G21" s="322"/>
      <c r="H21" s="323"/>
      <c r="I21" s="53">
        <v>15</v>
      </c>
      <c r="J21" s="346">
        <v>0</v>
      </c>
      <c r="K21" s="346">
        <v>0</v>
      </c>
      <c r="M21" s="64"/>
      <c r="N21" s="64"/>
    </row>
    <row r="22" spans="1:14" x14ac:dyDescent="0.2">
      <c r="A22" s="305" t="s">
        <v>203</v>
      </c>
      <c r="B22" s="300"/>
      <c r="C22" s="300"/>
      <c r="D22" s="300"/>
      <c r="E22" s="300"/>
      <c r="F22" s="300"/>
      <c r="G22" s="300"/>
      <c r="H22" s="301"/>
      <c r="I22" s="53">
        <v>16</v>
      </c>
      <c r="J22" s="74">
        <v>15761432</v>
      </c>
      <c r="K22" s="74">
        <v>47575618</v>
      </c>
      <c r="M22" s="64"/>
      <c r="N22" s="64"/>
    </row>
    <row r="23" spans="1:14" x14ac:dyDescent="0.2">
      <c r="A23" s="299" t="s">
        <v>204</v>
      </c>
      <c r="B23" s="300"/>
      <c r="C23" s="300"/>
      <c r="D23" s="300"/>
      <c r="E23" s="300"/>
      <c r="F23" s="300"/>
      <c r="G23" s="300"/>
      <c r="H23" s="301"/>
      <c r="I23" s="53">
        <v>17</v>
      </c>
      <c r="J23" s="173">
        <f>SUM(J24:J27)</f>
        <v>822040983</v>
      </c>
      <c r="K23" s="173">
        <f>SUM(K24:K27)</f>
        <v>144565801</v>
      </c>
      <c r="M23" s="64"/>
      <c r="N23" s="64"/>
    </row>
    <row r="24" spans="1:14" x14ac:dyDescent="0.2">
      <c r="A24" s="305" t="s">
        <v>205</v>
      </c>
      <c r="B24" s="300"/>
      <c r="C24" s="300"/>
      <c r="D24" s="300"/>
      <c r="E24" s="300"/>
      <c r="F24" s="300"/>
      <c r="G24" s="300"/>
      <c r="H24" s="301"/>
      <c r="I24" s="53">
        <v>18</v>
      </c>
      <c r="J24" s="74">
        <v>391906948</v>
      </c>
      <c r="K24" s="74">
        <v>262837846</v>
      </c>
      <c r="M24" s="64"/>
      <c r="N24" s="64"/>
    </row>
    <row r="25" spans="1:14" x14ac:dyDescent="0.2">
      <c r="A25" s="305" t="s">
        <v>206</v>
      </c>
      <c r="B25" s="300"/>
      <c r="C25" s="300"/>
      <c r="D25" s="300"/>
      <c r="E25" s="300"/>
      <c r="F25" s="300"/>
      <c r="G25" s="300"/>
      <c r="H25" s="301"/>
      <c r="I25" s="53">
        <v>19</v>
      </c>
      <c r="J25" s="74">
        <v>345168947</v>
      </c>
      <c r="K25" s="74">
        <v>-387718912</v>
      </c>
      <c r="M25" s="64"/>
      <c r="N25" s="64"/>
    </row>
    <row r="26" spans="1:14" x14ac:dyDescent="0.2">
      <c r="A26" s="305" t="s">
        <v>207</v>
      </c>
      <c r="B26" s="300"/>
      <c r="C26" s="300"/>
      <c r="D26" s="300"/>
      <c r="E26" s="300"/>
      <c r="F26" s="300"/>
      <c r="G26" s="300"/>
      <c r="H26" s="301"/>
      <c r="I26" s="53">
        <v>20</v>
      </c>
      <c r="J26" s="346">
        <v>0</v>
      </c>
      <c r="K26" s="74">
        <v>-3640667</v>
      </c>
      <c r="M26" s="64"/>
      <c r="N26" s="64"/>
    </row>
    <row r="27" spans="1:14" x14ac:dyDescent="0.2">
      <c r="A27" s="305" t="s">
        <v>208</v>
      </c>
      <c r="B27" s="300"/>
      <c r="C27" s="300"/>
      <c r="D27" s="300"/>
      <c r="E27" s="300"/>
      <c r="F27" s="300"/>
      <c r="G27" s="300"/>
      <c r="H27" s="301"/>
      <c r="I27" s="53">
        <v>21</v>
      </c>
      <c r="J27" s="74">
        <v>84965088</v>
      </c>
      <c r="K27" s="74">
        <v>273087534</v>
      </c>
      <c r="M27" s="64"/>
      <c r="N27" s="64"/>
    </row>
    <row r="28" spans="1:14" ht="23.25" customHeight="1" x14ac:dyDescent="0.2">
      <c r="A28" s="299" t="s">
        <v>209</v>
      </c>
      <c r="B28" s="300"/>
      <c r="C28" s="300"/>
      <c r="D28" s="300"/>
      <c r="E28" s="300"/>
      <c r="F28" s="300"/>
      <c r="G28" s="300"/>
      <c r="H28" s="301"/>
      <c r="I28" s="53">
        <v>22</v>
      </c>
      <c r="J28" s="173">
        <f>J7+J14+J23</f>
        <v>281538985</v>
      </c>
      <c r="K28" s="173">
        <f>K7+K14+K23</f>
        <v>63175469</v>
      </c>
      <c r="M28" s="64"/>
      <c r="N28" s="64"/>
    </row>
    <row r="29" spans="1:14" x14ac:dyDescent="0.2">
      <c r="A29" s="313" t="s">
        <v>210</v>
      </c>
      <c r="B29" s="314"/>
      <c r="C29" s="314"/>
      <c r="D29" s="314"/>
      <c r="E29" s="314"/>
      <c r="F29" s="314"/>
      <c r="G29" s="314"/>
      <c r="H29" s="315"/>
      <c r="I29" s="53">
        <v>23</v>
      </c>
      <c r="J29" s="74">
        <v>-65680</v>
      </c>
      <c r="K29" s="74">
        <v>-363028</v>
      </c>
      <c r="M29" s="64"/>
      <c r="N29" s="64"/>
    </row>
    <row r="30" spans="1:14" x14ac:dyDescent="0.2">
      <c r="A30" s="316" t="s">
        <v>211</v>
      </c>
      <c r="B30" s="317"/>
      <c r="C30" s="317"/>
      <c r="D30" s="317"/>
      <c r="E30" s="317"/>
      <c r="F30" s="317"/>
      <c r="G30" s="317"/>
      <c r="H30" s="318"/>
      <c r="I30" s="53">
        <v>24</v>
      </c>
      <c r="J30" s="174">
        <f>J28+J29</f>
        <v>281473305</v>
      </c>
      <c r="K30" s="174">
        <f>K28+K29</f>
        <v>62812441</v>
      </c>
      <c r="M30" s="64"/>
      <c r="N30" s="64"/>
    </row>
    <row r="31" spans="1:14" x14ac:dyDescent="0.2">
      <c r="A31" s="259" t="s">
        <v>212</v>
      </c>
      <c r="B31" s="280"/>
      <c r="C31" s="280"/>
      <c r="D31" s="280"/>
      <c r="E31" s="280"/>
      <c r="F31" s="280"/>
      <c r="G31" s="280"/>
      <c r="H31" s="280"/>
      <c r="I31" s="306"/>
      <c r="J31" s="306"/>
      <c r="K31" s="307"/>
      <c r="M31" s="64"/>
      <c r="N31" s="64"/>
    </row>
    <row r="32" spans="1:14" x14ac:dyDescent="0.2">
      <c r="A32" s="308" t="s">
        <v>213</v>
      </c>
      <c r="B32" s="309"/>
      <c r="C32" s="309"/>
      <c r="D32" s="309"/>
      <c r="E32" s="309"/>
      <c r="F32" s="309"/>
      <c r="G32" s="309"/>
      <c r="H32" s="310"/>
      <c r="I32" s="53">
        <v>25</v>
      </c>
      <c r="J32" s="175">
        <f>SUM(J33:J37)</f>
        <v>-9738738</v>
      </c>
      <c r="K32" s="175">
        <f>SUM(K33:K37)</f>
        <v>151230037</v>
      </c>
      <c r="M32" s="64"/>
      <c r="N32" s="64"/>
    </row>
    <row r="33" spans="1:14" ht="12.75" customHeight="1" x14ac:dyDescent="0.2">
      <c r="A33" s="305" t="s">
        <v>214</v>
      </c>
      <c r="B33" s="300"/>
      <c r="C33" s="300"/>
      <c r="D33" s="300"/>
      <c r="E33" s="300"/>
      <c r="F33" s="300"/>
      <c r="G33" s="300"/>
      <c r="H33" s="301"/>
      <c r="I33" s="53">
        <v>26</v>
      </c>
      <c r="J33" s="74">
        <v>-18696204</v>
      </c>
      <c r="K33" s="74">
        <v>-16138698</v>
      </c>
      <c r="M33" s="64"/>
      <c r="N33" s="64"/>
    </row>
    <row r="34" spans="1:14" ht="12.75" customHeight="1" x14ac:dyDescent="0.2">
      <c r="A34" s="305" t="s">
        <v>215</v>
      </c>
      <c r="B34" s="300"/>
      <c r="C34" s="300"/>
      <c r="D34" s="300"/>
      <c r="E34" s="300"/>
      <c r="F34" s="300"/>
      <c r="G34" s="300"/>
      <c r="H34" s="301"/>
      <c r="I34" s="53">
        <v>27</v>
      </c>
      <c r="J34" s="346">
        <v>0</v>
      </c>
      <c r="K34" s="346">
        <v>0</v>
      </c>
      <c r="M34" s="64"/>
      <c r="N34" s="64"/>
    </row>
    <row r="35" spans="1:14" ht="12.75" customHeight="1" x14ac:dyDescent="0.2">
      <c r="A35" s="305" t="s">
        <v>216</v>
      </c>
      <c r="B35" s="300"/>
      <c r="C35" s="300"/>
      <c r="D35" s="300"/>
      <c r="E35" s="300"/>
      <c r="F35" s="300"/>
      <c r="G35" s="300"/>
      <c r="H35" s="301"/>
      <c r="I35" s="53">
        <v>28</v>
      </c>
      <c r="J35" s="74">
        <v>8170116</v>
      </c>
      <c r="K35" s="74">
        <v>164353082</v>
      </c>
      <c r="M35" s="64"/>
      <c r="N35" s="64"/>
    </row>
    <row r="36" spans="1:14" x14ac:dyDescent="0.2">
      <c r="A36" s="305" t="s">
        <v>217</v>
      </c>
      <c r="B36" s="300"/>
      <c r="C36" s="300"/>
      <c r="D36" s="300"/>
      <c r="E36" s="300"/>
      <c r="F36" s="300"/>
      <c r="G36" s="300"/>
      <c r="H36" s="301"/>
      <c r="I36" s="53">
        <v>29</v>
      </c>
      <c r="J36" s="74">
        <v>787350</v>
      </c>
      <c r="K36" s="74">
        <v>3015653</v>
      </c>
      <c r="M36" s="64"/>
      <c r="N36" s="64"/>
    </row>
    <row r="37" spans="1:14" x14ac:dyDescent="0.2">
      <c r="A37" s="305" t="s">
        <v>226</v>
      </c>
      <c r="B37" s="300"/>
      <c r="C37" s="300"/>
      <c r="D37" s="300"/>
      <c r="E37" s="300"/>
      <c r="F37" s="300"/>
      <c r="G37" s="300"/>
      <c r="H37" s="301"/>
      <c r="I37" s="53">
        <v>30</v>
      </c>
      <c r="J37" s="346">
        <v>0</v>
      </c>
      <c r="K37" s="346">
        <v>0</v>
      </c>
      <c r="M37" s="64"/>
      <c r="N37" s="64"/>
    </row>
    <row r="38" spans="1:14" x14ac:dyDescent="0.2">
      <c r="A38" s="259" t="s">
        <v>218</v>
      </c>
      <c r="B38" s="280"/>
      <c r="C38" s="280"/>
      <c r="D38" s="280"/>
      <c r="E38" s="280"/>
      <c r="F38" s="280"/>
      <c r="G38" s="280"/>
      <c r="H38" s="280"/>
      <c r="I38" s="306"/>
      <c r="J38" s="306"/>
      <c r="K38" s="307"/>
      <c r="M38" s="64"/>
      <c r="N38" s="64"/>
    </row>
    <row r="39" spans="1:14" x14ac:dyDescent="0.2">
      <c r="A39" s="308" t="s">
        <v>219</v>
      </c>
      <c r="B39" s="309"/>
      <c r="C39" s="309"/>
      <c r="D39" s="309"/>
      <c r="E39" s="309"/>
      <c r="F39" s="309"/>
      <c r="G39" s="309"/>
      <c r="H39" s="310"/>
      <c r="I39" s="69">
        <v>31</v>
      </c>
      <c r="J39" s="175">
        <f>SUM(J40:J45)</f>
        <v>-233595293</v>
      </c>
      <c r="K39" s="175">
        <f>SUM(K40:K45)</f>
        <v>-83785363</v>
      </c>
      <c r="M39" s="64"/>
      <c r="N39" s="64"/>
    </row>
    <row r="40" spans="1:14" x14ac:dyDescent="0.2">
      <c r="A40" s="305" t="s">
        <v>220</v>
      </c>
      <c r="B40" s="300"/>
      <c r="C40" s="300"/>
      <c r="D40" s="300"/>
      <c r="E40" s="300"/>
      <c r="F40" s="300"/>
      <c r="G40" s="300"/>
      <c r="H40" s="301"/>
      <c r="I40" s="53">
        <v>32</v>
      </c>
      <c r="J40" s="74">
        <v>-202833078</v>
      </c>
      <c r="K40" s="74">
        <v>-83785363</v>
      </c>
      <c r="M40" s="64"/>
      <c r="N40" s="64"/>
    </row>
    <row r="41" spans="1:14" x14ac:dyDescent="0.2">
      <c r="A41" s="305" t="s">
        <v>221</v>
      </c>
      <c r="B41" s="300"/>
      <c r="C41" s="300"/>
      <c r="D41" s="300"/>
      <c r="E41" s="300"/>
      <c r="F41" s="300"/>
      <c r="G41" s="300"/>
      <c r="H41" s="301"/>
      <c r="I41" s="53">
        <v>33</v>
      </c>
      <c r="J41" s="346">
        <v>0</v>
      </c>
      <c r="K41" s="346">
        <v>0</v>
      </c>
      <c r="M41" s="64"/>
      <c r="N41" s="64"/>
    </row>
    <row r="42" spans="1:14" x14ac:dyDescent="0.2">
      <c r="A42" s="305" t="s">
        <v>222</v>
      </c>
      <c r="B42" s="300"/>
      <c r="C42" s="300"/>
      <c r="D42" s="300"/>
      <c r="E42" s="300"/>
      <c r="F42" s="300"/>
      <c r="G42" s="300"/>
      <c r="H42" s="301"/>
      <c r="I42" s="53">
        <v>34</v>
      </c>
      <c r="J42" s="346">
        <v>0</v>
      </c>
      <c r="K42" s="346">
        <v>0</v>
      </c>
      <c r="M42" s="64"/>
      <c r="N42" s="64"/>
    </row>
    <row r="43" spans="1:14" x14ac:dyDescent="0.2">
      <c r="A43" s="305" t="s">
        <v>223</v>
      </c>
      <c r="B43" s="300"/>
      <c r="C43" s="300"/>
      <c r="D43" s="300"/>
      <c r="E43" s="300"/>
      <c r="F43" s="300"/>
      <c r="G43" s="300"/>
      <c r="H43" s="301"/>
      <c r="I43" s="53">
        <v>35</v>
      </c>
      <c r="J43" s="346">
        <v>0</v>
      </c>
      <c r="K43" s="346">
        <v>0</v>
      </c>
      <c r="M43" s="64"/>
      <c r="N43" s="64"/>
    </row>
    <row r="44" spans="1:14" x14ac:dyDescent="0.2">
      <c r="A44" s="305" t="s">
        <v>224</v>
      </c>
      <c r="B44" s="300"/>
      <c r="C44" s="300"/>
      <c r="D44" s="300"/>
      <c r="E44" s="300"/>
      <c r="F44" s="300"/>
      <c r="G44" s="300"/>
      <c r="H44" s="301"/>
      <c r="I44" s="53">
        <v>36</v>
      </c>
      <c r="J44" s="74">
        <v>-30762215</v>
      </c>
      <c r="K44" s="346">
        <v>0</v>
      </c>
      <c r="M44" s="64"/>
      <c r="N44" s="64"/>
    </row>
    <row r="45" spans="1:14" x14ac:dyDescent="0.2">
      <c r="A45" s="305" t="s">
        <v>225</v>
      </c>
      <c r="B45" s="300"/>
      <c r="C45" s="300"/>
      <c r="D45" s="300"/>
      <c r="E45" s="300"/>
      <c r="F45" s="300"/>
      <c r="G45" s="300"/>
      <c r="H45" s="301"/>
      <c r="I45" s="53">
        <v>37</v>
      </c>
      <c r="J45" s="346">
        <v>0</v>
      </c>
      <c r="K45" s="346">
        <v>0</v>
      </c>
      <c r="M45" s="64"/>
      <c r="N45" s="64"/>
    </row>
    <row r="46" spans="1:14" ht="23.25" customHeight="1" x14ac:dyDescent="0.2">
      <c r="A46" s="299" t="s">
        <v>227</v>
      </c>
      <c r="B46" s="300"/>
      <c r="C46" s="300"/>
      <c r="D46" s="300"/>
      <c r="E46" s="300"/>
      <c r="F46" s="300"/>
      <c r="G46" s="300"/>
      <c r="H46" s="301"/>
      <c r="I46" s="53">
        <v>38</v>
      </c>
      <c r="J46" s="173">
        <f>J30+J32+J39</f>
        <v>38139274</v>
      </c>
      <c r="K46" s="173">
        <f>K30+K32+K39</f>
        <v>130257115</v>
      </c>
      <c r="M46" s="64"/>
      <c r="N46" s="64"/>
    </row>
    <row r="47" spans="1:14" x14ac:dyDescent="0.2">
      <c r="A47" s="305" t="s">
        <v>228</v>
      </c>
      <c r="B47" s="300"/>
      <c r="C47" s="300"/>
      <c r="D47" s="300"/>
      <c r="E47" s="300"/>
      <c r="F47" s="300"/>
      <c r="G47" s="300"/>
      <c r="H47" s="301"/>
      <c r="I47" s="53">
        <v>39</v>
      </c>
      <c r="J47" s="74">
        <v>193857</v>
      </c>
      <c r="K47" s="74">
        <v>902877</v>
      </c>
      <c r="M47" s="64"/>
      <c r="N47" s="64"/>
    </row>
    <row r="48" spans="1:14" x14ac:dyDescent="0.2">
      <c r="A48" s="299" t="s">
        <v>229</v>
      </c>
      <c r="B48" s="300"/>
      <c r="C48" s="300"/>
      <c r="D48" s="300"/>
      <c r="E48" s="300"/>
      <c r="F48" s="300"/>
      <c r="G48" s="300"/>
      <c r="H48" s="301"/>
      <c r="I48" s="53">
        <v>40</v>
      </c>
      <c r="J48" s="173">
        <f>J46+J47</f>
        <v>38333131</v>
      </c>
      <c r="K48" s="173">
        <f>K46+K47</f>
        <v>131159992</v>
      </c>
      <c r="M48" s="64"/>
      <c r="N48" s="64"/>
    </row>
    <row r="49" spans="1:14" x14ac:dyDescent="0.2">
      <c r="A49" s="299" t="s">
        <v>230</v>
      </c>
      <c r="B49" s="300"/>
      <c r="C49" s="300"/>
      <c r="D49" s="300"/>
      <c r="E49" s="300"/>
      <c r="F49" s="300"/>
      <c r="G49" s="300"/>
      <c r="H49" s="301"/>
      <c r="I49" s="65">
        <v>41</v>
      </c>
      <c r="J49" s="73">
        <v>412197218</v>
      </c>
      <c r="K49" s="73">
        <v>421479852</v>
      </c>
      <c r="L49" s="81"/>
      <c r="M49" s="64"/>
      <c r="N49" s="64"/>
    </row>
    <row r="50" spans="1:14" x14ac:dyDescent="0.2">
      <c r="A50" s="302" t="s">
        <v>231</v>
      </c>
      <c r="B50" s="303"/>
      <c r="C50" s="303"/>
      <c r="D50" s="303"/>
      <c r="E50" s="303"/>
      <c r="F50" s="303"/>
      <c r="G50" s="303"/>
      <c r="H50" s="304"/>
      <c r="I50" s="55">
        <v>42</v>
      </c>
      <c r="J50" s="174">
        <f>IF(J48+J49&gt;=0,J48+J49,0)</f>
        <v>450530349</v>
      </c>
      <c r="K50" s="174">
        <f>IF(K48+K49&gt;=0,K48+K49,0)</f>
        <v>552639844</v>
      </c>
      <c r="M50" s="64"/>
      <c r="N50" s="64"/>
    </row>
    <row r="51" spans="1:14" s="57" customFormat="1" x14ac:dyDescent="0.2">
      <c r="J51" s="82"/>
      <c r="K51" s="83"/>
      <c r="L51" s="76"/>
    </row>
    <row r="52" spans="1:14" s="57" customFormat="1" x14ac:dyDescent="0.2">
      <c r="J52" s="146"/>
      <c r="K52" s="83"/>
      <c r="L52" s="76"/>
    </row>
    <row r="53" spans="1:14" s="57" customFormat="1" x14ac:dyDescent="0.2">
      <c r="J53" s="146"/>
      <c r="K53" s="82"/>
      <c r="L53" s="76"/>
    </row>
    <row r="54" spans="1:14" s="57" customFormat="1" x14ac:dyDescent="0.2">
      <c r="J54" s="82"/>
      <c r="K54" s="82"/>
      <c r="L54" s="76"/>
    </row>
    <row r="55" spans="1:14" s="57" customFormat="1" x14ac:dyDescent="0.2">
      <c r="J55" s="82"/>
      <c r="K55" s="82"/>
      <c r="L55" s="76"/>
    </row>
    <row r="56" spans="1:14" s="57" customFormat="1" x14ac:dyDescent="0.2">
      <c r="J56" s="82"/>
      <c r="K56" s="82"/>
      <c r="L56" s="76"/>
    </row>
    <row r="57" spans="1:14" s="57" customFormat="1" x14ac:dyDescent="0.2">
      <c r="J57" s="82"/>
      <c r="K57" s="82"/>
      <c r="L57" s="76"/>
    </row>
    <row r="58" spans="1:14" s="57" customFormat="1" x14ac:dyDescent="0.2">
      <c r="J58" s="82"/>
      <c r="K58" s="82"/>
      <c r="L58" s="76"/>
    </row>
    <row r="59" spans="1:14" s="57" customFormat="1" x14ac:dyDescent="0.2">
      <c r="J59" s="82"/>
      <c r="K59" s="82"/>
      <c r="L59" s="76"/>
    </row>
    <row r="60" spans="1:14" s="57" customFormat="1" x14ac:dyDescent="0.2">
      <c r="J60" s="82"/>
      <c r="K60" s="82"/>
      <c r="L60" s="76"/>
    </row>
    <row r="61" spans="1:14" s="57" customFormat="1" x14ac:dyDescent="0.2">
      <c r="J61" s="82"/>
      <c r="K61" s="82"/>
      <c r="L61" s="76"/>
    </row>
    <row r="62" spans="1:14" s="57" customFormat="1" x14ac:dyDescent="0.2">
      <c r="J62" s="82"/>
      <c r="K62" s="82"/>
      <c r="L62" s="76"/>
    </row>
    <row r="63" spans="1:14" s="57" customFormat="1" x14ac:dyDescent="0.2">
      <c r="J63" s="82"/>
      <c r="K63" s="82"/>
      <c r="L63" s="76"/>
    </row>
    <row r="64" spans="1:14" s="57" customFormat="1" x14ac:dyDescent="0.2">
      <c r="J64" s="82"/>
      <c r="K64" s="82"/>
      <c r="L64" s="76"/>
    </row>
    <row r="65" spans="10:12" s="57" customFormat="1" x14ac:dyDescent="0.2">
      <c r="J65" s="82"/>
      <c r="K65" s="82"/>
      <c r="L65" s="76"/>
    </row>
    <row r="66" spans="10:12" s="57" customFormat="1" x14ac:dyDescent="0.2">
      <c r="J66" s="82"/>
      <c r="K66" s="82"/>
      <c r="L66" s="76"/>
    </row>
    <row r="67" spans="10:12" s="57" customFormat="1" x14ac:dyDescent="0.2">
      <c r="J67" s="82"/>
      <c r="K67" s="82"/>
      <c r="L67" s="76"/>
    </row>
    <row r="68" spans="10:12" s="57" customFormat="1" x14ac:dyDescent="0.2">
      <c r="J68" s="82"/>
      <c r="K68" s="82"/>
      <c r="L68" s="76"/>
    </row>
    <row r="69" spans="10:12" s="57" customFormat="1" x14ac:dyDescent="0.2">
      <c r="J69" s="82"/>
      <c r="K69" s="82"/>
      <c r="L69" s="76"/>
    </row>
    <row r="70" spans="10:12" s="57" customFormat="1" x14ac:dyDescent="0.2">
      <c r="J70" s="82"/>
      <c r="K70" s="82"/>
      <c r="L70" s="76"/>
    </row>
    <row r="71" spans="10:12" s="57" customFormat="1" x14ac:dyDescent="0.2">
      <c r="J71" s="82"/>
      <c r="K71" s="82"/>
      <c r="L71" s="76"/>
    </row>
    <row r="72" spans="10:12" s="57" customFormat="1" x14ac:dyDescent="0.2">
      <c r="J72" s="82"/>
      <c r="K72" s="82"/>
      <c r="L72" s="76"/>
    </row>
    <row r="73" spans="10:12" s="57" customFormat="1" x14ac:dyDescent="0.2">
      <c r="J73" s="82"/>
      <c r="K73" s="82"/>
      <c r="L73" s="76"/>
    </row>
    <row r="74" spans="10:12" s="57" customFormat="1" x14ac:dyDescent="0.2">
      <c r="J74" s="82"/>
      <c r="K74" s="82"/>
      <c r="L74" s="76"/>
    </row>
    <row r="75" spans="10:12" s="57" customFormat="1" x14ac:dyDescent="0.2">
      <c r="J75" s="82"/>
      <c r="K75" s="82"/>
      <c r="L75" s="76"/>
    </row>
    <row r="76" spans="10:12" s="57" customFormat="1" x14ac:dyDescent="0.2">
      <c r="J76" s="82"/>
      <c r="K76" s="82"/>
      <c r="L76" s="76"/>
    </row>
    <row r="77" spans="10:12" s="57" customFormat="1" x14ac:dyDescent="0.2">
      <c r="J77" s="82"/>
      <c r="K77" s="82"/>
      <c r="L77" s="76"/>
    </row>
    <row r="78" spans="10:12" s="57" customFormat="1" x14ac:dyDescent="0.2">
      <c r="J78" s="82"/>
      <c r="K78" s="82"/>
      <c r="L78" s="76"/>
    </row>
    <row r="79" spans="10:12" s="57" customFormat="1" x14ac:dyDescent="0.2">
      <c r="J79" s="82"/>
      <c r="K79" s="82"/>
      <c r="L79" s="76"/>
    </row>
    <row r="80" spans="10:12" s="57" customFormat="1" x14ac:dyDescent="0.2">
      <c r="J80" s="82"/>
      <c r="K80" s="82"/>
      <c r="L80" s="76"/>
    </row>
    <row r="81" spans="10:12" s="57" customFormat="1" x14ac:dyDescent="0.2">
      <c r="J81" s="82"/>
      <c r="K81" s="82"/>
      <c r="L81" s="76"/>
    </row>
    <row r="82" spans="10:12" s="57" customFormat="1" x14ac:dyDescent="0.2">
      <c r="J82" s="82"/>
      <c r="K82" s="82"/>
      <c r="L82" s="76"/>
    </row>
    <row r="83" spans="10:12" s="57" customFormat="1" x14ac:dyDescent="0.2">
      <c r="J83" s="82"/>
      <c r="K83" s="82"/>
      <c r="L83" s="76"/>
    </row>
    <row r="84" spans="10:12" s="57" customFormat="1" x14ac:dyDescent="0.2">
      <c r="J84" s="82"/>
      <c r="K84" s="82"/>
      <c r="L84" s="76"/>
    </row>
    <row r="85" spans="10:12" s="57" customFormat="1" x14ac:dyDescent="0.2">
      <c r="J85" s="82"/>
      <c r="K85" s="82"/>
      <c r="L85" s="76"/>
    </row>
    <row r="86" spans="10:12" s="57" customFormat="1" x14ac:dyDescent="0.2">
      <c r="J86" s="82"/>
      <c r="K86" s="82"/>
      <c r="L86" s="76"/>
    </row>
    <row r="87" spans="10:12" s="57" customFormat="1" x14ac:dyDescent="0.2">
      <c r="J87" s="82"/>
      <c r="K87" s="82"/>
      <c r="L87" s="76"/>
    </row>
    <row r="88" spans="10:12" s="57" customFormat="1" x14ac:dyDescent="0.2">
      <c r="J88" s="82"/>
      <c r="K88" s="82"/>
      <c r="L88" s="76"/>
    </row>
    <row r="89" spans="10:12" s="57" customFormat="1" x14ac:dyDescent="0.2">
      <c r="J89" s="82"/>
      <c r="K89" s="82"/>
      <c r="L89" s="76"/>
    </row>
    <row r="90" spans="10:12" s="57" customFormat="1" x14ac:dyDescent="0.2">
      <c r="J90" s="82"/>
      <c r="K90" s="82"/>
      <c r="L90" s="76"/>
    </row>
    <row r="91" spans="10:12" s="57" customFormat="1" x14ac:dyDescent="0.2">
      <c r="J91" s="82"/>
      <c r="K91" s="82"/>
      <c r="L91" s="76"/>
    </row>
    <row r="92" spans="10:12" s="57" customFormat="1" x14ac:dyDescent="0.2">
      <c r="J92" s="82"/>
      <c r="K92" s="82"/>
      <c r="L92" s="76"/>
    </row>
    <row r="93" spans="10:12" s="57" customFormat="1" x14ac:dyDescent="0.2">
      <c r="J93" s="82"/>
      <c r="K93" s="82"/>
      <c r="L93" s="76"/>
    </row>
    <row r="94" spans="10:12" s="57" customFormat="1" x14ac:dyDescent="0.2">
      <c r="J94" s="82"/>
      <c r="K94" s="82"/>
      <c r="L94" s="76"/>
    </row>
    <row r="95" spans="10:12" s="57" customFormat="1" x14ac:dyDescent="0.2">
      <c r="J95" s="82"/>
      <c r="K95" s="82"/>
      <c r="L95" s="76"/>
    </row>
    <row r="96" spans="10:12" s="57" customFormat="1" x14ac:dyDescent="0.2">
      <c r="J96" s="82"/>
      <c r="K96" s="82"/>
      <c r="L96" s="76"/>
    </row>
    <row r="97" spans="10:12" s="57" customFormat="1" x14ac:dyDescent="0.2">
      <c r="J97" s="82"/>
      <c r="K97" s="82"/>
      <c r="L97" s="76"/>
    </row>
    <row r="98" spans="10:12" s="57" customFormat="1" x14ac:dyDescent="0.2">
      <c r="J98" s="82"/>
      <c r="K98" s="82"/>
      <c r="L98" s="76"/>
    </row>
    <row r="99" spans="10:12" s="57" customFormat="1" x14ac:dyDescent="0.2">
      <c r="J99" s="82"/>
      <c r="K99" s="82"/>
      <c r="L99" s="76"/>
    </row>
    <row r="100" spans="10:12" s="57" customFormat="1" x14ac:dyDescent="0.2">
      <c r="J100" s="82"/>
      <c r="K100" s="82"/>
      <c r="L100" s="76"/>
    </row>
    <row r="101" spans="10:12" s="57" customFormat="1" x14ac:dyDescent="0.2">
      <c r="J101" s="82"/>
      <c r="K101" s="82"/>
      <c r="L101" s="76"/>
    </row>
    <row r="102" spans="10:12" s="57" customFormat="1" x14ac:dyDescent="0.2">
      <c r="J102" s="82"/>
      <c r="K102" s="82"/>
      <c r="L102" s="76"/>
    </row>
    <row r="103" spans="10:12" s="57" customFormat="1" x14ac:dyDescent="0.2">
      <c r="J103" s="82"/>
      <c r="K103" s="82"/>
      <c r="L103" s="76"/>
    </row>
    <row r="104" spans="10:12" s="57" customFormat="1" x14ac:dyDescent="0.2">
      <c r="J104" s="82"/>
      <c r="K104" s="82"/>
      <c r="L104" s="76"/>
    </row>
    <row r="105" spans="10:12" s="57" customFormat="1" x14ac:dyDescent="0.2">
      <c r="J105" s="82"/>
      <c r="K105" s="82"/>
      <c r="L105" s="76"/>
    </row>
    <row r="106" spans="10:12" s="57" customFormat="1" x14ac:dyDescent="0.2">
      <c r="J106" s="82"/>
      <c r="K106" s="82"/>
      <c r="L106" s="76"/>
    </row>
    <row r="107" spans="10:12" s="57" customFormat="1" x14ac:dyDescent="0.2">
      <c r="J107" s="82"/>
      <c r="K107" s="82"/>
      <c r="L107" s="76"/>
    </row>
    <row r="108" spans="10:12" s="57" customFormat="1" x14ac:dyDescent="0.2">
      <c r="J108" s="82"/>
      <c r="K108" s="82"/>
      <c r="L108" s="76"/>
    </row>
    <row r="109" spans="10:12" s="57" customFormat="1" x14ac:dyDescent="0.2">
      <c r="J109" s="82"/>
      <c r="K109" s="82"/>
      <c r="L109" s="76"/>
    </row>
    <row r="110" spans="10:12" s="57" customFormat="1" x14ac:dyDescent="0.2">
      <c r="J110" s="82"/>
      <c r="K110" s="82"/>
      <c r="L110" s="76"/>
    </row>
  </sheetData>
  <protectedRanges>
    <protectedRange sqref="E3:F3" name="Range1_1_1"/>
    <protectedRange sqref="H3:I3" name="Range1_3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3">
    <dataValidation type="whole" operator="greaterThanOrEqual" allowBlank="1" showInputMessage="1" showErrorMessage="1" errorTitle="Neispravan unos" error="Dopušten je upis samo cjelobrojnih pozitivnih vrijednosti." sqref="J10 J49:K49">
      <formula1>0</formula1>
    </dataValidation>
    <dataValidation type="whole" operator="notEqual" allowBlank="1" showInputMessage="1" showErrorMessage="1" errorTitle="Neispravan unos" error="Dopušten je upis samo cjelobrojnih vrijednosti (pozitivnih i negativnih)." sqref="J8:J9 J33:K37 J24:K27 K8:K13 J11:J13 J30:K30 J15:K22 K29 J40:K45 J47:K47">
      <formula1>9999999999</formula1>
    </dataValidation>
    <dataValidation type="whole" operator="lessThanOrEqual" allowBlank="1" showInputMessage="1" showErrorMessage="1" errorTitle="Neispravan unos" error="Ova vrijednost se upisuje kao cijeli broj s negativnim predznakom (mora biti nula ili negativna)." sqref="J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H8" sqref="H8"/>
    </sheetView>
  </sheetViews>
  <sheetFormatPr defaultColWidth="9.140625" defaultRowHeight="12.75" x14ac:dyDescent="0.2"/>
  <cols>
    <col min="1" max="2" width="9.140625" style="47"/>
    <col min="3" max="3" width="27.28515625" style="47" customWidth="1"/>
    <col min="4" max="4" width="9.140625" style="47"/>
    <col min="5" max="12" width="17.7109375" style="47" customWidth="1"/>
    <col min="13" max="16384" width="9.140625" style="47"/>
  </cols>
  <sheetData>
    <row r="2" spans="1:12" ht="15.75" x14ac:dyDescent="0.25">
      <c r="A2" s="311" t="s">
        <v>163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ht="12.75" customHeight="1" x14ac:dyDescent="0.2">
      <c r="C3" s="237" t="s">
        <v>154</v>
      </c>
      <c r="D3" s="238"/>
      <c r="E3" s="284" t="s">
        <v>280</v>
      </c>
      <c r="F3" s="285"/>
      <c r="G3" s="150" t="s">
        <v>155</v>
      </c>
      <c r="H3" s="239" t="s">
        <v>283</v>
      </c>
      <c r="I3" s="240"/>
      <c r="K3" s="312" t="s">
        <v>53</v>
      </c>
      <c r="L3" s="287"/>
    </row>
    <row r="4" spans="1:12" ht="12.75" customHeight="1" x14ac:dyDescent="0.2">
      <c r="A4" s="324" t="s">
        <v>79</v>
      </c>
      <c r="B4" s="324"/>
      <c r="C4" s="324"/>
      <c r="D4" s="340" t="s">
        <v>150</v>
      </c>
      <c r="E4" s="325" t="s">
        <v>171</v>
      </c>
      <c r="F4" s="341"/>
      <c r="G4" s="341"/>
      <c r="H4" s="341"/>
      <c r="I4" s="341"/>
      <c r="J4" s="341"/>
      <c r="K4" s="325" t="s">
        <v>169</v>
      </c>
      <c r="L4" s="325" t="s">
        <v>170</v>
      </c>
    </row>
    <row r="5" spans="1:12" ht="22.5" x14ac:dyDescent="0.2">
      <c r="A5" s="339"/>
      <c r="B5" s="339"/>
      <c r="C5" s="339"/>
      <c r="D5" s="341"/>
      <c r="E5" s="66" t="s">
        <v>164</v>
      </c>
      <c r="F5" s="66" t="s">
        <v>165</v>
      </c>
      <c r="G5" s="66" t="s">
        <v>166</v>
      </c>
      <c r="H5" s="66" t="s">
        <v>167</v>
      </c>
      <c r="I5" s="66" t="s">
        <v>292</v>
      </c>
      <c r="J5" s="149" t="s">
        <v>168</v>
      </c>
      <c r="K5" s="325"/>
      <c r="L5" s="325"/>
    </row>
    <row r="6" spans="1:12" x14ac:dyDescent="0.2">
      <c r="A6" s="336">
        <v>1</v>
      </c>
      <c r="B6" s="336"/>
      <c r="C6" s="336"/>
      <c r="D6" s="67">
        <v>2</v>
      </c>
      <c r="E6" s="68" t="s">
        <v>1</v>
      </c>
      <c r="F6" s="68" t="s">
        <v>2</v>
      </c>
      <c r="G6" s="68" t="s">
        <v>3</v>
      </c>
      <c r="H6" s="68" t="s">
        <v>4</v>
      </c>
      <c r="I6" s="68" t="s">
        <v>5</v>
      </c>
      <c r="J6" s="68" t="s">
        <v>6</v>
      </c>
      <c r="K6" s="68" t="s">
        <v>7</v>
      </c>
      <c r="L6" s="68" t="s">
        <v>8</v>
      </c>
    </row>
    <row r="7" spans="1:12" x14ac:dyDescent="0.2">
      <c r="A7" s="337" t="s">
        <v>281</v>
      </c>
      <c r="B7" s="338"/>
      <c r="C7" s="338"/>
      <c r="D7" s="69">
        <v>1</v>
      </c>
      <c r="E7" s="345">
        <v>1214775000</v>
      </c>
      <c r="F7" s="345">
        <v>-477000</v>
      </c>
      <c r="G7" s="345">
        <v>369783858</v>
      </c>
      <c r="H7" s="345">
        <v>82293647</v>
      </c>
      <c r="I7" s="345">
        <v>188277328</v>
      </c>
      <c r="J7" s="345">
        <v>84690116</v>
      </c>
      <c r="K7" s="351">
        <v>0</v>
      </c>
      <c r="L7" s="186">
        <f>SUM(E7:J7)</f>
        <v>1939342949</v>
      </c>
    </row>
    <row r="8" spans="1:12" ht="22.5" customHeight="1" x14ac:dyDescent="0.2">
      <c r="A8" s="328" t="s">
        <v>172</v>
      </c>
      <c r="B8" s="329"/>
      <c r="C8" s="329"/>
      <c r="D8" s="53">
        <v>2</v>
      </c>
      <c r="E8" s="347">
        <v>0</v>
      </c>
      <c r="F8" s="347">
        <v>0</v>
      </c>
      <c r="G8" s="347">
        <v>0</v>
      </c>
      <c r="H8" s="344">
        <v>-53432254</v>
      </c>
      <c r="I8" s="347">
        <v>0</v>
      </c>
      <c r="J8" s="347">
        <v>0</v>
      </c>
      <c r="K8" s="347">
        <v>0</v>
      </c>
      <c r="L8" s="178">
        <f>+SUM(E8:K8)</f>
        <v>-53432254</v>
      </c>
    </row>
    <row r="9" spans="1:12" ht="15.75" customHeight="1" x14ac:dyDescent="0.2">
      <c r="A9" s="330" t="s">
        <v>282</v>
      </c>
      <c r="B9" s="331"/>
      <c r="C9" s="331"/>
      <c r="D9" s="53">
        <v>3</v>
      </c>
      <c r="E9" s="176">
        <f>SUM(E7:E8)</f>
        <v>1214775000</v>
      </c>
      <c r="F9" s="176">
        <f t="shared" ref="F9:K9" si="0">SUM(F7:F8)</f>
        <v>-477000</v>
      </c>
      <c r="G9" s="176">
        <f t="shared" si="0"/>
        <v>369783858</v>
      </c>
      <c r="H9" s="176">
        <f t="shared" si="0"/>
        <v>28861393</v>
      </c>
      <c r="I9" s="176">
        <f t="shared" si="0"/>
        <v>188277328</v>
      </c>
      <c r="J9" s="176">
        <f>SUM(J7:J8)</f>
        <v>84690116</v>
      </c>
      <c r="K9" s="348">
        <f t="shared" si="0"/>
        <v>0</v>
      </c>
      <c r="L9" s="176">
        <f>SUM(L7:L8)</f>
        <v>1885910695</v>
      </c>
    </row>
    <row r="10" spans="1:12" ht="14.25" customHeight="1" x14ac:dyDescent="0.2">
      <c r="A10" s="328" t="s">
        <v>173</v>
      </c>
      <c r="B10" s="329"/>
      <c r="C10" s="329"/>
      <c r="D10" s="53">
        <v>4</v>
      </c>
      <c r="E10" s="347">
        <v>0</v>
      </c>
      <c r="F10" s="347">
        <v>0</v>
      </c>
      <c r="G10" s="347">
        <v>0</v>
      </c>
      <c r="H10" s="347">
        <v>0</v>
      </c>
      <c r="I10" s="347">
        <v>0</v>
      </c>
      <c r="J10" s="344">
        <v>817457</v>
      </c>
      <c r="K10" s="347">
        <v>0</v>
      </c>
      <c r="L10" s="178">
        <f>+SUM(E10:K10)</f>
        <v>817457</v>
      </c>
    </row>
    <row r="11" spans="1:12" ht="21.75" customHeight="1" x14ac:dyDescent="0.2">
      <c r="A11" s="328" t="s">
        <v>174</v>
      </c>
      <c r="B11" s="329"/>
      <c r="C11" s="329"/>
      <c r="D11" s="53">
        <v>5</v>
      </c>
      <c r="E11" s="347">
        <v>0</v>
      </c>
      <c r="F11" s="347">
        <v>0</v>
      </c>
      <c r="G11" s="347">
        <v>0</v>
      </c>
      <c r="H11" s="347">
        <v>0</v>
      </c>
      <c r="I11" s="347">
        <v>0</v>
      </c>
      <c r="J11" s="344">
        <v>-1797966</v>
      </c>
      <c r="K11" s="347">
        <v>0</v>
      </c>
      <c r="L11" s="178">
        <f t="shared" ref="L11:L21" si="1">+SUM(E11:K11)</f>
        <v>-1797966</v>
      </c>
    </row>
    <row r="12" spans="1:12" ht="22.5" customHeight="1" x14ac:dyDescent="0.2">
      <c r="A12" s="328" t="s">
        <v>175</v>
      </c>
      <c r="B12" s="329"/>
      <c r="C12" s="329"/>
      <c r="D12" s="53">
        <v>6</v>
      </c>
      <c r="E12" s="347">
        <v>0</v>
      </c>
      <c r="F12" s="347">
        <v>0</v>
      </c>
      <c r="G12" s="347">
        <v>0</v>
      </c>
      <c r="H12" s="347">
        <v>0</v>
      </c>
      <c r="I12" s="347">
        <v>0</v>
      </c>
      <c r="J12" s="344">
        <v>120593</v>
      </c>
      <c r="K12" s="347">
        <v>0</v>
      </c>
      <c r="L12" s="178">
        <f t="shared" si="1"/>
        <v>120593</v>
      </c>
    </row>
    <row r="13" spans="1:12" ht="14.25" customHeight="1" x14ac:dyDescent="0.2">
      <c r="A13" s="328" t="s">
        <v>176</v>
      </c>
      <c r="B13" s="329"/>
      <c r="C13" s="329"/>
      <c r="D13" s="53">
        <v>7</v>
      </c>
      <c r="E13" s="347">
        <v>0</v>
      </c>
      <c r="F13" s="347">
        <v>0</v>
      </c>
      <c r="G13" s="347">
        <v>0</v>
      </c>
      <c r="H13" s="347">
        <v>0</v>
      </c>
      <c r="I13" s="347">
        <v>0</v>
      </c>
      <c r="J13" s="347">
        <v>0</v>
      </c>
      <c r="K13" s="347">
        <v>0</v>
      </c>
      <c r="L13" s="349">
        <f t="shared" si="1"/>
        <v>0</v>
      </c>
    </row>
    <row r="14" spans="1:12" ht="24" customHeight="1" x14ac:dyDescent="0.2">
      <c r="A14" s="330" t="s">
        <v>177</v>
      </c>
      <c r="B14" s="331"/>
      <c r="C14" s="331"/>
      <c r="D14" s="53">
        <v>8</v>
      </c>
      <c r="E14" s="348">
        <f>SUM(E10:E13)</f>
        <v>0</v>
      </c>
      <c r="F14" s="348">
        <f t="shared" ref="F14:L14" si="2">SUM(F10:F13)</f>
        <v>0</v>
      </c>
      <c r="G14" s="348">
        <f t="shared" si="2"/>
        <v>0</v>
      </c>
      <c r="H14" s="348">
        <f t="shared" si="2"/>
        <v>0</v>
      </c>
      <c r="I14" s="348">
        <f t="shared" si="2"/>
        <v>0</v>
      </c>
      <c r="J14" s="176">
        <f t="shared" si="2"/>
        <v>-859916</v>
      </c>
      <c r="K14" s="348">
        <f t="shared" si="2"/>
        <v>0</v>
      </c>
      <c r="L14" s="176">
        <f t="shared" si="2"/>
        <v>-859916</v>
      </c>
    </row>
    <row r="15" spans="1:12" x14ac:dyDescent="0.2">
      <c r="A15" s="328" t="s">
        <v>291</v>
      </c>
      <c r="B15" s="329"/>
      <c r="C15" s="329"/>
      <c r="D15" s="53">
        <v>9</v>
      </c>
      <c r="E15" s="347">
        <v>0</v>
      </c>
      <c r="F15" s="347">
        <v>0</v>
      </c>
      <c r="G15" s="347">
        <v>0</v>
      </c>
      <c r="H15" s="347">
        <v>0</v>
      </c>
      <c r="I15" s="344">
        <f>+[2]PK!$I$15</f>
        <v>-64503999</v>
      </c>
      <c r="J15" s="347">
        <v>0</v>
      </c>
      <c r="K15" s="347">
        <v>0</v>
      </c>
      <c r="L15" s="178">
        <f t="shared" si="1"/>
        <v>-64503999</v>
      </c>
    </row>
    <row r="16" spans="1:12" ht="27.75" customHeight="1" x14ac:dyDescent="0.2">
      <c r="A16" s="330" t="s">
        <v>178</v>
      </c>
      <c r="B16" s="331"/>
      <c r="C16" s="331"/>
      <c r="D16" s="53">
        <v>10</v>
      </c>
      <c r="E16" s="348">
        <f>SUM(E14:E15)</f>
        <v>0</v>
      </c>
      <c r="F16" s="348">
        <f t="shared" ref="F16:L16" si="3">SUM(F14:F15)</f>
        <v>0</v>
      </c>
      <c r="G16" s="348">
        <f t="shared" si="3"/>
        <v>0</v>
      </c>
      <c r="H16" s="348">
        <f t="shared" si="3"/>
        <v>0</v>
      </c>
      <c r="I16" s="176">
        <f t="shared" si="3"/>
        <v>-64503999</v>
      </c>
      <c r="J16" s="176">
        <f t="shared" si="3"/>
        <v>-859916</v>
      </c>
      <c r="K16" s="348">
        <f t="shared" si="3"/>
        <v>0</v>
      </c>
      <c r="L16" s="176">
        <f t="shared" si="3"/>
        <v>-65363915</v>
      </c>
    </row>
    <row r="17" spans="1:12" x14ac:dyDescent="0.2">
      <c r="A17" s="328" t="s">
        <v>179</v>
      </c>
      <c r="B17" s="329"/>
      <c r="C17" s="329"/>
      <c r="D17" s="53">
        <v>11</v>
      </c>
      <c r="E17" s="347">
        <v>0</v>
      </c>
      <c r="F17" s="347">
        <v>0</v>
      </c>
      <c r="G17" s="347">
        <v>0</v>
      </c>
      <c r="H17" s="347">
        <v>0</v>
      </c>
      <c r="I17" s="347">
        <v>0</v>
      </c>
      <c r="J17" s="347">
        <v>0</v>
      </c>
      <c r="K17" s="347">
        <v>0</v>
      </c>
      <c r="L17" s="349">
        <f t="shared" si="1"/>
        <v>0</v>
      </c>
    </row>
    <row r="18" spans="1:12" x14ac:dyDescent="0.2">
      <c r="A18" s="328" t="s">
        <v>180</v>
      </c>
      <c r="B18" s="329"/>
      <c r="C18" s="329"/>
      <c r="D18" s="53">
        <v>12</v>
      </c>
      <c r="E18" s="347">
        <v>0</v>
      </c>
      <c r="F18" s="347">
        <v>0</v>
      </c>
      <c r="G18" s="347">
        <v>0</v>
      </c>
      <c r="H18" s="347">
        <v>0</v>
      </c>
      <c r="I18" s="347">
        <v>0</v>
      </c>
      <c r="J18" s="347">
        <v>0</v>
      </c>
      <c r="K18" s="347">
        <v>0</v>
      </c>
      <c r="L18" s="349">
        <f t="shared" si="1"/>
        <v>0</v>
      </c>
    </row>
    <row r="19" spans="1:12" x14ac:dyDescent="0.2">
      <c r="A19" s="328" t="s">
        <v>181</v>
      </c>
      <c r="B19" s="329"/>
      <c r="C19" s="329"/>
      <c r="D19" s="53">
        <v>13</v>
      </c>
      <c r="E19" s="347">
        <v>0</v>
      </c>
      <c r="F19" s="347">
        <v>0</v>
      </c>
      <c r="G19" s="347">
        <v>0</v>
      </c>
      <c r="H19" s="347">
        <v>0</v>
      </c>
      <c r="I19" s="347">
        <v>0</v>
      </c>
      <c r="J19" s="347">
        <v>0</v>
      </c>
      <c r="K19" s="347">
        <v>0</v>
      </c>
      <c r="L19" s="349">
        <f t="shared" si="1"/>
        <v>0</v>
      </c>
    </row>
    <row r="20" spans="1:12" x14ac:dyDescent="0.2">
      <c r="A20" s="328" t="s">
        <v>182</v>
      </c>
      <c r="B20" s="329"/>
      <c r="C20" s="329"/>
      <c r="D20" s="53">
        <v>14</v>
      </c>
      <c r="E20" s="347">
        <v>0</v>
      </c>
      <c r="F20" s="347">
        <v>0</v>
      </c>
      <c r="G20" s="344">
        <v>94138664</v>
      </c>
      <c r="H20" s="344">
        <v>94138664</v>
      </c>
      <c r="I20" s="344">
        <v>-188277328</v>
      </c>
      <c r="J20" s="347">
        <v>0</v>
      </c>
      <c r="K20" s="347">
        <v>0</v>
      </c>
      <c r="L20" s="349">
        <f t="shared" si="1"/>
        <v>0</v>
      </c>
    </row>
    <row r="21" spans="1:12" x14ac:dyDescent="0.2">
      <c r="A21" s="328" t="s">
        <v>183</v>
      </c>
      <c r="B21" s="329"/>
      <c r="C21" s="329"/>
      <c r="D21" s="53">
        <v>15</v>
      </c>
      <c r="E21" s="347">
        <v>0</v>
      </c>
      <c r="F21" s="347">
        <v>0</v>
      </c>
      <c r="G21" s="347">
        <v>0</v>
      </c>
      <c r="H21" s="347">
        <v>0</v>
      </c>
      <c r="I21" s="347">
        <v>0</v>
      </c>
      <c r="J21" s="347">
        <v>0</v>
      </c>
      <c r="K21" s="347">
        <v>0</v>
      </c>
      <c r="L21" s="349">
        <f t="shared" si="1"/>
        <v>0</v>
      </c>
    </row>
    <row r="22" spans="1:12" x14ac:dyDescent="0.2">
      <c r="A22" s="330" t="s">
        <v>184</v>
      </c>
      <c r="B22" s="331"/>
      <c r="C22" s="331"/>
      <c r="D22" s="53">
        <v>16</v>
      </c>
      <c r="E22" s="348">
        <f>SUM(E20:E21)</f>
        <v>0</v>
      </c>
      <c r="F22" s="348">
        <f t="shared" ref="F22:L22" si="4">SUM(F20:F21)</f>
        <v>0</v>
      </c>
      <c r="G22" s="176">
        <f t="shared" si="4"/>
        <v>94138664</v>
      </c>
      <c r="H22" s="176">
        <f t="shared" si="4"/>
        <v>94138664</v>
      </c>
      <c r="I22" s="176">
        <f t="shared" si="4"/>
        <v>-188277328</v>
      </c>
      <c r="J22" s="348">
        <f t="shared" si="4"/>
        <v>0</v>
      </c>
      <c r="K22" s="348">
        <f t="shared" si="4"/>
        <v>0</v>
      </c>
      <c r="L22" s="348">
        <f t="shared" si="4"/>
        <v>0</v>
      </c>
    </row>
    <row r="23" spans="1:12" ht="25.5" customHeight="1" x14ac:dyDescent="0.2">
      <c r="A23" s="334" t="s">
        <v>290</v>
      </c>
      <c r="B23" s="335"/>
      <c r="C23" s="335"/>
      <c r="D23" s="55">
        <v>17</v>
      </c>
      <c r="E23" s="177">
        <f>E9+E16+E17+E18+E19+E22</f>
        <v>1214775000</v>
      </c>
      <c r="F23" s="177">
        <f t="shared" ref="F23:L23" si="5">F9+F16+F17+F18+F19+F22</f>
        <v>-477000</v>
      </c>
      <c r="G23" s="177">
        <f t="shared" si="5"/>
        <v>463922522</v>
      </c>
      <c r="H23" s="177">
        <f t="shared" si="5"/>
        <v>123000057</v>
      </c>
      <c r="I23" s="177">
        <f t="shared" si="5"/>
        <v>-64503999</v>
      </c>
      <c r="J23" s="177">
        <f t="shared" si="5"/>
        <v>83830200</v>
      </c>
      <c r="K23" s="350">
        <f t="shared" si="5"/>
        <v>0</v>
      </c>
      <c r="L23" s="177">
        <f t="shared" si="5"/>
        <v>1820546780</v>
      </c>
    </row>
    <row r="24" spans="1:12" x14ac:dyDescent="0.2">
      <c r="A24" s="332"/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</row>
    <row r="25" spans="1:12" x14ac:dyDescent="0.2">
      <c r="J25" s="78"/>
    </row>
    <row r="26" spans="1:12" s="70" customFormat="1" x14ac:dyDescent="0.2">
      <c r="E26" s="81"/>
      <c r="J26" s="81"/>
      <c r="L26" s="81"/>
    </row>
    <row r="27" spans="1:12" s="70" customFormat="1" x14ac:dyDescent="0.2"/>
    <row r="28" spans="1:12" s="70" customFormat="1" ht="12.75" customHeight="1" x14ac:dyDescent="0.2"/>
    <row r="29" spans="1:12" s="70" customFormat="1" x14ac:dyDescent="0.2"/>
    <row r="30" spans="1:12" s="70" customFormat="1" x14ac:dyDescent="0.2"/>
    <row r="31" spans="1:12" s="70" customFormat="1" x14ac:dyDescent="0.2"/>
    <row r="32" spans="1:12" s="70" customFormat="1" x14ac:dyDescent="0.2"/>
    <row r="33" spans="2:4" x14ac:dyDescent="0.2">
      <c r="B33" s="70"/>
      <c r="C33" s="70"/>
      <c r="D33" s="70"/>
    </row>
    <row r="34" spans="2:4" x14ac:dyDescent="0.2">
      <c r="B34" s="70"/>
      <c r="C34" s="70"/>
      <c r="D34" s="70"/>
    </row>
    <row r="35" spans="2:4" x14ac:dyDescent="0.2">
      <c r="B35" s="70"/>
      <c r="C35" s="70"/>
      <c r="D35" s="70"/>
    </row>
    <row r="36" spans="2:4" x14ac:dyDescent="0.2">
      <c r="B36" s="70"/>
      <c r="C36" s="70"/>
      <c r="D36" s="70"/>
    </row>
    <row r="37" spans="2:4" x14ac:dyDescent="0.2">
      <c r="B37" s="70"/>
      <c r="C37" s="70"/>
      <c r="D37" s="70"/>
    </row>
    <row r="38" spans="2:4" x14ac:dyDescent="0.2">
      <c r="B38" s="70"/>
      <c r="C38" s="70"/>
      <c r="D38" s="70"/>
    </row>
    <row r="39" spans="2:4" x14ac:dyDescent="0.2">
      <c r="B39" s="70"/>
      <c r="C39" s="70"/>
      <c r="D39" s="70"/>
    </row>
    <row r="40" spans="2:4" x14ac:dyDescent="0.2">
      <c r="B40" s="70"/>
      <c r="C40" s="70"/>
      <c r="D40" s="70"/>
    </row>
    <row r="41" spans="2:4" x14ac:dyDescent="0.2">
      <c r="B41" s="70"/>
      <c r="C41" s="70"/>
      <c r="D41" s="70"/>
    </row>
    <row r="42" spans="2:4" x14ac:dyDescent="0.2">
      <c r="B42" s="70"/>
      <c r="C42" s="70"/>
      <c r="D42" s="70"/>
    </row>
    <row r="43" spans="2:4" x14ac:dyDescent="0.2">
      <c r="B43" s="70"/>
      <c r="C43" s="70"/>
      <c r="D43" s="70"/>
    </row>
  </sheetData>
  <protectedRanges>
    <protectedRange sqref="E3:F3" name="Range1_1_1"/>
    <protectedRange sqref="H3:I3" name="Range1_3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5:L15 E10:L13 E7:L8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  <ignoredError sqref="L17:L21 E22:K22" formulaRange="1"/>
    <ignoredError sqref="L9 L14 L16" formula="1"/>
    <ignoredError sqref="L10 L7:L8 L11:L13 L15" formula="1" formulaRange="1"/>
    <ignoredError sqref="I1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abSelected="1" zoomScaleNormal="100" workbookViewId="0">
      <selection activeCell="D38" sqref="D38"/>
    </sheetView>
  </sheetViews>
  <sheetFormatPr defaultColWidth="9.140625" defaultRowHeight="12.75" x14ac:dyDescent="0.2"/>
  <cols>
    <col min="1" max="1" width="51.5703125" style="127" customWidth="1"/>
    <col min="2" max="3" width="27.7109375" style="88" customWidth="1"/>
    <col min="4" max="5" width="27.7109375" style="89" customWidth="1"/>
    <col min="6" max="6" width="12.7109375" style="70" bestFit="1" customWidth="1"/>
    <col min="7" max="8" width="20.7109375" style="70" customWidth="1"/>
    <col min="9" max="16384" width="9.140625" style="70"/>
  </cols>
  <sheetData>
    <row r="1" spans="1:5" x14ac:dyDescent="0.2">
      <c r="A1" s="118"/>
    </row>
    <row r="2" spans="1:5" x14ac:dyDescent="0.2">
      <c r="A2" s="118"/>
    </row>
    <row r="3" spans="1:5" x14ac:dyDescent="0.2">
      <c r="A3" s="118"/>
    </row>
    <row r="4" spans="1:5" x14ac:dyDescent="0.2">
      <c r="A4" s="118"/>
    </row>
    <row r="5" spans="1:5" x14ac:dyDescent="0.2">
      <c r="A5" s="119" t="s">
        <v>76</v>
      </c>
      <c r="B5" s="90"/>
      <c r="C5" s="90"/>
      <c r="D5" s="91"/>
      <c r="E5" s="91"/>
    </row>
    <row r="6" spans="1:5" x14ac:dyDescent="0.2">
      <c r="A6" s="118"/>
    </row>
    <row r="7" spans="1:5" ht="13.5" thickBot="1" x14ac:dyDescent="0.25">
      <c r="A7" s="120" t="s">
        <v>20</v>
      </c>
      <c r="E7" s="99" t="s">
        <v>53</v>
      </c>
    </row>
    <row r="8" spans="1:5" ht="13.5" thickBot="1" x14ac:dyDescent="0.25">
      <c r="A8" s="92"/>
      <c r="B8" s="342" t="s">
        <v>287</v>
      </c>
      <c r="C8" s="343"/>
      <c r="D8" s="342" t="s">
        <v>289</v>
      </c>
      <c r="E8" s="343"/>
    </row>
    <row r="9" spans="1:5" ht="13.5" thickBot="1" x14ac:dyDescent="0.25">
      <c r="A9" s="93"/>
      <c r="B9" s="94" t="s">
        <v>156</v>
      </c>
      <c r="C9" s="94" t="s">
        <v>157</v>
      </c>
      <c r="D9" s="94" t="s">
        <v>156</v>
      </c>
      <c r="E9" s="94" t="s">
        <v>157</v>
      </c>
    </row>
    <row r="10" spans="1:5" x14ac:dyDescent="0.2">
      <c r="A10" s="95" t="s">
        <v>21</v>
      </c>
      <c r="B10" s="134">
        <v>294722523</v>
      </c>
      <c r="C10" s="134">
        <v>150353955</v>
      </c>
      <c r="D10" s="134">
        <v>287494307</v>
      </c>
      <c r="E10" s="134">
        <v>143805324</v>
      </c>
    </row>
    <row r="11" spans="1:5" x14ac:dyDescent="0.2">
      <c r="A11" s="124" t="s">
        <v>22</v>
      </c>
      <c r="B11" s="131">
        <v>863215</v>
      </c>
      <c r="C11" s="131">
        <v>428378</v>
      </c>
      <c r="D11" s="131">
        <v>-1269866</v>
      </c>
      <c r="E11" s="131">
        <v>-655007</v>
      </c>
    </row>
    <row r="12" spans="1:5" ht="13.5" thickBot="1" x14ac:dyDescent="0.25">
      <c r="A12" s="96" t="s">
        <v>297</v>
      </c>
      <c r="B12" s="131">
        <v>63851035</v>
      </c>
      <c r="C12" s="131">
        <v>31830095</v>
      </c>
      <c r="D12" s="131">
        <v>48658628</v>
      </c>
      <c r="E12" s="131">
        <v>22644877</v>
      </c>
    </row>
    <row r="13" spans="1:5" ht="13.5" thickBot="1" x14ac:dyDescent="0.25">
      <c r="A13" s="130" t="s">
        <v>31</v>
      </c>
      <c r="B13" s="98">
        <f>SUM(B10:B12)</f>
        <v>359436773</v>
      </c>
      <c r="C13" s="98">
        <f>SUM(C10:C12)</f>
        <v>182612428</v>
      </c>
      <c r="D13" s="98">
        <f>SUM(D10:D12)</f>
        <v>334883069</v>
      </c>
      <c r="E13" s="98">
        <f>SUM(E10:E12)</f>
        <v>165795194</v>
      </c>
    </row>
    <row r="14" spans="1:5" x14ac:dyDescent="0.2">
      <c r="B14" s="90"/>
      <c r="C14" s="90"/>
      <c r="D14" s="90"/>
      <c r="E14" s="90"/>
    </row>
    <row r="15" spans="1:5" x14ac:dyDescent="0.2">
      <c r="D15" s="88"/>
      <c r="E15" s="88"/>
    </row>
    <row r="16" spans="1:5" ht="13.5" thickBot="1" x14ac:dyDescent="0.25">
      <c r="A16" s="120" t="s">
        <v>29</v>
      </c>
      <c r="D16" s="88"/>
      <c r="E16" s="99" t="s">
        <v>53</v>
      </c>
    </row>
    <row r="17" spans="1:8" ht="13.5" thickBot="1" x14ac:dyDescent="0.25">
      <c r="A17" s="92"/>
      <c r="B17" s="342" t="s">
        <v>287</v>
      </c>
      <c r="C17" s="343"/>
      <c r="D17" s="342" t="s">
        <v>289</v>
      </c>
      <c r="E17" s="343"/>
    </row>
    <row r="18" spans="1:8" ht="13.5" thickBot="1" x14ac:dyDescent="0.25">
      <c r="A18" s="100"/>
      <c r="B18" s="94" t="s">
        <v>156</v>
      </c>
      <c r="C18" s="94" t="s">
        <v>157</v>
      </c>
      <c r="D18" s="94" t="s">
        <v>156</v>
      </c>
      <c r="E18" s="94" t="s">
        <v>157</v>
      </c>
    </row>
    <row r="19" spans="1:8" x14ac:dyDescent="0.2">
      <c r="A19" s="124" t="s">
        <v>23</v>
      </c>
      <c r="B19" s="134">
        <v>9809647</v>
      </c>
      <c r="C19" s="134">
        <v>4750610</v>
      </c>
      <c r="D19" s="134">
        <v>6904796</v>
      </c>
      <c r="E19" s="134">
        <v>2966830</v>
      </c>
    </row>
    <row r="20" spans="1:8" ht="13.5" thickBot="1" x14ac:dyDescent="0.25">
      <c r="A20" s="124" t="s">
        <v>22</v>
      </c>
      <c r="B20" s="131">
        <v>102742142</v>
      </c>
      <c r="C20" s="131">
        <v>49809544</v>
      </c>
      <c r="D20" s="97">
        <v>63162700</v>
      </c>
      <c r="E20" s="97">
        <v>30346440</v>
      </c>
    </row>
    <row r="21" spans="1:8" ht="13.5" thickBot="1" x14ac:dyDescent="0.25">
      <c r="A21" s="130" t="s">
        <v>31</v>
      </c>
      <c r="B21" s="103">
        <f>+SUM(B19:B20)</f>
        <v>112551789</v>
      </c>
      <c r="C21" s="103">
        <f>+SUM(C19:C20)</f>
        <v>54560154</v>
      </c>
      <c r="D21" s="103">
        <f t="shared" ref="D21:E21" si="0">+SUM(D19:D20)</f>
        <v>70067496</v>
      </c>
      <c r="E21" s="103">
        <f t="shared" si="0"/>
        <v>33313270</v>
      </c>
    </row>
    <row r="22" spans="1:8" x14ac:dyDescent="0.2">
      <c r="B22" s="90"/>
      <c r="C22" s="90"/>
      <c r="D22" s="90"/>
      <c r="E22" s="90"/>
    </row>
    <row r="23" spans="1:8" x14ac:dyDescent="0.2">
      <c r="D23" s="88"/>
      <c r="E23" s="88"/>
    </row>
    <row r="24" spans="1:8" ht="13.5" thickBot="1" x14ac:dyDescent="0.25">
      <c r="A24" s="120" t="s">
        <v>28</v>
      </c>
      <c r="D24" s="88"/>
      <c r="E24" s="99" t="s">
        <v>53</v>
      </c>
    </row>
    <row r="25" spans="1:8" ht="13.5" thickBot="1" x14ac:dyDescent="0.25">
      <c r="A25" s="92"/>
      <c r="B25" s="342" t="s">
        <v>287</v>
      </c>
      <c r="C25" s="343"/>
      <c r="D25" s="342" t="s">
        <v>289</v>
      </c>
      <c r="E25" s="343"/>
    </row>
    <row r="26" spans="1:8" ht="13.5" thickBot="1" x14ac:dyDescent="0.25">
      <c r="A26" s="100"/>
      <c r="B26" s="94" t="s">
        <v>156</v>
      </c>
      <c r="C26" s="94" t="s">
        <v>157</v>
      </c>
      <c r="D26" s="104" t="s">
        <v>156</v>
      </c>
      <c r="E26" s="94" t="s">
        <v>157</v>
      </c>
      <c r="G26" s="76"/>
      <c r="H26" s="76"/>
    </row>
    <row r="27" spans="1:8" x14ac:dyDescent="0.2">
      <c r="A27" s="124" t="s">
        <v>24</v>
      </c>
      <c r="B27" s="134">
        <v>142299923</v>
      </c>
      <c r="C27" s="101">
        <v>72279084</v>
      </c>
      <c r="D27" s="132">
        <v>138969149</v>
      </c>
      <c r="E27" s="134">
        <v>70754937</v>
      </c>
      <c r="G27" s="76"/>
      <c r="H27" s="76"/>
    </row>
    <row r="28" spans="1:8" x14ac:dyDescent="0.2">
      <c r="A28" s="124" t="s">
        <v>25</v>
      </c>
      <c r="B28" s="131">
        <v>63530439</v>
      </c>
      <c r="C28" s="131">
        <v>33543741</v>
      </c>
      <c r="D28" s="132">
        <v>70767176</v>
      </c>
      <c r="E28" s="131">
        <v>39893459</v>
      </c>
      <c r="G28" s="76"/>
      <c r="H28" s="76"/>
    </row>
    <row r="29" spans="1:8" x14ac:dyDescent="0.2">
      <c r="A29" s="124" t="s">
        <v>26</v>
      </c>
      <c r="B29" s="131">
        <v>26791777</v>
      </c>
      <c r="C29" s="132">
        <v>14504588</v>
      </c>
      <c r="D29" s="132">
        <v>27722194</v>
      </c>
      <c r="E29" s="131">
        <v>14434468</v>
      </c>
      <c r="G29" s="76"/>
      <c r="H29" s="76"/>
    </row>
    <row r="30" spans="1:8" ht="13.5" thickBot="1" x14ac:dyDescent="0.25">
      <c r="A30" s="124" t="s">
        <v>27</v>
      </c>
      <c r="B30" s="97">
        <v>3479978</v>
      </c>
      <c r="C30" s="133">
        <v>1648030</v>
      </c>
      <c r="D30" s="132">
        <v>4117846</v>
      </c>
      <c r="E30" s="97">
        <v>1909135</v>
      </c>
      <c r="G30" s="76"/>
      <c r="H30" s="76"/>
    </row>
    <row r="31" spans="1:8" ht="13.5" thickBot="1" x14ac:dyDescent="0.25">
      <c r="A31" s="130" t="s">
        <v>31</v>
      </c>
      <c r="B31" s="102">
        <f>SUM(B27:B30)</f>
        <v>236102117</v>
      </c>
      <c r="C31" s="102">
        <f>SUM(C27:C30)</f>
        <v>121975443</v>
      </c>
      <c r="D31" s="103">
        <f>SUM(D27:D30)</f>
        <v>241576365</v>
      </c>
      <c r="E31" s="103">
        <f>SUM(E27:E30)</f>
        <v>126991999</v>
      </c>
      <c r="G31" s="76"/>
      <c r="H31" s="76"/>
    </row>
    <row r="32" spans="1:8" x14ac:dyDescent="0.2">
      <c r="A32" s="105"/>
      <c r="B32" s="106"/>
      <c r="C32" s="106"/>
      <c r="D32" s="106"/>
      <c r="E32" s="106"/>
    </row>
    <row r="33" spans="1:5" x14ac:dyDescent="0.2">
      <c r="A33" s="105"/>
      <c r="B33" s="106"/>
      <c r="C33" s="106"/>
      <c r="D33" s="106"/>
      <c r="E33" s="106"/>
    </row>
    <row r="34" spans="1:5" ht="13.5" thickBot="1" x14ac:dyDescent="0.25">
      <c r="A34" s="120" t="s">
        <v>30</v>
      </c>
      <c r="D34" s="88"/>
      <c r="E34" s="99" t="s">
        <v>53</v>
      </c>
    </row>
    <row r="35" spans="1:5" ht="13.5" thickBot="1" x14ac:dyDescent="0.25">
      <c r="A35" s="92"/>
      <c r="B35" s="342" t="s">
        <v>287</v>
      </c>
      <c r="C35" s="343"/>
      <c r="D35" s="342" t="s">
        <v>289</v>
      </c>
      <c r="E35" s="343"/>
    </row>
    <row r="36" spans="1:5" ht="13.5" thickBot="1" x14ac:dyDescent="0.25">
      <c r="A36" s="100"/>
      <c r="B36" s="94" t="s">
        <v>156</v>
      </c>
      <c r="C36" s="94" t="s">
        <v>157</v>
      </c>
      <c r="D36" s="104" t="s">
        <v>156</v>
      </c>
      <c r="E36" s="94" t="s">
        <v>157</v>
      </c>
    </row>
    <row r="37" spans="1:5" x14ac:dyDescent="0.2">
      <c r="A37" s="124" t="s">
        <v>32</v>
      </c>
      <c r="B37" s="134">
        <v>141241685</v>
      </c>
      <c r="C37" s="101">
        <v>72191340</v>
      </c>
      <c r="D37" s="132">
        <v>139228922</v>
      </c>
      <c r="E37" s="134">
        <v>70870813</v>
      </c>
    </row>
    <row r="38" spans="1:5" ht="13.5" thickBot="1" x14ac:dyDescent="0.25">
      <c r="A38" s="124" t="s">
        <v>33</v>
      </c>
      <c r="B38" s="97">
        <v>7216722</v>
      </c>
      <c r="C38" s="133">
        <v>4068839</v>
      </c>
      <c r="D38" s="132">
        <v>9043848</v>
      </c>
      <c r="E38" s="97">
        <v>5439988</v>
      </c>
    </row>
    <row r="39" spans="1:5" ht="13.5" thickBot="1" x14ac:dyDescent="0.25">
      <c r="A39" s="130" t="s">
        <v>31</v>
      </c>
      <c r="B39" s="103">
        <f>SUM(B37:B38)</f>
        <v>148458407</v>
      </c>
      <c r="C39" s="103">
        <f>SUM(C37:C38)</f>
        <v>76260179</v>
      </c>
      <c r="D39" s="103">
        <f>SUM(D37:D38)</f>
        <v>148272770</v>
      </c>
      <c r="E39" s="103">
        <f>SUM(E37:E38)</f>
        <v>76310801</v>
      </c>
    </row>
    <row r="40" spans="1:5" x14ac:dyDescent="0.2">
      <c r="D40" s="88"/>
      <c r="E40" s="88"/>
    </row>
    <row r="41" spans="1:5" x14ac:dyDescent="0.2">
      <c r="D41" s="88"/>
      <c r="E41" s="88"/>
    </row>
    <row r="42" spans="1:5" ht="13.5" thickBot="1" x14ac:dyDescent="0.25">
      <c r="A42" s="120" t="s">
        <v>42</v>
      </c>
      <c r="D42" s="88"/>
      <c r="E42" s="99" t="s">
        <v>53</v>
      </c>
    </row>
    <row r="43" spans="1:5" ht="13.5" thickBot="1" x14ac:dyDescent="0.25">
      <c r="A43" s="92"/>
      <c r="B43" s="342" t="s">
        <v>287</v>
      </c>
      <c r="C43" s="343"/>
      <c r="D43" s="342" t="s">
        <v>289</v>
      </c>
      <c r="E43" s="343"/>
    </row>
    <row r="44" spans="1:5" ht="13.5" thickBot="1" x14ac:dyDescent="0.25">
      <c r="A44" s="100"/>
      <c r="B44" s="94" t="s">
        <v>156</v>
      </c>
      <c r="C44" s="94" t="s">
        <v>157</v>
      </c>
      <c r="D44" s="94" t="s">
        <v>156</v>
      </c>
      <c r="E44" s="94" t="s">
        <v>157</v>
      </c>
    </row>
    <row r="45" spans="1:5" x14ac:dyDescent="0.2">
      <c r="A45" s="153" t="s">
        <v>34</v>
      </c>
      <c r="B45" s="134">
        <v>1698953</v>
      </c>
      <c r="C45" s="134">
        <v>-736007</v>
      </c>
      <c r="D45" s="134">
        <v>2148509</v>
      </c>
      <c r="E45" s="134">
        <v>420779</v>
      </c>
    </row>
    <row r="46" spans="1:5" x14ac:dyDescent="0.2">
      <c r="A46" s="153" t="s">
        <v>35</v>
      </c>
      <c r="B46" s="131">
        <v>20729422</v>
      </c>
      <c r="C46" s="131">
        <v>10942795</v>
      </c>
      <c r="D46" s="131">
        <v>17652385</v>
      </c>
      <c r="E46" s="131">
        <v>9644730</v>
      </c>
    </row>
    <row r="47" spans="1:5" x14ac:dyDescent="0.2">
      <c r="A47" s="153" t="s">
        <v>36</v>
      </c>
      <c r="B47" s="131">
        <v>189105</v>
      </c>
      <c r="C47" s="131">
        <v>166922</v>
      </c>
      <c r="D47" s="131">
        <v>209545</v>
      </c>
      <c r="E47" s="131">
        <v>201495</v>
      </c>
    </row>
    <row r="48" spans="1:5" ht="13.5" thickBot="1" x14ac:dyDescent="0.25">
      <c r="A48" s="153" t="s">
        <v>37</v>
      </c>
      <c r="B48" s="97">
        <v>-1325633</v>
      </c>
      <c r="C48" s="97">
        <v>-167039</v>
      </c>
      <c r="D48" s="131">
        <v>-27149</v>
      </c>
      <c r="E48" s="97">
        <v>20815</v>
      </c>
    </row>
    <row r="49" spans="1:5" ht="13.5" thickBot="1" x14ac:dyDescent="0.25">
      <c r="A49" s="130" t="s">
        <v>31</v>
      </c>
      <c r="B49" s="103">
        <f>SUM(B45:B48)</f>
        <v>21291847</v>
      </c>
      <c r="C49" s="103">
        <f>SUM(C45:C48)</f>
        <v>10206671</v>
      </c>
      <c r="D49" s="103">
        <f>SUM(D45:D48)</f>
        <v>19983290</v>
      </c>
      <c r="E49" s="103">
        <f>SUM(E45:E48)</f>
        <v>10287819</v>
      </c>
    </row>
    <row r="50" spans="1:5" x14ac:dyDescent="0.2">
      <c r="A50" s="105"/>
      <c r="B50" s="106"/>
      <c r="C50" s="106"/>
      <c r="D50" s="106"/>
      <c r="E50" s="106"/>
    </row>
    <row r="51" spans="1:5" x14ac:dyDescent="0.2">
      <c r="A51" s="105"/>
      <c r="B51" s="106"/>
      <c r="C51" s="106"/>
      <c r="D51" s="106"/>
      <c r="E51" s="106"/>
    </row>
    <row r="52" spans="1:5" ht="13.5" thickBot="1" x14ac:dyDescent="0.25">
      <c r="A52" s="120" t="s">
        <v>41</v>
      </c>
      <c r="D52" s="88"/>
      <c r="E52" s="99" t="s">
        <v>53</v>
      </c>
    </row>
    <row r="53" spans="1:5" ht="13.5" thickBot="1" x14ac:dyDescent="0.25">
      <c r="A53" s="92"/>
      <c r="B53" s="342" t="s">
        <v>287</v>
      </c>
      <c r="C53" s="343"/>
      <c r="D53" s="342" t="s">
        <v>289</v>
      </c>
      <c r="E53" s="343"/>
    </row>
    <row r="54" spans="1:5" ht="13.5" thickBot="1" x14ac:dyDescent="0.25">
      <c r="A54" s="100"/>
      <c r="B54" s="94" t="s">
        <v>156</v>
      </c>
      <c r="C54" s="94" t="s">
        <v>157</v>
      </c>
      <c r="D54" s="104" t="s">
        <v>156</v>
      </c>
      <c r="E54" s="94" t="s">
        <v>157</v>
      </c>
    </row>
    <row r="55" spans="1:5" x14ac:dyDescent="0.2">
      <c r="A55" s="153" t="s">
        <v>38</v>
      </c>
      <c r="B55" s="134">
        <v>162686672</v>
      </c>
      <c r="C55" s="134">
        <v>82363193</v>
      </c>
      <c r="D55" s="134">
        <v>167412183</v>
      </c>
      <c r="E55" s="134">
        <v>83083177</v>
      </c>
    </row>
    <row r="56" spans="1:5" x14ac:dyDescent="0.2">
      <c r="A56" s="153" t="s">
        <v>39</v>
      </c>
      <c r="B56" s="131">
        <v>21735702</v>
      </c>
      <c r="C56" s="131">
        <v>10786732</v>
      </c>
      <c r="D56" s="131">
        <v>22221186</v>
      </c>
      <c r="E56" s="131">
        <v>10994031</v>
      </c>
    </row>
    <row r="57" spans="1:5" x14ac:dyDescent="0.2">
      <c r="A57" s="153" t="s">
        <v>40</v>
      </c>
      <c r="B57" s="131">
        <v>17095868</v>
      </c>
      <c r="C57" s="131">
        <v>8535868</v>
      </c>
      <c r="D57" s="131">
        <v>17803541</v>
      </c>
      <c r="E57" s="131">
        <v>8805541</v>
      </c>
    </row>
    <row r="58" spans="1:5" ht="13.5" thickBot="1" x14ac:dyDescent="0.25">
      <c r="A58" s="153" t="s">
        <v>270</v>
      </c>
      <c r="B58" s="97">
        <v>10858039</v>
      </c>
      <c r="C58" s="97">
        <v>7906602</v>
      </c>
      <c r="D58" s="131">
        <v>11063815</v>
      </c>
      <c r="E58" s="97">
        <v>5570943</v>
      </c>
    </row>
    <row r="59" spans="1:5" ht="13.5" thickBot="1" x14ac:dyDescent="0.25">
      <c r="A59" s="130" t="s">
        <v>31</v>
      </c>
      <c r="B59" s="102">
        <f>SUM(B55:B58)</f>
        <v>212376281</v>
      </c>
      <c r="C59" s="102">
        <f>SUM(C55:C58)</f>
        <v>109592395</v>
      </c>
      <c r="D59" s="103">
        <f>SUM(D55:D58)</f>
        <v>218500725</v>
      </c>
      <c r="E59" s="102">
        <f>SUM(E55:E58)</f>
        <v>108453692</v>
      </c>
    </row>
    <row r="60" spans="1:5" x14ac:dyDescent="0.2">
      <c r="B60" s="90"/>
      <c r="C60" s="90"/>
      <c r="D60" s="90"/>
      <c r="E60" s="90"/>
    </row>
    <row r="61" spans="1:5" x14ac:dyDescent="0.2">
      <c r="D61" s="88"/>
      <c r="E61" s="88"/>
    </row>
    <row r="62" spans="1:5" ht="13.5" thickBot="1" x14ac:dyDescent="0.25">
      <c r="A62" s="120" t="s">
        <v>43</v>
      </c>
      <c r="D62" s="107"/>
      <c r="E62" s="99" t="s">
        <v>53</v>
      </c>
    </row>
    <row r="63" spans="1:5" ht="13.5" thickBot="1" x14ac:dyDescent="0.25">
      <c r="A63" s="92"/>
      <c r="B63" s="342" t="s">
        <v>287</v>
      </c>
      <c r="C63" s="343"/>
      <c r="D63" s="342" t="s">
        <v>289</v>
      </c>
      <c r="E63" s="343"/>
    </row>
    <row r="64" spans="1:5" ht="13.5" thickBot="1" x14ac:dyDescent="0.25">
      <c r="A64" s="100"/>
      <c r="B64" s="94" t="s">
        <v>156</v>
      </c>
      <c r="C64" s="94" t="s">
        <v>157</v>
      </c>
      <c r="D64" s="104" t="s">
        <v>156</v>
      </c>
      <c r="E64" s="94" t="s">
        <v>157</v>
      </c>
    </row>
    <row r="65" spans="1:6" ht="24" x14ac:dyDescent="0.2">
      <c r="A65" s="124" t="s">
        <v>44</v>
      </c>
      <c r="B65" s="134">
        <v>81468474</v>
      </c>
      <c r="C65" s="101">
        <v>36714066</v>
      </c>
      <c r="D65" s="131">
        <v>249666621</v>
      </c>
      <c r="E65" s="134">
        <v>172553036</v>
      </c>
      <c r="F65" s="81"/>
    </row>
    <row r="66" spans="1:6" x14ac:dyDescent="0.2">
      <c r="A66" s="124" t="s">
        <v>45</v>
      </c>
      <c r="B66" s="131">
        <v>5514809</v>
      </c>
      <c r="C66" s="131">
        <v>9181605</v>
      </c>
      <c r="D66" s="131">
        <v>-312494</v>
      </c>
      <c r="E66" s="131">
        <v>6184880</v>
      </c>
    </row>
    <row r="67" spans="1:6" ht="13.5" thickBot="1" x14ac:dyDescent="0.25">
      <c r="A67" s="124" t="s">
        <v>46</v>
      </c>
      <c r="B67" s="97">
        <v>16973760</v>
      </c>
      <c r="C67" s="131">
        <v>16885955</v>
      </c>
      <c r="D67" s="131">
        <v>-12078288</v>
      </c>
      <c r="E67" s="131">
        <v>-12424008</v>
      </c>
    </row>
    <row r="68" spans="1:6" ht="13.5" thickBot="1" x14ac:dyDescent="0.25">
      <c r="A68" s="130" t="s">
        <v>31</v>
      </c>
      <c r="B68" s="103">
        <f>SUM(B65:B67)</f>
        <v>103957043</v>
      </c>
      <c r="C68" s="103">
        <f>SUM(C65:C67)</f>
        <v>62781626</v>
      </c>
      <c r="D68" s="103">
        <f>SUM(D65:D67)</f>
        <v>237275839</v>
      </c>
      <c r="E68" s="103">
        <f>SUM(E65:E67)</f>
        <v>166313908</v>
      </c>
    </row>
    <row r="69" spans="1:6" x14ac:dyDescent="0.2">
      <c r="B69" s="90"/>
      <c r="C69" s="90"/>
      <c r="D69" s="90"/>
      <c r="E69" s="90"/>
    </row>
    <row r="70" spans="1:6" x14ac:dyDescent="0.2">
      <c r="D70" s="88"/>
      <c r="E70" s="88"/>
    </row>
    <row r="71" spans="1:6" ht="13.5" thickBot="1" x14ac:dyDescent="0.25">
      <c r="A71" s="120" t="s">
        <v>47</v>
      </c>
      <c r="C71" s="99" t="s">
        <v>53</v>
      </c>
      <c r="D71" s="108"/>
      <c r="E71" s="108"/>
    </row>
    <row r="72" spans="1:6" ht="13.5" thickBot="1" x14ac:dyDescent="0.25">
      <c r="A72" s="109"/>
      <c r="B72" s="110" t="s">
        <v>271</v>
      </c>
      <c r="C72" s="110" t="s">
        <v>283</v>
      </c>
      <c r="D72" s="108"/>
      <c r="E72" s="108"/>
    </row>
    <row r="73" spans="1:6" x14ac:dyDescent="0.2">
      <c r="A73" s="123" t="s">
        <v>48</v>
      </c>
      <c r="B73" s="179">
        <v>421479852</v>
      </c>
      <c r="C73" s="111">
        <f>+[2]Bilješke!$C$73</f>
        <v>552639844</v>
      </c>
      <c r="D73" s="108"/>
      <c r="E73" s="108"/>
    </row>
    <row r="74" spans="1:6" x14ac:dyDescent="0.2">
      <c r="A74" s="124"/>
      <c r="B74" s="180"/>
      <c r="C74" s="131"/>
      <c r="D74" s="108"/>
      <c r="E74" s="108"/>
    </row>
    <row r="75" spans="1:6" x14ac:dyDescent="0.2">
      <c r="A75" s="125" t="s">
        <v>49</v>
      </c>
      <c r="B75" s="181">
        <f>+B76+B77</f>
        <v>1841823262</v>
      </c>
      <c r="C75" s="112">
        <f>+C76+C77</f>
        <v>2463341907</v>
      </c>
      <c r="D75" s="108"/>
      <c r="E75" s="108"/>
    </row>
    <row r="76" spans="1:6" x14ac:dyDescent="0.2">
      <c r="A76" s="122" t="s">
        <v>50</v>
      </c>
      <c r="B76" s="180">
        <v>1300796321</v>
      </c>
      <c r="C76" s="131">
        <f>+[2]Bilješke!$C$76</f>
        <v>1215090831</v>
      </c>
      <c r="D76" s="108"/>
      <c r="E76" s="108"/>
    </row>
    <row r="77" spans="1:6" x14ac:dyDescent="0.2">
      <c r="A77" s="122" t="s">
        <v>51</v>
      </c>
      <c r="B77" s="180">
        <v>541026941</v>
      </c>
      <c r="C77" s="131">
        <f>+[2]Bilješke!$C$77</f>
        <v>1248251076</v>
      </c>
      <c r="D77" s="108"/>
      <c r="E77" s="108"/>
    </row>
    <row r="78" spans="1:6" x14ac:dyDescent="0.2">
      <c r="A78" s="125" t="s">
        <v>52</v>
      </c>
      <c r="B78" s="182">
        <v>0</v>
      </c>
      <c r="C78" s="143">
        <v>0</v>
      </c>
      <c r="D78" s="108"/>
      <c r="E78" s="108"/>
    </row>
    <row r="79" spans="1:6" x14ac:dyDescent="0.2">
      <c r="A79" s="125"/>
      <c r="B79" s="181"/>
      <c r="C79" s="112"/>
      <c r="D79" s="108"/>
      <c r="E79" s="108"/>
    </row>
    <row r="80" spans="1:6" ht="13.5" thickBot="1" x14ac:dyDescent="0.25">
      <c r="A80" s="114" t="s">
        <v>75</v>
      </c>
      <c r="B80" s="183">
        <v>0</v>
      </c>
      <c r="C80" s="184">
        <v>0</v>
      </c>
      <c r="D80" s="108"/>
      <c r="E80" s="108"/>
    </row>
    <row r="81" spans="1:5" ht="13.5" thickBot="1" x14ac:dyDescent="0.25">
      <c r="A81" s="126" t="s">
        <v>31</v>
      </c>
      <c r="B81" s="103">
        <f>+B78+B75+B73+B80</f>
        <v>2263303114</v>
      </c>
      <c r="C81" s="103">
        <f>+C78+C75+C73+C80</f>
        <v>3015981751</v>
      </c>
      <c r="D81" s="108"/>
      <c r="E81" s="108"/>
    </row>
    <row r="82" spans="1:5" x14ac:dyDescent="0.2">
      <c r="B82" s="90"/>
      <c r="C82" s="90"/>
      <c r="D82" s="108"/>
      <c r="E82" s="108"/>
    </row>
    <row r="83" spans="1:5" x14ac:dyDescent="0.2">
      <c r="D83" s="108"/>
      <c r="E83" s="108"/>
    </row>
    <row r="84" spans="1:5" ht="13.5" thickBot="1" x14ac:dyDescent="0.25">
      <c r="A84" s="120" t="s">
        <v>197</v>
      </c>
      <c r="C84" s="99" t="s">
        <v>53</v>
      </c>
      <c r="D84" s="108"/>
      <c r="E84" s="108"/>
    </row>
    <row r="85" spans="1:5" ht="13.5" thickBot="1" x14ac:dyDescent="0.25">
      <c r="A85" s="109"/>
      <c r="B85" s="110" t="s">
        <v>271</v>
      </c>
      <c r="C85" s="110" t="s">
        <v>283</v>
      </c>
      <c r="D85" s="108"/>
      <c r="E85" s="108"/>
    </row>
    <row r="86" spans="1:5" x14ac:dyDescent="0.2">
      <c r="A86" s="128" t="s">
        <v>58</v>
      </c>
      <c r="B86" s="131">
        <v>753064739</v>
      </c>
      <c r="C86" s="131">
        <v>451763427</v>
      </c>
      <c r="D86" s="108"/>
      <c r="E86" s="108"/>
    </row>
    <row r="87" spans="1:5" x14ac:dyDescent="0.2">
      <c r="A87" s="129" t="s">
        <v>59</v>
      </c>
      <c r="B87" s="131">
        <v>21070270</v>
      </c>
      <c r="C87" s="131">
        <v>24439559</v>
      </c>
      <c r="D87" s="108"/>
      <c r="E87" s="108"/>
    </row>
    <row r="88" spans="1:5" x14ac:dyDescent="0.2">
      <c r="A88" s="129"/>
      <c r="B88" s="131"/>
      <c r="C88" s="131"/>
      <c r="D88" s="108"/>
      <c r="E88" s="108"/>
    </row>
    <row r="89" spans="1:5" ht="13.5" thickBot="1" x14ac:dyDescent="0.25">
      <c r="A89" s="114" t="s">
        <v>75</v>
      </c>
      <c r="B89" s="144">
        <v>0</v>
      </c>
      <c r="C89" s="144"/>
      <c r="D89" s="108"/>
      <c r="E89" s="108"/>
    </row>
    <row r="90" spans="1:5" ht="13.5" thickBot="1" x14ac:dyDescent="0.25">
      <c r="A90" s="126" t="s">
        <v>31</v>
      </c>
      <c r="B90" s="103">
        <f>SUM(B86:B89)</f>
        <v>774135009</v>
      </c>
      <c r="C90" s="103">
        <f>SUM(C86:C89)</f>
        <v>476202986</v>
      </c>
      <c r="D90" s="108"/>
      <c r="E90" s="108"/>
    </row>
    <row r="91" spans="1:5" x14ac:dyDescent="0.2">
      <c r="B91" s="90"/>
      <c r="C91" s="90"/>
      <c r="D91" s="108"/>
      <c r="E91" s="108"/>
    </row>
    <row r="92" spans="1:5" x14ac:dyDescent="0.2">
      <c r="D92" s="108"/>
      <c r="E92" s="108"/>
    </row>
    <row r="93" spans="1:5" ht="13.5" thickBot="1" x14ac:dyDescent="0.25">
      <c r="A93" s="119" t="s">
        <v>60</v>
      </c>
      <c r="C93" s="99" t="s">
        <v>53</v>
      </c>
      <c r="D93" s="108"/>
      <c r="E93" s="108"/>
    </row>
    <row r="94" spans="1:5" ht="13.5" thickBot="1" x14ac:dyDescent="0.25">
      <c r="A94" s="121"/>
      <c r="B94" s="110" t="s">
        <v>271</v>
      </c>
      <c r="C94" s="110" t="s">
        <v>283</v>
      </c>
      <c r="D94" s="108"/>
      <c r="E94" s="108"/>
    </row>
    <row r="95" spans="1:5" x14ac:dyDescent="0.2">
      <c r="A95" s="129" t="s">
        <v>269</v>
      </c>
      <c r="B95" s="131">
        <v>415536615</v>
      </c>
      <c r="C95" s="131">
        <v>410077306</v>
      </c>
      <c r="D95" s="108"/>
      <c r="E95" s="108"/>
    </row>
    <row r="96" spans="1:5" x14ac:dyDescent="0.2">
      <c r="A96" s="114" t="s">
        <v>55</v>
      </c>
      <c r="B96" s="131">
        <v>551322886</v>
      </c>
      <c r="C96" s="131">
        <v>534104665</v>
      </c>
      <c r="D96" s="108"/>
      <c r="E96" s="108"/>
    </row>
    <row r="97" spans="1:5" x14ac:dyDescent="0.2">
      <c r="A97" s="114" t="s">
        <v>56</v>
      </c>
      <c r="B97" s="131">
        <v>2630574528</v>
      </c>
      <c r="C97" s="131">
        <v>2320703469</v>
      </c>
      <c r="D97" s="108"/>
      <c r="E97" s="108"/>
    </row>
    <row r="98" spans="1:5" x14ac:dyDescent="0.2">
      <c r="A98" s="114" t="s">
        <v>57</v>
      </c>
      <c r="B98" s="131">
        <v>450105787</v>
      </c>
      <c r="C98" s="131">
        <v>155168902</v>
      </c>
      <c r="D98" s="108"/>
      <c r="E98" s="108"/>
    </row>
    <row r="99" spans="1:5" x14ac:dyDescent="0.2">
      <c r="A99" s="114"/>
      <c r="B99" s="132"/>
      <c r="C99" s="132"/>
      <c r="D99" s="108"/>
      <c r="E99" s="108"/>
    </row>
    <row r="100" spans="1:5" x14ac:dyDescent="0.2">
      <c r="A100" s="114" t="s">
        <v>75</v>
      </c>
      <c r="B100" s="131">
        <v>-6771524</v>
      </c>
      <c r="C100" s="131">
        <v>-775376</v>
      </c>
      <c r="D100" s="108"/>
      <c r="E100" s="108"/>
    </row>
    <row r="101" spans="1:5" ht="13.5" thickBot="1" x14ac:dyDescent="0.25">
      <c r="A101" s="141" t="s">
        <v>54</v>
      </c>
      <c r="B101" s="131">
        <v>-499203.86</v>
      </c>
      <c r="C101" s="131">
        <v>-18523</v>
      </c>
      <c r="D101" s="108"/>
      <c r="E101" s="108"/>
    </row>
    <row r="102" spans="1:5" ht="13.5" thickBot="1" x14ac:dyDescent="0.25">
      <c r="A102" s="126" t="s">
        <v>31</v>
      </c>
      <c r="B102" s="103">
        <f>SUM(B95:B101)</f>
        <v>4040269088.1399999</v>
      </c>
      <c r="C102" s="103">
        <f>SUM(C95:C101)</f>
        <v>3419260443</v>
      </c>
      <c r="D102" s="115"/>
      <c r="E102" s="108"/>
    </row>
    <row r="103" spans="1:5" x14ac:dyDescent="0.2">
      <c r="B103" s="90"/>
      <c r="C103" s="90"/>
      <c r="D103" s="108"/>
      <c r="E103" s="108"/>
    </row>
    <row r="104" spans="1:5" x14ac:dyDescent="0.2">
      <c r="D104" s="108"/>
      <c r="E104" s="108"/>
    </row>
    <row r="105" spans="1:5" ht="13.5" thickBot="1" x14ac:dyDescent="0.25">
      <c r="A105" s="119" t="s">
        <v>92</v>
      </c>
      <c r="C105" s="99" t="s">
        <v>53</v>
      </c>
      <c r="D105" s="108"/>
      <c r="E105" s="108"/>
    </row>
    <row r="106" spans="1:5" ht="13.5" thickBot="1" x14ac:dyDescent="0.25">
      <c r="A106" s="121"/>
      <c r="B106" s="110" t="s">
        <v>271</v>
      </c>
      <c r="C106" s="110" t="s">
        <v>283</v>
      </c>
      <c r="D106" s="108"/>
      <c r="E106" s="108"/>
    </row>
    <row r="107" spans="1:5" x14ac:dyDescent="0.2">
      <c r="A107" s="161" t="s">
        <v>273</v>
      </c>
      <c r="B107" s="111">
        <f>+B108+B109</f>
        <v>81579680</v>
      </c>
      <c r="C107" s="111">
        <f>+C108+C109</f>
        <v>26300164</v>
      </c>
      <c r="D107" s="108"/>
      <c r="E107" s="108"/>
    </row>
    <row r="108" spans="1:5" x14ac:dyDescent="0.2">
      <c r="A108" s="155" t="s">
        <v>278</v>
      </c>
      <c r="B108" s="131">
        <f>+[1]Bilješke!B108</f>
        <v>81583376</v>
      </c>
      <c r="C108" s="132">
        <f>+[2]Bilješke!C108</f>
        <v>26304310</v>
      </c>
      <c r="D108" s="108"/>
      <c r="E108" s="108"/>
    </row>
    <row r="109" spans="1:5" x14ac:dyDescent="0.2">
      <c r="A109" s="155" t="s">
        <v>272</v>
      </c>
      <c r="B109" s="131">
        <f>+[1]Bilješke!B109</f>
        <v>-3696</v>
      </c>
      <c r="C109" s="132">
        <f>+[2]Bilješke!C109</f>
        <v>-4146</v>
      </c>
      <c r="D109" s="108"/>
      <c r="E109" s="108"/>
    </row>
    <row r="110" spans="1:5" x14ac:dyDescent="0.2">
      <c r="A110" s="160" t="s">
        <v>274</v>
      </c>
      <c r="B110" s="112">
        <f>+B111+B112</f>
        <v>2783381353</v>
      </c>
      <c r="C110" s="112">
        <f>+C111+C112</f>
        <v>2981133316</v>
      </c>
      <c r="D110" s="108"/>
      <c r="E110" s="108"/>
    </row>
    <row r="111" spans="1:5" x14ac:dyDescent="0.2">
      <c r="A111" s="155" t="s">
        <v>278</v>
      </c>
      <c r="B111" s="131">
        <f>+[1]Bilješke!B111</f>
        <v>3880932056</v>
      </c>
      <c r="C111" s="132">
        <f>+[2]Bilješke!C111</f>
        <v>4081196395</v>
      </c>
      <c r="D111" s="108"/>
      <c r="E111" s="108"/>
    </row>
    <row r="112" spans="1:5" x14ac:dyDescent="0.2">
      <c r="A112" s="155" t="s">
        <v>272</v>
      </c>
      <c r="B112" s="131">
        <f>+[1]Bilješke!B112</f>
        <v>-1097550703</v>
      </c>
      <c r="C112" s="132">
        <f>+[2]Bilješke!C112</f>
        <v>-1100063079</v>
      </c>
      <c r="D112" s="108"/>
      <c r="E112" s="108"/>
    </row>
    <row r="113" spans="1:5" x14ac:dyDescent="0.2">
      <c r="A113" s="160" t="s">
        <v>275</v>
      </c>
      <c r="B113" s="112">
        <f>+B114+B115</f>
        <v>4577784714</v>
      </c>
      <c r="C113" s="112">
        <f>+C114+C115</f>
        <v>4726093625</v>
      </c>
      <c r="D113" s="108"/>
      <c r="E113" s="108"/>
    </row>
    <row r="114" spans="1:5" x14ac:dyDescent="0.2">
      <c r="A114" s="155" t="s">
        <v>278</v>
      </c>
      <c r="B114" s="131">
        <f>+[1]Bilješke!B114</f>
        <v>4799866200</v>
      </c>
      <c r="C114" s="132">
        <f>+[2]Bilješke!C114</f>
        <v>4983804053</v>
      </c>
      <c r="D114" s="108"/>
      <c r="E114" s="108"/>
    </row>
    <row r="115" spans="1:5" x14ac:dyDescent="0.2">
      <c r="A115" s="155" t="s">
        <v>272</v>
      </c>
      <c r="B115" s="131">
        <f>+[1]Bilješke!B115</f>
        <v>-222081486</v>
      </c>
      <c r="C115" s="132">
        <f>+[2]Bilješke!C115</f>
        <v>-257710428</v>
      </c>
      <c r="D115" s="108"/>
      <c r="E115" s="108"/>
    </row>
    <row r="116" spans="1:5" x14ac:dyDescent="0.2">
      <c r="A116" s="158" t="s">
        <v>277</v>
      </c>
      <c r="B116" s="159">
        <f>+B117+B118</f>
        <v>1423592367</v>
      </c>
      <c r="C116" s="159">
        <f>+C117+C118</f>
        <v>1516005128</v>
      </c>
      <c r="D116" s="108"/>
      <c r="E116" s="108"/>
    </row>
    <row r="117" spans="1:5" x14ac:dyDescent="0.2">
      <c r="A117" s="156" t="s">
        <v>278</v>
      </c>
      <c r="B117" s="131">
        <f>+[1]Bilješke!B117</f>
        <v>1441669433</v>
      </c>
      <c r="C117" s="132">
        <f>+[2]Bilješke!C117</f>
        <v>1532409219</v>
      </c>
      <c r="D117" s="108"/>
      <c r="E117" s="108"/>
    </row>
    <row r="118" spans="1:5" x14ac:dyDescent="0.2">
      <c r="A118" s="156" t="s">
        <v>272</v>
      </c>
      <c r="B118" s="131">
        <f>+[1]Bilješke!B118</f>
        <v>-18077066</v>
      </c>
      <c r="C118" s="132">
        <f>+[2]Bilješke!C118</f>
        <v>-16404091</v>
      </c>
      <c r="D118" s="108"/>
      <c r="E118" s="108"/>
    </row>
    <row r="119" spans="1:5" x14ac:dyDescent="0.2">
      <c r="A119" s="160" t="s">
        <v>276</v>
      </c>
      <c r="B119" s="112">
        <f>+B120+B121</f>
        <v>4037506783</v>
      </c>
      <c r="C119" s="112">
        <f>+C120+C121</f>
        <v>3929694058</v>
      </c>
      <c r="D119" s="116"/>
      <c r="E119" s="108"/>
    </row>
    <row r="120" spans="1:5" x14ac:dyDescent="0.2">
      <c r="A120" s="155" t="s">
        <v>278</v>
      </c>
      <c r="B120" s="131">
        <f>+[1]Bilješke!B120</f>
        <v>4040077723</v>
      </c>
      <c r="C120" s="132">
        <f>+[2]Bilješke!C120</f>
        <v>3935230902</v>
      </c>
      <c r="D120" s="115"/>
      <c r="E120" s="108"/>
    </row>
    <row r="121" spans="1:5" x14ac:dyDescent="0.2">
      <c r="A121" s="155" t="s">
        <v>272</v>
      </c>
      <c r="B121" s="131">
        <f>+[1]Bilješke!B121</f>
        <v>-2570940</v>
      </c>
      <c r="C121" s="132">
        <f>+[2]Bilješke!C121</f>
        <v>-5536844</v>
      </c>
      <c r="D121" s="115"/>
      <c r="E121" s="108"/>
    </row>
    <row r="122" spans="1:5" x14ac:dyDescent="0.2">
      <c r="A122" s="157"/>
      <c r="B122" s="112"/>
      <c r="C122" s="132"/>
      <c r="D122" s="108"/>
      <c r="E122" s="108"/>
    </row>
    <row r="123" spans="1:5" x14ac:dyDescent="0.2">
      <c r="A123" s="129" t="s">
        <v>75</v>
      </c>
      <c r="B123" s="131">
        <f>+[1]Bilješke!B123</f>
        <v>-103076997</v>
      </c>
      <c r="C123" s="132">
        <v>-109739911</v>
      </c>
      <c r="D123" s="108"/>
      <c r="E123" s="108"/>
    </row>
    <row r="124" spans="1:5" ht="13.5" thickBot="1" x14ac:dyDescent="0.25">
      <c r="A124" s="141" t="s">
        <v>54</v>
      </c>
      <c r="B124" s="97">
        <f>+[1]Bilješke!B124</f>
        <v>-45255706</v>
      </c>
      <c r="C124" s="133">
        <v>-47942233</v>
      </c>
      <c r="D124" s="108"/>
      <c r="E124" s="108"/>
    </row>
    <row r="125" spans="1:5" ht="13.5" thickBot="1" x14ac:dyDescent="0.25">
      <c r="A125" s="130" t="s">
        <v>31</v>
      </c>
      <c r="B125" s="103">
        <f>+B124+B123+B119+B113+B110+B107</f>
        <v>11331919827</v>
      </c>
      <c r="C125" s="103">
        <f>+C124+C123+C119+C113+C110+C107</f>
        <v>11505539019</v>
      </c>
      <c r="D125" s="108"/>
      <c r="E125" s="108"/>
    </row>
    <row r="126" spans="1:5" x14ac:dyDescent="0.2">
      <c r="B126" s="90"/>
      <c r="C126" s="90"/>
      <c r="D126" s="108"/>
      <c r="E126" s="108"/>
    </row>
    <row r="127" spans="1:5" x14ac:dyDescent="0.2">
      <c r="D127" s="108"/>
      <c r="E127" s="108"/>
    </row>
    <row r="128" spans="1:5" ht="13.5" thickBot="1" x14ac:dyDescent="0.25">
      <c r="A128" s="120" t="s">
        <v>74</v>
      </c>
      <c r="B128" s="90"/>
      <c r="C128" s="99" t="s">
        <v>53</v>
      </c>
      <c r="D128" s="108"/>
      <c r="E128" s="108"/>
    </row>
    <row r="129" spans="1:7" ht="13.5" thickBot="1" x14ac:dyDescent="0.25">
      <c r="A129" s="109"/>
      <c r="B129" s="110" t="s">
        <v>271</v>
      </c>
      <c r="C129" s="110" t="s">
        <v>283</v>
      </c>
      <c r="D129" s="108"/>
      <c r="E129" s="108"/>
    </row>
    <row r="130" spans="1:7" x14ac:dyDescent="0.2">
      <c r="A130" s="129" t="s">
        <v>71</v>
      </c>
      <c r="B130" s="131">
        <v>1180254901</v>
      </c>
      <c r="C130" s="131">
        <v>1181122917</v>
      </c>
      <c r="D130" s="107"/>
      <c r="E130" s="108"/>
    </row>
    <row r="131" spans="1:7" x14ac:dyDescent="0.2">
      <c r="A131" s="129" t="s">
        <v>72</v>
      </c>
      <c r="B131" s="131">
        <v>3010655654</v>
      </c>
      <c r="C131" s="131">
        <v>3203854099</v>
      </c>
      <c r="D131" s="107"/>
      <c r="E131" s="107"/>
      <c r="F131" s="81"/>
      <c r="G131" s="142"/>
    </row>
    <row r="132" spans="1:7" x14ac:dyDescent="0.2">
      <c r="A132" s="129" t="s">
        <v>73</v>
      </c>
      <c r="B132" s="131">
        <v>8886016253</v>
      </c>
      <c r="C132" s="131">
        <v>8781743086</v>
      </c>
      <c r="D132" s="107"/>
      <c r="E132" s="108"/>
    </row>
    <row r="133" spans="1:7" ht="13.5" thickBot="1" x14ac:dyDescent="0.25">
      <c r="A133" s="129" t="s">
        <v>65</v>
      </c>
      <c r="B133" s="131">
        <v>1453063764</v>
      </c>
      <c r="C133" s="131">
        <v>1238389404</v>
      </c>
      <c r="D133" s="107"/>
      <c r="E133" s="108"/>
    </row>
    <row r="134" spans="1:7" ht="13.5" thickBot="1" x14ac:dyDescent="0.25">
      <c r="A134" s="126" t="s">
        <v>31</v>
      </c>
      <c r="B134" s="103">
        <f>SUM(B130:B133)</f>
        <v>14529990572</v>
      </c>
      <c r="C134" s="103">
        <f>SUM(C130:C133)</f>
        <v>14405109506</v>
      </c>
      <c r="D134" s="108"/>
      <c r="E134" s="107"/>
      <c r="F134" s="107"/>
      <c r="G134" s="147"/>
    </row>
    <row r="135" spans="1:7" x14ac:dyDescent="0.2">
      <c r="B135" s="90"/>
      <c r="C135" s="90"/>
      <c r="D135" s="108"/>
      <c r="E135" s="108"/>
    </row>
    <row r="136" spans="1:7" x14ac:dyDescent="0.2">
      <c r="D136" s="108"/>
      <c r="E136" s="108"/>
    </row>
    <row r="137" spans="1:7" ht="13.5" thickBot="1" x14ac:dyDescent="0.25">
      <c r="A137" s="119" t="s">
        <v>66</v>
      </c>
      <c r="C137" s="99" t="s">
        <v>53</v>
      </c>
      <c r="D137" s="108"/>
      <c r="E137" s="108"/>
    </row>
    <row r="138" spans="1:7" ht="13.5" thickBot="1" x14ac:dyDescent="0.25">
      <c r="A138" s="121"/>
      <c r="B138" s="110" t="s">
        <v>271</v>
      </c>
      <c r="C138" s="110" t="s">
        <v>283</v>
      </c>
      <c r="D138" s="108"/>
      <c r="E138" s="108"/>
    </row>
    <row r="139" spans="1:7" x14ac:dyDescent="0.2">
      <c r="A139" s="129" t="s">
        <v>67</v>
      </c>
      <c r="B139" s="131">
        <v>624696401</v>
      </c>
      <c r="C139" s="131">
        <v>624712782</v>
      </c>
      <c r="D139" s="108"/>
      <c r="E139" s="108"/>
    </row>
    <row r="140" spans="1:7" x14ac:dyDescent="0.2">
      <c r="A140" s="128" t="s">
        <v>68</v>
      </c>
      <c r="B140" s="144">
        <v>0</v>
      </c>
      <c r="C140" s="131"/>
      <c r="D140" s="108"/>
      <c r="E140" s="108"/>
    </row>
    <row r="141" spans="1:7" x14ac:dyDescent="0.2">
      <c r="A141" s="129" t="s">
        <v>69</v>
      </c>
      <c r="B141" s="144">
        <v>0</v>
      </c>
      <c r="C141" s="131"/>
      <c r="D141" s="108"/>
      <c r="E141" s="108"/>
    </row>
    <row r="142" spans="1:7" x14ac:dyDescent="0.2">
      <c r="A142" s="129" t="s">
        <v>70</v>
      </c>
      <c r="B142" s="131">
        <v>88426109</v>
      </c>
      <c r="C142" s="131">
        <v>5184652</v>
      </c>
      <c r="D142" s="108"/>
      <c r="E142" s="108"/>
    </row>
    <row r="143" spans="1:7" ht="13.5" thickBot="1" x14ac:dyDescent="0.25">
      <c r="A143" s="129" t="s">
        <v>54</v>
      </c>
      <c r="B143" s="131">
        <v>-3700954</v>
      </c>
      <c r="C143" s="131">
        <v>-4261241</v>
      </c>
      <c r="D143" s="108"/>
      <c r="E143" s="108"/>
    </row>
    <row r="144" spans="1:7" ht="13.5" thickBot="1" x14ac:dyDescent="0.25">
      <c r="A144" s="126" t="s">
        <v>31</v>
      </c>
      <c r="B144" s="103">
        <f>SUM(B139:B143)</f>
        <v>709421556</v>
      </c>
      <c r="C144" s="103">
        <f>SUM(C139:C143)</f>
        <v>625636193</v>
      </c>
      <c r="D144" s="90"/>
      <c r="E144" s="108"/>
    </row>
    <row r="145" spans="1:5" x14ac:dyDescent="0.2">
      <c r="B145" s="90"/>
      <c r="C145" s="90"/>
      <c r="D145" s="108"/>
      <c r="E145" s="108"/>
    </row>
    <row r="146" spans="1:5" x14ac:dyDescent="0.2">
      <c r="D146" s="108"/>
      <c r="E146" s="108"/>
    </row>
    <row r="147" spans="1:5" ht="13.5" thickBot="1" x14ac:dyDescent="0.25">
      <c r="A147" s="119" t="s">
        <v>61</v>
      </c>
      <c r="C147" s="99" t="s">
        <v>53</v>
      </c>
      <c r="D147" s="108"/>
      <c r="E147" s="108"/>
    </row>
    <row r="148" spans="1:5" ht="13.5" thickBot="1" x14ac:dyDescent="0.25">
      <c r="A148" s="121"/>
      <c r="B148" s="110" t="s">
        <v>271</v>
      </c>
      <c r="C148" s="110" t="s">
        <v>283</v>
      </c>
      <c r="D148" s="108"/>
      <c r="E148" s="108"/>
    </row>
    <row r="149" spans="1:5" x14ac:dyDescent="0.2">
      <c r="A149" s="128" t="s">
        <v>62</v>
      </c>
      <c r="B149" s="131">
        <v>1715292949</v>
      </c>
      <c r="C149" s="131">
        <v>1946450797</v>
      </c>
      <c r="D149" s="107"/>
      <c r="E149" s="107"/>
    </row>
    <row r="150" spans="1:5" x14ac:dyDescent="0.2">
      <c r="A150" s="129" t="s">
        <v>63</v>
      </c>
      <c r="B150" s="131">
        <v>58731565</v>
      </c>
      <c r="C150" s="131">
        <v>52160373</v>
      </c>
      <c r="D150" s="108"/>
      <c r="E150" s="108"/>
    </row>
    <row r="151" spans="1:5" x14ac:dyDescent="0.2">
      <c r="A151" s="129" t="s">
        <v>64</v>
      </c>
      <c r="B151" s="131">
        <v>22269210</v>
      </c>
      <c r="C151" s="131">
        <v>35349328</v>
      </c>
      <c r="D151" s="108"/>
      <c r="E151" s="108"/>
    </row>
    <row r="152" spans="1:5" ht="13.5" thickBot="1" x14ac:dyDescent="0.25">
      <c r="A152" s="129" t="s">
        <v>65</v>
      </c>
      <c r="B152" s="131">
        <v>379030399</v>
      </c>
      <c r="C152" s="131">
        <v>414451159</v>
      </c>
      <c r="D152" s="108"/>
      <c r="E152" s="108"/>
    </row>
    <row r="153" spans="1:5" ht="13.5" thickBot="1" x14ac:dyDescent="0.25">
      <c r="A153" s="126" t="s">
        <v>31</v>
      </c>
      <c r="B153" s="103">
        <f>SUM(B149:B152)</f>
        <v>2175324123</v>
      </c>
      <c r="C153" s="103">
        <f>SUM(C149:C152)</f>
        <v>2448411657</v>
      </c>
      <c r="D153" s="108"/>
      <c r="E153" s="108"/>
    </row>
    <row r="154" spans="1:5" x14ac:dyDescent="0.2">
      <c r="B154" s="90"/>
      <c r="C154" s="90"/>
      <c r="D154" s="108"/>
      <c r="E154" s="108"/>
    </row>
    <row r="155" spans="1:5" x14ac:dyDescent="0.2">
      <c r="B155" s="113"/>
      <c r="C155" s="113"/>
      <c r="D155" s="108"/>
      <c r="E155" s="108"/>
    </row>
    <row r="156" spans="1:5" x14ac:dyDescent="0.2">
      <c r="D156" s="115"/>
      <c r="E156" s="108"/>
    </row>
    <row r="157" spans="1:5" x14ac:dyDescent="0.2">
      <c r="A157" s="117"/>
      <c r="B157" s="107"/>
      <c r="C157" s="107"/>
      <c r="D157" s="108"/>
      <c r="E157" s="108"/>
    </row>
    <row r="158" spans="1:5" x14ac:dyDescent="0.2">
      <c r="A158" s="117"/>
      <c r="B158" s="107"/>
      <c r="C158" s="107"/>
      <c r="D158" s="108"/>
      <c r="E158" s="108"/>
    </row>
    <row r="159" spans="1:5" x14ac:dyDescent="0.2">
      <c r="A159" s="117"/>
      <c r="B159" s="107"/>
      <c r="C159" s="107"/>
      <c r="D159" s="108"/>
      <c r="E159" s="108"/>
    </row>
    <row r="160" spans="1:5" x14ac:dyDescent="0.2">
      <c r="A160" s="117"/>
      <c r="B160" s="107"/>
      <c r="C160" s="107"/>
      <c r="D160" s="108"/>
      <c r="E160" s="108"/>
    </row>
    <row r="161" spans="1:5" x14ac:dyDescent="0.2">
      <c r="A161" s="117"/>
      <c r="B161" s="107"/>
      <c r="C161" s="107"/>
      <c r="D161" s="108"/>
      <c r="E161" s="108"/>
    </row>
    <row r="162" spans="1:5" x14ac:dyDescent="0.2">
      <c r="A162" s="117"/>
      <c r="B162" s="107"/>
      <c r="C162" s="107"/>
      <c r="D162" s="108"/>
      <c r="E162" s="108"/>
    </row>
    <row r="163" spans="1:5" x14ac:dyDescent="0.2">
      <c r="A163" s="117"/>
      <c r="B163" s="107"/>
      <c r="C163" s="107"/>
      <c r="D163" s="108"/>
      <c r="E163" s="108"/>
    </row>
    <row r="164" spans="1:5" x14ac:dyDescent="0.2">
      <c r="A164" s="117"/>
      <c r="B164" s="107"/>
      <c r="C164" s="107"/>
      <c r="D164" s="108"/>
      <c r="E164" s="108"/>
    </row>
    <row r="165" spans="1:5" x14ac:dyDescent="0.2">
      <c r="A165" s="117"/>
      <c r="B165" s="107"/>
      <c r="C165" s="107"/>
      <c r="D165" s="108"/>
      <c r="E165" s="108"/>
    </row>
    <row r="166" spans="1:5" x14ac:dyDescent="0.2">
      <c r="A166" s="117"/>
      <c r="B166" s="107"/>
      <c r="C166" s="107"/>
      <c r="D166" s="108"/>
      <c r="E166" s="108"/>
    </row>
    <row r="167" spans="1:5" x14ac:dyDescent="0.2">
      <c r="A167" s="117"/>
      <c r="B167" s="107"/>
      <c r="C167" s="107"/>
      <c r="D167" s="108"/>
      <c r="E167" s="108"/>
    </row>
    <row r="168" spans="1:5" x14ac:dyDescent="0.2">
      <c r="A168" s="117"/>
      <c r="B168" s="107"/>
      <c r="C168" s="107"/>
      <c r="D168" s="108"/>
      <c r="E168" s="108"/>
    </row>
    <row r="169" spans="1:5" x14ac:dyDescent="0.2">
      <c r="D169" s="108"/>
      <c r="E169" s="108"/>
    </row>
    <row r="170" spans="1:5" x14ac:dyDescent="0.2">
      <c r="D170" s="108"/>
      <c r="E170" s="108"/>
    </row>
    <row r="171" spans="1:5" x14ac:dyDescent="0.2">
      <c r="D171" s="108"/>
      <c r="E171" s="108"/>
    </row>
    <row r="172" spans="1:5" x14ac:dyDescent="0.2">
      <c r="D172" s="108"/>
      <c r="E172" s="108"/>
    </row>
    <row r="173" spans="1:5" x14ac:dyDescent="0.2">
      <c r="D173" s="108"/>
      <c r="E173" s="108"/>
    </row>
    <row r="174" spans="1:5" x14ac:dyDescent="0.2">
      <c r="D174" s="108"/>
      <c r="E174" s="108"/>
    </row>
    <row r="175" spans="1:5" x14ac:dyDescent="0.2">
      <c r="D175" s="108"/>
      <c r="E175" s="108"/>
    </row>
    <row r="176" spans="1:5" x14ac:dyDescent="0.2">
      <c r="D176" s="108"/>
      <c r="E176" s="108"/>
    </row>
    <row r="177" spans="4:5" x14ac:dyDescent="0.2">
      <c r="D177" s="108"/>
      <c r="E177" s="108"/>
    </row>
    <row r="178" spans="4:5" x14ac:dyDescent="0.2">
      <c r="D178" s="108"/>
      <c r="E178" s="108"/>
    </row>
    <row r="179" spans="4:5" x14ac:dyDescent="0.2">
      <c r="D179" s="108"/>
      <c r="E179" s="108"/>
    </row>
    <row r="180" spans="4:5" x14ac:dyDescent="0.2">
      <c r="D180" s="108"/>
      <c r="E180" s="108"/>
    </row>
    <row r="181" spans="4:5" x14ac:dyDescent="0.2">
      <c r="D181" s="108"/>
      <c r="E181" s="108"/>
    </row>
    <row r="182" spans="4:5" x14ac:dyDescent="0.2">
      <c r="D182" s="108"/>
      <c r="E182" s="108"/>
    </row>
    <row r="183" spans="4:5" x14ac:dyDescent="0.2">
      <c r="D183" s="108"/>
      <c r="E183" s="108"/>
    </row>
    <row r="184" spans="4:5" x14ac:dyDescent="0.2">
      <c r="D184" s="108"/>
      <c r="E184" s="108"/>
    </row>
    <row r="185" spans="4:5" x14ac:dyDescent="0.2">
      <c r="D185" s="108"/>
      <c r="E185" s="108"/>
    </row>
    <row r="186" spans="4:5" x14ac:dyDescent="0.2">
      <c r="D186" s="108"/>
      <c r="E186" s="108"/>
    </row>
    <row r="187" spans="4:5" x14ac:dyDescent="0.2">
      <c r="D187" s="108"/>
      <c r="E187" s="108"/>
    </row>
    <row r="188" spans="4:5" x14ac:dyDescent="0.2">
      <c r="D188" s="108"/>
      <c r="E188" s="108"/>
    </row>
    <row r="189" spans="4:5" x14ac:dyDescent="0.2">
      <c r="D189" s="108"/>
      <c r="E189" s="108"/>
    </row>
    <row r="190" spans="4:5" x14ac:dyDescent="0.2">
      <c r="D190" s="108"/>
      <c r="E190" s="108"/>
    </row>
    <row r="191" spans="4:5" x14ac:dyDescent="0.2">
      <c r="D191" s="108"/>
      <c r="E191" s="108"/>
    </row>
    <row r="192" spans="4:5" x14ac:dyDescent="0.2">
      <c r="D192" s="108"/>
      <c r="E192" s="108"/>
    </row>
    <row r="193" spans="4:5" x14ac:dyDescent="0.2">
      <c r="D193" s="108"/>
      <c r="E193" s="108"/>
    </row>
    <row r="194" spans="4:5" x14ac:dyDescent="0.2">
      <c r="D194" s="108"/>
      <c r="E194" s="108"/>
    </row>
    <row r="195" spans="4:5" x14ac:dyDescent="0.2">
      <c r="D195" s="108"/>
      <c r="E195" s="108"/>
    </row>
    <row r="196" spans="4:5" x14ac:dyDescent="0.2">
      <c r="D196" s="108"/>
      <c r="E196" s="108"/>
    </row>
    <row r="197" spans="4:5" x14ac:dyDescent="0.2">
      <c r="D197" s="108"/>
      <c r="E197" s="108"/>
    </row>
    <row r="198" spans="4:5" x14ac:dyDescent="0.2">
      <c r="D198" s="108"/>
      <c r="E198" s="108"/>
    </row>
    <row r="199" spans="4:5" x14ac:dyDescent="0.2">
      <c r="D199" s="108"/>
      <c r="E199" s="108"/>
    </row>
    <row r="200" spans="4:5" x14ac:dyDescent="0.2">
      <c r="D200" s="108"/>
      <c r="E200" s="108"/>
    </row>
    <row r="201" spans="4:5" x14ac:dyDescent="0.2">
      <c r="D201" s="108"/>
      <c r="E201" s="108"/>
    </row>
    <row r="202" spans="4:5" x14ac:dyDescent="0.2">
      <c r="D202" s="108"/>
      <c r="E202" s="108"/>
    </row>
    <row r="203" spans="4:5" x14ac:dyDescent="0.2">
      <c r="D203" s="108"/>
      <c r="E203" s="108"/>
    </row>
    <row r="204" spans="4:5" x14ac:dyDescent="0.2">
      <c r="D204" s="108"/>
      <c r="E204" s="108"/>
    </row>
    <row r="205" spans="4:5" x14ac:dyDescent="0.2">
      <c r="D205" s="108"/>
      <c r="E205" s="108"/>
    </row>
    <row r="206" spans="4:5" x14ac:dyDescent="0.2">
      <c r="D206" s="108"/>
      <c r="E206" s="108"/>
    </row>
    <row r="207" spans="4:5" x14ac:dyDescent="0.2">
      <c r="D207" s="108"/>
      <c r="E207" s="108"/>
    </row>
    <row r="208" spans="4:5" x14ac:dyDescent="0.2">
      <c r="D208" s="108"/>
      <c r="E208" s="108"/>
    </row>
    <row r="209" spans="4:5" x14ac:dyDescent="0.2">
      <c r="D209" s="108"/>
      <c r="E209" s="108"/>
    </row>
    <row r="210" spans="4:5" x14ac:dyDescent="0.2">
      <c r="D210" s="108"/>
      <c r="E210" s="108"/>
    </row>
    <row r="211" spans="4:5" x14ac:dyDescent="0.2">
      <c r="D211" s="108"/>
      <c r="E211" s="108"/>
    </row>
    <row r="212" spans="4:5" x14ac:dyDescent="0.2">
      <c r="D212" s="108"/>
      <c r="E212" s="108"/>
    </row>
    <row r="213" spans="4:5" x14ac:dyDescent="0.2">
      <c r="D213" s="108"/>
      <c r="E213" s="108"/>
    </row>
    <row r="214" spans="4:5" x14ac:dyDescent="0.2">
      <c r="D214" s="108"/>
      <c r="E214" s="108"/>
    </row>
    <row r="215" spans="4:5" x14ac:dyDescent="0.2">
      <c r="D215" s="108"/>
      <c r="E215" s="108"/>
    </row>
    <row r="216" spans="4:5" x14ac:dyDescent="0.2">
      <c r="D216" s="108"/>
      <c r="E216" s="108"/>
    </row>
    <row r="217" spans="4:5" x14ac:dyDescent="0.2">
      <c r="D217" s="108"/>
      <c r="E217" s="108"/>
    </row>
    <row r="218" spans="4:5" x14ac:dyDescent="0.2">
      <c r="D218" s="108"/>
      <c r="E218" s="108"/>
    </row>
    <row r="219" spans="4:5" x14ac:dyDescent="0.2">
      <c r="D219" s="108"/>
      <c r="E219" s="108"/>
    </row>
    <row r="220" spans="4:5" x14ac:dyDescent="0.2">
      <c r="D220" s="108"/>
      <c r="E220" s="108"/>
    </row>
  </sheetData>
  <mergeCells count="14">
    <mergeCell ref="B35:C35"/>
    <mergeCell ref="D35:E35"/>
    <mergeCell ref="B8:C8"/>
    <mergeCell ref="D8:E8"/>
    <mergeCell ref="B17:C17"/>
    <mergeCell ref="D17:E17"/>
    <mergeCell ref="B25:C25"/>
    <mergeCell ref="D25:E25"/>
    <mergeCell ref="B43:C43"/>
    <mergeCell ref="D43:E43"/>
    <mergeCell ref="B53:C53"/>
    <mergeCell ref="D53:E53"/>
    <mergeCell ref="B63:C63"/>
    <mergeCell ref="D63:E6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B39:E39 B59 C59:D59 B81:C81 B68:E68 E59 B49:E49 B31:E31 B153:C153 B144:C144 B134:C134 B21:E21 B90:C90 B102:C102 B125:C125 B107:C107 B74:B75 B73 B110 B108:B109 B113 B111:B112 B116 B114:B115 B119 B117:B118 B120:B124 C74:C75 C73 C76:C77 C119 C116 C113 C110 C108:C109 C111:C112 C114:C115 C117:C118 C120:C1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2017-07-28T18:12:30Z</dcterms:modified>
</cp:coreProperties>
</file>