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3q 2017\za potpis\"/>
    </mc:Choice>
  </mc:AlternateContent>
  <bookViews>
    <workbookView xWindow="-15" yWindow="285" windowWidth="11760" windowHeight="7320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externalReferences>
    <externalReference r:id="rId7"/>
  </externalReference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Notes!$A$1:$E$153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J21" i="25" l="1"/>
  <c r="I21" i="25"/>
  <c r="H21" i="25"/>
  <c r="G21" i="25"/>
  <c r="F21" i="25"/>
  <c r="E21" i="25"/>
  <c r="J20" i="25"/>
  <c r="I20" i="25"/>
  <c r="H20" i="25"/>
  <c r="G20" i="25"/>
  <c r="F20" i="25"/>
  <c r="E20" i="25"/>
  <c r="J19" i="25"/>
  <c r="I19" i="25"/>
  <c r="H19" i="25"/>
  <c r="G19" i="25"/>
  <c r="F19" i="25"/>
  <c r="E19" i="25"/>
  <c r="J18" i="25"/>
  <c r="I18" i="25"/>
  <c r="H18" i="25"/>
  <c r="G18" i="25"/>
  <c r="F18" i="25"/>
  <c r="E18" i="25"/>
  <c r="J17" i="25"/>
  <c r="I17" i="25"/>
  <c r="H17" i="25"/>
  <c r="G17" i="25"/>
  <c r="F17" i="25"/>
  <c r="E17" i="25"/>
  <c r="J15" i="25"/>
  <c r="I15" i="25"/>
  <c r="H15" i="25"/>
  <c r="G15" i="25"/>
  <c r="F15" i="25"/>
  <c r="E15" i="25"/>
  <c r="E13" i="25"/>
  <c r="F13" i="25"/>
  <c r="G13" i="25"/>
  <c r="H13" i="25"/>
  <c r="I13" i="25"/>
  <c r="J13" i="25"/>
  <c r="E12" i="25"/>
  <c r="F12" i="25"/>
  <c r="G12" i="25"/>
  <c r="H12" i="25"/>
  <c r="I12" i="25"/>
  <c r="J12" i="25"/>
  <c r="J11" i="25"/>
  <c r="I11" i="25"/>
  <c r="H11" i="25"/>
  <c r="G11" i="25"/>
  <c r="F11" i="25"/>
  <c r="E11" i="25"/>
  <c r="J10" i="25"/>
  <c r="I10" i="25"/>
  <c r="H10" i="25"/>
  <c r="G10" i="25"/>
  <c r="F10" i="25"/>
  <c r="E10" i="25"/>
  <c r="E8" i="25"/>
  <c r="F8" i="25"/>
  <c r="G8" i="25"/>
  <c r="H8" i="25"/>
  <c r="I8" i="25"/>
  <c r="J8" i="25"/>
  <c r="C73" i="26"/>
  <c r="B73" i="26"/>
  <c r="D21" i="26" l="1"/>
  <c r="E21" i="26"/>
  <c r="C113" i="26" l="1"/>
  <c r="C119" i="26" l="1"/>
  <c r="B116" i="26"/>
  <c r="C116" i="26"/>
  <c r="C110" i="26"/>
  <c r="C107" i="26"/>
  <c r="C75" i="26"/>
  <c r="B75" i="26"/>
  <c r="K22" i="25"/>
  <c r="J22" i="25"/>
  <c r="H22" i="25"/>
  <c r="G22" i="25"/>
  <c r="F22" i="25"/>
  <c r="E22" i="25"/>
  <c r="L21" i="25"/>
  <c r="I22" i="25"/>
  <c r="L19" i="25"/>
  <c r="L18" i="25"/>
  <c r="L17" i="25"/>
  <c r="L15" i="25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3" i="25"/>
  <c r="L12" i="25"/>
  <c r="L11" i="25"/>
  <c r="L10" i="25"/>
  <c r="K9" i="25"/>
  <c r="K23" i="25" s="1"/>
  <c r="J9" i="25"/>
  <c r="I9" i="25"/>
  <c r="H9" i="25"/>
  <c r="G9" i="25"/>
  <c r="F9" i="25"/>
  <c r="E9" i="25"/>
  <c r="L8" i="25"/>
  <c r="L7" i="25"/>
  <c r="K39" i="23"/>
  <c r="J39" i="23"/>
  <c r="K32" i="23"/>
  <c r="J32" i="23"/>
  <c r="K23" i="23"/>
  <c r="J23" i="23"/>
  <c r="K14" i="23"/>
  <c r="J14" i="23"/>
  <c r="K7" i="23"/>
  <c r="J7" i="23"/>
  <c r="L12" i="22"/>
  <c r="K12" i="22"/>
  <c r="J12" i="22"/>
  <c r="M12" i="22"/>
  <c r="L9" i="22"/>
  <c r="L26" i="22" s="1"/>
  <c r="L28" i="22" s="1"/>
  <c r="L30" i="22" s="1"/>
  <c r="K9" i="22"/>
  <c r="K26" i="22" s="1"/>
  <c r="K28" i="22" s="1"/>
  <c r="K30" i="22" s="1"/>
  <c r="J9" i="22"/>
  <c r="M9" i="22"/>
  <c r="M26" i="22" s="1"/>
  <c r="M28" i="22" s="1"/>
  <c r="M30" i="22" s="1"/>
  <c r="K51" i="27"/>
  <c r="J51" i="27"/>
  <c r="K36" i="27"/>
  <c r="J36" i="27"/>
  <c r="K32" i="27"/>
  <c r="J32" i="27"/>
  <c r="K28" i="27"/>
  <c r="J28" i="27"/>
  <c r="K25" i="27"/>
  <c r="J25" i="27"/>
  <c r="K7" i="27"/>
  <c r="K23" i="27" s="1"/>
  <c r="J7" i="27"/>
  <c r="J23" i="27" s="1"/>
  <c r="J42" i="27" l="1"/>
  <c r="J52" i="27"/>
  <c r="J26" i="22"/>
  <c r="J28" i="22" s="1"/>
  <c r="J30" i="22" s="1"/>
  <c r="K28" i="23"/>
  <c r="K30" i="23" s="1"/>
  <c r="K46" i="23" s="1"/>
  <c r="K48" i="23" s="1"/>
  <c r="K50" i="23" s="1"/>
  <c r="J28" i="23"/>
  <c r="J30" i="23" s="1"/>
  <c r="J46" i="23" s="1"/>
  <c r="J48" i="23" s="1"/>
  <c r="J50" i="23" s="1"/>
  <c r="F23" i="25"/>
  <c r="J23" i="25"/>
  <c r="H23" i="25"/>
  <c r="G23" i="25"/>
  <c r="E23" i="25"/>
  <c r="B110" i="26"/>
  <c r="L9" i="25"/>
  <c r="I23" i="25"/>
  <c r="L14" i="25"/>
  <c r="L16" i="25" s="1"/>
  <c r="K42" i="27"/>
  <c r="K52" i="27" s="1"/>
  <c r="B107" i="26"/>
  <c r="B113" i="26"/>
  <c r="B119" i="26"/>
  <c r="L20" i="25"/>
  <c r="L22" i="25" s="1"/>
  <c r="L23" i="25" l="1"/>
  <c r="B125" i="26"/>
  <c r="C125" i="26"/>
  <c r="B102" i="26" l="1"/>
  <c r="C102" i="26"/>
  <c r="C144" i="26" l="1"/>
  <c r="B153" i="26" l="1"/>
  <c r="B144" i="26"/>
  <c r="B134" i="26"/>
  <c r="C59" i="26" l="1"/>
  <c r="K56" i="27"/>
  <c r="J56" i="27"/>
  <c r="C68" i="26"/>
  <c r="E68" i="26"/>
  <c r="B68" i="26"/>
  <c r="B59" i="26"/>
  <c r="C21" i="26"/>
  <c r="B21" i="26"/>
  <c r="E13" i="26"/>
  <c r="C13" i="26"/>
  <c r="C153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B13" i="26"/>
  <c r="D13" i="26"/>
  <c r="K35" i="22"/>
  <c r="L35" i="22"/>
  <c r="M35" i="22"/>
  <c r="J35" i="22"/>
  <c r="C134" i="26"/>
  <c r="D59" i="26" l="1"/>
  <c r="E59" i="26"/>
</calcChain>
</file>

<file path=xl/sharedStrings.xml><?xml version="1.0" encoding="utf-8"?>
<sst xmlns="http://schemas.openxmlformats.org/spreadsheetml/2006/main" count="423" uniqueCount="300">
  <si>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</si>
  <si>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</si>
  <si>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</si>
  <si>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</si>
  <si>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</si>
  <si>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</si>
  <si>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</si>
  <si>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</si>
  <si>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</si>
  <si>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</si>
  <si>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</si>
  <si>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</si>
  <si>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</si>
  <si>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</si>
  <si>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</si>
  <si>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</si>
  <si>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</si>
  <si>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</si>
  <si>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</si>
  <si>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Vuić Tomislav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</si>
  <si>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</si>
  <si>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</si>
  <si>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</si>
  <si>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</si>
  <si>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</si>
  <si>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</si>
  <si>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</si>
  <si>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</si>
  <si>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</si>
  <si>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</si>
  <si>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</si>
  <si>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</si>
  <si>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</si>
  <si>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</si>
  <si>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</si>
  <si>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</si>
  <si>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</si>
  <si>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</si>
  <si>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</si>
  <si>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</si>
  <si>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</si>
  <si>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</si>
  <si>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</si>
  <si>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</si>
  <si>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</si>
  <si>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</si>
  <si>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</si>
  <si>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</si>
  <si>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</si>
  <si>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</si>
  <si>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</si>
  <si>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</si>
  <si>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</si>
  <si>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</si>
  <si>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</si>
  <si>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</si>
  <si>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</si>
  <si>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</si>
  <si>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</si>
  <si>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</si>
  <si>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</si>
  <si>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</si>
  <si>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</si>
  <si>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</si>
  <si>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</si>
  <si>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</si>
  <si>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</si>
  <si>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</si>
  <si>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</si>
  <si>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</si>
  <si>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</si>
  <si>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</si>
  <si>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</si>
  <si>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</si>
  <si>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</si>
  <si>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</si>
  <si>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</si>
  <si>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</si>
  <si>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</si>
  <si>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</si>
  <si>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</si>
  <si>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</si>
  <si>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</si>
  <si>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</si>
  <si>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</si>
  <si>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</si>
  <si>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</si>
  <si>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</si>
  <si>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</si>
  <si>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</si>
  <si>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</si>
  <si>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</si>
  <si>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</si>
  <si>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</si>
  <si>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</si>
  <si>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</si>
  <si>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</si>
  <si>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</si>
  <si>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</si>
  <si>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</si>
  <si>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</si>
  <si>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</si>
  <si>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</si>
  <si>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</si>
  <si>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</si>
  <si>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</si>
  <si>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</si>
  <si>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</si>
  <si>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</si>
  <si>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</si>
  <si>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</si>
  <si>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</si>
  <si>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</si>
  <si>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</si>
  <si>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</si>
  <si>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</si>
  <si>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</si>
  <si>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</si>
  <si>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</si>
  <si>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</si>
  <si>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</si>
  <si>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</si>
  <si>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</si>
  <si>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</si>
  <si>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</si>
  <si>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</si>
  <si>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</si>
  <si>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</si>
  <si>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</si>
  <si>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</si>
  <si>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</si>
  <si>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</si>
  <si>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</si>
  <si>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</si>
  <si>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</si>
  <si>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</si>
  <si>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</si>
  <si>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</si>
  <si>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</si>
  <si>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</si>
  <si>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</si>
  <si>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</si>
  <si>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</si>
  <si>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</si>
  <si>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</si>
  <si>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</si>
  <si>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</si>
  <si>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</si>
  <si>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</si>
  <si>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</si>
  <si>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</si>
  <si>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</si>
  <si>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</si>
  <si>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</si>
  <si>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</si>
  <si>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</si>
  <si>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</si>
  <si>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</si>
  <si>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</si>
  <si>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</si>
  <si>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</si>
  <si>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</si>
  <si>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</si>
  <si>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</si>
  <si>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</si>
  <si>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</si>
  <si>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</si>
  <si>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</si>
  <si>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</si>
  <si>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</si>
  <si>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</si>
  <si>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</si>
  <si>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</si>
  <si>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</si>
  <si>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</si>
  <si>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</si>
  <si>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</si>
  <si>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</si>
  <si>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</si>
  <si>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</si>
  <si>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</si>
  <si>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</si>
  <si>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</si>
  <si>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</si>
  <si>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</si>
  <si>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</si>
  <si>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</si>
  <si>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</si>
  <si>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</si>
  <si>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</si>
  <si>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</si>
  <si>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</si>
  <si>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</si>
  <si>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</si>
  <si>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</si>
  <si>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</si>
  <si>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</si>
  <si>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</si>
  <si>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</si>
  <si>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</si>
  <si>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</si>
  <si>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</si>
  <si>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</si>
  <si>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</si>
  <si>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</si>
  <si>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</si>
  <si>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</si>
  <si>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</si>
  <si>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</si>
  <si>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</si>
  <si>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</si>
  <si>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</si>
  <si>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</si>
  <si>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</si>
  <si>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</si>
  <si>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</si>
  <si>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</si>
  <si>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</si>
  <si>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</si>
  <si>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</si>
  <si>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</si>
  <si>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</si>
  <si>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</si>
  <si>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</si>
  <si>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</si>
  <si>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</si>
  <si>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</si>
  <si>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</si>
  <si>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</si>
  <si>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</si>
  <si>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</si>
  <si>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</si>
  <si>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</si>
  <si>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</si>
  <si>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</si>
  <si>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</si>
  <si>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</si>
  <si>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</si>
  <si>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</si>
  <si>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</si>
  <si>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</si>
  <si>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</si>
  <si>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</si>
  <si>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</si>
  <si>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</si>
  <si>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</si>
  <si>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</si>
  <si>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NO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</si>
  <si>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</si>
  <si>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</si>
  <si>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</si>
  <si>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</si>
  <si>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</si>
  <si>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</si>
  <si>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</si>
  <si>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</si>
  <si>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</si>
  <si>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</si>
  <si>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</si>
  <si>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</si>
  <si>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>(person authorized for representation)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</si>
  <si>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</si>
  <si>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</si>
  <si>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</si>
  <si>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</si>
  <si>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</si>
  <si>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</si>
  <si>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</si>
  <si>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</si>
  <si>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</si>
  <si>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</si>
  <si>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</si>
  <si>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Impairment allowance</t>
  </si>
  <si>
    <t>Loans to financial instutitions</t>
  </si>
  <si>
    <t>Loans to companies</t>
  </si>
  <si>
    <t>Retail loans</t>
  </si>
  <si>
    <t>Other loans</t>
  </si>
  <si>
    <t>therein: housing loans</t>
  </si>
  <si>
    <t>Gross loans</t>
  </si>
  <si>
    <t>AOP
label</t>
  </si>
  <si>
    <t>Jan 01 2017</t>
  </si>
  <si>
    <t>Balance as per Jan 01 2017</t>
  </si>
  <si>
    <t>Restated balance as per Jan 01 2017 (001+002)</t>
  </si>
  <si>
    <t>Tomašek David</t>
  </si>
  <si>
    <t>014804900</t>
  </si>
  <si>
    <t>david.tomasek@hpb.hr</t>
  </si>
  <si>
    <t>Jan 01 - Jun 30 2016</t>
  </si>
  <si>
    <t>Jun 01 - Jun 30 2017</t>
  </si>
  <si>
    <t>Jan 01 - Jun 30 2017</t>
  </si>
  <si>
    <t xml:space="preserve">Balance as per Jun 30 2017 (003+010+011+012+013+016) 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</si>
  <si>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</si>
  <si>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</si>
  <si>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</si>
  <si>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</si>
  <si>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</si>
  <si>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</si>
  <si>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</si>
  <si>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Jan 01 - Sep 30 2016</t>
  </si>
  <si>
    <t>Jan 01 - Sep 30 2017</t>
  </si>
  <si>
    <t>Sep 30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</si>
</sst>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_(* #,##0_);_(* \(#,##0\);_(* &quot;-&quot;??_);_(@_)"/>
  </numFmts>
  <fonts count="105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7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locked="0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2" xfId="0" applyNumberFormat="1" applyFont="1" applyFill="1" applyBorder="1" applyAlignment="1" applyProtection="1">
      <alignment vertical="center" shrinkToFit="1"/>
      <protection hidden="1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6" fillId="48" borderId="26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7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7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8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6" fillId="48" borderId="28" xfId="2581" applyFont="1" applyFill="1" applyBorder="1" applyAlignment="1">
      <alignment horizontal="left" vertical="center" indent="2"/>
    </xf>
    <xf numFmtId="0" fontId="24" fillId="48" borderId="28" xfId="2581" applyFont="1" applyFill="1" applyBorder="1" applyAlignment="1">
      <alignment horizontal="left" vertical="center" indent="2"/>
    </xf>
    <xf numFmtId="0" fontId="5" fillId="48" borderId="28" xfId="2581" applyFont="1" applyFill="1" applyBorder="1" applyAlignment="1">
      <alignment horizontal="left" wrapText="1"/>
    </xf>
    <xf numFmtId="0" fontId="104" fillId="48" borderId="28" xfId="2581" applyFont="1" applyFill="1" applyBorder="1" applyAlignment="1">
      <alignment horizontal="left" vertical="center" indent="2"/>
    </xf>
    <xf numFmtId="167" fontId="104" fillId="48" borderId="18" xfId="2581" applyNumberFormat="1" applyFont="1" applyFill="1" applyBorder="1" applyAlignment="1" applyProtection="1">
      <alignment shrinkToFit="1"/>
      <protection locked="0"/>
    </xf>
    <xf numFmtId="0" fontId="5" fillId="48" borderId="28" xfId="2581" applyFont="1" applyFill="1" applyBorder="1" applyAlignment="1">
      <alignment horizontal="left" vertical="center" indent="1"/>
    </xf>
    <xf numFmtId="0" fontId="5" fillId="48" borderId="20" xfId="2581" applyFont="1" applyFill="1" applyBorder="1" applyAlignment="1">
      <alignment horizontal="left" vertical="center" inden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7" fontId="6" fillId="0" borderId="13" xfId="0" applyNumberFormat="1" applyFont="1" applyFill="1" applyBorder="1" applyAlignment="1" applyProtection="1">
      <alignment horizontal="right" shrinkToFit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167" fontId="5" fillId="0" borderId="15" xfId="0" applyNumberFormat="1" applyFont="1" applyFill="1" applyBorder="1" applyAlignment="1" applyProtection="1">
      <alignment horizontal="right" vertical="center" shrinkToFit="1"/>
    </xf>
    <xf numFmtId="167" fontId="5" fillId="0" borderId="13" xfId="0" applyNumberFormat="1" applyFont="1" applyFill="1" applyBorder="1" applyAlignment="1" applyProtection="1">
      <alignment horizontal="right" shrinkToFit="1"/>
      <protection hidden="1"/>
    </xf>
    <xf numFmtId="168" fontId="6" fillId="0" borderId="13" xfId="1807" applyFont="1" applyFill="1" applyBorder="1" applyAlignment="1" applyProtection="1">
      <alignment vertical="center" shrinkToFit="1"/>
      <protection locked="0"/>
    </xf>
    <xf numFmtId="168" fontId="6" fillId="0" borderId="13" xfId="1807" applyFont="1" applyFill="1" applyBorder="1" applyAlignment="1" applyProtection="1">
      <alignment horizontal="right" shrinkToFit="1"/>
      <protection locked="0"/>
    </xf>
    <xf numFmtId="168" fontId="5" fillId="50" borderId="13" xfId="1807" applyFont="1" applyFill="1" applyBorder="1" applyAlignment="1" applyProtection="1">
      <alignment horizontal="right" shrinkToFit="1"/>
      <protection hidden="1"/>
    </xf>
    <xf numFmtId="168" fontId="6" fillId="0" borderId="13" xfId="1807" applyFont="1" applyFill="1" applyBorder="1" applyAlignment="1" applyProtection="1">
      <alignment horizontal="right" shrinkToFit="1"/>
    </xf>
    <xf numFmtId="168" fontId="5" fillId="50" borderId="14" xfId="1807" applyFont="1" applyFill="1" applyBorder="1" applyAlignment="1" applyProtection="1">
      <alignment horizontal="right" shrinkToFit="1"/>
      <protection hidden="1"/>
    </xf>
    <xf numFmtId="168" fontId="5" fillId="0" borderId="13" xfId="1807" applyFont="1" applyFill="1" applyBorder="1" applyAlignment="1" applyProtection="1">
      <alignment horizontal="right" shrinkToFit="1"/>
      <protection hidden="1"/>
    </xf>
    <xf numFmtId="167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167" fontId="24" fillId="48" borderId="18" xfId="2581" applyNumberFormat="1" applyFont="1" applyFill="1" applyBorder="1" applyAlignment="1" applyProtection="1">
      <alignment shrinkToFit="1"/>
      <protection locked="0"/>
    </xf>
    <xf numFmtId="173" fontId="6" fillId="0" borderId="13" xfId="1807" applyNumberFormat="1" applyFont="1" applyFill="1" applyBorder="1" applyAlignment="1" applyProtection="1">
      <alignment horizontal="right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3" xfId="2280" applyNumberFormat="1" applyFont="1" applyFill="1" applyBorder="1" applyAlignment="1" applyProtection="1">
      <alignment vertical="center"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2" fillId="48" borderId="32" xfId="2629" applyFont="1" applyFill="1" applyBorder="1" applyAlignment="1">
      <alignment horizontal="left" vertical="center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22" fillId="48" borderId="11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0" fontId="12" fillId="48" borderId="0" xfId="2629" applyFont="1" applyFill="1" applyBorder="1" applyAlignment="1" applyProtection="1">
      <alignment vertical="top" wrapText="1"/>
      <protection hidden="1"/>
    </xf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1" fillId="48" borderId="0" xfId="2629" applyFont="1" applyFill="1" applyBorder="1" applyAlignment="1">
      <alignment vertical="top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2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2" xfId="0" applyFont="1" applyFill="1" applyBorder="1" applyAlignment="1">
      <alignment horizontal="right" wrapText="1"/>
    </xf>
    <xf numFmtId="0" fontId="7" fillId="48" borderId="31" xfId="0" applyFont="1" applyFill="1" applyBorder="1" applyAlignment="1">
      <alignment horizontal="right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2" xfId="0" applyFont="1" applyFill="1" applyBorder="1" applyAlignment="1">
      <alignment horizontal="right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7" fillId="48" borderId="45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5" fillId="48" borderId="27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FI-KI%203Q%202017_nekonsolidirano_H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/>
      <sheetData sheetId="1"/>
      <sheetData sheetId="2"/>
      <sheetData sheetId="3"/>
      <sheetData sheetId="4">
        <row r="8">
          <cell r="H8">
            <v>-44875777</v>
          </cell>
          <cell r="I8">
            <v>-7016311</v>
          </cell>
        </row>
        <row r="10">
          <cell r="J10">
            <v>-1797966</v>
          </cell>
        </row>
        <row r="11">
          <cell r="J11">
            <v>26249225</v>
          </cell>
        </row>
        <row r="12">
          <cell r="J12">
            <v>-2949849</v>
          </cell>
        </row>
        <row r="15">
          <cell r="I15">
            <v>-1334464</v>
          </cell>
        </row>
        <row r="19">
          <cell r="H19">
            <v>-7016311</v>
          </cell>
          <cell r="I19">
            <v>7016311</v>
          </cell>
        </row>
        <row r="20">
          <cell r="G20">
            <v>94138664</v>
          </cell>
          <cell r="H20">
            <v>94138664</v>
          </cell>
          <cell r="I20">
            <v>-188277328</v>
          </cell>
        </row>
      </sheetData>
      <sheetData sheetId="5">
        <row r="73">
          <cell r="B73">
            <v>421479852</v>
          </cell>
          <cell r="C73">
            <v>544564885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A60" sqref="A1:I60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38" t="s">
        <v>232</v>
      </c>
      <c r="B1" s="238"/>
      <c r="C1" s="1"/>
      <c r="D1" s="1"/>
      <c r="E1" s="1"/>
      <c r="F1" s="1"/>
      <c r="G1" s="1"/>
      <c r="H1" s="1"/>
      <c r="I1" s="1"/>
      <c r="J1" s="1"/>
    </row>
    <row r="2" spans="1:10" x14ac:dyDescent="0.2">
      <c r="A2" s="206" t="s">
        <v>233</v>
      </c>
      <c r="B2" s="206"/>
      <c r="C2" s="206"/>
      <c r="D2" s="207"/>
      <c r="E2" s="3" t="s">
        <v>234</v>
      </c>
      <c r="F2" s="4"/>
      <c r="G2" s="5" t="s">
        <v>155</v>
      </c>
      <c r="H2" s="3" t="s">
        <v>299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08" t="s">
        <v>235</v>
      </c>
      <c r="B4" s="208"/>
      <c r="C4" s="208"/>
      <c r="D4" s="208"/>
      <c r="E4" s="208"/>
      <c r="F4" s="208"/>
      <c r="G4" s="208"/>
      <c r="H4" s="208"/>
      <c r="I4" s="208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4" t="s">
        <v>238</v>
      </c>
      <c r="B6" s="205"/>
      <c r="C6" s="202" t="s">
        <v>9</v>
      </c>
      <c r="D6" s="203"/>
      <c r="E6" s="209"/>
      <c r="F6" s="209"/>
      <c r="G6" s="209"/>
      <c r="H6" s="209"/>
      <c r="I6" s="35"/>
      <c r="J6" s="1"/>
    </row>
    <row r="7" spans="1:10" x14ac:dyDescent="0.2">
      <c r="A7" s="36"/>
      <c r="B7" s="36"/>
      <c r="C7" s="13"/>
      <c r="D7" s="13"/>
      <c r="E7" s="209"/>
      <c r="F7" s="209"/>
      <c r="G7" s="209"/>
      <c r="H7" s="209"/>
      <c r="I7" s="35"/>
      <c r="J7" s="1"/>
    </row>
    <row r="8" spans="1:10" x14ac:dyDescent="0.2">
      <c r="A8" s="210" t="s">
        <v>237</v>
      </c>
      <c r="B8" s="211"/>
      <c r="C8" s="202" t="s">
        <v>10</v>
      </c>
      <c r="D8" s="203"/>
      <c r="E8" s="209"/>
      <c r="F8" s="209"/>
      <c r="G8" s="209"/>
      <c r="H8" s="209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00" t="s">
        <v>236</v>
      </c>
      <c r="B10" s="201"/>
      <c r="C10" s="202" t="s">
        <v>11</v>
      </c>
      <c r="D10" s="203"/>
      <c r="E10" s="13"/>
      <c r="F10" s="13"/>
      <c r="G10" s="13"/>
      <c r="H10" s="13"/>
      <c r="I10" s="13"/>
      <c r="J10" s="1"/>
    </row>
    <row r="11" spans="1:10" x14ac:dyDescent="0.2">
      <c r="A11" s="201"/>
      <c r="B11" s="201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4" t="s">
        <v>239</v>
      </c>
      <c r="B12" s="205"/>
      <c r="C12" s="212" t="s">
        <v>264</v>
      </c>
      <c r="D12" s="213"/>
      <c r="E12" s="213"/>
      <c r="F12" s="213"/>
      <c r="G12" s="213"/>
      <c r="H12" s="213"/>
      <c r="I12" s="213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4" t="s">
        <v>240</v>
      </c>
      <c r="B14" s="205"/>
      <c r="C14" s="214">
        <v>10000</v>
      </c>
      <c r="D14" s="215"/>
      <c r="E14" s="13"/>
      <c r="F14" s="212" t="s">
        <v>12</v>
      </c>
      <c r="G14" s="213"/>
      <c r="H14" s="213"/>
      <c r="I14" s="213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4" t="s">
        <v>241</v>
      </c>
      <c r="B16" s="205"/>
      <c r="C16" s="212" t="s">
        <v>13</v>
      </c>
      <c r="D16" s="213"/>
      <c r="E16" s="213"/>
      <c r="F16" s="213"/>
      <c r="G16" s="213"/>
      <c r="H16" s="213"/>
      <c r="I16" s="213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4" t="s">
        <v>242</v>
      </c>
      <c r="B18" s="205"/>
      <c r="C18" s="218" t="s">
        <v>14</v>
      </c>
      <c r="D18" s="219"/>
      <c r="E18" s="219"/>
      <c r="F18" s="219"/>
      <c r="G18" s="219"/>
      <c r="H18" s="219"/>
      <c r="I18" s="219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4" t="s">
        <v>243</v>
      </c>
      <c r="B20" s="205"/>
      <c r="C20" s="218" t="s">
        <v>15</v>
      </c>
      <c r="D20" s="219"/>
      <c r="E20" s="219"/>
      <c r="F20" s="219"/>
      <c r="G20" s="219"/>
      <c r="H20" s="219"/>
      <c r="I20" s="219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4" t="s">
        <v>244</v>
      </c>
      <c r="B22" s="205"/>
      <c r="C22" s="16">
        <v>133</v>
      </c>
      <c r="D22" s="212" t="s">
        <v>12</v>
      </c>
      <c r="E22" s="216"/>
      <c r="F22" s="217"/>
      <c r="G22" s="220"/>
      <c r="H22" s="221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4" t="s">
        <v>245</v>
      </c>
      <c r="B24" s="205"/>
      <c r="C24" s="16">
        <v>21</v>
      </c>
      <c r="D24" s="212" t="s">
        <v>16</v>
      </c>
      <c r="E24" s="216"/>
      <c r="F24" s="216"/>
      <c r="G24" s="217"/>
      <c r="H24" s="151" t="s">
        <v>248</v>
      </c>
      <c r="I24" s="41">
        <v>1113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52" t="s">
        <v>249</v>
      </c>
      <c r="I25" s="15"/>
      <c r="J25" s="1"/>
    </row>
    <row r="26" spans="1:10" x14ac:dyDescent="0.2">
      <c r="A26" s="204" t="s">
        <v>246</v>
      </c>
      <c r="B26" s="205"/>
      <c r="C26" s="18" t="s">
        <v>247</v>
      </c>
      <c r="D26" s="19"/>
      <c r="E26" s="1"/>
      <c r="F26" s="20"/>
      <c r="G26" s="204" t="s">
        <v>250</v>
      </c>
      <c r="H26" s="205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25" t="s">
        <v>251</v>
      </c>
      <c r="B28" s="226"/>
      <c r="C28" s="222"/>
      <c r="D28" s="222"/>
      <c r="E28" s="226" t="s">
        <v>252</v>
      </c>
      <c r="F28" s="227"/>
      <c r="G28" s="227"/>
      <c r="H28" s="222" t="s">
        <v>253</v>
      </c>
      <c r="I28" s="223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28"/>
      <c r="B30" s="229"/>
      <c r="C30" s="229"/>
      <c r="D30" s="230"/>
      <c r="E30" s="232"/>
      <c r="F30" s="229"/>
      <c r="G30" s="229"/>
      <c r="H30" s="202"/>
      <c r="I30" s="224"/>
      <c r="J30" s="1"/>
    </row>
    <row r="31" spans="1:10" x14ac:dyDescent="0.2">
      <c r="A31" s="36"/>
      <c r="B31" s="36"/>
      <c r="C31" s="15"/>
      <c r="D31" s="231"/>
      <c r="E31" s="231"/>
      <c r="F31" s="231"/>
      <c r="G31" s="209"/>
      <c r="H31" s="13"/>
      <c r="I31" s="44"/>
      <c r="J31" s="1"/>
    </row>
    <row r="32" spans="1:10" x14ac:dyDescent="0.2">
      <c r="A32" s="228"/>
      <c r="B32" s="229"/>
      <c r="C32" s="229"/>
      <c r="D32" s="230"/>
      <c r="E32" s="232"/>
      <c r="F32" s="229"/>
      <c r="G32" s="229"/>
      <c r="H32" s="202"/>
      <c r="I32" s="224"/>
      <c r="J32" s="1"/>
    </row>
    <row r="33" spans="1:10" x14ac:dyDescent="0.2">
      <c r="A33" s="36"/>
      <c r="B33" s="36"/>
      <c r="C33" s="15"/>
      <c r="D33" s="34"/>
      <c r="E33" s="34"/>
      <c r="F33" s="34"/>
      <c r="G33" s="35"/>
      <c r="H33" s="13"/>
      <c r="I33" s="45"/>
      <c r="J33" s="1"/>
    </row>
    <row r="34" spans="1:10" x14ac:dyDescent="0.2">
      <c r="A34" s="228"/>
      <c r="B34" s="229"/>
      <c r="C34" s="229"/>
      <c r="D34" s="230"/>
      <c r="E34" s="232"/>
      <c r="F34" s="229"/>
      <c r="G34" s="229"/>
      <c r="H34" s="202"/>
      <c r="I34" s="224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5"/>
      <c r="J35" s="1"/>
    </row>
    <row r="36" spans="1:10" x14ac:dyDescent="0.2">
      <c r="A36" s="228"/>
      <c r="B36" s="229"/>
      <c r="C36" s="229"/>
      <c r="D36" s="230"/>
      <c r="E36" s="232"/>
      <c r="F36" s="229"/>
      <c r="G36" s="229"/>
      <c r="H36" s="202"/>
      <c r="I36" s="224"/>
      <c r="J36" s="1"/>
    </row>
    <row r="37" spans="1:10" x14ac:dyDescent="0.2">
      <c r="A37" s="22"/>
      <c r="B37" s="22"/>
      <c r="C37" s="235"/>
      <c r="D37" s="236"/>
      <c r="E37" s="13"/>
      <c r="F37" s="235"/>
      <c r="G37" s="236"/>
      <c r="H37" s="13"/>
      <c r="I37" s="13"/>
      <c r="J37" s="1"/>
    </row>
    <row r="38" spans="1:10" x14ac:dyDescent="0.2">
      <c r="A38" s="228"/>
      <c r="B38" s="229"/>
      <c r="C38" s="229"/>
      <c r="D38" s="230"/>
      <c r="E38" s="232"/>
      <c r="F38" s="229"/>
      <c r="G38" s="229"/>
      <c r="H38" s="202"/>
      <c r="I38" s="224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28"/>
      <c r="B40" s="229"/>
      <c r="C40" s="229"/>
      <c r="D40" s="230"/>
      <c r="E40" s="232"/>
      <c r="F40" s="229"/>
      <c r="G40" s="229"/>
      <c r="H40" s="202"/>
      <c r="I40" s="224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200" t="s">
        <v>254</v>
      </c>
      <c r="B43" s="201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00" t="s">
        <v>255</v>
      </c>
      <c r="B44" s="233"/>
      <c r="C44" s="202" t="s">
        <v>267</v>
      </c>
      <c r="D44" s="203"/>
      <c r="E44" s="13"/>
      <c r="F44" s="212" t="s">
        <v>267</v>
      </c>
      <c r="G44" s="229"/>
      <c r="H44" s="229"/>
      <c r="I44" s="229"/>
      <c r="J44" s="1"/>
    </row>
    <row r="45" spans="1:10" x14ac:dyDescent="0.2">
      <c r="A45" s="22"/>
      <c r="B45" s="22"/>
      <c r="C45" s="235"/>
      <c r="D45" s="236"/>
      <c r="E45" s="13"/>
      <c r="F45" s="235"/>
      <c r="G45" s="237"/>
      <c r="H45" s="27"/>
      <c r="I45" s="27"/>
      <c r="J45" s="1"/>
    </row>
    <row r="46" spans="1:10" x14ac:dyDescent="0.2">
      <c r="A46" s="200" t="s">
        <v>256</v>
      </c>
      <c r="B46" s="233"/>
      <c r="C46" s="212" t="s">
        <v>283</v>
      </c>
      <c r="D46" s="234"/>
      <c r="E46" s="234"/>
      <c r="F46" s="234"/>
      <c r="G46" s="234"/>
      <c r="H46" s="234"/>
      <c r="I46" s="234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200" t="s">
        <v>257</v>
      </c>
      <c r="B48" s="233"/>
      <c r="C48" s="247" t="s">
        <v>284</v>
      </c>
      <c r="D48" s="240"/>
      <c r="E48" s="248"/>
      <c r="F48" s="13"/>
      <c r="G48" s="151" t="s">
        <v>258</v>
      </c>
      <c r="H48" s="247" t="s">
        <v>18</v>
      </c>
      <c r="I48" s="240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00" t="s">
        <v>242</v>
      </c>
      <c r="B50" s="233"/>
      <c r="C50" s="239" t="s">
        <v>285</v>
      </c>
      <c r="D50" s="240"/>
      <c r="E50" s="240"/>
      <c r="F50" s="240"/>
      <c r="G50" s="240"/>
      <c r="H50" s="240"/>
      <c r="I50" s="240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204" t="s">
        <v>259</v>
      </c>
      <c r="B52" s="205"/>
      <c r="C52" s="212" t="s">
        <v>19</v>
      </c>
      <c r="D52" s="234"/>
      <c r="E52" s="234"/>
      <c r="F52" s="234"/>
      <c r="G52" s="234"/>
      <c r="H52" s="234"/>
      <c r="I52" s="234"/>
      <c r="J52" s="1"/>
    </row>
    <row r="53" spans="1:10" x14ac:dyDescent="0.2">
      <c r="A53" s="14"/>
      <c r="B53" s="14"/>
      <c r="C53" s="245" t="s">
        <v>260</v>
      </c>
      <c r="D53" s="246"/>
      <c r="E53" s="246"/>
      <c r="F53" s="246"/>
      <c r="G53" s="246"/>
      <c r="H53" s="246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41" t="s">
        <v>261</v>
      </c>
      <c r="C56" s="242"/>
      <c r="D56" s="242"/>
      <c r="E56" s="242"/>
      <c r="F56" s="29"/>
      <c r="G56" s="29"/>
      <c r="H56" s="29"/>
      <c r="I56" s="29"/>
      <c r="J56" s="1"/>
    </row>
    <row r="57" spans="1:10" x14ac:dyDescent="0.2">
      <c r="A57" s="14"/>
      <c r="B57" s="241" t="s">
        <v>262</v>
      </c>
      <c r="C57" s="242"/>
      <c r="D57" s="242"/>
      <c r="E57" s="242"/>
      <c r="F57" s="242"/>
      <c r="G57" s="242"/>
      <c r="H57" s="242"/>
      <c r="I57" s="242"/>
      <c r="J57" s="1"/>
    </row>
    <row r="58" spans="1:10" x14ac:dyDescent="0.2">
      <c r="A58" s="14"/>
      <c r="B58" s="241" t="s">
        <v>263</v>
      </c>
      <c r="C58" s="242"/>
      <c r="D58" s="242"/>
      <c r="E58" s="242"/>
      <c r="F58" s="242"/>
      <c r="G58" s="242"/>
      <c r="H58" s="242"/>
      <c r="I58" s="29"/>
      <c r="J58" s="1"/>
    </row>
    <row r="59" spans="1:10" x14ac:dyDescent="0.2">
      <c r="A59" s="14"/>
      <c r="B59" s="241" t="s">
        <v>266</v>
      </c>
      <c r="C59" s="242"/>
      <c r="D59" s="242"/>
      <c r="E59" s="242"/>
      <c r="F59" s="242"/>
      <c r="G59" s="242"/>
      <c r="H59" s="242"/>
      <c r="I59" s="242"/>
      <c r="J59" s="1"/>
    </row>
    <row r="60" spans="1:10" x14ac:dyDescent="0.2">
      <c r="A60" s="14"/>
      <c r="B60" s="241" t="s">
        <v>265</v>
      </c>
      <c r="C60" s="242"/>
      <c r="D60" s="242"/>
      <c r="E60" s="242"/>
      <c r="F60" s="242"/>
      <c r="G60" s="242"/>
      <c r="H60" s="242"/>
      <c r="I60" s="242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6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43"/>
      <c r="H64" s="223"/>
      <c r="I64" s="244"/>
      <c r="J64" s="1"/>
    </row>
    <row r="65" spans="1:10" x14ac:dyDescent="0.2">
      <c r="A65" s="38"/>
      <c r="B65" s="38"/>
      <c r="C65" s="13"/>
      <c r="D65" s="13"/>
      <c r="E65" s="13"/>
      <c r="F65" s="13"/>
      <c r="G65" s="235"/>
      <c r="H65" s="236"/>
      <c r="I65" s="13"/>
      <c r="J65" s="1"/>
    </row>
  </sheetData>
  <protectedRanges>
    <protectedRange sqref="I24 A30:I30 A32:I32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5"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6:B46"/>
    <mergeCell ref="A44:B44"/>
    <mergeCell ref="C44:D44"/>
    <mergeCell ref="F44:I44"/>
    <mergeCell ref="C46:I46"/>
    <mergeCell ref="C45:D45"/>
    <mergeCell ref="F45:G45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</mergeCells>
  <phoneticPr fontId="4" type="noConversion"/>
  <conditionalFormatting sqref="H29">
    <cfRule type="cellIs" dxfId="19" priority="2" stopIfTrue="1" operator="equal">
      <formula>"DA"</formula>
    </cfRule>
  </conditionalFormatting>
  <conditionalFormatting sqref="H2">
    <cfRule type="cellIs" dxfId="18" priority="3" stopIfTrue="1" operator="lessThan">
      <formula>#REF!</formula>
    </cfRule>
  </conditionalFormatting>
  <conditionalFormatting sqref="H2">
    <cfRule type="cellIs" dxfId="17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O51" sqref="L51:O51"/>
    </sheetView>
  </sheetViews>
  <sheetFormatPr defaultColWidth="9.140625" defaultRowHeight="12.75" x14ac:dyDescent="0.2"/>
  <cols>
    <col min="1" max="9" width="9.140625" style="70"/>
    <col min="10" max="11" width="15.28515625" style="70" customWidth="1"/>
    <col min="12" max="12" width="11.140625" style="70" bestFit="1" customWidth="1"/>
    <col min="13" max="13" width="11.7109375" style="70" bestFit="1" customWidth="1"/>
    <col min="14" max="16384" width="9.140625" style="70"/>
  </cols>
  <sheetData>
    <row r="1" spans="1:1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84"/>
    </row>
    <row r="2" spans="1:11" x14ac:dyDescent="0.2">
      <c r="A2" s="249" t="s">
        <v>78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">
      <c r="A3" s="57"/>
      <c r="B3" s="57"/>
      <c r="C3" s="57"/>
      <c r="D3" s="250" t="s">
        <v>77</v>
      </c>
      <c r="E3" s="251"/>
      <c r="F3" s="252" t="s">
        <v>299</v>
      </c>
      <c r="G3" s="253"/>
      <c r="H3" s="57"/>
      <c r="I3" s="57"/>
      <c r="J3" s="254" t="s">
        <v>53</v>
      </c>
      <c r="K3" s="254"/>
    </row>
    <row r="4" spans="1:11" ht="21" x14ac:dyDescent="0.2">
      <c r="A4" s="255" t="s">
        <v>79</v>
      </c>
      <c r="B4" s="255"/>
      <c r="C4" s="255"/>
      <c r="D4" s="255"/>
      <c r="E4" s="255"/>
      <c r="F4" s="255"/>
      <c r="G4" s="255"/>
      <c r="H4" s="255"/>
      <c r="I4" s="137" t="s">
        <v>80</v>
      </c>
      <c r="J4" s="154" t="s">
        <v>271</v>
      </c>
      <c r="K4" s="138" t="s">
        <v>299</v>
      </c>
    </row>
    <row r="5" spans="1:11" x14ac:dyDescent="0.2">
      <c r="A5" s="256">
        <v>1</v>
      </c>
      <c r="B5" s="256"/>
      <c r="C5" s="256"/>
      <c r="D5" s="256"/>
      <c r="E5" s="256"/>
      <c r="F5" s="256"/>
      <c r="G5" s="256"/>
      <c r="H5" s="256"/>
      <c r="I5" s="50">
        <v>2</v>
      </c>
      <c r="J5" s="138">
        <v>3</v>
      </c>
      <c r="K5" s="138">
        <v>4</v>
      </c>
    </row>
    <row r="6" spans="1:11" x14ac:dyDescent="0.2">
      <c r="A6" s="257" t="s">
        <v>128</v>
      </c>
      <c r="B6" s="258"/>
      <c r="C6" s="258"/>
      <c r="D6" s="258"/>
      <c r="E6" s="258"/>
      <c r="F6" s="258"/>
      <c r="G6" s="258"/>
      <c r="H6" s="258"/>
      <c r="I6" s="258"/>
      <c r="J6" s="258"/>
      <c r="K6" s="259"/>
    </row>
    <row r="7" spans="1:11" x14ac:dyDescent="0.2">
      <c r="A7" s="260" t="s">
        <v>81</v>
      </c>
      <c r="B7" s="261"/>
      <c r="C7" s="261"/>
      <c r="D7" s="261"/>
      <c r="E7" s="261"/>
      <c r="F7" s="261"/>
      <c r="G7" s="261"/>
      <c r="H7" s="262"/>
      <c r="I7" s="58">
        <v>1</v>
      </c>
      <c r="J7" s="162">
        <f>SUM(J8:J9)</f>
        <v>2263303114</v>
      </c>
      <c r="K7" s="162">
        <f>SUM(K8:K9)</f>
        <v>3100192913</v>
      </c>
    </row>
    <row r="8" spans="1:11" x14ac:dyDescent="0.2">
      <c r="A8" s="263" t="s">
        <v>82</v>
      </c>
      <c r="B8" s="264"/>
      <c r="C8" s="264"/>
      <c r="D8" s="264"/>
      <c r="E8" s="264"/>
      <c r="F8" s="264"/>
      <c r="G8" s="264"/>
      <c r="H8" s="265"/>
      <c r="I8" s="60">
        <v>2</v>
      </c>
      <c r="J8" s="61">
        <v>421479852</v>
      </c>
      <c r="K8" s="61">
        <v>544564885</v>
      </c>
    </row>
    <row r="9" spans="1:11" x14ac:dyDescent="0.2">
      <c r="A9" s="263" t="s">
        <v>83</v>
      </c>
      <c r="B9" s="264"/>
      <c r="C9" s="264"/>
      <c r="D9" s="264"/>
      <c r="E9" s="264"/>
      <c r="F9" s="264"/>
      <c r="G9" s="264"/>
      <c r="H9" s="265"/>
      <c r="I9" s="60">
        <v>3</v>
      </c>
      <c r="J9" s="61">
        <v>1841823262</v>
      </c>
      <c r="K9" s="61">
        <v>2555628028</v>
      </c>
    </row>
    <row r="10" spans="1:11" x14ac:dyDescent="0.2">
      <c r="A10" s="263" t="s">
        <v>196</v>
      </c>
      <c r="B10" s="264"/>
      <c r="C10" s="264"/>
      <c r="D10" s="264"/>
      <c r="E10" s="264"/>
      <c r="F10" s="264"/>
      <c r="G10" s="264"/>
      <c r="H10" s="265"/>
      <c r="I10" s="60">
        <v>4</v>
      </c>
      <c r="J10" s="61">
        <v>774135009</v>
      </c>
      <c r="K10" s="61">
        <v>436685012</v>
      </c>
    </row>
    <row r="11" spans="1:11" x14ac:dyDescent="0.2">
      <c r="A11" s="263" t="s">
        <v>84</v>
      </c>
      <c r="B11" s="264"/>
      <c r="C11" s="264"/>
      <c r="D11" s="264"/>
      <c r="E11" s="264"/>
      <c r="F11" s="264"/>
      <c r="G11" s="264"/>
      <c r="H11" s="265"/>
      <c r="I11" s="60">
        <v>5</v>
      </c>
      <c r="J11" s="61">
        <v>415536615</v>
      </c>
      <c r="K11" s="61">
        <v>414640114</v>
      </c>
    </row>
    <row r="12" spans="1:11" x14ac:dyDescent="0.2">
      <c r="A12" s="263" t="s">
        <v>85</v>
      </c>
      <c r="B12" s="264"/>
      <c r="C12" s="264"/>
      <c r="D12" s="264"/>
      <c r="E12" s="264"/>
      <c r="F12" s="264"/>
      <c r="G12" s="264"/>
      <c r="H12" s="265"/>
      <c r="I12" s="60">
        <v>6</v>
      </c>
      <c r="J12" s="61">
        <v>551322886</v>
      </c>
      <c r="K12" s="61">
        <v>457274094</v>
      </c>
    </row>
    <row r="13" spans="1:11" x14ac:dyDescent="0.2">
      <c r="A13" s="263" t="s">
        <v>86</v>
      </c>
      <c r="B13" s="264"/>
      <c r="C13" s="264"/>
      <c r="D13" s="264"/>
      <c r="E13" s="264"/>
      <c r="F13" s="264"/>
      <c r="G13" s="264"/>
      <c r="H13" s="265"/>
      <c r="I13" s="60">
        <v>7</v>
      </c>
      <c r="J13" s="61">
        <v>2630574528</v>
      </c>
      <c r="K13" s="61">
        <v>2388859389</v>
      </c>
    </row>
    <row r="14" spans="1:11" x14ac:dyDescent="0.2">
      <c r="A14" s="263" t="s">
        <v>87</v>
      </c>
      <c r="B14" s="264"/>
      <c r="C14" s="264"/>
      <c r="D14" s="264"/>
      <c r="E14" s="264"/>
      <c r="F14" s="264"/>
      <c r="G14" s="264"/>
      <c r="H14" s="265"/>
      <c r="I14" s="60">
        <v>8</v>
      </c>
      <c r="J14" s="61">
        <v>442835059</v>
      </c>
      <c r="K14" s="61">
        <v>144016101</v>
      </c>
    </row>
    <row r="15" spans="1:11" ht="24.75" customHeight="1" x14ac:dyDescent="0.2">
      <c r="A15" s="263" t="s">
        <v>88</v>
      </c>
      <c r="B15" s="264"/>
      <c r="C15" s="264"/>
      <c r="D15" s="264"/>
      <c r="E15" s="264"/>
      <c r="F15" s="264"/>
      <c r="G15" s="264"/>
      <c r="H15" s="265"/>
      <c r="I15" s="60">
        <v>9</v>
      </c>
      <c r="J15" s="61">
        <v>0</v>
      </c>
      <c r="K15" s="61">
        <v>0</v>
      </c>
    </row>
    <row r="16" spans="1:11" x14ac:dyDescent="0.2">
      <c r="A16" s="263" t="s">
        <v>89</v>
      </c>
      <c r="B16" s="264"/>
      <c r="C16" s="264"/>
      <c r="D16" s="264"/>
      <c r="E16" s="264"/>
      <c r="F16" s="264"/>
      <c r="G16" s="264"/>
      <c r="H16" s="265"/>
      <c r="I16" s="60">
        <v>10</v>
      </c>
      <c r="J16" s="61">
        <v>3780197</v>
      </c>
      <c r="K16" s="61">
        <v>0</v>
      </c>
    </row>
    <row r="17" spans="1:13" x14ac:dyDescent="0.2">
      <c r="A17" s="263" t="s">
        <v>90</v>
      </c>
      <c r="B17" s="264"/>
      <c r="C17" s="264"/>
      <c r="D17" s="264"/>
      <c r="E17" s="264"/>
      <c r="F17" s="264"/>
      <c r="G17" s="264"/>
      <c r="H17" s="265"/>
      <c r="I17" s="60">
        <v>11</v>
      </c>
      <c r="J17" s="61">
        <v>81579680</v>
      </c>
      <c r="K17" s="61">
        <v>77624352</v>
      </c>
    </row>
    <row r="18" spans="1:13" x14ac:dyDescent="0.2">
      <c r="A18" s="263" t="s">
        <v>91</v>
      </c>
      <c r="B18" s="264"/>
      <c r="C18" s="264"/>
      <c r="D18" s="264"/>
      <c r="E18" s="264"/>
      <c r="F18" s="264"/>
      <c r="G18" s="264"/>
      <c r="H18" s="265"/>
      <c r="I18" s="60">
        <v>12</v>
      </c>
      <c r="J18" s="61">
        <v>11250340147</v>
      </c>
      <c r="K18" s="61">
        <v>11602119603</v>
      </c>
      <c r="L18" s="145"/>
    </row>
    <row r="19" spans="1:13" x14ac:dyDescent="0.2">
      <c r="A19" s="266" t="s">
        <v>93</v>
      </c>
      <c r="B19" s="267"/>
      <c r="C19" s="267"/>
      <c r="D19" s="267"/>
      <c r="E19" s="267"/>
      <c r="F19" s="267"/>
      <c r="G19" s="267"/>
      <c r="H19" s="268"/>
      <c r="I19" s="60">
        <v>13</v>
      </c>
      <c r="J19" s="61">
        <v>53420000</v>
      </c>
      <c r="K19" s="61">
        <v>65490000</v>
      </c>
    </row>
    <row r="20" spans="1:13" x14ac:dyDescent="0.2">
      <c r="A20" s="263" t="s">
        <v>94</v>
      </c>
      <c r="B20" s="264"/>
      <c r="C20" s="264"/>
      <c r="D20" s="264"/>
      <c r="E20" s="264"/>
      <c r="F20" s="264"/>
      <c r="G20" s="264"/>
      <c r="H20" s="265"/>
      <c r="I20" s="60">
        <v>14</v>
      </c>
      <c r="J20" s="61">
        <v>0</v>
      </c>
      <c r="K20" s="61"/>
    </row>
    <row r="21" spans="1:13" x14ac:dyDescent="0.2">
      <c r="A21" s="263" t="s">
        <v>95</v>
      </c>
      <c r="B21" s="264"/>
      <c r="C21" s="264"/>
      <c r="D21" s="264"/>
      <c r="E21" s="264"/>
      <c r="F21" s="264"/>
      <c r="G21" s="264"/>
      <c r="H21" s="265"/>
      <c r="I21" s="60">
        <v>15</v>
      </c>
      <c r="J21" s="61">
        <v>146091281</v>
      </c>
      <c r="K21" s="61">
        <v>141265885</v>
      </c>
    </row>
    <row r="22" spans="1:13" x14ac:dyDescent="0.2">
      <c r="A22" s="263" t="s">
        <v>96</v>
      </c>
      <c r="B22" s="264"/>
      <c r="C22" s="264"/>
      <c r="D22" s="264"/>
      <c r="E22" s="264"/>
      <c r="F22" s="264"/>
      <c r="G22" s="264"/>
      <c r="H22" s="265"/>
      <c r="I22" s="60">
        <v>16</v>
      </c>
      <c r="J22" s="61">
        <v>692909263</v>
      </c>
      <c r="K22" s="61">
        <v>569699249</v>
      </c>
    </row>
    <row r="23" spans="1:13" x14ac:dyDescent="0.2">
      <c r="A23" s="269" t="s">
        <v>268</v>
      </c>
      <c r="B23" s="270"/>
      <c r="C23" s="270"/>
      <c r="D23" s="270"/>
      <c r="E23" s="270"/>
      <c r="F23" s="270"/>
      <c r="G23" s="270"/>
      <c r="H23" s="271"/>
      <c r="I23" s="62">
        <v>17</v>
      </c>
      <c r="J23" s="163">
        <f>SUM(J10:J22)+J7</f>
        <v>19305827779</v>
      </c>
      <c r="K23" s="163">
        <f>SUM(K10:K22)+K7</f>
        <v>19397866712</v>
      </c>
    </row>
    <row r="24" spans="1:13" x14ac:dyDescent="0.2">
      <c r="A24" s="272" t="s">
        <v>97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3" x14ac:dyDescent="0.2">
      <c r="A25" s="275" t="s">
        <v>98</v>
      </c>
      <c r="B25" s="276"/>
      <c r="C25" s="276"/>
      <c r="D25" s="276"/>
      <c r="E25" s="276"/>
      <c r="F25" s="276"/>
      <c r="G25" s="276"/>
      <c r="H25" s="277"/>
      <c r="I25" s="53">
        <v>18</v>
      </c>
      <c r="J25" s="164">
        <f>SUM(J26:J27)</f>
        <v>620995448</v>
      </c>
      <c r="K25" s="162">
        <f>SUM(K26:K27)</f>
        <v>652062586</v>
      </c>
    </row>
    <row r="26" spans="1:13" x14ac:dyDescent="0.2">
      <c r="A26" s="278" t="s">
        <v>99</v>
      </c>
      <c r="B26" s="279"/>
      <c r="C26" s="279"/>
      <c r="D26" s="279"/>
      <c r="E26" s="279"/>
      <c r="F26" s="279"/>
      <c r="G26" s="279"/>
      <c r="H26" s="280"/>
      <c r="I26" s="53">
        <v>19</v>
      </c>
      <c r="J26" s="165">
        <v>0</v>
      </c>
      <c r="K26" s="61">
        <v>0</v>
      </c>
    </row>
    <row r="27" spans="1:13" x14ac:dyDescent="0.2">
      <c r="A27" s="278" t="s">
        <v>100</v>
      </c>
      <c r="B27" s="279"/>
      <c r="C27" s="279"/>
      <c r="D27" s="279"/>
      <c r="E27" s="279"/>
      <c r="F27" s="279"/>
      <c r="G27" s="279"/>
      <c r="H27" s="280"/>
      <c r="I27" s="53">
        <v>20</v>
      </c>
      <c r="J27" s="165">
        <v>620995448</v>
      </c>
      <c r="K27" s="61">
        <v>652062586</v>
      </c>
    </row>
    <row r="28" spans="1:13" x14ac:dyDescent="0.2">
      <c r="A28" s="278" t="s">
        <v>101</v>
      </c>
      <c r="B28" s="279"/>
      <c r="C28" s="279"/>
      <c r="D28" s="279"/>
      <c r="E28" s="279"/>
      <c r="F28" s="279"/>
      <c r="G28" s="279"/>
      <c r="H28" s="280"/>
      <c r="I28" s="53">
        <v>21</v>
      </c>
      <c r="J28" s="166">
        <f>SUM(J29:J31)</f>
        <v>14529990572</v>
      </c>
      <c r="K28" s="167">
        <f>SUM(K29:K31)</f>
        <v>14555994103</v>
      </c>
    </row>
    <row r="29" spans="1:13" x14ac:dyDescent="0.2">
      <c r="A29" s="278" t="s">
        <v>102</v>
      </c>
      <c r="B29" s="279"/>
      <c r="C29" s="279"/>
      <c r="D29" s="279"/>
      <c r="E29" s="279"/>
      <c r="F29" s="279"/>
      <c r="G29" s="279"/>
      <c r="H29" s="280"/>
      <c r="I29" s="53">
        <v>22</v>
      </c>
      <c r="J29" s="165">
        <v>4009237425</v>
      </c>
      <c r="K29" s="61">
        <v>4319245053</v>
      </c>
    </row>
    <row r="30" spans="1:13" x14ac:dyDescent="0.2">
      <c r="A30" s="278" t="s">
        <v>103</v>
      </c>
      <c r="B30" s="279"/>
      <c r="C30" s="279"/>
      <c r="D30" s="279"/>
      <c r="E30" s="279"/>
      <c r="F30" s="279"/>
      <c r="G30" s="279"/>
      <c r="H30" s="280"/>
      <c r="I30" s="53">
        <v>23</v>
      </c>
      <c r="J30" s="165">
        <v>1486719761</v>
      </c>
      <c r="K30" s="61">
        <v>1530372708</v>
      </c>
    </row>
    <row r="31" spans="1:13" x14ac:dyDescent="0.2">
      <c r="A31" s="278" t="s">
        <v>104</v>
      </c>
      <c r="B31" s="279"/>
      <c r="C31" s="279"/>
      <c r="D31" s="279"/>
      <c r="E31" s="279"/>
      <c r="F31" s="279"/>
      <c r="G31" s="279"/>
      <c r="H31" s="280"/>
      <c r="I31" s="53">
        <v>24</v>
      </c>
      <c r="J31" s="165">
        <v>9034033386</v>
      </c>
      <c r="K31" s="61">
        <v>8706376342</v>
      </c>
    </row>
    <row r="32" spans="1:13" x14ac:dyDescent="0.2">
      <c r="A32" s="278" t="s">
        <v>105</v>
      </c>
      <c r="B32" s="279"/>
      <c r="C32" s="279"/>
      <c r="D32" s="279"/>
      <c r="E32" s="279"/>
      <c r="F32" s="279"/>
      <c r="G32" s="279"/>
      <c r="H32" s="280"/>
      <c r="I32" s="53">
        <v>25</v>
      </c>
      <c r="J32" s="166">
        <f>SUM(J33:J34)</f>
        <v>88426108</v>
      </c>
      <c r="K32" s="167">
        <f>SUM(K33:K34)</f>
        <v>5247981</v>
      </c>
      <c r="M32" s="145"/>
    </row>
    <row r="33" spans="1:11" x14ac:dyDescent="0.2">
      <c r="A33" s="278" t="s">
        <v>106</v>
      </c>
      <c r="B33" s="279"/>
      <c r="C33" s="279"/>
      <c r="D33" s="279"/>
      <c r="E33" s="279"/>
      <c r="F33" s="279"/>
      <c r="G33" s="279"/>
      <c r="H33" s="280"/>
      <c r="I33" s="53">
        <v>26</v>
      </c>
      <c r="J33" s="165">
        <v>0</v>
      </c>
      <c r="K33" s="61"/>
    </row>
    <row r="34" spans="1:11" x14ac:dyDescent="0.2">
      <c r="A34" s="278" t="s">
        <v>107</v>
      </c>
      <c r="B34" s="279"/>
      <c r="C34" s="279"/>
      <c r="D34" s="279"/>
      <c r="E34" s="279"/>
      <c r="F34" s="279"/>
      <c r="G34" s="279"/>
      <c r="H34" s="280"/>
      <c r="I34" s="53">
        <v>27</v>
      </c>
      <c r="J34" s="165">
        <v>88426108</v>
      </c>
      <c r="K34" s="61">
        <v>5247981</v>
      </c>
    </row>
    <row r="35" spans="1:11" x14ac:dyDescent="0.2">
      <c r="A35" s="278" t="s">
        <v>108</v>
      </c>
      <c r="B35" s="279"/>
      <c r="C35" s="279"/>
      <c r="D35" s="279"/>
      <c r="E35" s="279"/>
      <c r="F35" s="279"/>
      <c r="G35" s="279"/>
      <c r="H35" s="280"/>
      <c r="I35" s="53">
        <v>28</v>
      </c>
      <c r="J35" s="165">
        <v>3640667</v>
      </c>
      <c r="K35" s="61"/>
    </row>
    <row r="36" spans="1:11" x14ac:dyDescent="0.2">
      <c r="A36" s="278" t="s">
        <v>109</v>
      </c>
      <c r="B36" s="279"/>
      <c r="C36" s="279"/>
      <c r="D36" s="279"/>
      <c r="E36" s="279"/>
      <c r="F36" s="279"/>
      <c r="G36" s="279"/>
      <c r="H36" s="280"/>
      <c r="I36" s="53">
        <v>29</v>
      </c>
      <c r="J36" s="166">
        <f>SUM(J37:J38)</f>
        <v>0</v>
      </c>
      <c r="K36" s="167">
        <f>SUM(K37:K38)</f>
        <v>0</v>
      </c>
    </row>
    <row r="37" spans="1:11" x14ac:dyDescent="0.2">
      <c r="A37" s="278" t="s">
        <v>110</v>
      </c>
      <c r="B37" s="279"/>
      <c r="C37" s="279"/>
      <c r="D37" s="279"/>
      <c r="E37" s="279"/>
      <c r="F37" s="279"/>
      <c r="G37" s="279"/>
      <c r="H37" s="280"/>
      <c r="I37" s="53">
        <v>30</v>
      </c>
      <c r="J37" s="165">
        <v>0</v>
      </c>
      <c r="K37" s="61"/>
    </row>
    <row r="38" spans="1:11" x14ac:dyDescent="0.2">
      <c r="A38" s="278" t="s">
        <v>111</v>
      </c>
      <c r="B38" s="279"/>
      <c r="C38" s="279"/>
      <c r="D38" s="279"/>
      <c r="E38" s="279"/>
      <c r="F38" s="279"/>
      <c r="G38" s="279"/>
      <c r="H38" s="280"/>
      <c r="I38" s="53">
        <v>31</v>
      </c>
      <c r="J38" s="165">
        <v>0</v>
      </c>
      <c r="K38" s="61"/>
    </row>
    <row r="39" spans="1:11" x14ac:dyDescent="0.2">
      <c r="A39" s="278" t="s">
        <v>112</v>
      </c>
      <c r="B39" s="279"/>
      <c r="C39" s="279"/>
      <c r="D39" s="279"/>
      <c r="E39" s="279"/>
      <c r="F39" s="279"/>
      <c r="G39" s="279"/>
      <c r="H39" s="280"/>
      <c r="I39" s="53">
        <v>32</v>
      </c>
      <c r="J39" s="165">
        <v>0</v>
      </c>
      <c r="K39" s="61"/>
    </row>
    <row r="40" spans="1:11" x14ac:dyDescent="0.2">
      <c r="A40" s="278" t="s">
        <v>113</v>
      </c>
      <c r="B40" s="279"/>
      <c r="C40" s="279"/>
      <c r="D40" s="279"/>
      <c r="E40" s="279"/>
      <c r="F40" s="279"/>
      <c r="G40" s="279"/>
      <c r="H40" s="280"/>
      <c r="I40" s="53">
        <v>33</v>
      </c>
      <c r="J40" s="165">
        <v>0</v>
      </c>
      <c r="K40" s="61"/>
    </row>
    <row r="41" spans="1:11" x14ac:dyDescent="0.2">
      <c r="A41" s="278" t="s">
        <v>114</v>
      </c>
      <c r="B41" s="279"/>
      <c r="C41" s="279"/>
      <c r="D41" s="279"/>
      <c r="E41" s="279"/>
      <c r="F41" s="279"/>
      <c r="G41" s="279"/>
      <c r="H41" s="280"/>
      <c r="I41" s="53">
        <v>34</v>
      </c>
      <c r="J41" s="165">
        <v>2175324123</v>
      </c>
      <c r="K41" s="61">
        <v>2276944235</v>
      </c>
    </row>
    <row r="42" spans="1:11" x14ac:dyDescent="0.2">
      <c r="A42" s="281" t="s">
        <v>115</v>
      </c>
      <c r="B42" s="282"/>
      <c r="C42" s="282"/>
      <c r="D42" s="282"/>
      <c r="E42" s="282"/>
      <c r="F42" s="282"/>
      <c r="G42" s="282"/>
      <c r="H42" s="283"/>
      <c r="I42" s="65">
        <v>35</v>
      </c>
      <c r="J42" s="168">
        <f>J25+J28+J32+J35+J36+J39+J40+J41</f>
        <v>17418376918</v>
      </c>
      <c r="K42" s="163">
        <f>K25+K28+K32+K35+K36+K39+K40+K41</f>
        <v>17490248905</v>
      </c>
    </row>
    <row r="43" spans="1:11" x14ac:dyDescent="0.2">
      <c r="A43" s="272" t="s">
        <v>116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x14ac:dyDescent="0.2">
      <c r="A44" s="275" t="s">
        <v>117</v>
      </c>
      <c r="B44" s="276"/>
      <c r="C44" s="276"/>
      <c r="D44" s="276"/>
      <c r="E44" s="276"/>
      <c r="F44" s="276"/>
      <c r="G44" s="276"/>
      <c r="H44" s="277"/>
      <c r="I44" s="53">
        <v>36</v>
      </c>
      <c r="J44" s="169">
        <v>1214298000</v>
      </c>
      <c r="K44" s="61">
        <v>1214298000</v>
      </c>
    </row>
    <row r="45" spans="1:11" x14ac:dyDescent="0.2">
      <c r="A45" s="278" t="s">
        <v>295</v>
      </c>
      <c r="B45" s="279"/>
      <c r="C45" s="279"/>
      <c r="D45" s="279"/>
      <c r="E45" s="279"/>
      <c r="F45" s="279"/>
      <c r="G45" s="279"/>
      <c r="H45" s="280"/>
      <c r="I45" s="53">
        <v>37</v>
      </c>
      <c r="J45" s="165">
        <v>181261017</v>
      </c>
      <c r="K45" s="194">
        <v>-1334464</v>
      </c>
    </row>
    <row r="46" spans="1:11" x14ac:dyDescent="0.2">
      <c r="A46" s="278" t="s">
        <v>118</v>
      </c>
      <c r="B46" s="279"/>
      <c r="C46" s="279"/>
      <c r="D46" s="279"/>
      <c r="E46" s="279"/>
      <c r="F46" s="279"/>
      <c r="G46" s="279"/>
      <c r="H46" s="280"/>
      <c r="I46" s="53">
        <v>38</v>
      </c>
      <c r="J46" s="165">
        <v>37417870</v>
      </c>
      <c r="K46" s="61">
        <v>124540223</v>
      </c>
    </row>
    <row r="47" spans="1:11" x14ac:dyDescent="0.2">
      <c r="A47" s="278" t="s">
        <v>119</v>
      </c>
      <c r="B47" s="279"/>
      <c r="C47" s="279"/>
      <c r="D47" s="279"/>
      <c r="E47" s="279"/>
      <c r="F47" s="279"/>
      <c r="G47" s="279"/>
      <c r="H47" s="280"/>
      <c r="I47" s="53">
        <v>39</v>
      </c>
      <c r="J47" s="165">
        <v>6160835</v>
      </c>
      <c r="K47" s="61">
        <v>15574701</v>
      </c>
    </row>
    <row r="48" spans="1:11" x14ac:dyDescent="0.2">
      <c r="A48" s="278" t="s">
        <v>120</v>
      </c>
      <c r="B48" s="279"/>
      <c r="C48" s="279"/>
      <c r="D48" s="279"/>
      <c r="E48" s="279"/>
      <c r="F48" s="279"/>
      <c r="G48" s="279"/>
      <c r="H48" s="280"/>
      <c r="I48" s="53">
        <v>40</v>
      </c>
      <c r="J48" s="165">
        <v>363623023</v>
      </c>
      <c r="K48" s="61">
        <v>448347821</v>
      </c>
    </row>
    <row r="49" spans="1:12" x14ac:dyDescent="0.2">
      <c r="A49" s="278" t="s">
        <v>121</v>
      </c>
      <c r="B49" s="279"/>
      <c r="C49" s="279"/>
      <c r="D49" s="279"/>
      <c r="E49" s="279"/>
      <c r="F49" s="279"/>
      <c r="G49" s="279"/>
      <c r="H49" s="280"/>
      <c r="I49" s="53">
        <v>41</v>
      </c>
      <c r="J49" s="165">
        <v>84690116</v>
      </c>
      <c r="K49" s="61">
        <v>106191526</v>
      </c>
    </row>
    <row r="50" spans="1:12" x14ac:dyDescent="0.2">
      <c r="A50" s="278" t="s">
        <v>122</v>
      </c>
      <c r="B50" s="279"/>
      <c r="C50" s="279"/>
      <c r="D50" s="279"/>
      <c r="E50" s="279"/>
      <c r="F50" s="279"/>
      <c r="G50" s="279"/>
      <c r="H50" s="280"/>
      <c r="I50" s="53">
        <v>42</v>
      </c>
      <c r="J50" s="165">
        <v>0</v>
      </c>
      <c r="K50" s="61">
        <v>0</v>
      </c>
    </row>
    <row r="51" spans="1:12" x14ac:dyDescent="0.2">
      <c r="A51" s="284" t="s">
        <v>123</v>
      </c>
      <c r="B51" s="285"/>
      <c r="C51" s="285"/>
      <c r="D51" s="285"/>
      <c r="E51" s="285"/>
      <c r="F51" s="285"/>
      <c r="G51" s="285"/>
      <c r="H51" s="286"/>
      <c r="I51" s="53">
        <v>43</v>
      </c>
      <c r="J51" s="170">
        <f>SUM(J44:J50)</f>
        <v>1887450861</v>
      </c>
      <c r="K51" s="171">
        <f>SUM(K44:K50)</f>
        <v>1907617807</v>
      </c>
    </row>
    <row r="52" spans="1:12" x14ac:dyDescent="0.2">
      <c r="A52" s="290" t="s">
        <v>127</v>
      </c>
      <c r="B52" s="291"/>
      <c r="C52" s="291"/>
      <c r="D52" s="291"/>
      <c r="E52" s="291"/>
      <c r="F52" s="291"/>
      <c r="G52" s="291"/>
      <c r="H52" s="292"/>
      <c r="I52" s="55">
        <v>44</v>
      </c>
      <c r="J52" s="168">
        <f>J42+J51</f>
        <v>19305827779</v>
      </c>
      <c r="K52" s="163">
        <f>K42+K51</f>
        <v>19397866712</v>
      </c>
      <c r="L52" s="147"/>
    </row>
    <row r="53" spans="1:12" x14ac:dyDescent="0.2">
      <c r="A53" s="272" t="s">
        <v>159</v>
      </c>
      <c r="B53" s="293"/>
      <c r="C53" s="293"/>
      <c r="D53" s="293"/>
      <c r="E53" s="293"/>
      <c r="F53" s="293"/>
      <c r="G53" s="293"/>
      <c r="H53" s="293"/>
      <c r="I53" s="273"/>
      <c r="J53" s="273"/>
      <c r="K53" s="274"/>
    </row>
    <row r="54" spans="1:12" x14ac:dyDescent="0.2">
      <c r="A54" s="284" t="s">
        <v>124</v>
      </c>
      <c r="B54" s="285"/>
      <c r="C54" s="285"/>
      <c r="D54" s="285"/>
      <c r="E54" s="285"/>
      <c r="F54" s="285"/>
      <c r="G54" s="285"/>
      <c r="H54" s="286"/>
      <c r="I54" s="53">
        <v>45</v>
      </c>
      <c r="J54" s="59"/>
      <c r="K54" s="59"/>
    </row>
    <row r="55" spans="1:12" x14ac:dyDescent="0.2">
      <c r="A55" s="278" t="s">
        <v>125</v>
      </c>
      <c r="B55" s="279"/>
      <c r="C55" s="279"/>
      <c r="D55" s="279"/>
      <c r="E55" s="279"/>
      <c r="F55" s="279"/>
      <c r="G55" s="279"/>
      <c r="H55" s="280"/>
      <c r="I55" s="53">
        <v>46</v>
      </c>
      <c r="J55" s="61"/>
      <c r="K55" s="61"/>
    </row>
    <row r="56" spans="1:12" x14ac:dyDescent="0.2">
      <c r="A56" s="287" t="s">
        <v>126</v>
      </c>
      <c r="B56" s="288"/>
      <c r="C56" s="288"/>
      <c r="D56" s="288"/>
      <c r="E56" s="288"/>
      <c r="F56" s="288"/>
      <c r="G56" s="288"/>
      <c r="H56" s="289"/>
      <c r="I56" s="55">
        <v>47</v>
      </c>
      <c r="J56" s="63">
        <f>J54-J55</f>
        <v>0</v>
      </c>
      <c r="K56" s="63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3:K23">
    <cfRule type="cellIs" dxfId="16" priority="31" stopIfTrue="1" operator="lessThan">
      <formula>0</formula>
    </cfRule>
  </conditionalFormatting>
  <conditionalFormatting sqref="J25:K25">
    <cfRule type="cellIs" dxfId="15" priority="30" stopIfTrue="1" operator="lessThan">
      <formula>0</formula>
    </cfRule>
  </conditionalFormatting>
  <conditionalFormatting sqref="K8:K22">
    <cfRule type="cellIs" dxfId="14" priority="15" stopIfTrue="1" operator="lessThan">
      <formula>0</formula>
    </cfRule>
  </conditionalFormatting>
  <conditionalFormatting sqref="J26">
    <cfRule type="cellIs" dxfId="13" priority="14" stopIfTrue="1" operator="lessThan">
      <formula>0</formula>
    </cfRule>
  </conditionalFormatting>
  <conditionalFormatting sqref="J27">
    <cfRule type="cellIs" dxfId="12" priority="13" stopIfTrue="1" operator="lessThan">
      <formula>0</formula>
    </cfRule>
  </conditionalFormatting>
  <conditionalFormatting sqref="K26">
    <cfRule type="cellIs" dxfId="11" priority="12" stopIfTrue="1" operator="lessThan">
      <formula>0</formula>
    </cfRule>
  </conditionalFormatting>
  <conditionalFormatting sqref="K27">
    <cfRule type="cellIs" dxfId="10" priority="11" stopIfTrue="1" operator="lessThan">
      <formula>0</formula>
    </cfRule>
  </conditionalFormatting>
  <conditionalFormatting sqref="J29">
    <cfRule type="cellIs" dxfId="9" priority="10" stopIfTrue="1" operator="lessThan">
      <formula>0</formula>
    </cfRule>
  </conditionalFormatting>
  <conditionalFormatting sqref="J31">
    <cfRule type="cellIs" dxfId="8" priority="9" stopIfTrue="1" operator="lessThan">
      <formula>0</formula>
    </cfRule>
  </conditionalFormatting>
  <conditionalFormatting sqref="J30">
    <cfRule type="cellIs" dxfId="7" priority="8" stopIfTrue="1" operator="lessThan">
      <formula>0</formula>
    </cfRule>
  </conditionalFormatting>
  <conditionalFormatting sqref="K29:K31">
    <cfRule type="cellIs" dxfId="6" priority="7" stopIfTrue="1" operator="lessThan">
      <formula>0</formula>
    </cfRule>
  </conditionalFormatting>
  <conditionalFormatting sqref="J33:J35">
    <cfRule type="cellIs" dxfId="5" priority="6" stopIfTrue="1" operator="lessThan">
      <formula>0</formula>
    </cfRule>
  </conditionalFormatting>
  <conditionalFormatting sqref="K33:K35">
    <cfRule type="cellIs" dxfId="4" priority="5" stopIfTrue="1" operator="lessThan">
      <formula>0</formula>
    </cfRule>
  </conditionalFormatting>
  <conditionalFormatting sqref="J37:J41">
    <cfRule type="cellIs" dxfId="3" priority="4" stopIfTrue="1" operator="lessThan">
      <formula>0</formula>
    </cfRule>
  </conditionalFormatting>
  <conditionalFormatting sqref="K37:K41">
    <cfRule type="cellIs" dxfId="2" priority="3" stopIfTrue="1" operator="lessThan">
      <formula>0</formula>
    </cfRule>
  </conditionalFormatting>
  <conditionalFormatting sqref="J46:J50">
    <cfRule type="cellIs" dxfId="1" priority="2" stopIfTrue="1" operator="lessThan">
      <formula>0</formula>
    </cfRule>
  </conditionalFormatting>
  <conditionalFormatting sqref="K44 K46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26:K27 J33:K35 J37:K41 J8:K22 J44 J46:J50 K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 J4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32:K32 J23:K23 J36:K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13" zoomScale="115" zoomScaleNormal="115" zoomScaleSheetLayoutView="100" workbookViewId="0">
      <selection activeCell="A2" sqref="A2:M31"/>
    </sheetView>
  </sheetViews>
  <sheetFormatPr defaultColWidth="9.140625" defaultRowHeight="12.75" x14ac:dyDescent="0.2"/>
  <cols>
    <col min="1" max="8" width="9.140625" style="47"/>
    <col min="9" max="9" width="7.85546875" style="47" customWidth="1"/>
    <col min="10" max="13" width="14.42578125" style="47" customWidth="1"/>
    <col min="14" max="14" width="14" style="47" bestFit="1" customWidth="1"/>
    <col min="15" max="16" width="11.140625" style="70" bestFit="1" customWidth="1"/>
    <col min="17" max="17" width="9.140625" style="47"/>
    <col min="18" max="18" width="11.140625" style="47" bestFit="1" customWidth="1"/>
    <col min="19" max="19" width="10.140625" style="47" bestFit="1" customWidth="1"/>
    <col min="20" max="16384" width="9.140625" style="47"/>
  </cols>
  <sheetData>
    <row r="2" spans="1:19" ht="15.75" x14ac:dyDescent="0.25">
      <c r="A2" s="294" t="s">
        <v>151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57"/>
    </row>
    <row r="3" spans="1:19" ht="12.75" customHeight="1" x14ac:dyDescent="0.2">
      <c r="A3" s="57"/>
      <c r="B3" s="57"/>
      <c r="C3" s="295" t="s">
        <v>154</v>
      </c>
      <c r="D3" s="296"/>
      <c r="E3" s="297" t="s">
        <v>280</v>
      </c>
      <c r="F3" s="298"/>
      <c r="G3" s="150" t="s">
        <v>155</v>
      </c>
      <c r="H3" s="252" t="s">
        <v>299</v>
      </c>
      <c r="I3" s="253"/>
      <c r="J3" s="299" t="s">
        <v>53</v>
      </c>
      <c r="K3" s="300"/>
      <c r="L3" s="300"/>
      <c r="M3" s="300"/>
    </row>
    <row r="4" spans="1:19" ht="22.5" x14ac:dyDescent="0.2">
      <c r="A4" s="255" t="s">
        <v>79</v>
      </c>
      <c r="B4" s="255"/>
      <c r="C4" s="255"/>
      <c r="D4" s="255"/>
      <c r="E4" s="255"/>
      <c r="F4" s="255"/>
      <c r="G4" s="255"/>
      <c r="H4" s="255"/>
      <c r="I4" s="154" t="s">
        <v>279</v>
      </c>
      <c r="J4" s="256" t="s">
        <v>286</v>
      </c>
      <c r="K4" s="256"/>
      <c r="L4" s="256" t="s">
        <v>287</v>
      </c>
      <c r="M4" s="256"/>
    </row>
    <row r="5" spans="1:19" x14ac:dyDescent="0.2">
      <c r="A5" s="301"/>
      <c r="B5" s="301"/>
      <c r="C5" s="301"/>
      <c r="D5" s="301"/>
      <c r="E5" s="301"/>
      <c r="F5" s="301"/>
      <c r="G5" s="301"/>
      <c r="H5" s="301"/>
      <c r="I5" s="48"/>
      <c r="J5" s="135" t="s">
        <v>156</v>
      </c>
      <c r="K5" s="135" t="s">
        <v>157</v>
      </c>
      <c r="L5" s="135" t="s">
        <v>156</v>
      </c>
      <c r="M5" s="148" t="s">
        <v>157</v>
      </c>
    </row>
    <row r="6" spans="1:19" x14ac:dyDescent="0.2">
      <c r="A6" s="256">
        <v>1</v>
      </c>
      <c r="B6" s="256"/>
      <c r="C6" s="256"/>
      <c r="D6" s="256"/>
      <c r="E6" s="256"/>
      <c r="F6" s="256"/>
      <c r="G6" s="256"/>
      <c r="H6" s="256"/>
      <c r="I6" s="50">
        <v>2</v>
      </c>
      <c r="J6" s="49">
        <v>3</v>
      </c>
      <c r="K6" s="49">
        <v>4</v>
      </c>
      <c r="L6" s="49">
        <v>5</v>
      </c>
      <c r="M6" s="49">
        <v>6</v>
      </c>
    </row>
    <row r="7" spans="1:19" x14ac:dyDescent="0.2">
      <c r="A7" s="305" t="s">
        <v>129</v>
      </c>
      <c r="B7" s="306"/>
      <c r="C7" s="306"/>
      <c r="D7" s="306"/>
      <c r="E7" s="306"/>
      <c r="F7" s="306"/>
      <c r="G7" s="306"/>
      <c r="H7" s="307"/>
      <c r="I7" s="51">
        <v>48</v>
      </c>
      <c r="J7" s="74">
        <v>539165281</v>
      </c>
      <c r="K7" s="74">
        <v>179728508</v>
      </c>
      <c r="L7" s="74">
        <v>501026942</v>
      </c>
      <c r="M7" s="74">
        <v>166143873</v>
      </c>
      <c r="N7" s="77"/>
      <c r="P7" s="139"/>
    </row>
    <row r="8" spans="1:19" x14ac:dyDescent="0.2">
      <c r="A8" s="302" t="s">
        <v>130</v>
      </c>
      <c r="B8" s="303"/>
      <c r="C8" s="303"/>
      <c r="D8" s="303"/>
      <c r="E8" s="303"/>
      <c r="F8" s="303"/>
      <c r="G8" s="303"/>
      <c r="H8" s="304"/>
      <c r="I8" s="53">
        <v>49</v>
      </c>
      <c r="J8" s="74">
        <v>162268732</v>
      </c>
      <c r="K8" s="74">
        <v>49716943</v>
      </c>
      <c r="L8" s="74">
        <v>101699606</v>
      </c>
      <c r="M8" s="74">
        <v>31632110</v>
      </c>
      <c r="N8" s="77"/>
      <c r="P8" s="139"/>
    </row>
    <row r="9" spans="1:19" x14ac:dyDescent="0.2">
      <c r="A9" s="284" t="s">
        <v>131</v>
      </c>
      <c r="B9" s="285"/>
      <c r="C9" s="285"/>
      <c r="D9" s="285"/>
      <c r="E9" s="285"/>
      <c r="F9" s="285"/>
      <c r="G9" s="285"/>
      <c r="H9" s="286"/>
      <c r="I9" s="53">
        <v>50</v>
      </c>
      <c r="J9" s="75">
        <f>+J7-J8</f>
        <v>376896549</v>
      </c>
      <c r="K9" s="75">
        <f>+K7-K8</f>
        <v>130011565</v>
      </c>
      <c r="L9" s="75">
        <f t="shared" ref="L9:M9" si="0">+L7-L8</f>
        <v>399327336</v>
      </c>
      <c r="M9" s="75">
        <f t="shared" si="0"/>
        <v>134511763</v>
      </c>
      <c r="N9" s="77"/>
      <c r="O9" s="81"/>
      <c r="P9" s="139"/>
    </row>
    <row r="10" spans="1:19" x14ac:dyDescent="0.2">
      <c r="A10" s="302" t="s">
        <v>132</v>
      </c>
      <c r="B10" s="303"/>
      <c r="C10" s="303"/>
      <c r="D10" s="303"/>
      <c r="E10" s="303"/>
      <c r="F10" s="303"/>
      <c r="G10" s="303"/>
      <c r="H10" s="304"/>
      <c r="I10" s="53">
        <v>51</v>
      </c>
      <c r="J10" s="74">
        <v>373151521</v>
      </c>
      <c r="K10" s="74">
        <v>137049404</v>
      </c>
      <c r="L10" s="74">
        <v>400184087</v>
      </c>
      <c r="M10" s="74">
        <v>158607722</v>
      </c>
      <c r="N10" s="77"/>
      <c r="P10" s="139"/>
    </row>
    <row r="11" spans="1:19" x14ac:dyDescent="0.2">
      <c r="A11" s="302" t="s">
        <v>133</v>
      </c>
      <c r="B11" s="303"/>
      <c r="C11" s="303"/>
      <c r="D11" s="303"/>
      <c r="E11" s="303"/>
      <c r="F11" s="303"/>
      <c r="G11" s="303"/>
      <c r="H11" s="304"/>
      <c r="I11" s="53">
        <v>52</v>
      </c>
      <c r="J11" s="74">
        <v>231161522</v>
      </c>
      <c r="K11" s="74">
        <v>82703115</v>
      </c>
      <c r="L11" s="74">
        <v>253153398</v>
      </c>
      <c r="M11" s="74">
        <v>104880628</v>
      </c>
      <c r="N11" s="77"/>
      <c r="P11" s="139"/>
    </row>
    <row r="12" spans="1:19" x14ac:dyDescent="0.2">
      <c r="A12" s="284" t="s">
        <v>134</v>
      </c>
      <c r="B12" s="285"/>
      <c r="C12" s="285"/>
      <c r="D12" s="285"/>
      <c r="E12" s="285"/>
      <c r="F12" s="285"/>
      <c r="G12" s="285"/>
      <c r="H12" s="286"/>
      <c r="I12" s="53">
        <v>53</v>
      </c>
      <c r="J12" s="75">
        <f>+J10-J11</f>
        <v>141989999</v>
      </c>
      <c r="K12" s="75">
        <f>+K10-K11</f>
        <v>54346289</v>
      </c>
      <c r="L12" s="75">
        <f t="shared" ref="L12:M12" si="1">+L10-L11</f>
        <v>147030689</v>
      </c>
      <c r="M12" s="75">
        <f t="shared" si="1"/>
        <v>53727094</v>
      </c>
      <c r="N12" s="77"/>
      <c r="O12" s="81"/>
      <c r="P12" s="139"/>
    </row>
    <row r="13" spans="1:19" ht="24" customHeight="1" x14ac:dyDescent="0.2">
      <c r="A13" s="278" t="s">
        <v>135</v>
      </c>
      <c r="B13" s="279"/>
      <c r="C13" s="279"/>
      <c r="D13" s="279"/>
      <c r="E13" s="279"/>
      <c r="F13" s="279"/>
      <c r="G13" s="279"/>
      <c r="H13" s="280"/>
      <c r="I13" s="53">
        <v>54</v>
      </c>
      <c r="J13" s="74">
        <v>0</v>
      </c>
      <c r="K13" s="74">
        <v>0</v>
      </c>
      <c r="L13" s="74"/>
      <c r="M13" s="74">
        <v>0</v>
      </c>
      <c r="N13" s="64"/>
      <c r="P13" s="139"/>
      <c r="R13" s="139"/>
      <c r="S13" s="78"/>
    </row>
    <row r="14" spans="1:19" x14ac:dyDescent="0.2">
      <c r="A14" s="278" t="s">
        <v>136</v>
      </c>
      <c r="B14" s="279"/>
      <c r="C14" s="279"/>
      <c r="D14" s="279"/>
      <c r="E14" s="279"/>
      <c r="F14" s="279"/>
      <c r="G14" s="279"/>
      <c r="H14" s="280"/>
      <c r="I14" s="53">
        <v>55</v>
      </c>
      <c r="J14" s="74">
        <v>53191512</v>
      </c>
      <c r="K14" s="74">
        <v>31899665</v>
      </c>
      <c r="L14" s="74">
        <v>39150514</v>
      </c>
      <c r="M14" s="74">
        <v>19167224</v>
      </c>
      <c r="N14" s="77"/>
      <c r="O14" s="81"/>
      <c r="P14" s="139"/>
      <c r="R14" s="78"/>
      <c r="S14" s="77"/>
    </row>
    <row r="15" spans="1:19" x14ac:dyDescent="0.2">
      <c r="A15" s="278" t="s">
        <v>137</v>
      </c>
      <c r="B15" s="279"/>
      <c r="C15" s="279"/>
      <c r="D15" s="279"/>
      <c r="E15" s="279"/>
      <c r="F15" s="279"/>
      <c r="G15" s="279"/>
      <c r="H15" s="280"/>
      <c r="I15" s="53">
        <v>56</v>
      </c>
      <c r="J15" s="74">
        <v>0</v>
      </c>
      <c r="K15" s="74">
        <v>0</v>
      </c>
      <c r="L15" s="74"/>
      <c r="M15" s="74">
        <v>0</v>
      </c>
      <c r="N15" s="64"/>
      <c r="P15" s="139"/>
      <c r="R15" s="78"/>
    </row>
    <row r="16" spans="1:19" ht="23.25" customHeight="1" x14ac:dyDescent="0.2">
      <c r="A16" s="278" t="s">
        <v>138</v>
      </c>
      <c r="B16" s="279"/>
      <c r="C16" s="279"/>
      <c r="D16" s="279"/>
      <c r="E16" s="279"/>
      <c r="F16" s="279"/>
      <c r="G16" s="279"/>
      <c r="H16" s="280"/>
      <c r="I16" s="53">
        <v>57</v>
      </c>
      <c r="J16" s="74">
        <v>0</v>
      </c>
      <c r="K16" s="74">
        <v>0</v>
      </c>
      <c r="L16" s="74"/>
      <c r="M16" s="74">
        <v>0</v>
      </c>
      <c r="N16" s="64"/>
      <c r="P16" s="139"/>
    </row>
    <row r="17" spans="1:18" x14ac:dyDescent="0.2">
      <c r="A17" s="278" t="s">
        <v>139</v>
      </c>
      <c r="B17" s="279"/>
      <c r="C17" s="279"/>
      <c r="D17" s="279"/>
      <c r="E17" s="279"/>
      <c r="F17" s="279"/>
      <c r="G17" s="279"/>
      <c r="H17" s="280"/>
      <c r="I17" s="53">
        <v>58</v>
      </c>
      <c r="J17" s="74">
        <v>41698418</v>
      </c>
      <c r="K17" s="74">
        <v>0</v>
      </c>
      <c r="L17" s="74">
        <v>5457492</v>
      </c>
      <c r="M17" s="74">
        <v>0</v>
      </c>
      <c r="N17" s="77"/>
      <c r="O17" s="81"/>
      <c r="P17" s="139"/>
    </row>
    <row r="18" spans="1:18" x14ac:dyDescent="0.2">
      <c r="A18" s="278" t="s">
        <v>140</v>
      </c>
      <c r="B18" s="279"/>
      <c r="C18" s="279"/>
      <c r="D18" s="279"/>
      <c r="E18" s="279"/>
      <c r="F18" s="279"/>
      <c r="G18" s="279"/>
      <c r="H18" s="280"/>
      <c r="I18" s="53">
        <v>59</v>
      </c>
      <c r="J18" s="74">
        <v>0</v>
      </c>
      <c r="K18" s="74">
        <v>0</v>
      </c>
      <c r="L18" s="74"/>
      <c r="M18" s="74">
        <v>0</v>
      </c>
      <c r="N18" s="64"/>
      <c r="P18" s="139"/>
    </row>
    <row r="19" spans="1:18" x14ac:dyDescent="0.2">
      <c r="A19" s="278" t="s">
        <v>141</v>
      </c>
      <c r="B19" s="279"/>
      <c r="C19" s="279"/>
      <c r="D19" s="279"/>
      <c r="E19" s="279"/>
      <c r="F19" s="279"/>
      <c r="G19" s="279"/>
      <c r="H19" s="280"/>
      <c r="I19" s="53">
        <v>60</v>
      </c>
      <c r="J19" s="74">
        <v>0</v>
      </c>
      <c r="K19" s="74">
        <v>0</v>
      </c>
      <c r="L19" s="74"/>
      <c r="M19" s="74">
        <v>0</v>
      </c>
      <c r="N19" s="64"/>
      <c r="P19" s="139"/>
      <c r="R19" s="140"/>
    </row>
    <row r="20" spans="1:18" x14ac:dyDescent="0.2">
      <c r="A20" s="278" t="s">
        <v>142</v>
      </c>
      <c r="B20" s="279"/>
      <c r="C20" s="279"/>
      <c r="D20" s="279"/>
      <c r="E20" s="279"/>
      <c r="F20" s="279"/>
      <c r="G20" s="279"/>
      <c r="H20" s="280"/>
      <c r="I20" s="53">
        <v>61</v>
      </c>
      <c r="J20" s="74">
        <v>0</v>
      </c>
      <c r="K20" s="74">
        <v>0</v>
      </c>
      <c r="L20" s="74">
        <v>2200000</v>
      </c>
      <c r="M20" s="74">
        <v>0</v>
      </c>
      <c r="N20" s="64"/>
      <c r="P20" s="139"/>
      <c r="R20" s="140"/>
    </row>
    <row r="21" spans="1:18" x14ac:dyDescent="0.2">
      <c r="A21" s="278" t="s">
        <v>143</v>
      </c>
      <c r="B21" s="279"/>
      <c r="C21" s="279"/>
      <c r="D21" s="279"/>
      <c r="E21" s="279"/>
      <c r="F21" s="279"/>
      <c r="G21" s="279"/>
      <c r="H21" s="280"/>
      <c r="I21" s="53">
        <v>62</v>
      </c>
      <c r="J21" s="74">
        <v>794185</v>
      </c>
      <c r="K21" s="74">
        <v>6835</v>
      </c>
      <c r="L21" s="74">
        <v>835012</v>
      </c>
      <c r="M21" s="74">
        <v>19359</v>
      </c>
      <c r="N21" s="64"/>
      <c r="P21" s="139"/>
    </row>
    <row r="22" spans="1:18" x14ac:dyDescent="0.2">
      <c r="A22" s="302" t="s">
        <v>144</v>
      </c>
      <c r="B22" s="303"/>
      <c r="C22" s="303"/>
      <c r="D22" s="303"/>
      <c r="E22" s="303"/>
      <c r="F22" s="303"/>
      <c r="G22" s="303"/>
      <c r="H22" s="304"/>
      <c r="I22" s="53">
        <v>63</v>
      </c>
      <c r="J22" s="74">
        <v>-1125462</v>
      </c>
      <c r="K22" s="74">
        <v>-688065</v>
      </c>
      <c r="L22" s="74">
        <v>2094430</v>
      </c>
      <c r="M22" s="74">
        <v>1905123</v>
      </c>
      <c r="N22" s="77"/>
      <c r="P22" s="139"/>
    </row>
    <row r="23" spans="1:18" x14ac:dyDescent="0.2">
      <c r="A23" s="302" t="s">
        <v>145</v>
      </c>
      <c r="B23" s="303"/>
      <c r="C23" s="303"/>
      <c r="D23" s="303"/>
      <c r="E23" s="303"/>
      <c r="F23" s="303"/>
      <c r="G23" s="303"/>
      <c r="H23" s="304"/>
      <c r="I23" s="53">
        <v>64</v>
      </c>
      <c r="J23" s="74">
        <v>3666006</v>
      </c>
      <c r="K23" s="74">
        <v>675098</v>
      </c>
      <c r="L23" s="74">
        <v>4508162</v>
      </c>
      <c r="M23" s="74">
        <v>339008</v>
      </c>
      <c r="N23" s="64"/>
      <c r="P23" s="139"/>
    </row>
    <row r="24" spans="1:18" x14ac:dyDescent="0.2">
      <c r="A24" s="302" t="s">
        <v>147</v>
      </c>
      <c r="B24" s="303"/>
      <c r="C24" s="303"/>
      <c r="D24" s="303"/>
      <c r="E24" s="303"/>
      <c r="F24" s="303"/>
      <c r="G24" s="303"/>
      <c r="H24" s="304"/>
      <c r="I24" s="53">
        <v>65</v>
      </c>
      <c r="J24" s="74">
        <v>44424913</v>
      </c>
      <c r="K24" s="74">
        <v>16471006</v>
      </c>
      <c r="L24" s="74">
        <v>40971160</v>
      </c>
      <c r="M24" s="74">
        <v>12103804</v>
      </c>
      <c r="N24" s="64"/>
      <c r="O24" s="81"/>
      <c r="P24" s="139"/>
    </row>
    <row r="25" spans="1:18" x14ac:dyDescent="0.2">
      <c r="A25" s="302" t="s">
        <v>146</v>
      </c>
      <c r="B25" s="303"/>
      <c r="C25" s="303"/>
      <c r="D25" s="303"/>
      <c r="E25" s="303"/>
      <c r="F25" s="303"/>
      <c r="G25" s="303"/>
      <c r="H25" s="304"/>
      <c r="I25" s="53">
        <v>66</v>
      </c>
      <c r="J25" s="74">
        <v>281281740</v>
      </c>
      <c r="K25" s="74">
        <v>96859366</v>
      </c>
      <c r="L25" s="74">
        <v>283345957</v>
      </c>
      <c r="M25" s="74">
        <v>93712588</v>
      </c>
      <c r="N25" s="64"/>
      <c r="O25" s="81"/>
      <c r="P25" s="139"/>
      <c r="R25" s="64"/>
    </row>
    <row r="26" spans="1:18" ht="12.75" customHeight="1" x14ac:dyDescent="0.2">
      <c r="A26" s="284" t="s">
        <v>149</v>
      </c>
      <c r="B26" s="285"/>
      <c r="C26" s="285"/>
      <c r="D26" s="285"/>
      <c r="E26" s="285"/>
      <c r="F26" s="285"/>
      <c r="G26" s="285"/>
      <c r="H26" s="286"/>
      <c r="I26" s="53">
        <v>67</v>
      </c>
      <c r="J26" s="85">
        <f>+J9+J12+SUM(J13:J23)-J24-J25</f>
        <v>291404554</v>
      </c>
      <c r="K26" s="85">
        <f>+K9+K12+SUM(K13:K23)-K24-K25</f>
        <v>102921015</v>
      </c>
      <c r="L26" s="85">
        <f>+L9+L12+SUM(L13:L23)-L24-L25</f>
        <v>276286518</v>
      </c>
      <c r="M26" s="85">
        <f>+M9+M12+SUM(M13:M23)-M24-M25</f>
        <v>103853179</v>
      </c>
      <c r="N26" s="77"/>
      <c r="P26" s="139"/>
      <c r="R26" s="64"/>
    </row>
    <row r="27" spans="1:18" x14ac:dyDescent="0.2">
      <c r="A27" s="302" t="s">
        <v>148</v>
      </c>
      <c r="B27" s="303"/>
      <c r="C27" s="303"/>
      <c r="D27" s="303"/>
      <c r="E27" s="303"/>
      <c r="F27" s="303"/>
      <c r="G27" s="303"/>
      <c r="H27" s="304"/>
      <c r="I27" s="53">
        <v>68</v>
      </c>
      <c r="J27" s="74">
        <v>151359550</v>
      </c>
      <c r="K27" s="74">
        <v>47402507</v>
      </c>
      <c r="L27" s="74">
        <v>276395996</v>
      </c>
      <c r="M27" s="74">
        <v>39120157</v>
      </c>
      <c r="N27" s="64"/>
      <c r="P27" s="139"/>
    </row>
    <row r="28" spans="1:18" x14ac:dyDescent="0.2">
      <c r="A28" s="284" t="s">
        <v>294</v>
      </c>
      <c r="B28" s="285"/>
      <c r="C28" s="285"/>
      <c r="D28" s="285"/>
      <c r="E28" s="285"/>
      <c r="F28" s="285"/>
      <c r="G28" s="285"/>
      <c r="H28" s="286"/>
      <c r="I28" s="53">
        <v>69</v>
      </c>
      <c r="J28" s="75">
        <f>+J26-J27</f>
        <v>140045004</v>
      </c>
      <c r="K28" s="75">
        <f>+K26-K27</f>
        <v>55518508</v>
      </c>
      <c r="L28" s="75">
        <f>+L26-L27</f>
        <v>-109478</v>
      </c>
      <c r="M28" s="75">
        <f>+M26-M27</f>
        <v>64733022</v>
      </c>
      <c r="N28" s="64"/>
      <c r="P28" s="139"/>
    </row>
    <row r="29" spans="1:18" x14ac:dyDescent="0.2">
      <c r="A29" s="284" t="s">
        <v>152</v>
      </c>
      <c r="B29" s="285"/>
      <c r="C29" s="285"/>
      <c r="D29" s="285"/>
      <c r="E29" s="285"/>
      <c r="F29" s="285"/>
      <c r="G29" s="285"/>
      <c r="H29" s="286"/>
      <c r="I29" s="53">
        <v>70</v>
      </c>
      <c r="J29" s="74">
        <v>-1092082</v>
      </c>
      <c r="K29" s="74">
        <v>1365581</v>
      </c>
      <c r="L29" s="74">
        <v>1224986</v>
      </c>
      <c r="M29" s="74">
        <v>1563487</v>
      </c>
      <c r="N29" s="64"/>
      <c r="P29" s="139"/>
    </row>
    <row r="30" spans="1:18" x14ac:dyDescent="0.2">
      <c r="A30" s="284" t="s">
        <v>293</v>
      </c>
      <c r="B30" s="285"/>
      <c r="C30" s="285"/>
      <c r="D30" s="285"/>
      <c r="E30" s="285"/>
      <c r="F30" s="285"/>
      <c r="G30" s="285"/>
      <c r="H30" s="286"/>
      <c r="I30" s="53">
        <v>71</v>
      </c>
      <c r="J30" s="75">
        <f>+J28-J29</f>
        <v>141137086</v>
      </c>
      <c r="K30" s="75">
        <f>+K28-K29</f>
        <v>54152927</v>
      </c>
      <c r="L30" s="75">
        <f t="shared" ref="L30:M30" si="2">+L28-L29</f>
        <v>-1334464</v>
      </c>
      <c r="M30" s="75">
        <f t="shared" si="2"/>
        <v>63169535</v>
      </c>
      <c r="N30" s="64"/>
      <c r="P30" s="139"/>
    </row>
    <row r="31" spans="1:18" x14ac:dyDescent="0.2">
      <c r="A31" s="287" t="s">
        <v>153</v>
      </c>
      <c r="B31" s="288"/>
      <c r="C31" s="288"/>
      <c r="D31" s="288"/>
      <c r="E31" s="288"/>
      <c r="F31" s="288"/>
      <c r="G31" s="288"/>
      <c r="H31" s="289"/>
      <c r="I31" s="55">
        <v>72</v>
      </c>
      <c r="J31" s="198">
        <v>70</v>
      </c>
      <c r="K31" s="198">
        <v>27</v>
      </c>
      <c r="L31" s="199">
        <v>-1</v>
      </c>
      <c r="M31" s="199">
        <v>31</v>
      </c>
      <c r="N31" s="64"/>
    </row>
    <row r="32" spans="1:18" ht="12.75" customHeight="1" x14ac:dyDescent="0.2">
      <c r="A32" s="272" t="s">
        <v>158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308"/>
    </row>
    <row r="33" spans="1:13" x14ac:dyDescent="0.2">
      <c r="A33" s="309" t="s">
        <v>160</v>
      </c>
      <c r="B33" s="310"/>
      <c r="C33" s="310"/>
      <c r="D33" s="310"/>
      <c r="E33" s="310"/>
      <c r="F33" s="310"/>
      <c r="G33" s="310"/>
      <c r="H33" s="311"/>
      <c r="I33" s="51">
        <v>73</v>
      </c>
      <c r="J33" s="54"/>
      <c r="K33" s="54"/>
      <c r="L33" s="54"/>
      <c r="M33" s="54"/>
    </row>
    <row r="34" spans="1:13" x14ac:dyDescent="0.2">
      <c r="A34" s="284" t="s">
        <v>161</v>
      </c>
      <c r="B34" s="279"/>
      <c r="C34" s="279"/>
      <c r="D34" s="279"/>
      <c r="E34" s="279"/>
      <c r="F34" s="279"/>
      <c r="G34" s="279"/>
      <c r="H34" s="280"/>
      <c r="I34" s="53">
        <v>74</v>
      </c>
      <c r="J34" s="52"/>
      <c r="K34" s="52"/>
      <c r="L34" s="52"/>
      <c r="M34" s="52"/>
    </row>
    <row r="35" spans="1:13" x14ac:dyDescent="0.2">
      <c r="A35" s="290" t="s">
        <v>162</v>
      </c>
      <c r="B35" s="288"/>
      <c r="C35" s="288"/>
      <c r="D35" s="288"/>
      <c r="E35" s="288"/>
      <c r="F35" s="288"/>
      <c r="G35" s="288"/>
      <c r="H35" s="289"/>
      <c r="I35" s="55">
        <v>75</v>
      </c>
      <c r="J35" s="56">
        <f>J33-J34</f>
        <v>0</v>
      </c>
      <c r="K35" s="56">
        <f>K33-K34</f>
        <v>0</v>
      </c>
      <c r="L35" s="56">
        <f>L33-L34</f>
        <v>0</v>
      </c>
      <c r="M35" s="56">
        <f>M33-M34</f>
        <v>0</v>
      </c>
    </row>
    <row r="37" spans="1:13" x14ac:dyDescent="0.2">
      <c r="I37" s="84"/>
      <c r="J37" s="136"/>
      <c r="K37" s="70"/>
      <c r="L37" s="136"/>
      <c r="M37" s="70"/>
    </row>
    <row r="38" spans="1:13" x14ac:dyDescent="0.2">
      <c r="J38" s="70"/>
      <c r="K38" s="70"/>
      <c r="L38" s="86"/>
      <c r="M38" s="70"/>
    </row>
    <row r="39" spans="1:13" x14ac:dyDescent="0.2">
      <c r="K39" s="84"/>
      <c r="L39" s="87"/>
    </row>
    <row r="40" spans="1:13" x14ac:dyDescent="0.2">
      <c r="K40" s="84"/>
      <c r="L40" s="87"/>
    </row>
    <row r="41" spans="1:13" x14ac:dyDescent="0.2">
      <c r="K41" s="84"/>
      <c r="L41" s="87"/>
      <c r="M41" s="87"/>
    </row>
  </sheetData>
  <protectedRanges>
    <protectedRange sqref="E3:F3" name="Range1_1"/>
    <protectedRange sqref="H3:I3" name="Range1_3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3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L29:M29 J10:M11 J13:M25 J7:M8 J29 J31:L31">
      <formula1>0</formula1>
    </dataValidation>
    <dataValidation operator="greaterThanOrEqual" allowBlank="1" showInputMessage="1" showErrorMessage="1" errorTitle="Pogrešan unos" error="Dozvoljen je unos samo pozitivnih cjelobrojnih (zaokruženih) vrijednosti." sqref="K29"/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K30:M30 K12:M12 J12 J30 J26 J28" unlockedFormula="1"/>
    <ignoredError sqref="K9:M9 K28:M28 K26:M26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36" zoomScaleNormal="100" zoomScaleSheetLayoutView="115" workbookViewId="0">
      <selection activeCell="A2" sqref="A2:K50"/>
    </sheetView>
  </sheetViews>
  <sheetFormatPr defaultColWidth="9.140625" defaultRowHeight="12.75" x14ac:dyDescent="0.2"/>
  <cols>
    <col min="1" max="7" width="9.140625" style="47"/>
    <col min="8" max="8" width="13.28515625" style="47" customWidth="1"/>
    <col min="9" max="9" width="9.140625" style="47"/>
    <col min="10" max="11" width="16.28515625" style="84" customWidth="1"/>
    <col min="12" max="12" width="14.7109375" style="70" customWidth="1"/>
    <col min="13" max="13" width="11.140625" style="47" customWidth="1"/>
    <col min="14" max="16384" width="9.140625" style="47"/>
  </cols>
  <sheetData>
    <row r="2" spans="1:14" ht="15.75" x14ac:dyDescent="0.25">
      <c r="A2" s="324" t="s">
        <v>185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4" x14ac:dyDescent="0.2">
      <c r="C3" s="295" t="s">
        <v>154</v>
      </c>
      <c r="D3" s="296"/>
      <c r="E3" s="297" t="s">
        <v>280</v>
      </c>
      <c r="F3" s="298"/>
      <c r="G3" s="150" t="s">
        <v>155</v>
      </c>
      <c r="H3" s="252" t="s">
        <v>299</v>
      </c>
      <c r="I3" s="253"/>
      <c r="J3" s="299" t="s">
        <v>53</v>
      </c>
      <c r="K3" s="325"/>
    </row>
    <row r="4" spans="1:14" ht="23.25" x14ac:dyDescent="0.2">
      <c r="A4" s="337" t="s">
        <v>79</v>
      </c>
      <c r="B4" s="337"/>
      <c r="C4" s="337"/>
      <c r="D4" s="337"/>
      <c r="E4" s="337"/>
      <c r="F4" s="337"/>
      <c r="G4" s="337"/>
      <c r="H4" s="337"/>
      <c r="I4" s="71" t="s">
        <v>150</v>
      </c>
      <c r="J4" s="79" t="s">
        <v>297</v>
      </c>
      <c r="K4" s="185" t="s">
        <v>298</v>
      </c>
    </row>
    <row r="5" spans="1:14" x14ac:dyDescent="0.2">
      <c r="A5" s="338">
        <v>1</v>
      </c>
      <c r="B5" s="338"/>
      <c r="C5" s="338"/>
      <c r="D5" s="338"/>
      <c r="E5" s="338"/>
      <c r="F5" s="338"/>
      <c r="G5" s="338"/>
      <c r="H5" s="338"/>
      <c r="I5" s="72">
        <v>2</v>
      </c>
      <c r="J5" s="80" t="s">
        <v>1</v>
      </c>
      <c r="K5" s="80" t="s">
        <v>2</v>
      </c>
    </row>
    <row r="6" spans="1:14" x14ac:dyDescent="0.2">
      <c r="A6" s="272" t="s">
        <v>186</v>
      </c>
      <c r="B6" s="293"/>
      <c r="C6" s="293"/>
      <c r="D6" s="293"/>
      <c r="E6" s="293"/>
      <c r="F6" s="293"/>
      <c r="G6" s="293"/>
      <c r="H6" s="293"/>
      <c r="I6" s="319"/>
      <c r="J6" s="319"/>
      <c r="K6" s="320"/>
    </row>
    <row r="7" spans="1:14" x14ac:dyDescent="0.2">
      <c r="A7" s="321" t="s">
        <v>187</v>
      </c>
      <c r="B7" s="339"/>
      <c r="C7" s="339"/>
      <c r="D7" s="339"/>
      <c r="E7" s="339"/>
      <c r="F7" s="339"/>
      <c r="G7" s="339"/>
      <c r="H7" s="340"/>
      <c r="I7" s="53">
        <v>1</v>
      </c>
      <c r="J7" s="172">
        <f>SUM(J8:J13)</f>
        <v>306789438</v>
      </c>
      <c r="K7" s="172">
        <f>SUM(K8:K13)</f>
        <v>301125401</v>
      </c>
      <c r="M7" s="64"/>
      <c r="N7" s="64"/>
    </row>
    <row r="8" spans="1:14" x14ac:dyDescent="0.2">
      <c r="A8" s="318" t="s">
        <v>292</v>
      </c>
      <c r="B8" s="332"/>
      <c r="C8" s="332"/>
      <c r="D8" s="332"/>
      <c r="E8" s="332"/>
      <c r="F8" s="332"/>
      <c r="G8" s="332"/>
      <c r="H8" s="333"/>
      <c r="I8" s="53">
        <v>2</v>
      </c>
      <c r="J8" s="74">
        <v>140045004</v>
      </c>
      <c r="K8" s="74">
        <v>-109478</v>
      </c>
      <c r="M8" s="64"/>
      <c r="N8" s="64"/>
    </row>
    <row r="9" spans="1:14" x14ac:dyDescent="0.2">
      <c r="A9" s="318" t="s">
        <v>188</v>
      </c>
      <c r="B9" s="332"/>
      <c r="C9" s="332"/>
      <c r="D9" s="332"/>
      <c r="E9" s="332"/>
      <c r="F9" s="332"/>
      <c r="G9" s="332"/>
      <c r="H9" s="333"/>
      <c r="I9" s="53">
        <v>3</v>
      </c>
      <c r="J9" s="74">
        <v>151359550</v>
      </c>
      <c r="K9" s="74">
        <v>276395996</v>
      </c>
      <c r="M9" s="64"/>
      <c r="N9" s="64"/>
    </row>
    <row r="10" spans="1:14" x14ac:dyDescent="0.2">
      <c r="A10" s="318" t="s">
        <v>189</v>
      </c>
      <c r="B10" s="332"/>
      <c r="C10" s="332"/>
      <c r="D10" s="332"/>
      <c r="E10" s="332"/>
      <c r="F10" s="332"/>
      <c r="G10" s="332"/>
      <c r="H10" s="333"/>
      <c r="I10" s="53">
        <v>4</v>
      </c>
      <c r="J10" s="74">
        <v>33389573</v>
      </c>
      <c r="K10" s="74">
        <v>33002741</v>
      </c>
      <c r="M10" s="64"/>
      <c r="N10" s="64"/>
    </row>
    <row r="11" spans="1:14" ht="23.25" customHeight="1" x14ac:dyDescent="0.2">
      <c r="A11" s="318" t="s">
        <v>193</v>
      </c>
      <c r="B11" s="332"/>
      <c r="C11" s="332"/>
      <c r="D11" s="332"/>
      <c r="E11" s="332"/>
      <c r="F11" s="332"/>
      <c r="G11" s="332"/>
      <c r="H11" s="333"/>
      <c r="I11" s="53">
        <v>5</v>
      </c>
      <c r="J11" s="74">
        <v>-19274706</v>
      </c>
      <c r="K11" s="74">
        <v>-7522280</v>
      </c>
      <c r="M11" s="64"/>
      <c r="N11" s="64"/>
    </row>
    <row r="12" spans="1:14" x14ac:dyDescent="0.2">
      <c r="A12" s="318" t="s">
        <v>192</v>
      </c>
      <c r="B12" s="332"/>
      <c r="C12" s="332"/>
      <c r="D12" s="332"/>
      <c r="E12" s="332"/>
      <c r="F12" s="332"/>
      <c r="G12" s="332"/>
      <c r="H12" s="333"/>
      <c r="I12" s="53">
        <v>6</v>
      </c>
      <c r="J12" s="74">
        <v>144555</v>
      </c>
      <c r="K12" s="74">
        <v>1452852</v>
      </c>
      <c r="M12" s="64"/>
      <c r="N12" s="64"/>
    </row>
    <row r="13" spans="1:14" x14ac:dyDescent="0.2">
      <c r="A13" s="318" t="s">
        <v>190</v>
      </c>
      <c r="B13" s="332"/>
      <c r="C13" s="332"/>
      <c r="D13" s="332"/>
      <c r="E13" s="332"/>
      <c r="F13" s="332"/>
      <c r="G13" s="332"/>
      <c r="H13" s="333"/>
      <c r="I13" s="53">
        <v>7</v>
      </c>
      <c r="J13" s="74">
        <v>1125462</v>
      </c>
      <c r="K13" s="74">
        <v>-2094430</v>
      </c>
      <c r="M13" s="64"/>
      <c r="N13" s="64"/>
    </row>
    <row r="14" spans="1:14" x14ac:dyDescent="0.2">
      <c r="A14" s="312" t="s">
        <v>194</v>
      </c>
      <c r="B14" s="332"/>
      <c r="C14" s="332"/>
      <c r="D14" s="332"/>
      <c r="E14" s="332"/>
      <c r="F14" s="332"/>
      <c r="G14" s="332"/>
      <c r="H14" s="333"/>
      <c r="I14" s="53">
        <v>8</v>
      </c>
      <c r="J14" s="173">
        <f>SUM(J15:J22)</f>
        <v>-1531584556</v>
      </c>
      <c r="K14" s="173">
        <f>SUM(K15:K22)</f>
        <v>-528662937</v>
      </c>
      <c r="M14" s="64"/>
      <c r="N14" s="64"/>
    </row>
    <row r="15" spans="1:14" x14ac:dyDescent="0.2">
      <c r="A15" s="318" t="s">
        <v>191</v>
      </c>
      <c r="B15" s="332"/>
      <c r="C15" s="332"/>
      <c r="D15" s="332"/>
      <c r="E15" s="332"/>
      <c r="F15" s="332"/>
      <c r="G15" s="332"/>
      <c r="H15" s="333"/>
      <c r="I15" s="53">
        <v>9</v>
      </c>
      <c r="J15" s="74">
        <v>-94697304</v>
      </c>
      <c r="K15" s="74">
        <v>-713804766</v>
      </c>
      <c r="M15" s="64"/>
      <c r="N15" s="64"/>
    </row>
    <row r="16" spans="1:14" x14ac:dyDescent="0.2">
      <c r="A16" s="318" t="s">
        <v>195</v>
      </c>
      <c r="B16" s="332"/>
      <c r="C16" s="332"/>
      <c r="D16" s="332"/>
      <c r="E16" s="332"/>
      <c r="F16" s="332"/>
      <c r="G16" s="332"/>
      <c r="H16" s="333"/>
      <c r="I16" s="53">
        <v>10</v>
      </c>
      <c r="J16" s="74">
        <v>-111685601</v>
      </c>
      <c r="K16" s="74">
        <v>896501</v>
      </c>
      <c r="M16" s="64"/>
      <c r="N16" s="64"/>
    </row>
    <row r="17" spans="1:14" x14ac:dyDescent="0.2">
      <c r="A17" s="318" t="s">
        <v>198</v>
      </c>
      <c r="B17" s="332"/>
      <c r="C17" s="332"/>
      <c r="D17" s="332"/>
      <c r="E17" s="332"/>
      <c r="F17" s="332"/>
      <c r="G17" s="332"/>
      <c r="H17" s="333"/>
      <c r="I17" s="53">
        <v>11</v>
      </c>
      <c r="J17" s="74">
        <v>33777602</v>
      </c>
      <c r="K17" s="74">
        <v>337449997</v>
      </c>
      <c r="M17" s="64"/>
      <c r="N17" s="64"/>
    </row>
    <row r="18" spans="1:14" x14ac:dyDescent="0.2">
      <c r="A18" s="318" t="s">
        <v>199</v>
      </c>
      <c r="B18" s="332"/>
      <c r="C18" s="332"/>
      <c r="D18" s="332"/>
      <c r="E18" s="332"/>
      <c r="F18" s="332"/>
      <c r="G18" s="332"/>
      <c r="H18" s="333"/>
      <c r="I18" s="53">
        <v>12</v>
      </c>
      <c r="J18" s="74">
        <v>-1140853033</v>
      </c>
      <c r="K18" s="74">
        <v>-351779456</v>
      </c>
      <c r="M18" s="64"/>
      <c r="N18" s="64"/>
    </row>
    <row r="19" spans="1:14" ht="12.75" customHeight="1" x14ac:dyDescent="0.2">
      <c r="A19" s="318" t="s">
        <v>200</v>
      </c>
      <c r="B19" s="332"/>
      <c r="C19" s="332"/>
      <c r="D19" s="332"/>
      <c r="E19" s="332"/>
      <c r="F19" s="332"/>
      <c r="G19" s="332"/>
      <c r="H19" s="333"/>
      <c r="I19" s="53">
        <v>13</v>
      </c>
      <c r="J19" s="74">
        <v>33625053</v>
      </c>
      <c r="K19" s="74">
        <v>101571072</v>
      </c>
      <c r="M19" s="64"/>
      <c r="N19" s="64"/>
    </row>
    <row r="20" spans="1:14" x14ac:dyDescent="0.2">
      <c r="A20" s="318" t="s">
        <v>201</v>
      </c>
      <c r="B20" s="332"/>
      <c r="C20" s="332"/>
      <c r="D20" s="332"/>
      <c r="E20" s="332"/>
      <c r="F20" s="332"/>
      <c r="G20" s="332"/>
      <c r="H20" s="333"/>
      <c r="I20" s="53">
        <v>14</v>
      </c>
      <c r="J20" s="74">
        <v>-224504767</v>
      </c>
      <c r="K20" s="74">
        <v>220213729</v>
      </c>
      <c r="M20" s="64"/>
      <c r="N20" s="64"/>
    </row>
    <row r="21" spans="1:14" ht="12.75" customHeight="1" x14ac:dyDescent="0.2">
      <c r="A21" s="334" t="s">
        <v>202</v>
      </c>
      <c r="B21" s="335"/>
      <c r="C21" s="335"/>
      <c r="D21" s="335"/>
      <c r="E21" s="335"/>
      <c r="F21" s="335"/>
      <c r="G21" s="335"/>
      <c r="H21" s="336"/>
      <c r="I21" s="53">
        <v>15</v>
      </c>
      <c r="J21" s="188">
        <v>0</v>
      </c>
      <c r="K21" s="188">
        <v>0</v>
      </c>
      <c r="M21" s="64"/>
      <c r="N21" s="64"/>
    </row>
    <row r="22" spans="1:14" x14ac:dyDescent="0.2">
      <c r="A22" s="318" t="s">
        <v>203</v>
      </c>
      <c r="B22" s="313"/>
      <c r="C22" s="313"/>
      <c r="D22" s="313"/>
      <c r="E22" s="313"/>
      <c r="F22" s="313"/>
      <c r="G22" s="313"/>
      <c r="H22" s="314"/>
      <c r="I22" s="53">
        <v>16</v>
      </c>
      <c r="J22" s="74">
        <v>-27246506</v>
      </c>
      <c r="K22" s="74">
        <v>-123210014</v>
      </c>
      <c r="M22" s="64"/>
      <c r="N22" s="64"/>
    </row>
    <row r="23" spans="1:14" x14ac:dyDescent="0.2">
      <c r="A23" s="312" t="s">
        <v>204</v>
      </c>
      <c r="B23" s="313"/>
      <c r="C23" s="313"/>
      <c r="D23" s="313"/>
      <c r="E23" s="313"/>
      <c r="F23" s="313"/>
      <c r="G23" s="313"/>
      <c r="H23" s="314"/>
      <c r="I23" s="53">
        <v>17</v>
      </c>
      <c r="J23" s="173">
        <f>SUM(J24:J27)</f>
        <v>1422386765</v>
      </c>
      <c r="K23" s="173">
        <f>SUM(K24:K27)</f>
        <v>123982976</v>
      </c>
      <c r="M23" s="64"/>
      <c r="N23" s="64"/>
    </row>
    <row r="24" spans="1:14" x14ac:dyDescent="0.2">
      <c r="A24" s="318" t="s">
        <v>205</v>
      </c>
      <c r="B24" s="313"/>
      <c r="C24" s="313"/>
      <c r="D24" s="313"/>
      <c r="E24" s="313"/>
      <c r="F24" s="313"/>
      <c r="G24" s="313"/>
      <c r="H24" s="314"/>
      <c r="I24" s="53">
        <v>18</v>
      </c>
      <c r="J24" s="74">
        <v>882791474</v>
      </c>
      <c r="K24" s="74">
        <v>310007628</v>
      </c>
      <c r="M24" s="64"/>
      <c r="N24" s="64"/>
    </row>
    <row r="25" spans="1:14" x14ac:dyDescent="0.2">
      <c r="A25" s="318" t="s">
        <v>206</v>
      </c>
      <c r="B25" s="313"/>
      <c r="C25" s="313"/>
      <c r="D25" s="313"/>
      <c r="E25" s="313"/>
      <c r="F25" s="313"/>
      <c r="G25" s="313"/>
      <c r="H25" s="314"/>
      <c r="I25" s="53">
        <v>19</v>
      </c>
      <c r="J25" s="74">
        <v>909668111</v>
      </c>
      <c r="K25" s="74">
        <v>-284004097</v>
      </c>
      <c r="M25" s="64"/>
      <c r="N25" s="64"/>
    </row>
    <row r="26" spans="1:14" x14ac:dyDescent="0.2">
      <c r="A26" s="318" t="s">
        <v>207</v>
      </c>
      <c r="B26" s="313"/>
      <c r="C26" s="313"/>
      <c r="D26" s="313"/>
      <c r="E26" s="313"/>
      <c r="F26" s="313"/>
      <c r="G26" s="313"/>
      <c r="H26" s="314"/>
      <c r="I26" s="53">
        <v>20</v>
      </c>
      <c r="J26" s="74">
        <v>53688</v>
      </c>
      <c r="K26" s="74">
        <v>-3640667</v>
      </c>
      <c r="M26" s="64"/>
      <c r="N26" s="64"/>
    </row>
    <row r="27" spans="1:14" x14ac:dyDescent="0.2">
      <c r="A27" s="318" t="s">
        <v>208</v>
      </c>
      <c r="B27" s="313"/>
      <c r="C27" s="313"/>
      <c r="D27" s="313"/>
      <c r="E27" s="313"/>
      <c r="F27" s="313"/>
      <c r="G27" s="313"/>
      <c r="H27" s="314"/>
      <c r="I27" s="53">
        <v>21</v>
      </c>
      <c r="J27" s="74">
        <v>-370126508</v>
      </c>
      <c r="K27" s="74">
        <v>101620112</v>
      </c>
      <c r="M27" s="64"/>
      <c r="N27" s="64"/>
    </row>
    <row r="28" spans="1:14" ht="23.25" customHeight="1" x14ac:dyDescent="0.2">
      <c r="A28" s="312" t="s">
        <v>209</v>
      </c>
      <c r="B28" s="313"/>
      <c r="C28" s="313"/>
      <c r="D28" s="313"/>
      <c r="E28" s="313"/>
      <c r="F28" s="313"/>
      <c r="G28" s="313"/>
      <c r="H28" s="314"/>
      <c r="I28" s="53">
        <v>22</v>
      </c>
      <c r="J28" s="173">
        <f>J7+J14+J23</f>
        <v>197591647</v>
      </c>
      <c r="K28" s="173">
        <f>K7+K14+K23</f>
        <v>-103554560</v>
      </c>
      <c r="M28" s="64"/>
      <c r="N28" s="64"/>
    </row>
    <row r="29" spans="1:14" x14ac:dyDescent="0.2">
      <c r="A29" s="326" t="s">
        <v>210</v>
      </c>
      <c r="B29" s="327"/>
      <c r="C29" s="327"/>
      <c r="D29" s="327"/>
      <c r="E29" s="327"/>
      <c r="F29" s="327"/>
      <c r="G29" s="327"/>
      <c r="H29" s="328"/>
      <c r="I29" s="53">
        <v>23</v>
      </c>
      <c r="J29" s="74">
        <v>-199988</v>
      </c>
      <c r="K29" s="74">
        <v>-421217</v>
      </c>
      <c r="M29" s="64"/>
      <c r="N29" s="64"/>
    </row>
    <row r="30" spans="1:14" x14ac:dyDescent="0.2">
      <c r="A30" s="329" t="s">
        <v>211</v>
      </c>
      <c r="B30" s="330"/>
      <c r="C30" s="330"/>
      <c r="D30" s="330"/>
      <c r="E30" s="330"/>
      <c r="F30" s="330"/>
      <c r="G30" s="330"/>
      <c r="H30" s="331"/>
      <c r="I30" s="53">
        <v>24</v>
      </c>
      <c r="J30" s="174">
        <f>J28+J29</f>
        <v>197391659</v>
      </c>
      <c r="K30" s="174">
        <f>K28+K29</f>
        <v>-103975777</v>
      </c>
      <c r="M30" s="64"/>
      <c r="N30" s="64"/>
    </row>
    <row r="31" spans="1:14" x14ac:dyDescent="0.2">
      <c r="A31" s="272" t="s">
        <v>212</v>
      </c>
      <c r="B31" s="293"/>
      <c r="C31" s="293"/>
      <c r="D31" s="293"/>
      <c r="E31" s="293"/>
      <c r="F31" s="293"/>
      <c r="G31" s="293"/>
      <c r="H31" s="293"/>
      <c r="I31" s="319"/>
      <c r="J31" s="319"/>
      <c r="K31" s="320"/>
      <c r="M31" s="64"/>
      <c r="N31" s="64"/>
    </row>
    <row r="32" spans="1:14" x14ac:dyDescent="0.2">
      <c r="A32" s="321" t="s">
        <v>213</v>
      </c>
      <c r="B32" s="322"/>
      <c r="C32" s="322"/>
      <c r="D32" s="322"/>
      <c r="E32" s="322"/>
      <c r="F32" s="322"/>
      <c r="G32" s="322"/>
      <c r="H32" s="323"/>
      <c r="I32" s="53">
        <v>25</v>
      </c>
      <c r="J32" s="175">
        <f>SUM(J33:J37)</f>
        <v>93686114</v>
      </c>
      <c r="K32" s="175">
        <f>SUM(K33:K37)</f>
        <v>277853092</v>
      </c>
      <c r="M32" s="64"/>
      <c r="N32" s="64"/>
    </row>
    <row r="33" spans="1:14" ht="12.75" customHeight="1" x14ac:dyDescent="0.2">
      <c r="A33" s="318" t="s">
        <v>214</v>
      </c>
      <c r="B33" s="313"/>
      <c r="C33" s="313"/>
      <c r="D33" s="313"/>
      <c r="E33" s="313"/>
      <c r="F33" s="313"/>
      <c r="G33" s="313"/>
      <c r="H33" s="314"/>
      <c r="I33" s="53">
        <v>26</v>
      </c>
      <c r="J33" s="74">
        <v>-31253471</v>
      </c>
      <c r="K33" s="74">
        <v>-24000878</v>
      </c>
      <c r="M33" s="64"/>
      <c r="N33" s="64"/>
    </row>
    <row r="34" spans="1:14" ht="12.75" customHeight="1" x14ac:dyDescent="0.2">
      <c r="A34" s="318" t="s">
        <v>215</v>
      </c>
      <c r="B34" s="313"/>
      <c r="C34" s="313"/>
      <c r="D34" s="313"/>
      <c r="E34" s="313"/>
      <c r="F34" s="313"/>
      <c r="G34" s="313"/>
      <c r="H34" s="314"/>
      <c r="I34" s="53">
        <v>27</v>
      </c>
      <c r="J34" s="188">
        <v>0</v>
      </c>
      <c r="K34" s="188">
        <v>0</v>
      </c>
      <c r="M34" s="64"/>
      <c r="N34" s="64"/>
    </row>
    <row r="35" spans="1:14" ht="12.75" customHeight="1" x14ac:dyDescent="0.2">
      <c r="A35" s="318" t="s">
        <v>216</v>
      </c>
      <c r="B35" s="313"/>
      <c r="C35" s="313"/>
      <c r="D35" s="313"/>
      <c r="E35" s="313"/>
      <c r="F35" s="313"/>
      <c r="G35" s="313"/>
      <c r="H35" s="314"/>
      <c r="I35" s="53">
        <v>28</v>
      </c>
      <c r="J35" s="74">
        <v>124145400</v>
      </c>
      <c r="K35" s="74">
        <v>298818958</v>
      </c>
      <c r="M35" s="64"/>
      <c r="N35" s="64"/>
    </row>
    <row r="36" spans="1:14" x14ac:dyDescent="0.2">
      <c r="A36" s="318" t="s">
        <v>217</v>
      </c>
      <c r="B36" s="313"/>
      <c r="C36" s="313"/>
      <c r="D36" s="313"/>
      <c r="E36" s="313"/>
      <c r="F36" s="313"/>
      <c r="G36" s="313"/>
      <c r="H36" s="314"/>
      <c r="I36" s="53">
        <v>29</v>
      </c>
      <c r="J36" s="74">
        <v>794185</v>
      </c>
      <c r="K36" s="74">
        <v>3035012</v>
      </c>
      <c r="M36" s="64"/>
      <c r="N36" s="64"/>
    </row>
    <row r="37" spans="1:14" x14ac:dyDescent="0.2">
      <c r="A37" s="318" t="s">
        <v>226</v>
      </c>
      <c r="B37" s="313"/>
      <c r="C37" s="313"/>
      <c r="D37" s="313"/>
      <c r="E37" s="313"/>
      <c r="F37" s="313"/>
      <c r="G37" s="313"/>
      <c r="H37" s="314"/>
      <c r="I37" s="53">
        <v>30</v>
      </c>
      <c r="J37" s="188">
        <v>0</v>
      </c>
      <c r="K37" s="188">
        <v>0</v>
      </c>
      <c r="M37" s="64"/>
      <c r="N37" s="64"/>
    </row>
    <row r="38" spans="1:14" x14ac:dyDescent="0.2">
      <c r="A38" s="272" t="s">
        <v>218</v>
      </c>
      <c r="B38" s="293"/>
      <c r="C38" s="293"/>
      <c r="D38" s="293"/>
      <c r="E38" s="293"/>
      <c r="F38" s="293"/>
      <c r="G38" s="293"/>
      <c r="H38" s="293"/>
      <c r="I38" s="319"/>
      <c r="J38" s="319"/>
      <c r="K38" s="320"/>
      <c r="M38" s="64"/>
      <c r="N38" s="64"/>
    </row>
    <row r="39" spans="1:14" x14ac:dyDescent="0.2">
      <c r="A39" s="321" t="s">
        <v>219</v>
      </c>
      <c r="B39" s="322"/>
      <c r="C39" s="322"/>
      <c r="D39" s="322"/>
      <c r="E39" s="322"/>
      <c r="F39" s="322"/>
      <c r="G39" s="322"/>
      <c r="H39" s="323"/>
      <c r="I39" s="69">
        <v>31</v>
      </c>
      <c r="J39" s="175">
        <f>SUM(J40:J45)</f>
        <v>-252221125</v>
      </c>
      <c r="K39" s="175">
        <f>SUM(K40:K45)</f>
        <v>-52110989</v>
      </c>
      <c r="M39" s="64"/>
      <c r="N39" s="64"/>
    </row>
    <row r="40" spans="1:14" x14ac:dyDescent="0.2">
      <c r="A40" s="318" t="s">
        <v>220</v>
      </c>
      <c r="B40" s="313"/>
      <c r="C40" s="313"/>
      <c r="D40" s="313"/>
      <c r="E40" s="313"/>
      <c r="F40" s="313"/>
      <c r="G40" s="313"/>
      <c r="H40" s="314"/>
      <c r="I40" s="53">
        <v>32</v>
      </c>
      <c r="J40" s="74">
        <v>-221458910</v>
      </c>
      <c r="K40" s="74">
        <v>-52110989</v>
      </c>
      <c r="M40" s="64"/>
      <c r="N40" s="64"/>
    </row>
    <row r="41" spans="1:14" x14ac:dyDescent="0.2">
      <c r="A41" s="318" t="s">
        <v>221</v>
      </c>
      <c r="B41" s="313"/>
      <c r="C41" s="313"/>
      <c r="D41" s="313"/>
      <c r="E41" s="313"/>
      <c r="F41" s="313"/>
      <c r="G41" s="313"/>
      <c r="H41" s="314"/>
      <c r="I41" s="53">
        <v>33</v>
      </c>
      <c r="J41" s="188">
        <v>0</v>
      </c>
      <c r="K41" s="188">
        <v>0</v>
      </c>
      <c r="M41" s="64"/>
      <c r="N41" s="64"/>
    </row>
    <row r="42" spans="1:14" x14ac:dyDescent="0.2">
      <c r="A42" s="318" t="s">
        <v>222</v>
      </c>
      <c r="B42" s="313"/>
      <c r="C42" s="313"/>
      <c r="D42" s="313"/>
      <c r="E42" s="313"/>
      <c r="F42" s="313"/>
      <c r="G42" s="313"/>
      <c r="H42" s="314"/>
      <c r="I42" s="53">
        <v>34</v>
      </c>
      <c r="J42" s="188">
        <v>0</v>
      </c>
      <c r="K42" s="188">
        <v>0</v>
      </c>
      <c r="M42" s="64"/>
      <c r="N42" s="64"/>
    </row>
    <row r="43" spans="1:14" x14ac:dyDescent="0.2">
      <c r="A43" s="318" t="s">
        <v>223</v>
      </c>
      <c r="B43" s="313"/>
      <c r="C43" s="313"/>
      <c r="D43" s="313"/>
      <c r="E43" s="313"/>
      <c r="F43" s="313"/>
      <c r="G43" s="313"/>
      <c r="H43" s="314"/>
      <c r="I43" s="53">
        <v>35</v>
      </c>
      <c r="J43" s="188">
        <v>0</v>
      </c>
      <c r="K43" s="188">
        <v>0</v>
      </c>
      <c r="M43" s="64"/>
      <c r="N43" s="64"/>
    </row>
    <row r="44" spans="1:14" x14ac:dyDescent="0.2">
      <c r="A44" s="318" t="s">
        <v>224</v>
      </c>
      <c r="B44" s="313"/>
      <c r="C44" s="313"/>
      <c r="D44" s="313"/>
      <c r="E44" s="313"/>
      <c r="F44" s="313"/>
      <c r="G44" s="313"/>
      <c r="H44" s="314"/>
      <c r="I44" s="53">
        <v>36</v>
      </c>
      <c r="J44" s="74">
        <v>-30762215</v>
      </c>
      <c r="K44" s="188">
        <v>0</v>
      </c>
      <c r="M44" s="64"/>
      <c r="N44" s="64"/>
    </row>
    <row r="45" spans="1:14" x14ac:dyDescent="0.2">
      <c r="A45" s="318" t="s">
        <v>225</v>
      </c>
      <c r="B45" s="313"/>
      <c r="C45" s="313"/>
      <c r="D45" s="313"/>
      <c r="E45" s="313"/>
      <c r="F45" s="313"/>
      <c r="G45" s="313"/>
      <c r="H45" s="314"/>
      <c r="I45" s="53">
        <v>37</v>
      </c>
      <c r="J45" s="188">
        <v>0</v>
      </c>
      <c r="K45" s="188">
        <v>0</v>
      </c>
      <c r="M45" s="64"/>
      <c r="N45" s="64"/>
    </row>
    <row r="46" spans="1:14" ht="23.25" customHeight="1" x14ac:dyDescent="0.2">
      <c r="A46" s="312" t="s">
        <v>227</v>
      </c>
      <c r="B46" s="313"/>
      <c r="C46" s="313"/>
      <c r="D46" s="313"/>
      <c r="E46" s="313"/>
      <c r="F46" s="313"/>
      <c r="G46" s="313"/>
      <c r="H46" s="314"/>
      <c r="I46" s="53">
        <v>38</v>
      </c>
      <c r="J46" s="173">
        <f>J30+J32+J39</f>
        <v>38856648</v>
      </c>
      <c r="K46" s="173">
        <f>K30+K32+K39</f>
        <v>121766326</v>
      </c>
      <c r="M46" s="64"/>
      <c r="N46" s="64"/>
    </row>
    <row r="47" spans="1:14" x14ac:dyDescent="0.2">
      <c r="A47" s="318" t="s">
        <v>228</v>
      </c>
      <c r="B47" s="313"/>
      <c r="C47" s="313"/>
      <c r="D47" s="313"/>
      <c r="E47" s="313"/>
      <c r="F47" s="313"/>
      <c r="G47" s="313"/>
      <c r="H47" s="314"/>
      <c r="I47" s="53">
        <v>39</v>
      </c>
      <c r="J47" s="74">
        <v>-50809</v>
      </c>
      <c r="K47" s="74">
        <v>1318707</v>
      </c>
      <c r="M47" s="64"/>
      <c r="N47" s="64"/>
    </row>
    <row r="48" spans="1:14" x14ac:dyDescent="0.2">
      <c r="A48" s="312" t="s">
        <v>229</v>
      </c>
      <c r="B48" s="313"/>
      <c r="C48" s="313"/>
      <c r="D48" s="313"/>
      <c r="E48" s="313"/>
      <c r="F48" s="313"/>
      <c r="G48" s="313"/>
      <c r="H48" s="314"/>
      <c r="I48" s="53">
        <v>40</v>
      </c>
      <c r="J48" s="173">
        <f>J46+J47</f>
        <v>38805839</v>
      </c>
      <c r="K48" s="173">
        <f>K46+K47</f>
        <v>123085033</v>
      </c>
      <c r="M48" s="64"/>
      <c r="N48" s="64"/>
    </row>
    <row r="49" spans="1:14" x14ac:dyDescent="0.2">
      <c r="A49" s="312" t="s">
        <v>230</v>
      </c>
      <c r="B49" s="313"/>
      <c r="C49" s="313"/>
      <c r="D49" s="313"/>
      <c r="E49" s="313"/>
      <c r="F49" s="313"/>
      <c r="G49" s="313"/>
      <c r="H49" s="314"/>
      <c r="I49" s="65">
        <v>41</v>
      </c>
      <c r="J49" s="73">
        <v>412197218</v>
      </c>
      <c r="K49" s="73">
        <v>421479852</v>
      </c>
      <c r="L49" s="81"/>
      <c r="M49" s="64"/>
      <c r="N49" s="64"/>
    </row>
    <row r="50" spans="1:14" x14ac:dyDescent="0.2">
      <c r="A50" s="315" t="s">
        <v>231</v>
      </c>
      <c r="B50" s="316"/>
      <c r="C50" s="316"/>
      <c r="D50" s="316"/>
      <c r="E50" s="316"/>
      <c r="F50" s="316"/>
      <c r="G50" s="316"/>
      <c r="H50" s="317"/>
      <c r="I50" s="55">
        <v>42</v>
      </c>
      <c r="J50" s="174">
        <f>IF(J48+J49&gt;=0,J48+J49,0)</f>
        <v>451003057</v>
      </c>
      <c r="K50" s="174">
        <f>IF(K48+K49&gt;=0,K48+K49,0)</f>
        <v>544564885</v>
      </c>
      <c r="M50" s="64"/>
      <c r="N50" s="64"/>
    </row>
    <row r="51" spans="1:14" s="57" customFormat="1" x14ac:dyDescent="0.2">
      <c r="J51" s="82"/>
      <c r="K51" s="83"/>
      <c r="L51" s="76"/>
    </row>
    <row r="52" spans="1:14" s="57" customFormat="1" x14ac:dyDescent="0.2">
      <c r="J52" s="146"/>
      <c r="K52" s="83"/>
      <c r="L52" s="76"/>
    </row>
    <row r="53" spans="1:14" s="57" customFormat="1" x14ac:dyDescent="0.2">
      <c r="J53" s="146"/>
      <c r="K53" s="82"/>
      <c r="L53" s="76"/>
    </row>
    <row r="54" spans="1:14" s="57" customFormat="1" x14ac:dyDescent="0.2">
      <c r="J54" s="82"/>
      <c r="K54" s="82"/>
      <c r="L54" s="76"/>
    </row>
    <row r="55" spans="1:14" s="57" customFormat="1" x14ac:dyDescent="0.2">
      <c r="J55" s="82"/>
      <c r="K55" s="82"/>
      <c r="L55" s="76"/>
    </row>
    <row r="56" spans="1:14" s="57" customFormat="1" x14ac:dyDescent="0.2">
      <c r="J56" s="82"/>
      <c r="K56" s="82"/>
      <c r="L56" s="76"/>
    </row>
    <row r="57" spans="1:14" s="57" customFormat="1" x14ac:dyDescent="0.2">
      <c r="J57" s="82"/>
      <c r="K57" s="82"/>
      <c r="L57" s="76"/>
    </row>
    <row r="58" spans="1:14" s="57" customFormat="1" x14ac:dyDescent="0.2">
      <c r="J58" s="82"/>
      <c r="K58" s="82"/>
      <c r="L58" s="76"/>
    </row>
    <row r="59" spans="1:14" s="57" customFormat="1" x14ac:dyDescent="0.2">
      <c r="J59" s="82"/>
      <c r="K59" s="82"/>
      <c r="L59" s="76"/>
    </row>
    <row r="60" spans="1:14" s="57" customFormat="1" x14ac:dyDescent="0.2">
      <c r="J60" s="82"/>
      <c r="K60" s="82"/>
      <c r="L60" s="76"/>
    </row>
    <row r="61" spans="1:14" s="57" customFormat="1" x14ac:dyDescent="0.2">
      <c r="J61" s="82"/>
      <c r="K61" s="82"/>
      <c r="L61" s="76"/>
    </row>
    <row r="62" spans="1:14" s="57" customFormat="1" x14ac:dyDescent="0.2">
      <c r="J62" s="82"/>
      <c r="K62" s="82"/>
      <c r="L62" s="76"/>
    </row>
    <row r="63" spans="1:14" s="57" customFormat="1" x14ac:dyDescent="0.2">
      <c r="J63" s="82"/>
      <c r="K63" s="82"/>
      <c r="L63" s="76"/>
    </row>
    <row r="64" spans="1:14" s="57" customFormat="1" x14ac:dyDescent="0.2">
      <c r="J64" s="82"/>
      <c r="K64" s="82"/>
      <c r="L64" s="76"/>
    </row>
    <row r="65" spans="10:12" s="57" customFormat="1" x14ac:dyDescent="0.2">
      <c r="J65" s="82"/>
      <c r="K65" s="82"/>
      <c r="L65" s="76"/>
    </row>
    <row r="66" spans="10:12" s="57" customFormat="1" x14ac:dyDescent="0.2">
      <c r="J66" s="82"/>
      <c r="K66" s="82"/>
      <c r="L66" s="76"/>
    </row>
    <row r="67" spans="10:12" s="57" customFormat="1" x14ac:dyDescent="0.2">
      <c r="J67" s="82"/>
      <c r="K67" s="82"/>
      <c r="L67" s="76"/>
    </row>
    <row r="68" spans="10:12" s="57" customFormat="1" x14ac:dyDescent="0.2">
      <c r="J68" s="82"/>
      <c r="K68" s="82"/>
      <c r="L68" s="76"/>
    </row>
    <row r="69" spans="10:12" s="57" customFormat="1" x14ac:dyDescent="0.2">
      <c r="J69" s="82"/>
      <c r="K69" s="82"/>
      <c r="L69" s="76"/>
    </row>
    <row r="70" spans="10:12" s="57" customFormat="1" x14ac:dyDescent="0.2">
      <c r="J70" s="82"/>
      <c r="K70" s="82"/>
      <c r="L70" s="76"/>
    </row>
    <row r="71" spans="10:12" s="57" customFormat="1" x14ac:dyDescent="0.2">
      <c r="J71" s="82"/>
      <c r="K71" s="82"/>
      <c r="L71" s="76"/>
    </row>
    <row r="72" spans="10:12" s="57" customFormat="1" x14ac:dyDescent="0.2">
      <c r="J72" s="82"/>
      <c r="K72" s="82"/>
      <c r="L72" s="76"/>
    </row>
    <row r="73" spans="10:12" s="57" customFormat="1" x14ac:dyDescent="0.2">
      <c r="J73" s="82"/>
      <c r="K73" s="82"/>
      <c r="L73" s="76"/>
    </row>
    <row r="74" spans="10:12" s="57" customFormat="1" x14ac:dyDescent="0.2">
      <c r="J74" s="82"/>
      <c r="K74" s="82"/>
      <c r="L74" s="76"/>
    </row>
    <row r="75" spans="10:12" s="57" customFormat="1" x14ac:dyDescent="0.2">
      <c r="J75" s="82"/>
      <c r="K75" s="82"/>
      <c r="L75" s="76"/>
    </row>
    <row r="76" spans="10:12" s="57" customFormat="1" x14ac:dyDescent="0.2">
      <c r="J76" s="82"/>
      <c r="K76" s="82"/>
      <c r="L76" s="76"/>
    </row>
    <row r="77" spans="10:12" s="57" customFormat="1" x14ac:dyDescent="0.2">
      <c r="J77" s="82"/>
      <c r="K77" s="82"/>
      <c r="L77" s="76"/>
    </row>
    <row r="78" spans="10:12" s="57" customFormat="1" x14ac:dyDescent="0.2">
      <c r="J78" s="82"/>
      <c r="K78" s="82"/>
      <c r="L78" s="76"/>
    </row>
    <row r="79" spans="10:12" s="57" customFormat="1" x14ac:dyDescent="0.2">
      <c r="J79" s="82"/>
      <c r="K79" s="82"/>
      <c r="L79" s="76"/>
    </row>
    <row r="80" spans="10:12" s="57" customFormat="1" x14ac:dyDescent="0.2">
      <c r="J80" s="82"/>
      <c r="K80" s="82"/>
      <c r="L80" s="76"/>
    </row>
    <row r="81" spans="10:12" s="57" customFormat="1" x14ac:dyDescent="0.2">
      <c r="J81" s="82"/>
      <c r="K81" s="82"/>
      <c r="L81" s="76"/>
    </row>
    <row r="82" spans="10:12" s="57" customFormat="1" x14ac:dyDescent="0.2">
      <c r="J82" s="82"/>
      <c r="K82" s="82"/>
      <c r="L82" s="76"/>
    </row>
    <row r="83" spans="10:12" s="57" customFormat="1" x14ac:dyDescent="0.2">
      <c r="J83" s="82"/>
      <c r="K83" s="82"/>
      <c r="L83" s="76"/>
    </row>
    <row r="84" spans="10:12" s="57" customFormat="1" x14ac:dyDescent="0.2">
      <c r="J84" s="82"/>
      <c r="K84" s="82"/>
      <c r="L84" s="76"/>
    </row>
    <row r="85" spans="10:12" s="57" customFormat="1" x14ac:dyDescent="0.2">
      <c r="J85" s="82"/>
      <c r="K85" s="82"/>
      <c r="L85" s="76"/>
    </row>
    <row r="86" spans="10:12" s="57" customFormat="1" x14ac:dyDescent="0.2">
      <c r="J86" s="82"/>
      <c r="K86" s="82"/>
      <c r="L86" s="76"/>
    </row>
    <row r="87" spans="10:12" s="57" customFormat="1" x14ac:dyDescent="0.2">
      <c r="J87" s="82"/>
      <c r="K87" s="82"/>
      <c r="L87" s="76"/>
    </row>
    <row r="88" spans="10:12" s="57" customFormat="1" x14ac:dyDescent="0.2">
      <c r="J88" s="82"/>
      <c r="K88" s="82"/>
      <c r="L88" s="76"/>
    </row>
    <row r="89" spans="10:12" s="57" customFormat="1" x14ac:dyDescent="0.2">
      <c r="J89" s="82"/>
      <c r="K89" s="82"/>
      <c r="L89" s="76"/>
    </row>
    <row r="90" spans="10:12" s="57" customFormat="1" x14ac:dyDescent="0.2">
      <c r="J90" s="82"/>
      <c r="K90" s="82"/>
      <c r="L90" s="76"/>
    </row>
    <row r="91" spans="10:12" s="57" customFormat="1" x14ac:dyDescent="0.2">
      <c r="J91" s="82"/>
      <c r="K91" s="82"/>
      <c r="L91" s="76"/>
    </row>
    <row r="92" spans="10:12" s="57" customFormat="1" x14ac:dyDescent="0.2">
      <c r="J92" s="82"/>
      <c r="K92" s="82"/>
      <c r="L92" s="76"/>
    </row>
    <row r="93" spans="10:12" s="57" customFormat="1" x14ac:dyDescent="0.2">
      <c r="J93" s="82"/>
      <c r="K93" s="82"/>
      <c r="L93" s="76"/>
    </row>
    <row r="94" spans="10:12" s="57" customFormat="1" x14ac:dyDescent="0.2">
      <c r="J94" s="82"/>
      <c r="K94" s="82"/>
      <c r="L94" s="76"/>
    </row>
    <row r="95" spans="10:12" s="57" customFormat="1" x14ac:dyDescent="0.2">
      <c r="J95" s="82"/>
      <c r="K95" s="82"/>
      <c r="L95" s="76"/>
    </row>
    <row r="96" spans="10:12" s="57" customFormat="1" x14ac:dyDescent="0.2">
      <c r="J96" s="82"/>
      <c r="K96" s="82"/>
      <c r="L96" s="76"/>
    </row>
    <row r="97" spans="10:12" s="57" customFormat="1" x14ac:dyDescent="0.2">
      <c r="J97" s="82"/>
      <c r="K97" s="82"/>
      <c r="L97" s="76"/>
    </row>
    <row r="98" spans="10:12" s="57" customFormat="1" x14ac:dyDescent="0.2">
      <c r="J98" s="82"/>
      <c r="K98" s="82"/>
      <c r="L98" s="76"/>
    </row>
    <row r="99" spans="10:12" s="57" customFormat="1" x14ac:dyDescent="0.2">
      <c r="J99" s="82"/>
      <c r="K99" s="82"/>
      <c r="L99" s="76"/>
    </row>
    <row r="100" spans="10:12" s="57" customFormat="1" x14ac:dyDescent="0.2">
      <c r="J100" s="82"/>
      <c r="K100" s="82"/>
      <c r="L100" s="76"/>
    </row>
    <row r="101" spans="10:12" s="57" customFormat="1" x14ac:dyDescent="0.2">
      <c r="J101" s="82"/>
      <c r="K101" s="82"/>
      <c r="L101" s="76"/>
    </row>
    <row r="102" spans="10:12" s="57" customFormat="1" x14ac:dyDescent="0.2">
      <c r="J102" s="82"/>
      <c r="K102" s="82"/>
      <c r="L102" s="76"/>
    </row>
    <row r="103" spans="10:12" s="57" customFormat="1" x14ac:dyDescent="0.2">
      <c r="J103" s="82"/>
      <c r="K103" s="82"/>
      <c r="L103" s="76"/>
    </row>
    <row r="104" spans="10:12" s="57" customFormat="1" x14ac:dyDescent="0.2">
      <c r="J104" s="82"/>
      <c r="K104" s="82"/>
      <c r="L104" s="76"/>
    </row>
    <row r="105" spans="10:12" s="57" customFormat="1" x14ac:dyDescent="0.2">
      <c r="J105" s="82"/>
      <c r="K105" s="82"/>
      <c r="L105" s="76"/>
    </row>
    <row r="106" spans="10:12" s="57" customFormat="1" x14ac:dyDescent="0.2">
      <c r="J106" s="82"/>
      <c r="K106" s="82"/>
      <c r="L106" s="76"/>
    </row>
    <row r="107" spans="10:12" s="57" customFormat="1" x14ac:dyDescent="0.2">
      <c r="J107" s="82"/>
      <c r="K107" s="82"/>
      <c r="L107" s="76"/>
    </row>
    <row r="108" spans="10:12" s="57" customFormat="1" x14ac:dyDescent="0.2">
      <c r="J108" s="82"/>
      <c r="K108" s="82"/>
      <c r="L108" s="76"/>
    </row>
    <row r="109" spans="10:12" s="57" customFormat="1" x14ac:dyDescent="0.2">
      <c r="J109" s="82"/>
      <c r="K109" s="82"/>
      <c r="L109" s="76"/>
    </row>
    <row r="110" spans="10:12" s="57" customFormat="1" x14ac:dyDescent="0.2">
      <c r="J110" s="82"/>
      <c r="K110" s="82"/>
      <c r="L110" s="76"/>
    </row>
  </sheetData>
  <protectedRanges>
    <protectedRange sqref="E3:F3" name="Range1_1_1"/>
    <protectedRange sqref="H3:I3" name="Range1_3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2">
    <dataValidation type="whole" operator="greaterThanOrEqual" allowBlank="1" showInputMessage="1" showErrorMessage="1" errorTitle="Neispravan unos" error="Dopušten je upis samo cjelobrojnih pozitivnih vrijednosti." sqref="J49:K49">
      <formula1>0</formula1>
    </dataValidation>
    <dataValidation type="whole" operator="notEqual" allowBlank="1" showInputMessage="1" showErrorMessage="1" errorTitle="Neispravan unos" error="Dopušten je upis samo cjelobrojnih vrijednosti (pozitivnih i negativnih)." sqref="J24:K27 J8:K13 J15:K22 J33:K37 J40:K45 J29:K30 J47:K47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A23" sqref="A2:L23"/>
    </sheetView>
  </sheetViews>
  <sheetFormatPr defaultColWidth="9.140625" defaultRowHeight="12.75" x14ac:dyDescent="0.2"/>
  <cols>
    <col min="1" max="2" width="9.140625" style="47"/>
    <col min="3" max="3" width="27.28515625" style="47" customWidth="1"/>
    <col min="4" max="4" width="9.140625" style="47"/>
    <col min="5" max="12" width="17.7109375" style="47" customWidth="1"/>
    <col min="13" max="16384" width="9.140625" style="47"/>
  </cols>
  <sheetData>
    <row r="2" spans="1:12" ht="15.75" x14ac:dyDescent="0.25">
      <c r="A2" s="324" t="s">
        <v>163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2.75" customHeight="1" x14ac:dyDescent="0.2">
      <c r="C3" s="250" t="s">
        <v>154</v>
      </c>
      <c r="D3" s="251"/>
      <c r="E3" s="297" t="s">
        <v>280</v>
      </c>
      <c r="F3" s="298"/>
      <c r="G3" s="150" t="s">
        <v>155</v>
      </c>
      <c r="H3" s="252" t="s">
        <v>299</v>
      </c>
      <c r="I3" s="253"/>
      <c r="K3" s="325" t="s">
        <v>53</v>
      </c>
      <c r="L3" s="300"/>
    </row>
    <row r="4" spans="1:12" ht="12.75" customHeight="1" x14ac:dyDescent="0.2">
      <c r="A4" s="337" t="s">
        <v>79</v>
      </c>
      <c r="B4" s="337"/>
      <c r="C4" s="337"/>
      <c r="D4" s="353" t="s">
        <v>150</v>
      </c>
      <c r="E4" s="338" t="s">
        <v>171</v>
      </c>
      <c r="F4" s="354"/>
      <c r="G4" s="354"/>
      <c r="H4" s="354"/>
      <c r="I4" s="354"/>
      <c r="J4" s="354"/>
      <c r="K4" s="338" t="s">
        <v>169</v>
      </c>
      <c r="L4" s="338" t="s">
        <v>170</v>
      </c>
    </row>
    <row r="5" spans="1:12" ht="22.5" x14ac:dyDescent="0.2">
      <c r="A5" s="352"/>
      <c r="B5" s="352"/>
      <c r="C5" s="352"/>
      <c r="D5" s="354"/>
      <c r="E5" s="66" t="s">
        <v>164</v>
      </c>
      <c r="F5" s="66" t="s">
        <v>165</v>
      </c>
      <c r="G5" s="66" t="s">
        <v>166</v>
      </c>
      <c r="H5" s="66" t="s">
        <v>167</v>
      </c>
      <c r="I5" s="66" t="s">
        <v>291</v>
      </c>
      <c r="J5" s="149" t="s">
        <v>168</v>
      </c>
      <c r="K5" s="338"/>
      <c r="L5" s="338"/>
    </row>
    <row r="6" spans="1:12" x14ac:dyDescent="0.2">
      <c r="A6" s="349">
        <v>1</v>
      </c>
      <c r="B6" s="349"/>
      <c r="C6" s="349"/>
      <c r="D6" s="67">
        <v>2</v>
      </c>
      <c r="E6" s="68" t="s">
        <v>1</v>
      </c>
      <c r="F6" s="68" t="s">
        <v>2</v>
      </c>
      <c r="G6" s="68" t="s">
        <v>3</v>
      </c>
      <c r="H6" s="68" t="s">
        <v>4</v>
      </c>
      <c r="I6" s="68" t="s">
        <v>5</v>
      </c>
      <c r="J6" s="68" t="s">
        <v>6</v>
      </c>
      <c r="K6" s="68" t="s">
        <v>7</v>
      </c>
      <c r="L6" s="68" t="s">
        <v>8</v>
      </c>
    </row>
    <row r="7" spans="1:12" x14ac:dyDescent="0.2">
      <c r="A7" s="350" t="s">
        <v>281</v>
      </c>
      <c r="B7" s="351"/>
      <c r="C7" s="351"/>
      <c r="D7" s="69">
        <v>1</v>
      </c>
      <c r="E7" s="187">
        <v>1214775000</v>
      </c>
      <c r="F7" s="187">
        <v>-477000</v>
      </c>
      <c r="G7" s="187">
        <v>369783858</v>
      </c>
      <c r="H7" s="187">
        <v>82293647</v>
      </c>
      <c r="I7" s="187">
        <v>188277328</v>
      </c>
      <c r="J7" s="187">
        <v>84690116</v>
      </c>
      <c r="K7" s="193">
        <v>0</v>
      </c>
      <c r="L7" s="186">
        <f>SUM(E7:J7)</f>
        <v>1939342949</v>
      </c>
    </row>
    <row r="8" spans="1:12" ht="22.5" customHeight="1" x14ac:dyDescent="0.2">
      <c r="A8" s="341" t="s">
        <v>172</v>
      </c>
      <c r="B8" s="342"/>
      <c r="C8" s="342"/>
      <c r="D8" s="53">
        <v>2</v>
      </c>
      <c r="E8" s="197">
        <f>+[1]PK!E8</f>
        <v>0</v>
      </c>
      <c r="F8" s="197">
        <f>+[1]PK!F8</f>
        <v>0</v>
      </c>
      <c r="G8" s="197">
        <f>+[1]PK!G8</f>
        <v>0</v>
      </c>
      <c r="H8" s="197">
        <f>+[1]PK!H8</f>
        <v>-44875777</v>
      </c>
      <c r="I8" s="197">
        <f>+[1]PK!I8</f>
        <v>-7016311</v>
      </c>
      <c r="J8" s="197">
        <f>+[1]PK!J8</f>
        <v>0</v>
      </c>
      <c r="K8" s="189">
        <v>0</v>
      </c>
      <c r="L8" s="178">
        <f>+SUM(E8:K8)</f>
        <v>-51892088</v>
      </c>
    </row>
    <row r="9" spans="1:12" ht="15.75" customHeight="1" x14ac:dyDescent="0.2">
      <c r="A9" s="343" t="s">
        <v>282</v>
      </c>
      <c r="B9" s="344"/>
      <c r="C9" s="344"/>
      <c r="D9" s="53">
        <v>3</v>
      </c>
      <c r="E9" s="176">
        <f>SUM(E7:E8)</f>
        <v>1214775000</v>
      </c>
      <c r="F9" s="176">
        <f t="shared" ref="F9:K9" si="0">SUM(F7:F8)</f>
        <v>-477000</v>
      </c>
      <c r="G9" s="176">
        <f t="shared" si="0"/>
        <v>369783858</v>
      </c>
      <c r="H9" s="176">
        <f t="shared" si="0"/>
        <v>37417870</v>
      </c>
      <c r="I9" s="176">
        <f t="shared" si="0"/>
        <v>181261017</v>
      </c>
      <c r="J9" s="176">
        <f>SUM(J7:J8)</f>
        <v>84690116</v>
      </c>
      <c r="K9" s="190">
        <f t="shared" si="0"/>
        <v>0</v>
      </c>
      <c r="L9" s="176">
        <f>SUM(L7:L8)</f>
        <v>1887450861</v>
      </c>
    </row>
    <row r="10" spans="1:12" ht="14.25" customHeight="1" x14ac:dyDescent="0.2">
      <c r="A10" s="341" t="s">
        <v>173</v>
      </c>
      <c r="B10" s="342"/>
      <c r="C10" s="342"/>
      <c r="D10" s="53">
        <v>4</v>
      </c>
      <c r="E10" s="197">
        <f>+[1]PK!E10</f>
        <v>0</v>
      </c>
      <c r="F10" s="197">
        <f>+[1]PK!F10</f>
        <v>0</v>
      </c>
      <c r="G10" s="197">
        <f>+[1]PK!G10</f>
        <v>0</v>
      </c>
      <c r="H10" s="197">
        <f>+[1]PK!H10</f>
        <v>0</v>
      </c>
      <c r="I10" s="197">
        <f>+[1]PK!I10</f>
        <v>0</v>
      </c>
      <c r="J10" s="197">
        <f>+[1]PK!J10</f>
        <v>-1797966</v>
      </c>
      <c r="K10" s="189">
        <v>0</v>
      </c>
      <c r="L10" s="178">
        <f>+SUM(E10:K10)</f>
        <v>-1797966</v>
      </c>
    </row>
    <row r="11" spans="1:12" ht="21.75" customHeight="1" x14ac:dyDescent="0.2">
      <c r="A11" s="341" t="s">
        <v>174</v>
      </c>
      <c r="B11" s="342"/>
      <c r="C11" s="342"/>
      <c r="D11" s="53">
        <v>5</v>
      </c>
      <c r="E11" s="197">
        <f>+[1]PK!E11</f>
        <v>0</v>
      </c>
      <c r="F11" s="197">
        <f>+[1]PK!F11</f>
        <v>0</v>
      </c>
      <c r="G11" s="197">
        <f>+[1]PK!G11</f>
        <v>0</v>
      </c>
      <c r="H11" s="197">
        <f>+[1]PK!H11</f>
        <v>0</v>
      </c>
      <c r="I11" s="197">
        <f>+[1]PK!I11</f>
        <v>0</v>
      </c>
      <c r="J11" s="197">
        <f>+[1]PK!J11</f>
        <v>26249225</v>
      </c>
      <c r="K11" s="189">
        <v>0</v>
      </c>
      <c r="L11" s="178">
        <f t="shared" ref="L11:L21" si="1">+SUM(E11:K11)</f>
        <v>26249225</v>
      </c>
    </row>
    <row r="12" spans="1:12" ht="22.5" customHeight="1" x14ac:dyDescent="0.2">
      <c r="A12" s="341" t="s">
        <v>175</v>
      </c>
      <c r="B12" s="342"/>
      <c r="C12" s="342"/>
      <c r="D12" s="53">
        <v>6</v>
      </c>
      <c r="E12" s="197">
        <f>+[1]PK!E12</f>
        <v>0</v>
      </c>
      <c r="F12" s="197">
        <f>+[1]PK!F12</f>
        <v>0</v>
      </c>
      <c r="G12" s="197">
        <f>+[1]PK!G12</f>
        <v>0</v>
      </c>
      <c r="H12" s="197">
        <f>+[1]PK!H12</f>
        <v>0</v>
      </c>
      <c r="I12" s="197">
        <f>+[1]PK!I12</f>
        <v>0</v>
      </c>
      <c r="J12" s="197">
        <f>+[1]PK!J12</f>
        <v>-2949849</v>
      </c>
      <c r="K12" s="189">
        <v>0</v>
      </c>
      <c r="L12" s="178">
        <f t="shared" si="1"/>
        <v>-2949849</v>
      </c>
    </row>
    <row r="13" spans="1:12" ht="14.25" customHeight="1" x14ac:dyDescent="0.2">
      <c r="A13" s="341" t="s">
        <v>176</v>
      </c>
      <c r="B13" s="342"/>
      <c r="C13" s="342"/>
      <c r="D13" s="53">
        <v>7</v>
      </c>
      <c r="E13" s="197">
        <f>+[1]PK!E13</f>
        <v>0</v>
      </c>
      <c r="F13" s="197">
        <f>+[1]PK!F13</f>
        <v>0</v>
      </c>
      <c r="G13" s="197">
        <f>+[1]PK!G13</f>
        <v>0</v>
      </c>
      <c r="H13" s="197">
        <f>+[1]PK!H13</f>
        <v>0</v>
      </c>
      <c r="I13" s="197">
        <f>+[1]PK!I13</f>
        <v>0</v>
      </c>
      <c r="J13" s="197">
        <f>+[1]PK!J13</f>
        <v>0</v>
      </c>
      <c r="K13" s="189">
        <v>0</v>
      </c>
      <c r="L13" s="191">
        <f t="shared" si="1"/>
        <v>0</v>
      </c>
    </row>
    <row r="14" spans="1:12" ht="24" customHeight="1" x14ac:dyDescent="0.2">
      <c r="A14" s="343" t="s">
        <v>177</v>
      </c>
      <c r="B14" s="344"/>
      <c r="C14" s="344"/>
      <c r="D14" s="53">
        <v>8</v>
      </c>
      <c r="E14" s="190">
        <f>SUM(E10:E13)</f>
        <v>0</v>
      </c>
      <c r="F14" s="190">
        <f t="shared" ref="F14:L14" si="2">SUM(F10:F13)</f>
        <v>0</v>
      </c>
      <c r="G14" s="190">
        <f t="shared" si="2"/>
        <v>0</v>
      </c>
      <c r="H14" s="190">
        <f t="shared" si="2"/>
        <v>0</v>
      </c>
      <c r="I14" s="190">
        <f t="shared" si="2"/>
        <v>0</v>
      </c>
      <c r="J14" s="176">
        <f t="shared" si="2"/>
        <v>21501410</v>
      </c>
      <c r="K14" s="190">
        <f t="shared" si="2"/>
        <v>0</v>
      </c>
      <c r="L14" s="176">
        <f t="shared" si="2"/>
        <v>21501410</v>
      </c>
    </row>
    <row r="15" spans="1:12" x14ac:dyDescent="0.2">
      <c r="A15" s="341" t="s">
        <v>290</v>
      </c>
      <c r="B15" s="342"/>
      <c r="C15" s="342"/>
      <c r="D15" s="53">
        <v>9</v>
      </c>
      <c r="E15" s="197">
        <f>+[1]PK!E15</f>
        <v>0</v>
      </c>
      <c r="F15" s="197">
        <f>+[1]PK!F15</f>
        <v>0</v>
      </c>
      <c r="G15" s="197">
        <f>+[1]PK!G15</f>
        <v>0</v>
      </c>
      <c r="H15" s="197">
        <f>+[1]PK!H15</f>
        <v>0</v>
      </c>
      <c r="I15" s="197">
        <f>+[1]PK!I15</f>
        <v>-1334464</v>
      </c>
      <c r="J15" s="197">
        <f>+[1]PK!J15</f>
        <v>0</v>
      </c>
      <c r="K15" s="189">
        <v>0</v>
      </c>
      <c r="L15" s="178">
        <f t="shared" si="1"/>
        <v>-1334464</v>
      </c>
    </row>
    <row r="16" spans="1:12" ht="27.75" customHeight="1" x14ac:dyDescent="0.2">
      <c r="A16" s="343" t="s">
        <v>178</v>
      </c>
      <c r="B16" s="344"/>
      <c r="C16" s="344"/>
      <c r="D16" s="53">
        <v>10</v>
      </c>
      <c r="E16" s="190">
        <f>SUM(E14:E15)</f>
        <v>0</v>
      </c>
      <c r="F16" s="190">
        <f t="shared" ref="F16:L16" si="3">SUM(F14:F15)</f>
        <v>0</v>
      </c>
      <c r="G16" s="190">
        <f t="shared" si="3"/>
        <v>0</v>
      </c>
      <c r="H16" s="190">
        <f t="shared" si="3"/>
        <v>0</v>
      </c>
      <c r="I16" s="176">
        <f t="shared" si="3"/>
        <v>-1334464</v>
      </c>
      <c r="J16" s="176">
        <f t="shared" si="3"/>
        <v>21501410</v>
      </c>
      <c r="K16" s="190">
        <f t="shared" si="3"/>
        <v>0</v>
      </c>
      <c r="L16" s="176">
        <f t="shared" si="3"/>
        <v>20166946</v>
      </c>
    </row>
    <row r="17" spans="1:12" x14ac:dyDescent="0.2">
      <c r="A17" s="341" t="s">
        <v>179</v>
      </c>
      <c r="B17" s="342"/>
      <c r="C17" s="342"/>
      <c r="D17" s="53">
        <v>11</v>
      </c>
      <c r="E17" s="197">
        <f>+[1]PK!E17</f>
        <v>0</v>
      </c>
      <c r="F17" s="197">
        <f>+[1]PK!F17</f>
        <v>0</v>
      </c>
      <c r="G17" s="197">
        <f>+[1]PK!G17</f>
        <v>0</v>
      </c>
      <c r="H17" s="197">
        <f>+[1]PK!H17</f>
        <v>0</v>
      </c>
      <c r="I17" s="197">
        <f>+[1]PK!I17</f>
        <v>0</v>
      </c>
      <c r="J17" s="197">
        <f>+[1]PK!J17</f>
        <v>0</v>
      </c>
      <c r="K17" s="189">
        <v>0</v>
      </c>
      <c r="L17" s="191">
        <f t="shared" si="1"/>
        <v>0</v>
      </c>
    </row>
    <row r="18" spans="1:12" x14ac:dyDescent="0.2">
      <c r="A18" s="341" t="s">
        <v>180</v>
      </c>
      <c r="B18" s="342"/>
      <c r="C18" s="342"/>
      <c r="D18" s="53">
        <v>12</v>
      </c>
      <c r="E18" s="197">
        <f>+[1]PK!E18</f>
        <v>0</v>
      </c>
      <c r="F18" s="197">
        <f>+[1]PK!F18</f>
        <v>0</v>
      </c>
      <c r="G18" s="197">
        <f>+[1]PK!G18</f>
        <v>0</v>
      </c>
      <c r="H18" s="197">
        <f>+[1]PK!H18</f>
        <v>0</v>
      </c>
      <c r="I18" s="197">
        <f>+[1]PK!I18</f>
        <v>0</v>
      </c>
      <c r="J18" s="197">
        <f>+[1]PK!J18</f>
        <v>0</v>
      </c>
      <c r="K18" s="189">
        <v>0</v>
      </c>
      <c r="L18" s="191">
        <f t="shared" si="1"/>
        <v>0</v>
      </c>
    </row>
    <row r="19" spans="1:12" x14ac:dyDescent="0.2">
      <c r="A19" s="341" t="s">
        <v>181</v>
      </c>
      <c r="B19" s="342"/>
      <c r="C19" s="342"/>
      <c r="D19" s="53">
        <v>13</v>
      </c>
      <c r="E19" s="197">
        <f>+[1]PK!E19</f>
        <v>0</v>
      </c>
      <c r="F19" s="197">
        <f>+[1]PK!F19</f>
        <v>0</v>
      </c>
      <c r="G19" s="197">
        <f>+[1]PK!G19</f>
        <v>0</v>
      </c>
      <c r="H19" s="197">
        <f>+[1]PK!H19</f>
        <v>-7016311</v>
      </c>
      <c r="I19" s="197">
        <f>+[1]PK!I19</f>
        <v>7016311</v>
      </c>
      <c r="J19" s="197">
        <f>+[1]PK!J19</f>
        <v>0</v>
      </c>
      <c r="K19" s="189">
        <v>0</v>
      </c>
      <c r="L19" s="191">
        <f t="shared" si="1"/>
        <v>0</v>
      </c>
    </row>
    <row r="20" spans="1:12" x14ac:dyDescent="0.2">
      <c r="A20" s="341" t="s">
        <v>182</v>
      </c>
      <c r="B20" s="342"/>
      <c r="C20" s="342"/>
      <c r="D20" s="53">
        <v>14</v>
      </c>
      <c r="E20" s="197">
        <f>+[1]PK!E20</f>
        <v>0</v>
      </c>
      <c r="F20" s="197">
        <f>+[1]PK!F20</f>
        <v>0</v>
      </c>
      <c r="G20" s="197">
        <f>+[1]PK!G20</f>
        <v>94138664</v>
      </c>
      <c r="H20" s="197">
        <f>+[1]PK!H20</f>
        <v>94138664</v>
      </c>
      <c r="I20" s="197">
        <f>+[1]PK!I20</f>
        <v>-188277328</v>
      </c>
      <c r="J20" s="197">
        <f>+[1]PK!J20</f>
        <v>0</v>
      </c>
      <c r="K20" s="189">
        <v>0</v>
      </c>
      <c r="L20" s="191">
        <f t="shared" si="1"/>
        <v>0</v>
      </c>
    </row>
    <row r="21" spans="1:12" x14ac:dyDescent="0.2">
      <c r="A21" s="341" t="s">
        <v>183</v>
      </c>
      <c r="B21" s="342"/>
      <c r="C21" s="342"/>
      <c r="D21" s="53">
        <v>15</v>
      </c>
      <c r="E21" s="197">
        <f>+[1]PK!E21</f>
        <v>0</v>
      </c>
      <c r="F21" s="197">
        <f>+[1]PK!F21</f>
        <v>0</v>
      </c>
      <c r="G21" s="197">
        <f>+[1]PK!G21</f>
        <v>0</v>
      </c>
      <c r="H21" s="197">
        <f>+[1]PK!H21</f>
        <v>0</v>
      </c>
      <c r="I21" s="197">
        <f>+[1]PK!I21</f>
        <v>0</v>
      </c>
      <c r="J21" s="197">
        <f>+[1]PK!J21</f>
        <v>0</v>
      </c>
      <c r="K21" s="189">
        <v>0</v>
      </c>
      <c r="L21" s="191">
        <f t="shared" si="1"/>
        <v>0</v>
      </c>
    </row>
    <row r="22" spans="1:12" x14ac:dyDescent="0.2">
      <c r="A22" s="343" t="s">
        <v>184</v>
      </c>
      <c r="B22" s="344"/>
      <c r="C22" s="344"/>
      <c r="D22" s="53">
        <v>16</v>
      </c>
      <c r="E22" s="190">
        <f>SUM(E20:E21)</f>
        <v>0</v>
      </c>
      <c r="F22" s="190">
        <f t="shared" ref="F22:L22" si="4">SUM(F20:F21)</f>
        <v>0</v>
      </c>
      <c r="G22" s="176">
        <f t="shared" si="4"/>
        <v>94138664</v>
      </c>
      <c r="H22" s="176">
        <f t="shared" si="4"/>
        <v>94138664</v>
      </c>
      <c r="I22" s="176">
        <f t="shared" si="4"/>
        <v>-188277328</v>
      </c>
      <c r="J22" s="190">
        <f t="shared" si="4"/>
        <v>0</v>
      </c>
      <c r="K22" s="190">
        <f t="shared" si="4"/>
        <v>0</v>
      </c>
      <c r="L22" s="190">
        <f t="shared" si="4"/>
        <v>0</v>
      </c>
    </row>
    <row r="23" spans="1:12" ht="25.5" customHeight="1" x14ac:dyDescent="0.2">
      <c r="A23" s="347" t="s">
        <v>289</v>
      </c>
      <c r="B23" s="348"/>
      <c r="C23" s="348"/>
      <c r="D23" s="55">
        <v>17</v>
      </c>
      <c r="E23" s="177">
        <f>E9+E16+E17+E18+E19+E22</f>
        <v>1214775000</v>
      </c>
      <c r="F23" s="177">
        <f t="shared" ref="F23:L23" si="5">F9+F16+F17+F18+F19+F22</f>
        <v>-477000</v>
      </c>
      <c r="G23" s="177">
        <f t="shared" si="5"/>
        <v>463922522</v>
      </c>
      <c r="H23" s="177">
        <f t="shared" si="5"/>
        <v>124540223</v>
      </c>
      <c r="I23" s="177">
        <f t="shared" si="5"/>
        <v>-1334464</v>
      </c>
      <c r="J23" s="177">
        <f t="shared" si="5"/>
        <v>106191526</v>
      </c>
      <c r="K23" s="192">
        <f t="shared" si="5"/>
        <v>0</v>
      </c>
      <c r="L23" s="177">
        <f t="shared" si="5"/>
        <v>1907617807</v>
      </c>
    </row>
    <row r="24" spans="1:12" x14ac:dyDescent="0.2">
      <c r="A24" s="345"/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</row>
    <row r="25" spans="1:12" x14ac:dyDescent="0.2">
      <c r="J25" s="78"/>
    </row>
    <row r="26" spans="1:12" s="70" customFormat="1" x14ac:dyDescent="0.2">
      <c r="E26" s="81"/>
      <c r="J26" s="81"/>
      <c r="L26" s="81"/>
    </row>
    <row r="27" spans="1:12" s="70" customFormat="1" x14ac:dyDescent="0.2"/>
    <row r="28" spans="1:12" s="70" customFormat="1" ht="12.75" customHeight="1" x14ac:dyDescent="0.2"/>
    <row r="29" spans="1:12" s="70" customFormat="1" x14ac:dyDescent="0.2"/>
    <row r="30" spans="1:12" s="70" customFormat="1" x14ac:dyDescent="0.2"/>
    <row r="31" spans="1:12" s="70" customFormat="1" x14ac:dyDescent="0.2"/>
    <row r="32" spans="1:12" s="70" customFormat="1" x14ac:dyDescent="0.2"/>
    <row r="33" spans="2:4" x14ac:dyDescent="0.2">
      <c r="B33" s="70"/>
      <c r="C33" s="70"/>
      <c r="D33" s="70"/>
    </row>
    <row r="34" spans="2:4" x14ac:dyDescent="0.2">
      <c r="B34" s="70"/>
      <c r="C34" s="70"/>
      <c r="D34" s="70"/>
    </row>
    <row r="35" spans="2:4" x14ac:dyDescent="0.2">
      <c r="B35" s="70"/>
      <c r="C35" s="70"/>
      <c r="D35" s="70"/>
    </row>
    <row r="36" spans="2:4" x14ac:dyDescent="0.2">
      <c r="B36" s="70"/>
      <c r="C36" s="70"/>
      <c r="D36" s="70"/>
    </row>
    <row r="37" spans="2:4" x14ac:dyDescent="0.2">
      <c r="B37" s="70"/>
      <c r="C37" s="70"/>
      <c r="D37" s="70"/>
    </row>
    <row r="38" spans="2:4" x14ac:dyDescent="0.2">
      <c r="B38" s="70"/>
      <c r="C38" s="70"/>
      <c r="D38" s="70"/>
    </row>
    <row r="39" spans="2:4" x14ac:dyDescent="0.2">
      <c r="B39" s="70"/>
      <c r="C39" s="70"/>
      <c r="D39" s="70"/>
    </row>
    <row r="40" spans="2:4" x14ac:dyDescent="0.2">
      <c r="B40" s="70"/>
      <c r="C40" s="70"/>
      <c r="D40" s="70"/>
    </row>
    <row r="41" spans="2:4" x14ac:dyDescent="0.2">
      <c r="B41" s="70"/>
      <c r="C41" s="70"/>
      <c r="D41" s="70"/>
    </row>
    <row r="42" spans="2:4" x14ac:dyDescent="0.2">
      <c r="B42" s="70"/>
      <c r="C42" s="70"/>
      <c r="D42" s="70"/>
    </row>
    <row r="43" spans="2:4" x14ac:dyDescent="0.2">
      <c r="B43" s="70"/>
      <c r="C43" s="70"/>
      <c r="D43" s="70"/>
    </row>
  </sheetData>
  <protectedRanges>
    <protectedRange sqref="E3:F3" name="Range1_1_1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0:L13 E7:L8 E15:L15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  <ignoredError sqref="L17:L21 E22:K22" formulaRange="1"/>
    <ignoredError sqref="L9 L14 L16" formula="1"/>
    <ignoredError sqref="L10 L7:L8 L11:L13 L15" formula="1" formulaRange="1"/>
    <ignoredError sqref="E8 F8:J8 E10:J12 E17:J21 E15:J15 E13:J1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opLeftCell="A129" zoomScaleNormal="100" workbookViewId="0">
      <selection activeCell="A129" sqref="A129"/>
    </sheetView>
  </sheetViews>
  <sheetFormatPr defaultColWidth="9.140625" defaultRowHeight="12.75" x14ac:dyDescent="0.2"/>
  <cols>
    <col min="1" max="1" width="51.5703125" style="127" customWidth="1"/>
    <col min="2" max="3" width="27.7109375" style="88" customWidth="1"/>
    <col min="4" max="5" width="27.7109375" style="89" customWidth="1"/>
    <col min="6" max="6" width="12.7109375" style="70" bestFit="1" customWidth="1"/>
    <col min="7" max="8" width="20.7109375" style="70" customWidth="1"/>
    <col min="9" max="16384" width="9.140625" style="70"/>
  </cols>
  <sheetData>
    <row r="1" spans="1:5" x14ac:dyDescent="0.2">
      <c r="A1" s="118"/>
    </row>
    <row r="2" spans="1:5" x14ac:dyDescent="0.2">
      <c r="A2" s="118"/>
    </row>
    <row r="3" spans="1:5" x14ac:dyDescent="0.2">
      <c r="A3" s="118"/>
    </row>
    <row r="4" spans="1:5" x14ac:dyDescent="0.2">
      <c r="A4" s="118"/>
    </row>
    <row r="5" spans="1:5" x14ac:dyDescent="0.2">
      <c r="A5" s="119" t="s">
        <v>76</v>
      </c>
      <c r="B5" s="90"/>
      <c r="C5" s="90"/>
      <c r="D5" s="91"/>
      <c r="E5" s="91"/>
    </row>
    <row r="6" spans="1:5" x14ac:dyDescent="0.2">
      <c r="A6" s="118"/>
    </row>
    <row r="7" spans="1:5" ht="13.5" thickBot="1" x14ac:dyDescent="0.25">
      <c r="A7" s="120" t="s">
        <v>20</v>
      </c>
      <c r="E7" s="99" t="s">
        <v>53</v>
      </c>
    </row>
    <row r="8" spans="1:5" ht="13.5" thickBot="1" x14ac:dyDescent="0.25">
      <c r="A8" s="92"/>
      <c r="B8" s="355" t="s">
        <v>297</v>
      </c>
      <c r="C8" s="356"/>
      <c r="D8" s="355" t="s">
        <v>298</v>
      </c>
      <c r="E8" s="356"/>
    </row>
    <row r="9" spans="1:5" ht="13.5" thickBot="1" x14ac:dyDescent="0.25">
      <c r="A9" s="93"/>
      <c r="B9" s="94" t="s">
        <v>156</v>
      </c>
      <c r="C9" s="94" t="s">
        <v>157</v>
      </c>
      <c r="D9" s="94" t="s">
        <v>156</v>
      </c>
      <c r="E9" s="94" t="s">
        <v>157</v>
      </c>
    </row>
    <row r="10" spans="1:5" x14ac:dyDescent="0.2">
      <c r="A10" s="95" t="s">
        <v>21</v>
      </c>
      <c r="B10" s="134">
        <v>443174324</v>
      </c>
      <c r="C10" s="134">
        <v>148451801</v>
      </c>
      <c r="D10" s="134">
        <v>432328435</v>
      </c>
      <c r="E10" s="134">
        <v>144834128</v>
      </c>
    </row>
    <row r="11" spans="1:5" x14ac:dyDescent="0.2">
      <c r="A11" s="124" t="s">
        <v>22</v>
      </c>
      <c r="B11" s="131">
        <v>1168756</v>
      </c>
      <c r="C11" s="131">
        <v>305541</v>
      </c>
      <c r="D11" s="131">
        <v>-1597268</v>
      </c>
      <c r="E11" s="131">
        <v>-327402</v>
      </c>
    </row>
    <row r="12" spans="1:5" ht="13.5" thickBot="1" x14ac:dyDescent="0.25">
      <c r="A12" s="96" t="s">
        <v>296</v>
      </c>
      <c r="B12" s="131">
        <v>94822201</v>
      </c>
      <c r="C12" s="131">
        <v>30971166</v>
      </c>
      <c r="D12" s="131">
        <v>70295775</v>
      </c>
      <c r="E12" s="131">
        <v>21637147</v>
      </c>
    </row>
    <row r="13" spans="1:5" ht="13.5" thickBot="1" x14ac:dyDescent="0.25">
      <c r="A13" s="130" t="s">
        <v>31</v>
      </c>
      <c r="B13" s="98">
        <f>SUM(B10:B12)</f>
        <v>539165281</v>
      </c>
      <c r="C13" s="98">
        <f>SUM(C10:C12)</f>
        <v>179728508</v>
      </c>
      <c r="D13" s="98">
        <f>SUM(D10:D12)</f>
        <v>501026942</v>
      </c>
      <c r="E13" s="98">
        <f>SUM(E10:E12)</f>
        <v>166143873</v>
      </c>
    </row>
    <row r="14" spans="1:5" x14ac:dyDescent="0.2">
      <c r="B14" s="90"/>
      <c r="C14" s="90"/>
      <c r="D14" s="90"/>
      <c r="E14" s="90"/>
    </row>
    <row r="15" spans="1:5" x14ac:dyDescent="0.2">
      <c r="D15" s="88"/>
      <c r="E15" s="88"/>
    </row>
    <row r="16" spans="1:5" ht="13.5" thickBot="1" x14ac:dyDescent="0.25">
      <c r="A16" s="120" t="s">
        <v>29</v>
      </c>
      <c r="D16" s="88"/>
      <c r="E16" s="99" t="s">
        <v>53</v>
      </c>
    </row>
    <row r="17" spans="1:8" ht="13.5" thickBot="1" x14ac:dyDescent="0.25">
      <c r="A17" s="92"/>
      <c r="B17" s="355" t="s">
        <v>297</v>
      </c>
      <c r="C17" s="356"/>
      <c r="D17" s="355" t="s">
        <v>298</v>
      </c>
      <c r="E17" s="356"/>
    </row>
    <row r="18" spans="1:8" ht="13.5" thickBot="1" x14ac:dyDescent="0.25">
      <c r="A18" s="100"/>
      <c r="B18" s="94" t="s">
        <v>156</v>
      </c>
      <c r="C18" s="94" t="s">
        <v>157</v>
      </c>
      <c r="D18" s="94" t="s">
        <v>156</v>
      </c>
      <c r="E18" s="94" t="s">
        <v>157</v>
      </c>
    </row>
    <row r="19" spans="1:8" x14ac:dyDescent="0.2">
      <c r="A19" s="124" t="s">
        <v>23</v>
      </c>
      <c r="B19" s="134">
        <v>14704787</v>
      </c>
      <c r="C19" s="134">
        <v>4895140</v>
      </c>
      <c r="D19" s="134">
        <v>10407829</v>
      </c>
      <c r="E19" s="134">
        <v>3503033</v>
      </c>
    </row>
    <row r="20" spans="1:8" ht="13.5" thickBot="1" x14ac:dyDescent="0.25">
      <c r="A20" s="124" t="s">
        <v>22</v>
      </c>
      <c r="B20" s="131">
        <v>147563945</v>
      </c>
      <c r="C20" s="131">
        <v>44821803</v>
      </c>
      <c r="D20" s="97">
        <v>91291777</v>
      </c>
      <c r="E20" s="97">
        <v>28129077</v>
      </c>
    </row>
    <row r="21" spans="1:8" ht="13.5" thickBot="1" x14ac:dyDescent="0.25">
      <c r="A21" s="130" t="s">
        <v>31</v>
      </c>
      <c r="B21" s="103">
        <f>+SUM(B19:B20)</f>
        <v>162268732</v>
      </c>
      <c r="C21" s="103">
        <f>+SUM(C19:C20)</f>
        <v>49716943</v>
      </c>
      <c r="D21" s="103">
        <f t="shared" ref="D21:E21" si="0">+SUM(D19:D20)</f>
        <v>101699606</v>
      </c>
      <c r="E21" s="103">
        <f t="shared" si="0"/>
        <v>31632110</v>
      </c>
    </row>
    <row r="22" spans="1:8" x14ac:dyDescent="0.2">
      <c r="B22" s="90"/>
      <c r="C22" s="90"/>
      <c r="D22" s="90"/>
      <c r="E22" s="90"/>
    </row>
    <row r="23" spans="1:8" x14ac:dyDescent="0.2">
      <c r="D23" s="88"/>
      <c r="E23" s="88"/>
    </row>
    <row r="24" spans="1:8" ht="13.5" thickBot="1" x14ac:dyDescent="0.25">
      <c r="A24" s="120" t="s">
        <v>28</v>
      </c>
      <c r="D24" s="88"/>
      <c r="E24" s="99" t="s">
        <v>53</v>
      </c>
    </row>
    <row r="25" spans="1:8" ht="13.5" thickBot="1" x14ac:dyDescent="0.25">
      <c r="A25" s="92"/>
      <c r="B25" s="355" t="s">
        <v>297</v>
      </c>
      <c r="C25" s="356"/>
      <c r="D25" s="355" t="s">
        <v>298</v>
      </c>
      <c r="E25" s="356"/>
    </row>
    <row r="26" spans="1:8" ht="13.5" thickBot="1" x14ac:dyDescent="0.25">
      <c r="A26" s="100"/>
      <c r="B26" s="94" t="s">
        <v>156</v>
      </c>
      <c r="C26" s="94" t="s">
        <v>157</v>
      </c>
      <c r="D26" s="104" t="s">
        <v>156</v>
      </c>
      <c r="E26" s="94" t="s">
        <v>157</v>
      </c>
      <c r="G26" s="76"/>
      <c r="H26" s="76"/>
    </row>
    <row r="27" spans="1:8" x14ac:dyDescent="0.2">
      <c r="A27" s="124" t="s">
        <v>24</v>
      </c>
      <c r="B27" s="134">
        <v>215613934</v>
      </c>
      <c r="C27" s="101">
        <v>73314011</v>
      </c>
      <c r="D27" s="132">
        <v>209680811</v>
      </c>
      <c r="E27" s="134">
        <v>70711662</v>
      </c>
      <c r="G27" s="76"/>
      <c r="H27" s="76"/>
    </row>
    <row r="28" spans="1:8" x14ac:dyDescent="0.2">
      <c r="A28" s="124" t="s">
        <v>25</v>
      </c>
      <c r="B28" s="131">
        <v>110588003</v>
      </c>
      <c r="C28" s="131">
        <v>47057564</v>
      </c>
      <c r="D28" s="132">
        <v>141544818</v>
      </c>
      <c r="E28" s="131">
        <v>70777642</v>
      </c>
      <c r="G28" s="76"/>
      <c r="H28" s="76"/>
    </row>
    <row r="29" spans="1:8" x14ac:dyDescent="0.2">
      <c r="A29" s="124" t="s">
        <v>26</v>
      </c>
      <c r="B29" s="131">
        <v>41541276</v>
      </c>
      <c r="C29" s="132">
        <v>14749499</v>
      </c>
      <c r="D29" s="132">
        <v>42789117</v>
      </c>
      <c r="E29" s="131">
        <v>15066923</v>
      </c>
      <c r="G29" s="76"/>
      <c r="H29" s="76"/>
    </row>
    <row r="30" spans="1:8" ht="13.5" thickBot="1" x14ac:dyDescent="0.25">
      <c r="A30" s="124" t="s">
        <v>27</v>
      </c>
      <c r="B30" s="97">
        <v>5408308</v>
      </c>
      <c r="C30" s="133">
        <v>1928330</v>
      </c>
      <c r="D30" s="132">
        <v>6169341</v>
      </c>
      <c r="E30" s="97">
        <v>2051495</v>
      </c>
      <c r="G30" s="76"/>
      <c r="H30" s="76"/>
    </row>
    <row r="31" spans="1:8" ht="13.5" thickBot="1" x14ac:dyDescent="0.25">
      <c r="A31" s="130" t="s">
        <v>31</v>
      </c>
      <c r="B31" s="102">
        <f>SUM(B27:B30)</f>
        <v>373151521</v>
      </c>
      <c r="C31" s="102">
        <f>SUM(C27:C30)</f>
        <v>137049404</v>
      </c>
      <c r="D31" s="103">
        <f>SUM(D27:D30)</f>
        <v>400184087</v>
      </c>
      <c r="E31" s="103">
        <f>SUM(E27:E30)</f>
        <v>158607722</v>
      </c>
      <c r="G31" s="76"/>
      <c r="H31" s="76"/>
    </row>
    <row r="32" spans="1:8" x14ac:dyDescent="0.2">
      <c r="A32" s="105"/>
      <c r="B32" s="106"/>
      <c r="C32" s="106"/>
      <c r="D32" s="106"/>
      <c r="E32" s="106"/>
    </row>
    <row r="33" spans="1:5" x14ac:dyDescent="0.2">
      <c r="A33" s="105"/>
      <c r="B33" s="106"/>
      <c r="C33" s="106"/>
      <c r="D33" s="106"/>
      <c r="E33" s="106"/>
    </row>
    <row r="34" spans="1:5" ht="13.5" thickBot="1" x14ac:dyDescent="0.25">
      <c r="A34" s="120" t="s">
        <v>30</v>
      </c>
      <c r="D34" s="88"/>
      <c r="E34" s="99" t="s">
        <v>53</v>
      </c>
    </row>
    <row r="35" spans="1:5" ht="13.5" thickBot="1" x14ac:dyDescent="0.25">
      <c r="A35" s="92"/>
      <c r="B35" s="355" t="s">
        <v>286</v>
      </c>
      <c r="C35" s="356"/>
      <c r="D35" s="355" t="s">
        <v>288</v>
      </c>
      <c r="E35" s="356"/>
    </row>
    <row r="36" spans="1:5" ht="13.5" thickBot="1" x14ac:dyDescent="0.25">
      <c r="A36" s="100"/>
      <c r="B36" s="94" t="s">
        <v>156</v>
      </c>
      <c r="C36" s="94" t="s">
        <v>157</v>
      </c>
      <c r="D36" s="104" t="s">
        <v>156</v>
      </c>
      <c r="E36" s="94" t="s">
        <v>157</v>
      </c>
    </row>
    <row r="37" spans="1:5" x14ac:dyDescent="0.2">
      <c r="A37" s="124" t="s">
        <v>32</v>
      </c>
      <c r="B37" s="134">
        <v>214816633</v>
      </c>
      <c r="C37" s="101">
        <v>73574948</v>
      </c>
      <c r="D37" s="132">
        <v>211950286</v>
      </c>
      <c r="E37" s="134">
        <v>72721364</v>
      </c>
    </row>
    <row r="38" spans="1:5" ht="13.5" thickBot="1" x14ac:dyDescent="0.25">
      <c r="A38" s="124" t="s">
        <v>33</v>
      </c>
      <c r="B38" s="97">
        <v>16344889</v>
      </c>
      <c r="C38" s="133">
        <v>9128167</v>
      </c>
      <c r="D38" s="132">
        <v>41203112</v>
      </c>
      <c r="E38" s="97">
        <v>32159264</v>
      </c>
    </row>
    <row r="39" spans="1:5" ht="13.5" thickBot="1" x14ac:dyDescent="0.25">
      <c r="A39" s="130" t="s">
        <v>31</v>
      </c>
      <c r="B39" s="103">
        <f>SUM(B37:B38)</f>
        <v>231161522</v>
      </c>
      <c r="C39" s="103">
        <f>SUM(C37:C38)</f>
        <v>82703115</v>
      </c>
      <c r="D39" s="103">
        <f>SUM(D37:D38)</f>
        <v>253153398</v>
      </c>
      <c r="E39" s="103">
        <f>SUM(E37:E38)</f>
        <v>104880628</v>
      </c>
    </row>
    <row r="40" spans="1:5" x14ac:dyDescent="0.2">
      <c r="D40" s="88"/>
      <c r="E40" s="88"/>
    </row>
    <row r="41" spans="1:5" x14ac:dyDescent="0.2">
      <c r="D41" s="88"/>
      <c r="E41" s="88"/>
    </row>
    <row r="42" spans="1:5" ht="13.5" thickBot="1" x14ac:dyDescent="0.25">
      <c r="A42" s="120" t="s">
        <v>42</v>
      </c>
      <c r="D42" s="88"/>
      <c r="E42" s="99" t="s">
        <v>53</v>
      </c>
    </row>
    <row r="43" spans="1:5" ht="13.5" thickBot="1" x14ac:dyDescent="0.25">
      <c r="A43" s="92"/>
      <c r="B43" s="355" t="s">
        <v>286</v>
      </c>
      <c r="C43" s="356"/>
      <c r="D43" s="355" t="s">
        <v>288</v>
      </c>
      <c r="E43" s="356"/>
    </row>
    <row r="44" spans="1:5" ht="13.5" thickBot="1" x14ac:dyDescent="0.25">
      <c r="A44" s="100"/>
      <c r="B44" s="94" t="s">
        <v>156</v>
      </c>
      <c r="C44" s="94" t="s">
        <v>157</v>
      </c>
      <c r="D44" s="94" t="s">
        <v>156</v>
      </c>
      <c r="E44" s="94" t="s">
        <v>157</v>
      </c>
    </row>
    <row r="45" spans="1:5" x14ac:dyDescent="0.2">
      <c r="A45" s="153" t="s">
        <v>34</v>
      </c>
      <c r="B45" s="134">
        <v>20988266.48</v>
      </c>
      <c r="C45" s="134">
        <v>19289313.48</v>
      </c>
      <c r="D45" s="134">
        <v>10244476</v>
      </c>
      <c r="E45" s="134">
        <v>8095967</v>
      </c>
    </row>
    <row r="46" spans="1:5" x14ac:dyDescent="0.2">
      <c r="A46" s="153" t="s">
        <v>35</v>
      </c>
      <c r="B46" s="131">
        <v>33561065.460000001</v>
      </c>
      <c r="C46" s="131">
        <v>12831643.460000001</v>
      </c>
      <c r="D46" s="131">
        <v>28464166</v>
      </c>
      <c r="E46" s="131">
        <v>10811781</v>
      </c>
    </row>
    <row r="47" spans="1:5" x14ac:dyDescent="0.2">
      <c r="A47" s="153" t="s">
        <v>36</v>
      </c>
      <c r="B47" s="131">
        <v>367955.14</v>
      </c>
      <c r="C47" s="131">
        <v>178850.14</v>
      </c>
      <c r="D47" s="131">
        <v>486695</v>
      </c>
      <c r="E47" s="131">
        <v>277150</v>
      </c>
    </row>
    <row r="48" spans="1:5" ht="13.5" thickBot="1" x14ac:dyDescent="0.25">
      <c r="A48" s="153" t="s">
        <v>37</v>
      </c>
      <c r="B48" s="97">
        <v>-1725775.1600000001</v>
      </c>
      <c r="C48" s="97">
        <v>-400142.16000000015</v>
      </c>
      <c r="D48" s="131">
        <v>-44823</v>
      </c>
      <c r="E48" s="97">
        <v>-17674</v>
      </c>
    </row>
    <row r="49" spans="1:5" ht="13.5" thickBot="1" x14ac:dyDescent="0.25">
      <c r="A49" s="130" t="s">
        <v>31</v>
      </c>
      <c r="B49" s="103">
        <f>SUM(B45:B48)</f>
        <v>53191511.920000002</v>
      </c>
      <c r="C49" s="103">
        <f>SUM(C45:C48)</f>
        <v>31899664.920000002</v>
      </c>
      <c r="D49" s="103">
        <f>SUM(D45:D48)</f>
        <v>39150514</v>
      </c>
      <c r="E49" s="103">
        <f>SUM(E45:E48)</f>
        <v>19167224</v>
      </c>
    </row>
    <row r="50" spans="1:5" x14ac:dyDescent="0.2">
      <c r="A50" s="105"/>
      <c r="B50" s="106"/>
      <c r="C50" s="106"/>
      <c r="D50" s="106"/>
      <c r="E50" s="106"/>
    </row>
    <row r="51" spans="1:5" x14ac:dyDescent="0.2">
      <c r="A51" s="105"/>
      <c r="B51" s="106"/>
      <c r="C51" s="106"/>
      <c r="D51" s="106"/>
      <c r="E51" s="106"/>
    </row>
    <row r="52" spans="1:5" ht="13.5" thickBot="1" x14ac:dyDescent="0.25">
      <c r="A52" s="120" t="s">
        <v>41</v>
      </c>
      <c r="D52" s="88"/>
      <c r="E52" s="99" t="s">
        <v>53</v>
      </c>
    </row>
    <row r="53" spans="1:5" ht="13.5" thickBot="1" x14ac:dyDescent="0.25">
      <c r="A53" s="92"/>
      <c r="B53" s="355" t="s">
        <v>297</v>
      </c>
      <c r="C53" s="356"/>
      <c r="D53" s="355" t="s">
        <v>298</v>
      </c>
      <c r="E53" s="356"/>
    </row>
    <row r="54" spans="1:5" ht="13.5" thickBot="1" x14ac:dyDescent="0.25">
      <c r="A54" s="100"/>
      <c r="B54" s="94" t="s">
        <v>156</v>
      </c>
      <c r="C54" s="94" t="s">
        <v>157</v>
      </c>
      <c r="D54" s="104" t="s">
        <v>156</v>
      </c>
      <c r="E54" s="94" t="s">
        <v>157</v>
      </c>
    </row>
    <row r="55" spans="1:5" x14ac:dyDescent="0.2">
      <c r="A55" s="153" t="s">
        <v>38</v>
      </c>
      <c r="B55" s="134">
        <v>247892167</v>
      </c>
      <c r="C55" s="134">
        <v>85205495</v>
      </c>
      <c r="D55" s="134">
        <v>250343216</v>
      </c>
      <c r="E55" s="134">
        <v>82931033</v>
      </c>
    </row>
    <row r="56" spans="1:5" x14ac:dyDescent="0.2">
      <c r="A56" s="153" t="s">
        <v>39</v>
      </c>
      <c r="B56" s="131">
        <v>33389573</v>
      </c>
      <c r="C56" s="131">
        <v>11653871</v>
      </c>
      <c r="D56" s="131">
        <v>33002741</v>
      </c>
      <c r="E56" s="131">
        <v>10781555</v>
      </c>
    </row>
    <row r="57" spans="1:5" x14ac:dyDescent="0.2">
      <c r="A57" s="153" t="s">
        <v>40</v>
      </c>
      <c r="B57" s="131">
        <v>26269792</v>
      </c>
      <c r="C57" s="131">
        <v>9173924</v>
      </c>
      <c r="D57" s="131">
        <v>26403185</v>
      </c>
      <c r="E57" s="131">
        <v>8599644</v>
      </c>
    </row>
    <row r="58" spans="1:5" ht="13.5" thickBot="1" x14ac:dyDescent="0.25">
      <c r="A58" s="153" t="s">
        <v>270</v>
      </c>
      <c r="B58" s="97">
        <v>18155121</v>
      </c>
      <c r="C58" s="97">
        <v>7297082</v>
      </c>
      <c r="D58" s="131">
        <v>14567975</v>
      </c>
      <c r="E58" s="97">
        <v>3504160</v>
      </c>
    </row>
    <row r="59" spans="1:5" ht="13.5" thickBot="1" x14ac:dyDescent="0.25">
      <c r="A59" s="130" t="s">
        <v>31</v>
      </c>
      <c r="B59" s="102">
        <f>SUM(B55:B58)</f>
        <v>325706653</v>
      </c>
      <c r="C59" s="102">
        <f>SUM(C55:C58)</f>
        <v>113330372</v>
      </c>
      <c r="D59" s="103">
        <f>SUM(D55:D58)</f>
        <v>324317117</v>
      </c>
      <c r="E59" s="102">
        <f>SUM(E55:E58)</f>
        <v>105816392</v>
      </c>
    </row>
    <row r="60" spans="1:5" x14ac:dyDescent="0.2">
      <c r="B60" s="90"/>
      <c r="C60" s="90"/>
      <c r="D60" s="90"/>
      <c r="E60" s="90"/>
    </row>
    <row r="61" spans="1:5" x14ac:dyDescent="0.2">
      <c r="D61" s="88"/>
      <c r="E61" s="88"/>
    </row>
    <row r="62" spans="1:5" ht="13.5" thickBot="1" x14ac:dyDescent="0.25">
      <c r="A62" s="120" t="s">
        <v>43</v>
      </c>
      <c r="D62" s="107"/>
      <c r="E62" s="99" t="s">
        <v>53</v>
      </c>
    </row>
    <row r="63" spans="1:5" ht="13.5" thickBot="1" x14ac:dyDescent="0.25">
      <c r="A63" s="92"/>
      <c r="B63" s="355" t="s">
        <v>297</v>
      </c>
      <c r="C63" s="356"/>
      <c r="D63" s="355" t="s">
        <v>298</v>
      </c>
      <c r="E63" s="356"/>
    </row>
    <row r="64" spans="1:5" ht="13.5" thickBot="1" x14ac:dyDescent="0.25">
      <c r="A64" s="100"/>
      <c r="B64" s="94" t="s">
        <v>156</v>
      </c>
      <c r="C64" s="94" t="s">
        <v>157</v>
      </c>
      <c r="D64" s="104" t="s">
        <v>156</v>
      </c>
      <c r="E64" s="94" t="s">
        <v>157</v>
      </c>
    </row>
    <row r="65" spans="1:6" ht="24" x14ac:dyDescent="0.2">
      <c r="A65" s="124" t="s">
        <v>44</v>
      </c>
      <c r="B65" s="134">
        <v>112308228</v>
      </c>
      <c r="C65" s="101">
        <v>30839754</v>
      </c>
      <c r="D65" s="131">
        <v>279681429</v>
      </c>
      <c r="E65" s="134">
        <v>30014808</v>
      </c>
      <c r="F65" s="81"/>
    </row>
    <row r="66" spans="1:6" x14ac:dyDescent="0.2">
      <c r="A66" s="124" t="s">
        <v>45</v>
      </c>
      <c r="B66" s="131">
        <v>12991196</v>
      </c>
      <c r="C66" s="131">
        <v>7476387</v>
      </c>
      <c r="D66" s="131">
        <v>-208549</v>
      </c>
      <c r="E66" s="131">
        <v>103945</v>
      </c>
    </row>
    <row r="67" spans="1:6" ht="13.5" thickBot="1" x14ac:dyDescent="0.25">
      <c r="A67" s="124" t="s">
        <v>46</v>
      </c>
      <c r="B67" s="97">
        <v>26060126</v>
      </c>
      <c r="C67" s="131">
        <v>9086366</v>
      </c>
      <c r="D67" s="131">
        <v>-3076884</v>
      </c>
      <c r="E67" s="131">
        <v>9001404</v>
      </c>
    </row>
    <row r="68" spans="1:6" ht="13.5" thickBot="1" x14ac:dyDescent="0.25">
      <c r="A68" s="130" t="s">
        <v>31</v>
      </c>
      <c r="B68" s="103">
        <f>SUM(B65:B67)</f>
        <v>151359550</v>
      </c>
      <c r="C68" s="103">
        <f>SUM(C65:C67)</f>
        <v>47402507</v>
      </c>
      <c r="D68" s="103">
        <f>SUM(D65:D67)</f>
        <v>276395996</v>
      </c>
      <c r="E68" s="103">
        <f>SUM(E65:E67)</f>
        <v>39120157</v>
      </c>
    </row>
    <row r="69" spans="1:6" x14ac:dyDescent="0.2">
      <c r="B69" s="90"/>
      <c r="C69" s="90"/>
      <c r="D69" s="90"/>
      <c r="E69" s="90"/>
    </row>
    <row r="70" spans="1:6" x14ac:dyDescent="0.2">
      <c r="D70" s="88"/>
      <c r="E70" s="88"/>
    </row>
    <row r="71" spans="1:6" ht="13.5" thickBot="1" x14ac:dyDescent="0.25">
      <c r="A71" s="120" t="s">
        <v>47</v>
      </c>
      <c r="C71" s="99" t="s">
        <v>53</v>
      </c>
      <c r="D71" s="108"/>
      <c r="E71" s="108"/>
    </row>
    <row r="72" spans="1:6" ht="13.5" thickBot="1" x14ac:dyDescent="0.25">
      <c r="A72" s="109"/>
      <c r="B72" s="110" t="s">
        <v>271</v>
      </c>
      <c r="C72" s="110" t="s">
        <v>299</v>
      </c>
      <c r="D72" s="108"/>
      <c r="E72" s="108"/>
    </row>
    <row r="73" spans="1:6" x14ac:dyDescent="0.2">
      <c r="A73" s="123" t="s">
        <v>48</v>
      </c>
      <c r="B73" s="179">
        <f>+[1]Bilješke!$B$73</f>
        <v>421479852</v>
      </c>
      <c r="C73" s="111">
        <f>+[1]Bilješke!$C$73</f>
        <v>544564885</v>
      </c>
      <c r="D73" s="108"/>
      <c r="E73" s="108"/>
    </row>
    <row r="74" spans="1:6" x14ac:dyDescent="0.2">
      <c r="A74" s="124"/>
      <c r="B74" s="180"/>
      <c r="C74" s="131"/>
      <c r="D74" s="108"/>
      <c r="E74" s="108"/>
    </row>
    <row r="75" spans="1:6" x14ac:dyDescent="0.2">
      <c r="A75" s="125" t="s">
        <v>49</v>
      </c>
      <c r="B75" s="181">
        <f>+B76+B77</f>
        <v>1841823262</v>
      </c>
      <c r="C75" s="112">
        <f>+C76+C77</f>
        <v>2555628028</v>
      </c>
      <c r="D75" s="108"/>
      <c r="E75" s="108"/>
    </row>
    <row r="76" spans="1:6" x14ac:dyDescent="0.2">
      <c r="A76" s="122" t="s">
        <v>50</v>
      </c>
      <c r="B76" s="180">
        <v>1300796321</v>
      </c>
      <c r="C76" s="131">
        <v>1272024572</v>
      </c>
      <c r="D76" s="108"/>
      <c r="E76" s="108"/>
    </row>
    <row r="77" spans="1:6" x14ac:dyDescent="0.2">
      <c r="A77" s="122" t="s">
        <v>51</v>
      </c>
      <c r="B77" s="180">
        <v>541026941</v>
      </c>
      <c r="C77" s="131">
        <v>1283603456</v>
      </c>
      <c r="D77" s="108"/>
      <c r="E77" s="108"/>
    </row>
    <row r="78" spans="1:6" x14ac:dyDescent="0.2">
      <c r="A78" s="125" t="s">
        <v>52</v>
      </c>
      <c r="B78" s="182">
        <v>0</v>
      </c>
      <c r="C78" s="143">
        <v>0</v>
      </c>
      <c r="D78" s="108"/>
      <c r="E78" s="108"/>
    </row>
    <row r="79" spans="1:6" x14ac:dyDescent="0.2">
      <c r="A79" s="125"/>
      <c r="B79" s="181"/>
      <c r="C79" s="112"/>
      <c r="D79" s="108"/>
      <c r="E79" s="108"/>
    </row>
    <row r="80" spans="1:6" ht="13.5" thickBot="1" x14ac:dyDescent="0.25">
      <c r="A80" s="114" t="s">
        <v>75</v>
      </c>
      <c r="B80" s="183">
        <v>0</v>
      </c>
      <c r="C80" s="184">
        <v>0</v>
      </c>
      <c r="D80" s="108"/>
      <c r="E80" s="108"/>
    </row>
    <row r="81" spans="1:5" ht="13.5" thickBot="1" x14ac:dyDescent="0.25">
      <c r="A81" s="126" t="s">
        <v>31</v>
      </c>
      <c r="B81" s="103">
        <f>+B78+B75+B73+B80</f>
        <v>2263303114</v>
      </c>
      <c r="C81" s="103">
        <f>+C78+C75+C73+C80</f>
        <v>3100192913</v>
      </c>
      <c r="D81" s="108"/>
      <c r="E81" s="108"/>
    </row>
    <row r="82" spans="1:5" x14ac:dyDescent="0.2">
      <c r="B82" s="90"/>
      <c r="C82" s="90"/>
      <c r="D82" s="108"/>
      <c r="E82" s="108"/>
    </row>
    <row r="83" spans="1:5" x14ac:dyDescent="0.2">
      <c r="D83" s="108"/>
      <c r="E83" s="108"/>
    </row>
    <row r="84" spans="1:5" ht="13.5" thickBot="1" x14ac:dyDescent="0.25">
      <c r="A84" s="120" t="s">
        <v>197</v>
      </c>
      <c r="C84" s="99" t="s">
        <v>53</v>
      </c>
      <c r="D84" s="108"/>
      <c r="E84" s="108"/>
    </row>
    <row r="85" spans="1:5" ht="13.5" thickBot="1" x14ac:dyDescent="0.25">
      <c r="A85" s="109"/>
      <c r="B85" s="110" t="s">
        <v>271</v>
      </c>
      <c r="C85" s="110" t="s">
        <v>299</v>
      </c>
      <c r="D85" s="108"/>
      <c r="E85" s="108"/>
    </row>
    <row r="86" spans="1:5" x14ac:dyDescent="0.2">
      <c r="A86" s="128" t="s">
        <v>58</v>
      </c>
      <c r="B86" s="131">
        <v>753064739</v>
      </c>
      <c r="C86" s="131">
        <v>413872903</v>
      </c>
      <c r="D86" s="108"/>
      <c r="E86" s="108"/>
    </row>
    <row r="87" spans="1:5" x14ac:dyDescent="0.2">
      <c r="A87" s="129" t="s">
        <v>59</v>
      </c>
      <c r="B87" s="131">
        <v>21070270</v>
      </c>
      <c r="C87" s="131">
        <v>22812109</v>
      </c>
      <c r="D87" s="108"/>
      <c r="E87" s="108"/>
    </row>
    <row r="88" spans="1:5" x14ac:dyDescent="0.2">
      <c r="A88" s="129"/>
      <c r="B88" s="131"/>
      <c r="C88" s="131"/>
      <c r="D88" s="108"/>
      <c r="E88" s="108"/>
    </row>
    <row r="89" spans="1:5" ht="13.5" thickBot="1" x14ac:dyDescent="0.25">
      <c r="A89" s="114" t="s">
        <v>75</v>
      </c>
      <c r="B89" s="144">
        <v>0</v>
      </c>
      <c r="C89" s="144"/>
      <c r="D89" s="108"/>
      <c r="E89" s="108"/>
    </row>
    <row r="90" spans="1:5" ht="13.5" thickBot="1" x14ac:dyDescent="0.25">
      <c r="A90" s="126" t="s">
        <v>31</v>
      </c>
      <c r="B90" s="103">
        <f>SUM(B86:B89)</f>
        <v>774135009</v>
      </c>
      <c r="C90" s="103">
        <f>SUM(C86:C89)</f>
        <v>436685012</v>
      </c>
      <c r="D90" s="108"/>
      <c r="E90" s="108"/>
    </row>
    <row r="91" spans="1:5" x14ac:dyDescent="0.2">
      <c r="B91" s="90"/>
      <c r="C91" s="90"/>
      <c r="D91" s="108"/>
      <c r="E91" s="108"/>
    </row>
    <row r="92" spans="1:5" x14ac:dyDescent="0.2">
      <c r="D92" s="108"/>
      <c r="E92" s="108"/>
    </row>
    <row r="93" spans="1:5" ht="13.5" thickBot="1" x14ac:dyDescent="0.25">
      <c r="A93" s="119" t="s">
        <v>60</v>
      </c>
      <c r="C93" s="99" t="s">
        <v>53</v>
      </c>
      <c r="D93" s="108"/>
      <c r="E93" s="108"/>
    </row>
    <row r="94" spans="1:5" ht="13.5" thickBot="1" x14ac:dyDescent="0.25">
      <c r="A94" s="121"/>
      <c r="B94" s="110" t="s">
        <v>271</v>
      </c>
      <c r="C94" s="110" t="s">
        <v>299</v>
      </c>
      <c r="D94" s="108"/>
      <c r="E94" s="108"/>
    </row>
    <row r="95" spans="1:5" x14ac:dyDescent="0.2">
      <c r="A95" s="129" t="s">
        <v>269</v>
      </c>
      <c r="B95" s="131">
        <v>415536615</v>
      </c>
      <c r="C95" s="131">
        <v>414640114</v>
      </c>
      <c r="D95" s="108"/>
      <c r="E95" s="108"/>
    </row>
    <row r="96" spans="1:5" x14ac:dyDescent="0.2">
      <c r="A96" s="114" t="s">
        <v>55</v>
      </c>
      <c r="B96" s="131">
        <v>551322886</v>
      </c>
      <c r="C96" s="131">
        <v>457274094</v>
      </c>
      <c r="D96" s="108"/>
      <c r="E96" s="108"/>
    </row>
    <row r="97" spans="1:5" x14ac:dyDescent="0.2">
      <c r="A97" s="114" t="s">
        <v>56</v>
      </c>
      <c r="B97" s="131">
        <v>2630574528</v>
      </c>
      <c r="C97" s="131">
        <v>2388859389</v>
      </c>
      <c r="D97" s="108"/>
      <c r="E97" s="108"/>
    </row>
    <row r="98" spans="1:5" x14ac:dyDescent="0.2">
      <c r="A98" s="114" t="s">
        <v>57</v>
      </c>
      <c r="B98" s="131">
        <v>450105787</v>
      </c>
      <c r="C98" s="131">
        <v>144810000</v>
      </c>
      <c r="D98" s="108"/>
      <c r="E98" s="108"/>
    </row>
    <row r="99" spans="1:5" x14ac:dyDescent="0.2">
      <c r="A99" s="114"/>
      <c r="B99" s="132"/>
      <c r="C99" s="132"/>
      <c r="D99" s="108"/>
      <c r="E99" s="108"/>
    </row>
    <row r="100" spans="1:5" x14ac:dyDescent="0.2">
      <c r="A100" s="114" t="s">
        <v>75</v>
      </c>
      <c r="B100" s="131">
        <v>-6771524</v>
      </c>
      <c r="C100" s="131">
        <v>-775376</v>
      </c>
      <c r="D100" s="108"/>
      <c r="E100" s="108"/>
    </row>
    <row r="101" spans="1:5" ht="13.5" thickBot="1" x14ac:dyDescent="0.25">
      <c r="A101" s="141" t="s">
        <v>54</v>
      </c>
      <c r="B101" s="131">
        <v>-499203.86</v>
      </c>
      <c r="C101" s="131">
        <v>-18523</v>
      </c>
      <c r="D101" s="108"/>
      <c r="E101" s="108"/>
    </row>
    <row r="102" spans="1:5" ht="13.5" thickBot="1" x14ac:dyDescent="0.25">
      <c r="A102" s="126" t="s">
        <v>31</v>
      </c>
      <c r="B102" s="103">
        <f>SUM(B95:B101)</f>
        <v>4040269088.1399999</v>
      </c>
      <c r="C102" s="103">
        <f>SUM(C95:C101)</f>
        <v>3404789698</v>
      </c>
      <c r="D102" s="115"/>
      <c r="E102" s="108"/>
    </row>
    <row r="103" spans="1:5" x14ac:dyDescent="0.2">
      <c r="B103" s="90"/>
      <c r="C103" s="90"/>
      <c r="D103" s="108"/>
      <c r="E103" s="108"/>
    </row>
    <row r="104" spans="1:5" x14ac:dyDescent="0.2">
      <c r="D104" s="108"/>
      <c r="E104" s="108"/>
    </row>
    <row r="105" spans="1:5" ht="13.5" thickBot="1" x14ac:dyDescent="0.25">
      <c r="A105" s="119" t="s">
        <v>92</v>
      </c>
      <c r="C105" s="99" t="s">
        <v>53</v>
      </c>
      <c r="D105" s="108"/>
      <c r="E105" s="108"/>
    </row>
    <row r="106" spans="1:5" ht="13.5" thickBot="1" x14ac:dyDescent="0.25">
      <c r="A106" s="121"/>
      <c r="B106" s="110" t="s">
        <v>271</v>
      </c>
      <c r="C106" s="110" t="s">
        <v>299</v>
      </c>
      <c r="D106" s="108"/>
      <c r="E106" s="108"/>
    </row>
    <row r="107" spans="1:5" x14ac:dyDescent="0.2">
      <c r="A107" s="161" t="s">
        <v>273</v>
      </c>
      <c r="B107" s="111">
        <f>+B108+B109</f>
        <v>81579680</v>
      </c>
      <c r="C107" s="111">
        <f>+C108+C109</f>
        <v>77624352</v>
      </c>
      <c r="D107" s="108"/>
      <c r="E107" s="108"/>
    </row>
    <row r="108" spans="1:5" x14ac:dyDescent="0.2">
      <c r="A108" s="155" t="s">
        <v>278</v>
      </c>
      <c r="B108" s="131">
        <v>81583376</v>
      </c>
      <c r="C108" s="132">
        <v>77628719</v>
      </c>
      <c r="D108" s="108"/>
      <c r="E108" s="108"/>
    </row>
    <row r="109" spans="1:5" x14ac:dyDescent="0.2">
      <c r="A109" s="155" t="s">
        <v>272</v>
      </c>
      <c r="B109" s="131">
        <v>-3696</v>
      </c>
      <c r="C109" s="132">
        <v>-4367</v>
      </c>
      <c r="D109" s="108"/>
      <c r="E109" s="108"/>
    </row>
    <row r="110" spans="1:5" x14ac:dyDescent="0.2">
      <c r="A110" s="160" t="s">
        <v>274</v>
      </c>
      <c r="B110" s="112">
        <f>+B111+B112</f>
        <v>2783381353</v>
      </c>
      <c r="C110" s="112">
        <f>+C111+C112</f>
        <v>3150300030</v>
      </c>
      <c r="D110" s="108"/>
      <c r="E110" s="108"/>
    </row>
    <row r="111" spans="1:5" x14ac:dyDescent="0.2">
      <c r="A111" s="155" t="s">
        <v>278</v>
      </c>
      <c r="B111" s="131">
        <v>3880932056</v>
      </c>
      <c r="C111" s="132">
        <v>4255871354</v>
      </c>
      <c r="D111" s="108"/>
      <c r="E111" s="108"/>
    </row>
    <row r="112" spans="1:5" x14ac:dyDescent="0.2">
      <c r="A112" s="155" t="s">
        <v>272</v>
      </c>
      <c r="B112" s="131">
        <v>-1097550703</v>
      </c>
      <c r="C112" s="132">
        <v>-1105571324</v>
      </c>
      <c r="D112" s="108"/>
      <c r="E112" s="108"/>
    </row>
    <row r="113" spans="1:5" x14ac:dyDescent="0.2">
      <c r="A113" s="160" t="s">
        <v>275</v>
      </c>
      <c r="B113" s="112">
        <f>+B114+B115</f>
        <v>4577784714</v>
      </c>
      <c r="C113" s="112">
        <f>+C114+C115</f>
        <v>4787642034</v>
      </c>
      <c r="D113" s="108"/>
      <c r="E113" s="108"/>
    </row>
    <row r="114" spans="1:5" x14ac:dyDescent="0.2">
      <c r="A114" s="155" t="s">
        <v>278</v>
      </c>
      <c r="B114" s="131">
        <v>4799866200</v>
      </c>
      <c r="C114" s="132">
        <v>5065586001</v>
      </c>
      <c r="D114" s="108"/>
      <c r="E114" s="108"/>
    </row>
    <row r="115" spans="1:5" x14ac:dyDescent="0.2">
      <c r="A115" s="155" t="s">
        <v>272</v>
      </c>
      <c r="B115" s="131">
        <v>-222081486</v>
      </c>
      <c r="C115" s="132">
        <v>-277943967</v>
      </c>
      <c r="D115" s="108"/>
      <c r="E115" s="108"/>
    </row>
    <row r="116" spans="1:5" x14ac:dyDescent="0.2">
      <c r="A116" s="158" t="s">
        <v>277</v>
      </c>
      <c r="B116" s="159">
        <f>+B117+B118</f>
        <v>1423592367</v>
      </c>
      <c r="C116" s="159">
        <f>+C117+C118</f>
        <v>1623317963</v>
      </c>
      <c r="D116" s="108"/>
      <c r="E116" s="108"/>
    </row>
    <row r="117" spans="1:5" x14ac:dyDescent="0.2">
      <c r="A117" s="156" t="s">
        <v>278</v>
      </c>
      <c r="B117" s="196">
        <v>1441669433</v>
      </c>
      <c r="C117" s="195">
        <v>1641427487</v>
      </c>
      <c r="D117" s="108"/>
      <c r="E117" s="108"/>
    </row>
    <row r="118" spans="1:5" x14ac:dyDescent="0.2">
      <c r="A118" s="156" t="s">
        <v>272</v>
      </c>
      <c r="B118" s="196">
        <v>-18077066</v>
      </c>
      <c r="C118" s="195">
        <v>-18109524</v>
      </c>
      <c r="D118" s="108"/>
      <c r="E118" s="108"/>
    </row>
    <row r="119" spans="1:5" x14ac:dyDescent="0.2">
      <c r="A119" s="160" t="s">
        <v>276</v>
      </c>
      <c r="B119" s="112">
        <f>+B120+B121</f>
        <v>4037506783</v>
      </c>
      <c r="C119" s="112">
        <f>+C120+C121</f>
        <v>3819157306</v>
      </c>
      <c r="D119" s="116"/>
      <c r="E119" s="108"/>
    </row>
    <row r="120" spans="1:5" x14ac:dyDescent="0.2">
      <c r="A120" s="155" t="s">
        <v>278</v>
      </c>
      <c r="B120" s="131">
        <v>4040077723</v>
      </c>
      <c r="C120" s="132">
        <v>3824774458</v>
      </c>
      <c r="D120" s="115"/>
      <c r="E120" s="108"/>
    </row>
    <row r="121" spans="1:5" x14ac:dyDescent="0.2">
      <c r="A121" s="155" t="s">
        <v>272</v>
      </c>
      <c r="B121" s="131">
        <v>-2570940</v>
      </c>
      <c r="C121" s="132">
        <v>-5617152</v>
      </c>
      <c r="D121" s="115"/>
      <c r="E121" s="108"/>
    </row>
    <row r="122" spans="1:5" x14ac:dyDescent="0.2">
      <c r="A122" s="157"/>
      <c r="B122" s="112"/>
      <c r="C122" s="112"/>
      <c r="D122" s="108"/>
      <c r="E122" s="108"/>
    </row>
    <row r="123" spans="1:5" x14ac:dyDescent="0.2">
      <c r="A123" s="129" t="s">
        <v>75</v>
      </c>
      <c r="B123" s="131">
        <v>-103076997</v>
      </c>
      <c r="C123" s="132">
        <v>-111466193</v>
      </c>
      <c r="D123" s="108"/>
      <c r="E123" s="108"/>
    </row>
    <row r="124" spans="1:5" ht="13.5" thickBot="1" x14ac:dyDescent="0.25">
      <c r="A124" s="141" t="s">
        <v>54</v>
      </c>
      <c r="B124" s="97">
        <v>-45255706</v>
      </c>
      <c r="C124" s="132">
        <v>-43513574</v>
      </c>
      <c r="D124" s="108"/>
      <c r="E124" s="108"/>
    </row>
    <row r="125" spans="1:5" ht="13.5" thickBot="1" x14ac:dyDescent="0.25">
      <c r="A125" s="130" t="s">
        <v>31</v>
      </c>
      <c r="B125" s="103">
        <f>+B124+B123+B119+B113+B110+B107</f>
        <v>11331919827</v>
      </c>
      <c r="C125" s="103">
        <f>+C124+C123+C119+C113+C110+C107</f>
        <v>11679743955</v>
      </c>
      <c r="D125" s="108"/>
      <c r="E125" s="108"/>
    </row>
    <row r="126" spans="1:5" x14ac:dyDescent="0.2">
      <c r="B126" s="90"/>
      <c r="C126" s="90"/>
      <c r="D126" s="108"/>
      <c r="E126" s="108"/>
    </row>
    <row r="127" spans="1:5" x14ac:dyDescent="0.2">
      <c r="D127" s="108"/>
      <c r="E127" s="108"/>
    </row>
    <row r="128" spans="1:5" ht="13.5" thickBot="1" x14ac:dyDescent="0.25">
      <c r="A128" s="120" t="s">
        <v>74</v>
      </c>
      <c r="B128" s="90"/>
      <c r="C128" s="99" t="s">
        <v>53</v>
      </c>
      <c r="D128" s="108"/>
      <c r="E128" s="108"/>
    </row>
    <row r="129" spans="1:7" ht="13.5" thickBot="1" x14ac:dyDescent="0.25">
      <c r="A129" s="109"/>
      <c r="B129" s="110" t="s">
        <v>271</v>
      </c>
      <c r="C129" s="110" t="s">
        <v>299</v>
      </c>
      <c r="D129" s="108"/>
      <c r="E129" s="108"/>
    </row>
    <row r="130" spans="1:7" x14ac:dyDescent="0.2">
      <c r="A130" s="129" t="s">
        <v>71</v>
      </c>
      <c r="B130" s="131">
        <v>1180254901</v>
      </c>
      <c r="C130" s="131">
        <v>1009839486</v>
      </c>
      <c r="D130" s="107"/>
      <c r="E130" s="108"/>
    </row>
    <row r="131" spans="1:7" x14ac:dyDescent="0.2">
      <c r="A131" s="129" t="s">
        <v>72</v>
      </c>
      <c r="B131" s="131">
        <v>3010655654</v>
      </c>
      <c r="C131" s="131">
        <v>3208853171</v>
      </c>
      <c r="D131" s="107"/>
      <c r="E131" s="107"/>
      <c r="F131" s="81"/>
      <c r="G131" s="142"/>
    </row>
    <row r="132" spans="1:7" x14ac:dyDescent="0.2">
      <c r="A132" s="129" t="s">
        <v>73</v>
      </c>
      <c r="B132" s="131">
        <v>8886016253</v>
      </c>
      <c r="C132" s="131">
        <v>8930240802</v>
      </c>
      <c r="D132" s="107"/>
      <c r="E132" s="108"/>
    </row>
    <row r="133" spans="1:7" ht="13.5" thickBot="1" x14ac:dyDescent="0.25">
      <c r="A133" s="129" t="s">
        <v>65</v>
      </c>
      <c r="B133" s="131">
        <v>1453063764</v>
      </c>
      <c r="C133" s="131">
        <v>1407060644</v>
      </c>
      <c r="D133" s="107"/>
      <c r="E133" s="108"/>
    </row>
    <row r="134" spans="1:7" ht="13.5" thickBot="1" x14ac:dyDescent="0.25">
      <c r="A134" s="126" t="s">
        <v>31</v>
      </c>
      <c r="B134" s="103">
        <f>SUM(B130:B133)</f>
        <v>14529990572</v>
      </c>
      <c r="C134" s="103">
        <f>SUM(C130:C133)</f>
        <v>14555994103</v>
      </c>
      <c r="D134" s="108"/>
      <c r="E134" s="107"/>
      <c r="F134" s="107"/>
      <c r="G134" s="147"/>
    </row>
    <row r="135" spans="1:7" x14ac:dyDescent="0.2">
      <c r="B135" s="90"/>
      <c r="C135" s="90"/>
      <c r="D135" s="108"/>
      <c r="E135" s="108"/>
    </row>
    <row r="136" spans="1:7" x14ac:dyDescent="0.2">
      <c r="D136" s="108"/>
      <c r="E136" s="108"/>
    </row>
    <row r="137" spans="1:7" ht="13.5" thickBot="1" x14ac:dyDescent="0.25">
      <c r="A137" s="119" t="s">
        <v>66</v>
      </c>
      <c r="C137" s="99" t="s">
        <v>53</v>
      </c>
      <c r="D137" s="108"/>
      <c r="E137" s="108"/>
    </row>
    <row r="138" spans="1:7" ht="13.5" thickBot="1" x14ac:dyDescent="0.25">
      <c r="A138" s="121"/>
      <c r="B138" s="110" t="s">
        <v>271</v>
      </c>
      <c r="C138" s="110" t="s">
        <v>299</v>
      </c>
      <c r="D138" s="108"/>
      <c r="E138" s="108"/>
    </row>
    <row r="139" spans="1:7" x14ac:dyDescent="0.2">
      <c r="A139" s="129" t="s">
        <v>67</v>
      </c>
      <c r="B139" s="131">
        <v>624696401</v>
      </c>
      <c r="C139" s="131">
        <v>656194033</v>
      </c>
      <c r="D139" s="108"/>
      <c r="E139" s="108"/>
    </row>
    <row r="140" spans="1:7" x14ac:dyDescent="0.2">
      <c r="A140" s="128" t="s">
        <v>68</v>
      </c>
      <c r="B140" s="144">
        <v>0</v>
      </c>
      <c r="C140" s="131"/>
      <c r="D140" s="108"/>
      <c r="E140" s="108"/>
    </row>
    <row r="141" spans="1:7" x14ac:dyDescent="0.2">
      <c r="A141" s="129" t="s">
        <v>69</v>
      </c>
      <c r="B141" s="144">
        <v>0</v>
      </c>
      <c r="C141" s="131"/>
      <c r="D141" s="108"/>
      <c r="E141" s="108"/>
    </row>
    <row r="142" spans="1:7" x14ac:dyDescent="0.2">
      <c r="A142" s="129" t="s">
        <v>70</v>
      </c>
      <c r="B142" s="131">
        <v>88426109</v>
      </c>
      <c r="C142" s="131">
        <v>5247981</v>
      </c>
      <c r="D142" s="108"/>
      <c r="E142" s="108"/>
    </row>
    <row r="143" spans="1:7" ht="13.5" thickBot="1" x14ac:dyDescent="0.25">
      <c r="A143" s="129" t="s">
        <v>54</v>
      </c>
      <c r="B143" s="131">
        <v>-3700954</v>
      </c>
      <c r="C143" s="131">
        <v>-4131447</v>
      </c>
      <c r="D143" s="108"/>
      <c r="E143" s="108"/>
    </row>
    <row r="144" spans="1:7" ht="13.5" thickBot="1" x14ac:dyDescent="0.25">
      <c r="A144" s="126" t="s">
        <v>31</v>
      </c>
      <c r="B144" s="103">
        <f>SUM(B139:B143)</f>
        <v>709421556</v>
      </c>
      <c r="C144" s="103">
        <f>SUM(C139:C143)</f>
        <v>657310567</v>
      </c>
      <c r="D144" s="90"/>
      <c r="E144" s="108"/>
    </row>
    <row r="145" spans="1:5" x14ac:dyDescent="0.2">
      <c r="B145" s="90"/>
      <c r="C145" s="90"/>
      <c r="D145" s="108"/>
      <c r="E145" s="108"/>
    </row>
    <row r="146" spans="1:5" x14ac:dyDescent="0.2">
      <c r="D146" s="108"/>
      <c r="E146" s="108"/>
    </row>
    <row r="147" spans="1:5" ht="13.5" thickBot="1" x14ac:dyDescent="0.25">
      <c r="A147" s="119" t="s">
        <v>61</v>
      </c>
      <c r="C147" s="99" t="s">
        <v>53</v>
      </c>
      <c r="D147" s="108"/>
      <c r="E147" s="108"/>
    </row>
    <row r="148" spans="1:5" ht="13.5" thickBot="1" x14ac:dyDescent="0.25">
      <c r="A148" s="121"/>
      <c r="B148" s="110" t="s">
        <v>271</v>
      </c>
      <c r="C148" s="110" t="s">
        <v>299</v>
      </c>
      <c r="D148" s="108"/>
      <c r="E148" s="108"/>
    </row>
    <row r="149" spans="1:5" x14ac:dyDescent="0.2">
      <c r="A149" s="128" t="s">
        <v>62</v>
      </c>
      <c r="B149" s="131">
        <v>1715292949</v>
      </c>
      <c r="C149" s="131">
        <v>1836660314</v>
      </c>
      <c r="D149" s="107"/>
      <c r="E149" s="107"/>
    </row>
    <row r="150" spans="1:5" x14ac:dyDescent="0.2">
      <c r="A150" s="129" t="s">
        <v>63</v>
      </c>
      <c r="B150" s="131">
        <v>58731565</v>
      </c>
      <c r="C150" s="131">
        <v>53846505</v>
      </c>
      <c r="D150" s="108"/>
      <c r="E150" s="108"/>
    </row>
    <row r="151" spans="1:5" x14ac:dyDescent="0.2">
      <c r="A151" s="129" t="s">
        <v>64</v>
      </c>
      <c r="B151" s="131">
        <v>22269210</v>
      </c>
      <c r="C151" s="131">
        <v>40932340</v>
      </c>
      <c r="D151" s="108"/>
      <c r="E151" s="108"/>
    </row>
    <row r="152" spans="1:5" ht="13.5" thickBot="1" x14ac:dyDescent="0.25">
      <c r="A152" s="129" t="s">
        <v>65</v>
      </c>
      <c r="B152" s="131">
        <v>379030399</v>
      </c>
      <c r="C152" s="131">
        <v>345505076</v>
      </c>
      <c r="D152" s="108"/>
      <c r="E152" s="108"/>
    </row>
    <row r="153" spans="1:5" ht="13.5" thickBot="1" x14ac:dyDescent="0.25">
      <c r="A153" s="126" t="s">
        <v>31</v>
      </c>
      <c r="B153" s="103">
        <f>SUM(B149:B152)</f>
        <v>2175324123</v>
      </c>
      <c r="C153" s="103">
        <f>SUM(C149:C152)</f>
        <v>2276944235</v>
      </c>
      <c r="D153" s="108"/>
      <c r="E153" s="108"/>
    </row>
    <row r="154" spans="1:5" x14ac:dyDescent="0.2">
      <c r="B154" s="90"/>
      <c r="C154" s="90"/>
      <c r="D154" s="108"/>
      <c r="E154" s="108"/>
    </row>
    <row r="155" spans="1:5" x14ac:dyDescent="0.2">
      <c r="B155" s="113"/>
      <c r="C155" s="113"/>
      <c r="D155" s="108"/>
      <c r="E155" s="108"/>
    </row>
    <row r="156" spans="1:5" x14ac:dyDescent="0.2">
      <c r="D156" s="115"/>
      <c r="E156" s="108"/>
    </row>
    <row r="157" spans="1:5" x14ac:dyDescent="0.2">
      <c r="A157" s="117"/>
      <c r="B157" s="107"/>
      <c r="C157" s="107"/>
      <c r="D157" s="108"/>
      <c r="E157" s="108"/>
    </row>
    <row r="158" spans="1:5" x14ac:dyDescent="0.2">
      <c r="A158" s="117"/>
      <c r="B158" s="107"/>
      <c r="C158" s="107"/>
      <c r="D158" s="108"/>
      <c r="E158" s="108"/>
    </row>
    <row r="159" spans="1:5" x14ac:dyDescent="0.2">
      <c r="A159" s="117"/>
      <c r="B159" s="107"/>
      <c r="C159" s="107"/>
      <c r="D159" s="108"/>
      <c r="E159" s="108"/>
    </row>
    <row r="160" spans="1:5" x14ac:dyDescent="0.2">
      <c r="A160" s="117"/>
      <c r="B160" s="107"/>
      <c r="C160" s="107"/>
      <c r="D160" s="108"/>
      <c r="E160" s="108"/>
    </row>
    <row r="161" spans="1:5" x14ac:dyDescent="0.2">
      <c r="A161" s="117"/>
      <c r="B161" s="107"/>
      <c r="C161" s="107"/>
      <c r="D161" s="108"/>
      <c r="E161" s="108"/>
    </row>
    <row r="162" spans="1:5" x14ac:dyDescent="0.2">
      <c r="A162" s="117"/>
      <c r="B162" s="107"/>
      <c r="C162" s="107"/>
      <c r="D162" s="108"/>
      <c r="E162" s="108"/>
    </row>
    <row r="163" spans="1:5" x14ac:dyDescent="0.2">
      <c r="A163" s="117"/>
      <c r="B163" s="107"/>
      <c r="C163" s="107"/>
      <c r="D163" s="108"/>
      <c r="E163" s="108"/>
    </row>
    <row r="164" spans="1:5" x14ac:dyDescent="0.2">
      <c r="A164" s="117"/>
      <c r="B164" s="107"/>
      <c r="C164" s="107"/>
      <c r="D164" s="108"/>
      <c r="E164" s="108"/>
    </row>
    <row r="165" spans="1:5" x14ac:dyDescent="0.2">
      <c r="A165" s="117"/>
      <c r="B165" s="107"/>
      <c r="C165" s="107"/>
      <c r="D165" s="108"/>
      <c r="E165" s="108"/>
    </row>
    <row r="166" spans="1:5" x14ac:dyDescent="0.2">
      <c r="A166" s="117"/>
      <c r="B166" s="107"/>
      <c r="C166" s="107"/>
      <c r="D166" s="108"/>
      <c r="E166" s="108"/>
    </row>
    <row r="167" spans="1:5" x14ac:dyDescent="0.2">
      <c r="A167" s="117"/>
      <c r="B167" s="107"/>
      <c r="C167" s="107"/>
      <c r="D167" s="108"/>
      <c r="E167" s="108"/>
    </row>
    <row r="168" spans="1:5" x14ac:dyDescent="0.2">
      <c r="A168" s="117"/>
      <c r="B168" s="107"/>
      <c r="C168" s="107"/>
      <c r="D168" s="108"/>
      <c r="E168" s="108"/>
    </row>
    <row r="169" spans="1:5" x14ac:dyDescent="0.2">
      <c r="D169" s="108"/>
      <c r="E169" s="108"/>
    </row>
    <row r="170" spans="1:5" x14ac:dyDescent="0.2">
      <c r="D170" s="108"/>
      <c r="E170" s="108"/>
    </row>
    <row r="171" spans="1:5" x14ac:dyDescent="0.2">
      <c r="D171" s="108"/>
      <c r="E171" s="108"/>
    </row>
    <row r="172" spans="1:5" x14ac:dyDescent="0.2">
      <c r="D172" s="108"/>
      <c r="E172" s="108"/>
    </row>
    <row r="173" spans="1:5" x14ac:dyDescent="0.2">
      <c r="D173" s="108"/>
      <c r="E173" s="108"/>
    </row>
    <row r="174" spans="1:5" x14ac:dyDescent="0.2">
      <c r="D174" s="108"/>
      <c r="E174" s="108"/>
    </row>
    <row r="175" spans="1:5" x14ac:dyDescent="0.2">
      <c r="D175" s="108"/>
      <c r="E175" s="108"/>
    </row>
    <row r="176" spans="1:5" x14ac:dyDescent="0.2">
      <c r="D176" s="108"/>
      <c r="E176" s="108"/>
    </row>
    <row r="177" spans="4:5" x14ac:dyDescent="0.2">
      <c r="D177" s="108"/>
      <c r="E177" s="108"/>
    </row>
    <row r="178" spans="4:5" x14ac:dyDescent="0.2">
      <c r="D178" s="108"/>
      <c r="E178" s="108"/>
    </row>
    <row r="179" spans="4:5" x14ac:dyDescent="0.2">
      <c r="D179" s="108"/>
      <c r="E179" s="108"/>
    </row>
    <row r="180" spans="4:5" x14ac:dyDescent="0.2">
      <c r="D180" s="108"/>
      <c r="E180" s="108"/>
    </row>
    <row r="181" spans="4:5" x14ac:dyDescent="0.2">
      <c r="D181" s="108"/>
      <c r="E181" s="108"/>
    </row>
    <row r="182" spans="4:5" x14ac:dyDescent="0.2">
      <c r="D182" s="108"/>
      <c r="E182" s="108"/>
    </row>
    <row r="183" spans="4:5" x14ac:dyDescent="0.2">
      <c r="D183" s="108"/>
      <c r="E183" s="108"/>
    </row>
    <row r="184" spans="4:5" x14ac:dyDescent="0.2">
      <c r="D184" s="108"/>
      <c r="E184" s="108"/>
    </row>
    <row r="185" spans="4:5" x14ac:dyDescent="0.2">
      <c r="D185" s="108"/>
      <c r="E185" s="108"/>
    </row>
    <row r="186" spans="4:5" x14ac:dyDescent="0.2">
      <c r="D186" s="108"/>
      <c r="E186" s="108"/>
    </row>
    <row r="187" spans="4:5" x14ac:dyDescent="0.2">
      <c r="D187" s="108"/>
      <c r="E187" s="108"/>
    </row>
    <row r="188" spans="4:5" x14ac:dyDescent="0.2">
      <c r="D188" s="108"/>
      <c r="E188" s="108"/>
    </row>
    <row r="189" spans="4:5" x14ac:dyDescent="0.2">
      <c r="D189" s="108"/>
      <c r="E189" s="108"/>
    </row>
    <row r="190" spans="4:5" x14ac:dyDescent="0.2">
      <c r="D190" s="108"/>
      <c r="E190" s="108"/>
    </row>
    <row r="191" spans="4:5" x14ac:dyDescent="0.2">
      <c r="D191" s="108"/>
      <c r="E191" s="108"/>
    </row>
    <row r="192" spans="4:5" x14ac:dyDescent="0.2">
      <c r="D192" s="108"/>
      <c r="E192" s="108"/>
    </row>
    <row r="193" spans="4:5" x14ac:dyDescent="0.2">
      <c r="D193" s="108"/>
      <c r="E193" s="108"/>
    </row>
    <row r="194" spans="4:5" x14ac:dyDescent="0.2">
      <c r="D194" s="108"/>
      <c r="E194" s="108"/>
    </row>
    <row r="195" spans="4:5" x14ac:dyDescent="0.2">
      <c r="D195" s="108"/>
      <c r="E195" s="108"/>
    </row>
    <row r="196" spans="4:5" x14ac:dyDescent="0.2">
      <c r="D196" s="108"/>
      <c r="E196" s="108"/>
    </row>
    <row r="197" spans="4:5" x14ac:dyDescent="0.2">
      <c r="D197" s="108"/>
      <c r="E197" s="108"/>
    </row>
    <row r="198" spans="4:5" x14ac:dyDescent="0.2">
      <c r="D198" s="108"/>
      <c r="E198" s="108"/>
    </row>
    <row r="199" spans="4:5" x14ac:dyDescent="0.2">
      <c r="D199" s="108"/>
      <c r="E199" s="108"/>
    </row>
    <row r="200" spans="4:5" x14ac:dyDescent="0.2">
      <c r="D200" s="108"/>
      <c r="E200" s="108"/>
    </row>
    <row r="201" spans="4:5" x14ac:dyDescent="0.2">
      <c r="D201" s="108"/>
      <c r="E201" s="108"/>
    </row>
    <row r="202" spans="4:5" x14ac:dyDescent="0.2">
      <c r="D202" s="108"/>
      <c r="E202" s="108"/>
    </row>
    <row r="203" spans="4:5" x14ac:dyDescent="0.2">
      <c r="D203" s="108"/>
      <c r="E203" s="108"/>
    </row>
    <row r="204" spans="4:5" x14ac:dyDescent="0.2">
      <c r="D204" s="108"/>
      <c r="E204" s="108"/>
    </row>
    <row r="205" spans="4:5" x14ac:dyDescent="0.2">
      <c r="D205" s="108"/>
      <c r="E205" s="108"/>
    </row>
    <row r="206" spans="4:5" x14ac:dyDescent="0.2">
      <c r="D206" s="108"/>
      <c r="E206" s="108"/>
    </row>
    <row r="207" spans="4:5" x14ac:dyDescent="0.2">
      <c r="D207" s="108"/>
      <c r="E207" s="108"/>
    </row>
    <row r="208" spans="4:5" x14ac:dyDescent="0.2">
      <c r="D208" s="108"/>
      <c r="E208" s="108"/>
    </row>
    <row r="209" spans="4:5" x14ac:dyDescent="0.2">
      <c r="D209" s="108"/>
      <c r="E209" s="108"/>
    </row>
    <row r="210" spans="4:5" x14ac:dyDescent="0.2">
      <c r="D210" s="108"/>
      <c r="E210" s="108"/>
    </row>
    <row r="211" spans="4:5" x14ac:dyDescent="0.2">
      <c r="D211" s="108"/>
      <c r="E211" s="108"/>
    </row>
    <row r="212" spans="4:5" x14ac:dyDescent="0.2">
      <c r="D212" s="108"/>
      <c r="E212" s="108"/>
    </row>
    <row r="213" spans="4:5" x14ac:dyDescent="0.2">
      <c r="D213" s="108"/>
      <c r="E213" s="108"/>
    </row>
    <row r="214" spans="4:5" x14ac:dyDescent="0.2">
      <c r="D214" s="108"/>
      <c r="E214" s="108"/>
    </row>
    <row r="215" spans="4:5" x14ac:dyDescent="0.2">
      <c r="D215" s="108"/>
      <c r="E215" s="108"/>
    </row>
    <row r="216" spans="4:5" x14ac:dyDescent="0.2">
      <c r="D216" s="108"/>
      <c r="E216" s="108"/>
    </row>
    <row r="217" spans="4:5" x14ac:dyDescent="0.2">
      <c r="D217" s="108"/>
      <c r="E217" s="108"/>
    </row>
    <row r="218" spans="4:5" x14ac:dyDescent="0.2">
      <c r="D218" s="108"/>
      <c r="E218" s="108"/>
    </row>
    <row r="219" spans="4:5" x14ac:dyDescent="0.2">
      <c r="D219" s="108"/>
      <c r="E219" s="108"/>
    </row>
    <row r="220" spans="4:5" x14ac:dyDescent="0.2">
      <c r="D220" s="108"/>
      <c r="E220" s="108"/>
    </row>
  </sheetData>
  <mergeCells count="14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:E39 B59 C59:D59 B81:C81 B68:E68 E59 B49:E49 B31:E31 B153:C153 B144:C144 B134:C134 B21:E21 B90:C90 B102:C102 B125:C125 B107:C107 B73:B75 B110 B113 B116 B119 C73:C75 C119 C116 C113 C11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2017-10-23T22:49:27Z</dcterms:modified>
</cp:coreProperties>
</file>