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FI KI\3q 2017 - konsolidirano\Za potpis\"/>
    </mc:Choice>
  </mc:AlternateContent>
  <bookViews>
    <workbookView xWindow="0" yWindow="0" windowWidth="28800" windowHeight="1213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Bilješke!$A$1:$E$146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K7" i="27" l="1"/>
  <c r="C102" i="26"/>
  <c r="E21" i="26" l="1"/>
  <c r="D21" i="26"/>
  <c r="C113" i="26" l="1"/>
  <c r="B113" i="26"/>
  <c r="B102" i="26"/>
  <c r="B118" i="26" l="1"/>
  <c r="C118" i="26"/>
  <c r="L9" i="22" l="1"/>
  <c r="J39" i="23" l="1"/>
  <c r="J32" i="23"/>
  <c r="K32" i="27" l="1"/>
  <c r="K25" i="27"/>
  <c r="K39" i="23" s="1"/>
  <c r="J51" i="27"/>
  <c r="J54" i="27" s="1"/>
  <c r="J55" i="27" s="1"/>
  <c r="K36" i="27"/>
  <c r="J36" i="27"/>
  <c r="J32" i="27"/>
  <c r="J28" i="27"/>
  <c r="J25" i="27"/>
  <c r="J7" i="27"/>
  <c r="J23" i="27"/>
  <c r="J42" i="27" l="1"/>
  <c r="J52" i="27" s="1"/>
  <c r="K28" i="27"/>
  <c r="K32" i="23" l="1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G14" i="25"/>
  <c r="G16" i="25" s="1"/>
  <c r="H14" i="25"/>
  <c r="H16" i="25" s="1"/>
  <c r="I14" i="25"/>
  <c r="E14" i="25"/>
  <c r="E16" i="25" s="1"/>
  <c r="L18" i="25"/>
  <c r="L17" i="25"/>
  <c r="L11" i="25"/>
  <c r="L12" i="25"/>
  <c r="L13" i="25"/>
  <c r="L10" i="25"/>
  <c r="L8" i="25"/>
  <c r="L7" i="25"/>
  <c r="J9" i="25"/>
  <c r="F9" i="25"/>
  <c r="G9" i="25"/>
  <c r="H9" i="25"/>
  <c r="I9" i="25"/>
  <c r="E9" i="25"/>
  <c r="G23" i="25" l="1"/>
  <c r="H23" i="25"/>
  <c r="F23" i="25"/>
  <c r="L9" i="25"/>
  <c r="E23" i="25"/>
  <c r="J23" i="25"/>
  <c r="L22" i="25"/>
  <c r="L14" i="25"/>
  <c r="K12" i="22" l="1"/>
  <c r="J12" i="22"/>
  <c r="J9" i="22"/>
  <c r="K9" i="22"/>
  <c r="J26" i="22" l="1"/>
  <c r="J28" i="22" s="1"/>
  <c r="K26" i="22"/>
  <c r="K28" i="22" s="1"/>
  <c r="K30" i="22" s="1"/>
  <c r="K33" i="22" s="1"/>
  <c r="K34" i="22" s="1"/>
  <c r="J30" i="22" l="1"/>
  <c r="J33" i="22" s="1"/>
  <c r="J34" i="22" s="1"/>
  <c r="E13" i="26" l="1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37" i="26" l="1"/>
  <c r="C75" i="26" l="1"/>
  <c r="B146" i="26"/>
  <c r="B137" i="26"/>
  <c r="B127" i="26"/>
  <c r="B75" i="26"/>
  <c r="C59" i="26" l="1"/>
  <c r="J56" i="27"/>
  <c r="C68" i="26"/>
  <c r="E68" i="26"/>
  <c r="B68" i="26"/>
  <c r="B59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J35" i="22"/>
  <c r="C127" i="26"/>
  <c r="D59" i="26" l="1"/>
  <c r="E59" i="26"/>
  <c r="M12" i="22" l="1"/>
  <c r="L12" i="22"/>
  <c r="M9" i="22"/>
  <c r="K42" i="27" l="1"/>
  <c r="K23" i="27" l="1"/>
  <c r="L26" i="22"/>
  <c r="L28" i="22" s="1"/>
  <c r="L30" i="22" s="1"/>
  <c r="L33" i="22" l="1"/>
  <c r="L34" i="22"/>
  <c r="L35" i="22" s="1"/>
  <c r="L15" i="25"/>
  <c r="I16" i="25"/>
  <c r="L16" i="25" l="1"/>
  <c r="L23" i="25" s="1"/>
  <c r="I23" i="25"/>
  <c r="K23" i="23" l="1"/>
  <c r="K14" i="23" l="1"/>
  <c r="M26" i="22" l="1"/>
  <c r="M28" i="22" s="1"/>
  <c r="M30" i="22" s="1"/>
  <c r="M33" i="22" s="1"/>
  <c r="M34" i="22" l="1"/>
  <c r="M35" i="22" s="1"/>
  <c r="K7" i="23"/>
  <c r="K28" i="23" s="1"/>
  <c r="K30" i="23" s="1"/>
  <c r="K46" i="23" s="1"/>
  <c r="K48" i="23" s="1"/>
  <c r="K50" i="23" s="1"/>
  <c r="K51" i="27" l="1"/>
  <c r="K52" i="27" l="1"/>
  <c r="K54" i="27"/>
  <c r="K55" i="27" l="1"/>
  <c r="K56" i="27" s="1"/>
</calcChain>
</file>

<file path=xl/sharedStrings.xml><?xml version="1.0" encoding="utf-8"?>
<sst xmlns="http://schemas.openxmlformats.org/spreadsheetml/2006/main" count="441" uniqueCount="330">
  <si>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</si>
  <si>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</si>
  <si>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</si>
  <si>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</si>
  <si>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</si>
  <si>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</si>
  <si>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</si>
  <si>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</si>
  <si>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</si>
  <si>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</si>
  <si>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</si>
  <si>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</si>
  <si>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</si>
  <si>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</si>
  <si>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</si>
  <si>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</si>
  <si>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</si>
  <si>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</si>
  <si>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</si>
  <si>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</si>
  <si>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</si>
  <si>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</si>
  <si>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</si>
  <si>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</si>
  <si>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</si>
  <si>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</si>
  <si>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</si>
  <si>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</si>
  <si>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</si>
  <si>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</si>
  <si>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</si>
  <si>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</si>
  <si>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</si>
  <si>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</si>
  <si>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</si>
  <si>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</si>
  <si>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</si>
  <si>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</si>
  <si>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</si>
  <si>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</si>
  <si>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</si>
  <si>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</si>
  <si>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</si>
  <si>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</si>
  <si>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</si>
  <si>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</si>
  <si>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</si>
  <si>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</si>
  <si>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</si>
  <si>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</si>
  <si>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</si>
  <si>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</si>
  <si>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</si>
  <si>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</si>
  <si>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</si>
  <si>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</si>
  <si>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</si>
  <si>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</si>
  <si>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</si>
  <si>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</si>
  <si>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</si>
  <si>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</si>
  <si>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</si>
  <si>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</si>
  <si>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</si>
  <si>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</si>
  <si>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</si>
  <si>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</si>
  <si>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</si>
  <si>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</si>
  <si>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</si>
  <si>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</si>
  <si>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</si>
  <si>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</si>
  <si>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</si>
  <si>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</si>
  <si>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</si>
  <si>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</si>
  <si>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</si>
  <si>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</si>
  <si>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</si>
  <si>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</si>
  <si>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</si>
  <si>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</si>
  <si>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</si>
  <si>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</si>
  <si>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</si>
  <si>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</si>
  <si>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</si>
  <si>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</si>
  <si>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</si>
  <si>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</si>
  <si>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</si>
  <si>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</si>
  <si>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</si>
  <si>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</si>
  <si>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</si>
  <si>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</si>
  <si>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</si>
  <si>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</si>
  <si>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</si>
  <si>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</si>
  <si>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</si>
  <si>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</si>
  <si>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</si>
  <si>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</si>
  <si>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</si>
  <si>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</si>
  <si>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</si>
  <si>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</si>
  <si>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</si>
  <si>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</si>
  <si>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</si>
  <si>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</si>
  <si>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</si>
  <si>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</si>
  <si>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</si>
  <si>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</si>
  <si>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</si>
  <si>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</si>
  <si>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</si>
  <si>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</si>
  <si>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</si>
  <si>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</si>
  <si>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</si>
  <si>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</si>
  <si>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</si>
  <si>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</si>
  <si>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</si>
  <si>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</si>
  <si>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</si>
  <si>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</si>
  <si>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</si>
  <si>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</si>
  <si>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</si>
  <si>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</si>
  <si>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</si>
  <si>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</si>
  <si>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</si>
  <si>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</si>
  <si>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</si>
  <si>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</si>
  <si>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</si>
  <si>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</si>
  <si>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</si>
  <si>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</si>
  <si>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</si>
  <si>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</si>
  <si>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</si>
  <si>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</si>
  <si>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</si>
  <si>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</si>
  <si>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</si>
  <si>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</si>
  <si>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</si>
  <si>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</si>
  <si>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</si>
  <si>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</si>
  <si>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</si>
  <si>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</si>
  <si>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</si>
  <si>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</si>
  <si>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</si>
  <si>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</si>
  <si>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</si>
  <si>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</si>
  <si>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</si>
  <si>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</si>
  <si>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</si>
  <si>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</si>
  <si>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</si>
  <si>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</si>
  <si>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</si>
  <si>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</si>
  <si>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</si>
  <si>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</si>
  <si>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</si>
  <si>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</si>
  <si>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</si>
  <si>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</si>
  <si>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</si>
  <si>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</si>
  <si>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</si>
  <si>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</si>
  <si>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</si>
  <si>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</si>
  <si>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</si>
  <si>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</si>
  <si>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</si>
  <si>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</si>
  <si>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</si>
  <si>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</si>
  <si>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</si>
  <si>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</si>
  <si>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</si>
  <si>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</si>
  <si>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</si>
  <si>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</si>
  <si>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</si>
  <si>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</si>
  <si>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</si>
  <si>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</si>
  <si>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</si>
  <si>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</si>
  <si>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</si>
  <si>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</si>
  <si>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</si>
  <si>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</si>
  <si>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</si>
  <si>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</si>
  <si>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</si>
  <si>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</si>
  <si>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</si>
  <si>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</si>
  <si>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</si>
  <si>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</si>
  <si>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</si>
  <si>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</si>
  <si>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</si>
  <si>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</si>
  <si>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</si>
  <si>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</si>
  <si>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</si>
  <si>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</si>
  <si>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</si>
  <si>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</si>
  <si>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</si>
  <si>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</si>
  <si>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</si>
  <si>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</si>
  <si>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</si>
  <si>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</si>
  <si>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</si>
  <si>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</si>
  <si>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</si>
  <si>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</si>
  <si>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</si>
  <si>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</si>
  <si>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</si>
  <si>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</si>
  <si>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</si>
  <si>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</si>
  <si>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</si>
  <si>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</si>
  <si>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</si>
  <si>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</si>
  <si>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</si>
  <si>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</si>
  <si>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</si>
  <si>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</si>
  <si>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</si>
  <si>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</si>
  <si>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</si>
  <si>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</si>
  <si>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</si>
  <si>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</si>
  <si>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</si>
  <si>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</si>
  <si>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</si>
  <si>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</si>
  <si>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</si>
  <si>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</si>
  <si>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</si>
  <si>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</si>
  <si>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</si>
  <si>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</si>
  <si>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</si>
  <si>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</si>
  <si>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</si>
  <si>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</si>
  <si>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</si>
  <si>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</si>
  <si>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</si>
  <si>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</si>
  <si>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</si>
  <si>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</si>
  <si>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</si>
  <si>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</si>
  <si>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</si>
  <si>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</si>
  <si>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</si>
  <si>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</si>
  <si>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</si>
  <si>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</si>
  <si>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</si>
  <si>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</si>
  <si>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</si>
  <si>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</si>
  <si>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31.12.2016.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</si>
  <si>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</si>
  <si>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</si>
  <si>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</si>
  <si>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</si>
  <si>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</si>
  <si>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</si>
  <si>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</si>
  <si>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</si>
  <si>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</si>
  <si>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</si>
  <si>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</si>
  <si>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</si>
  <si>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</si>
  <si>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</si>
  <si>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</si>
  <si>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</si>
  <si>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</si>
  <si>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</si>
  <si>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</si>
  <si>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</si>
  <si>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</si>
  <si>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</si>
  <si>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</si>
  <si>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Strojarska 20, 10000 Zagreb</t>
  </si>
  <si>
    <t>Bruto</t>
  </si>
  <si>
    <t>Krediti financijskim institucijama</t>
  </si>
  <si>
    <t>Krediti trgovačkim društvima</t>
  </si>
  <si>
    <t>Krediti stanovništvu</t>
  </si>
  <si>
    <t>Ostali krediti</t>
  </si>
  <si>
    <t>UKUPNO BRUTO KREDITI</t>
  </si>
  <si>
    <t>Ispravci vrijednosti kredita i potraživanja</t>
  </si>
  <si>
    <t>01.01.2017.</t>
  </si>
  <si>
    <t>017</t>
  </si>
  <si>
    <t>Tomašek David</t>
  </si>
  <si>
    <t>014804900</t>
  </si>
  <si>
    <t>david.tomasek@hpb.hr</t>
  </si>
  <si>
    <t>30.09.2017.</t>
  </si>
  <si>
    <t>Prethodno razdoblje 01.01. - 30.09.2016.</t>
  </si>
  <si>
    <t>Prethodno razdoblje 01.01. - 30.09.2017.</t>
  </si>
  <si>
    <t>Karadjole Domagoj
Mrvelj Mladen</t>
  </si>
  <si>
    <t>(osobe ovlaštene za zastupanje)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</si>
</sst>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6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vertical="center" shrinkToFit="1"/>
      <protection hidden="1"/>
    </xf>
    <xf numFmtId="0" fontId="5" fillId="48" borderId="27" xfId="2581" applyFont="1" applyFill="1" applyBorder="1" applyAlignment="1">
      <alignment horizontal="left" wrapText="1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27" xfId="2584" applyFont="1" applyFill="1" applyBorder="1" applyAlignment="1">
      <alignment horizontal="left" vertical="center"/>
    </xf>
    <xf numFmtId="0" fontId="6" fillId="48" borderId="27" xfId="2584" applyFont="1" applyFill="1" applyBorder="1" applyAlignment="1">
      <alignment horizontal="left" vertical="center" indent="1"/>
    </xf>
    <xf numFmtId="0" fontId="6" fillId="48" borderId="27" xfId="2584" applyFont="1" applyFill="1" applyBorder="1" applyAlignment="1">
      <alignment horizontal="left" wrapText="1" indent="1"/>
    </xf>
    <xf numFmtId="0" fontId="24" fillId="48" borderId="27" xfId="2584" applyFont="1" applyFill="1" applyBorder="1" applyAlignment="1">
      <alignment horizontal="left" wrapText="1" indent="2"/>
    </xf>
    <xf numFmtId="0" fontId="5" fillId="48" borderId="27" xfId="2584" applyFont="1" applyFill="1" applyBorder="1" applyAlignment="1">
      <alignment horizontal="left" wrapText="1"/>
    </xf>
    <xf numFmtId="0" fontId="9" fillId="48" borderId="8" xfId="2629" applyFont="1" applyFill="1" applyBorder="1" applyAlignment="1" applyProtection="1">
      <alignment horizontal="center" vertical="center"/>
      <protection locked="0" hidden="1"/>
    </xf>
    <xf numFmtId="49" fontId="5" fillId="48" borderId="15" xfId="0" applyNumberFormat="1" applyFont="1" applyFill="1" applyBorder="1" applyAlignment="1">
      <alignment horizontal="center" vertical="center"/>
    </xf>
    <xf numFmtId="166" fontId="6" fillId="48" borderId="0" xfId="2762" applyNumberFormat="1" applyFont="1" applyFill="1" applyAlignment="1"/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48" borderId="14" xfId="1807" applyFont="1" applyFill="1" applyBorder="1" applyAlignment="1" applyProtection="1">
      <alignment horizontal="right" vertical="center" shrinkToFit="1"/>
      <protection hidden="1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3" fillId="48" borderId="12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629" applyFont="1" applyFill="1" applyBorder="1" applyAlignment="1" applyProtection="1">
      <alignment vertical="center"/>
      <protection hidden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161925</xdr:colOff>
      <xdr:row>2</xdr:row>
      <xdr:rowOff>152400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33129</xdr:colOff>
      <xdr:row>0</xdr:row>
      <xdr:rowOff>49694</xdr:rowOff>
    </xdr:from>
    <xdr:to>
      <xdr:col>2</xdr:col>
      <xdr:colOff>159853</xdr:colOff>
      <xdr:row>2</xdr:row>
      <xdr:rowOff>142459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9" y="49694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55245</xdr:rowOff>
    </xdr:from>
    <xdr:to>
      <xdr:col>2</xdr:col>
      <xdr:colOff>169545</xdr:colOff>
      <xdr:row>2</xdr:row>
      <xdr:rowOff>150495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5524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40215</xdr:colOff>
      <xdr:row>0</xdr:row>
      <xdr:rowOff>23284</xdr:rowOff>
    </xdr:from>
    <xdr:to>
      <xdr:col>2</xdr:col>
      <xdr:colOff>165098</xdr:colOff>
      <xdr:row>2</xdr:row>
      <xdr:rowOff>120651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5" y="23284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M19" sqref="M19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4" t="s">
        <v>194</v>
      </c>
      <c r="B1" s="234"/>
      <c r="C1" s="1"/>
      <c r="D1" s="1"/>
      <c r="E1" s="1"/>
      <c r="F1" s="1"/>
      <c r="G1" s="1"/>
      <c r="H1" s="1"/>
      <c r="I1" s="1"/>
      <c r="J1" s="1"/>
    </row>
    <row r="2" spans="1:10" x14ac:dyDescent="0.2">
      <c r="A2" s="189" t="s">
        <v>176</v>
      </c>
      <c r="B2" s="189"/>
      <c r="C2" s="189"/>
      <c r="D2" s="190"/>
      <c r="E2" s="3" t="s">
        <v>320</v>
      </c>
      <c r="F2" s="185"/>
      <c r="G2" s="4" t="s">
        <v>69</v>
      </c>
      <c r="H2" s="3" t="s">
        <v>325</v>
      </c>
      <c r="I2" s="40"/>
      <c r="J2" s="1"/>
    </row>
    <row r="3" spans="1:10" x14ac:dyDescent="0.2">
      <c r="A3" s="5"/>
      <c r="B3" s="5"/>
      <c r="C3" s="5"/>
      <c r="D3" s="5"/>
      <c r="E3" s="6"/>
      <c r="F3" s="6"/>
      <c r="G3" s="5"/>
      <c r="H3" s="5"/>
      <c r="I3" s="41"/>
      <c r="J3" s="1"/>
    </row>
    <row r="4" spans="1:10" ht="14.25" customHeight="1" x14ac:dyDescent="0.2">
      <c r="A4" s="191" t="s">
        <v>195</v>
      </c>
      <c r="B4" s="191"/>
      <c r="C4" s="191"/>
      <c r="D4" s="191"/>
      <c r="E4" s="191"/>
      <c r="F4" s="191"/>
      <c r="G4" s="191"/>
      <c r="H4" s="191"/>
      <c r="I4" s="191"/>
      <c r="J4" s="1"/>
    </row>
    <row r="5" spans="1:10" x14ac:dyDescent="0.2">
      <c r="A5" s="12"/>
      <c r="B5" s="7"/>
      <c r="C5" s="7"/>
      <c r="D5" s="7"/>
      <c r="E5" s="8"/>
      <c r="F5" s="9"/>
      <c r="G5" s="10"/>
      <c r="H5" s="11"/>
      <c r="I5" s="7"/>
      <c r="J5" s="1"/>
    </row>
    <row r="6" spans="1:10" x14ac:dyDescent="0.2">
      <c r="A6" s="192" t="s">
        <v>153</v>
      </c>
      <c r="B6" s="193"/>
      <c r="C6" s="194" t="s">
        <v>208</v>
      </c>
      <c r="D6" s="195"/>
      <c r="E6" s="196"/>
      <c r="F6" s="196"/>
      <c r="G6" s="196"/>
      <c r="H6" s="196"/>
      <c r="I6" s="36"/>
      <c r="J6" s="1"/>
    </row>
    <row r="7" spans="1:10" x14ac:dyDescent="0.2">
      <c r="A7" s="37"/>
      <c r="B7" s="37"/>
      <c r="C7" s="12"/>
      <c r="D7" s="12"/>
      <c r="E7" s="196"/>
      <c r="F7" s="196"/>
      <c r="G7" s="196"/>
      <c r="H7" s="196"/>
      <c r="I7" s="36"/>
      <c r="J7" s="1"/>
    </row>
    <row r="8" spans="1:10" x14ac:dyDescent="0.2">
      <c r="A8" s="197" t="s">
        <v>7</v>
      </c>
      <c r="B8" s="198"/>
      <c r="C8" s="194" t="s">
        <v>209</v>
      </c>
      <c r="D8" s="195"/>
      <c r="E8" s="196"/>
      <c r="F8" s="196"/>
      <c r="G8" s="196"/>
      <c r="H8" s="196"/>
      <c r="I8" s="12"/>
      <c r="J8" s="1"/>
    </row>
    <row r="9" spans="1:10" x14ac:dyDescent="0.2">
      <c r="A9" s="38"/>
      <c r="B9" s="38"/>
      <c r="C9" s="13"/>
      <c r="D9" s="12"/>
      <c r="E9" s="12"/>
      <c r="F9" s="12"/>
      <c r="G9" s="12"/>
      <c r="H9" s="12"/>
      <c r="I9" s="12"/>
      <c r="J9" s="1"/>
    </row>
    <row r="10" spans="1:10" x14ac:dyDescent="0.2">
      <c r="A10" s="217" t="s">
        <v>68</v>
      </c>
      <c r="B10" s="218"/>
      <c r="C10" s="194" t="s">
        <v>210</v>
      </c>
      <c r="D10" s="195"/>
      <c r="E10" s="12"/>
      <c r="F10" s="12"/>
      <c r="G10" s="12"/>
      <c r="H10" s="12"/>
      <c r="I10" s="12"/>
      <c r="J10" s="1"/>
    </row>
    <row r="11" spans="1:10" x14ac:dyDescent="0.2">
      <c r="A11" s="218"/>
      <c r="B11" s="218"/>
      <c r="C11" s="12"/>
      <c r="D11" s="12"/>
      <c r="E11" s="12"/>
      <c r="F11" s="12"/>
      <c r="G11" s="12"/>
      <c r="H11" s="12"/>
      <c r="I11" s="12"/>
      <c r="J11" s="1"/>
    </row>
    <row r="12" spans="1:10" x14ac:dyDescent="0.2">
      <c r="A12" s="192" t="s">
        <v>8</v>
      </c>
      <c r="B12" s="193"/>
      <c r="C12" s="211" t="s">
        <v>211</v>
      </c>
      <c r="D12" s="216"/>
      <c r="E12" s="216"/>
      <c r="F12" s="216"/>
      <c r="G12" s="216"/>
      <c r="H12" s="216"/>
      <c r="I12" s="216"/>
      <c r="J12" s="1"/>
    </row>
    <row r="13" spans="1:10" x14ac:dyDescent="0.2">
      <c r="A13" s="37"/>
      <c r="B13" s="37"/>
      <c r="C13" s="14"/>
      <c r="D13" s="12"/>
      <c r="E13" s="12"/>
      <c r="F13" s="12"/>
      <c r="G13" s="12"/>
      <c r="H13" s="12"/>
      <c r="I13" s="12"/>
      <c r="J13" s="1"/>
    </row>
    <row r="14" spans="1:10" x14ac:dyDescent="0.2">
      <c r="A14" s="192" t="s">
        <v>28</v>
      </c>
      <c r="B14" s="193"/>
      <c r="C14" s="219">
        <v>10000</v>
      </c>
      <c r="D14" s="220"/>
      <c r="E14" s="12"/>
      <c r="F14" s="211" t="s">
        <v>212</v>
      </c>
      <c r="G14" s="216"/>
      <c r="H14" s="216"/>
      <c r="I14" s="216"/>
      <c r="J14" s="1"/>
    </row>
    <row r="15" spans="1:10" x14ac:dyDescent="0.2">
      <c r="A15" s="37"/>
      <c r="B15" s="37"/>
      <c r="C15" s="12"/>
      <c r="D15" s="12"/>
      <c r="E15" s="12"/>
      <c r="F15" s="12"/>
      <c r="G15" s="12"/>
      <c r="H15" s="12"/>
      <c r="I15" s="12"/>
      <c r="J15" s="1"/>
    </row>
    <row r="16" spans="1:10" x14ac:dyDescent="0.2">
      <c r="A16" s="192" t="s">
        <v>29</v>
      </c>
      <c r="B16" s="193"/>
      <c r="C16" s="211" t="s">
        <v>213</v>
      </c>
      <c r="D16" s="216"/>
      <c r="E16" s="216"/>
      <c r="F16" s="216"/>
      <c r="G16" s="216"/>
      <c r="H16" s="216"/>
      <c r="I16" s="216"/>
      <c r="J16" s="1"/>
    </row>
    <row r="17" spans="1:10" x14ac:dyDescent="0.2">
      <c r="A17" s="37"/>
      <c r="B17" s="37"/>
      <c r="C17" s="12"/>
      <c r="D17" s="12"/>
      <c r="E17" s="12"/>
      <c r="F17" s="12"/>
      <c r="G17" s="12"/>
      <c r="H17" s="12"/>
      <c r="I17" s="12"/>
      <c r="J17" s="1"/>
    </row>
    <row r="18" spans="1:10" x14ac:dyDescent="0.2">
      <c r="A18" s="192" t="s">
        <v>30</v>
      </c>
      <c r="B18" s="193"/>
      <c r="C18" s="209" t="s">
        <v>214</v>
      </c>
      <c r="D18" s="210"/>
      <c r="E18" s="210"/>
      <c r="F18" s="210"/>
      <c r="G18" s="210"/>
      <c r="H18" s="210"/>
      <c r="I18" s="210"/>
      <c r="J18" s="1"/>
    </row>
    <row r="19" spans="1:10" x14ac:dyDescent="0.2">
      <c r="A19" s="37"/>
      <c r="B19" s="37"/>
      <c r="C19" s="14"/>
      <c r="D19" s="12"/>
      <c r="E19" s="12"/>
      <c r="F19" s="12"/>
      <c r="G19" s="12"/>
      <c r="H19" s="12"/>
      <c r="I19" s="12"/>
      <c r="J19" s="1"/>
    </row>
    <row r="20" spans="1:10" x14ac:dyDescent="0.2">
      <c r="A20" s="192" t="s">
        <v>31</v>
      </c>
      <c r="B20" s="193"/>
      <c r="C20" s="209" t="s">
        <v>215</v>
      </c>
      <c r="D20" s="210"/>
      <c r="E20" s="210"/>
      <c r="F20" s="210"/>
      <c r="G20" s="210"/>
      <c r="H20" s="210"/>
      <c r="I20" s="210"/>
      <c r="J20" s="1"/>
    </row>
    <row r="21" spans="1:10" x14ac:dyDescent="0.2">
      <c r="A21" s="37"/>
      <c r="B21" s="37"/>
      <c r="C21" s="14"/>
      <c r="D21" s="12"/>
      <c r="E21" s="12"/>
      <c r="F21" s="12"/>
      <c r="G21" s="12"/>
      <c r="H21" s="12"/>
      <c r="I21" s="12"/>
      <c r="J21" s="1"/>
    </row>
    <row r="22" spans="1:10" x14ac:dyDescent="0.2">
      <c r="A22" s="192" t="s">
        <v>9</v>
      </c>
      <c r="B22" s="193"/>
      <c r="C22" s="15">
        <v>133</v>
      </c>
      <c r="D22" s="211" t="s">
        <v>212</v>
      </c>
      <c r="E22" s="212"/>
      <c r="F22" s="213"/>
      <c r="G22" s="214"/>
      <c r="H22" s="215"/>
      <c r="I22" s="23"/>
      <c r="J22" s="1"/>
    </row>
    <row r="23" spans="1:10" x14ac:dyDescent="0.2">
      <c r="A23" s="37"/>
      <c r="B23" s="37"/>
      <c r="C23" s="12"/>
      <c r="D23" s="16"/>
      <c r="E23" s="16"/>
      <c r="F23" s="16"/>
      <c r="G23" s="16"/>
      <c r="H23" s="12"/>
      <c r="I23" s="12"/>
      <c r="J23" s="1"/>
    </row>
    <row r="24" spans="1:10" x14ac:dyDescent="0.2">
      <c r="A24" s="192" t="s">
        <v>10</v>
      </c>
      <c r="B24" s="193"/>
      <c r="C24" s="15">
        <v>21</v>
      </c>
      <c r="D24" s="211" t="s">
        <v>216</v>
      </c>
      <c r="E24" s="212"/>
      <c r="F24" s="212"/>
      <c r="G24" s="213"/>
      <c r="H24" s="35" t="s">
        <v>11</v>
      </c>
      <c r="I24" s="42">
        <v>1152</v>
      </c>
      <c r="J24" s="1"/>
    </row>
    <row r="25" spans="1:10" x14ac:dyDescent="0.2">
      <c r="A25" s="37"/>
      <c r="B25" s="37"/>
      <c r="C25" s="12"/>
      <c r="D25" s="16"/>
      <c r="E25" s="16"/>
      <c r="F25" s="16"/>
      <c r="G25" s="37"/>
      <c r="H25" s="37" t="s">
        <v>204</v>
      </c>
      <c r="I25" s="14"/>
      <c r="J25" s="1"/>
    </row>
    <row r="26" spans="1:10" x14ac:dyDescent="0.2">
      <c r="A26" s="192" t="s">
        <v>33</v>
      </c>
      <c r="B26" s="193"/>
      <c r="C26" s="17" t="s">
        <v>303</v>
      </c>
      <c r="D26" s="18"/>
      <c r="E26" s="1"/>
      <c r="F26" s="19"/>
      <c r="G26" s="192" t="s">
        <v>32</v>
      </c>
      <c r="H26" s="193"/>
      <c r="I26" s="43" t="s">
        <v>217</v>
      </c>
      <c r="J26" s="1"/>
    </row>
    <row r="27" spans="1:10" x14ac:dyDescent="0.2">
      <c r="A27" s="37"/>
      <c r="B27" s="37"/>
      <c r="C27" s="12"/>
      <c r="D27" s="19"/>
      <c r="E27" s="19"/>
      <c r="F27" s="19"/>
      <c r="G27" s="19"/>
      <c r="H27" s="12"/>
      <c r="I27" s="44"/>
      <c r="J27" s="1"/>
    </row>
    <row r="28" spans="1:10" x14ac:dyDescent="0.2">
      <c r="A28" s="199" t="s">
        <v>12</v>
      </c>
      <c r="B28" s="200"/>
      <c r="C28" s="201"/>
      <c r="D28" s="201"/>
      <c r="E28" s="202" t="s">
        <v>13</v>
      </c>
      <c r="F28" s="203"/>
      <c r="G28" s="203"/>
      <c r="H28" s="227" t="s">
        <v>14</v>
      </c>
      <c r="I28" s="227"/>
      <c r="J28" s="1"/>
    </row>
    <row r="29" spans="1:10" x14ac:dyDescent="0.2">
      <c r="A29" s="1"/>
      <c r="B29" s="1"/>
      <c r="C29" s="1"/>
      <c r="D29" s="12"/>
      <c r="E29" s="12"/>
      <c r="F29" s="12"/>
      <c r="G29" s="12"/>
      <c r="H29" s="20"/>
      <c r="I29" s="44"/>
      <c r="J29" s="1"/>
    </row>
    <row r="30" spans="1:10" x14ac:dyDescent="0.2">
      <c r="A30" s="204" t="s">
        <v>304</v>
      </c>
      <c r="B30" s="205"/>
      <c r="C30" s="205"/>
      <c r="D30" s="206"/>
      <c r="E30" s="211" t="s">
        <v>305</v>
      </c>
      <c r="F30" s="205"/>
      <c r="G30" s="206"/>
      <c r="H30" s="225" t="s">
        <v>306</v>
      </c>
      <c r="I30" s="226"/>
      <c r="J30" s="1"/>
    </row>
    <row r="31" spans="1:10" x14ac:dyDescent="0.2">
      <c r="A31" s="167"/>
      <c r="B31" s="167"/>
      <c r="C31" s="168"/>
      <c r="D31" s="207"/>
      <c r="E31" s="207"/>
      <c r="F31" s="207"/>
      <c r="G31" s="208"/>
      <c r="H31" s="16"/>
      <c r="I31" s="169"/>
      <c r="J31" s="1"/>
    </row>
    <row r="32" spans="1:10" x14ac:dyDescent="0.2">
      <c r="A32" s="204" t="s">
        <v>307</v>
      </c>
      <c r="B32" s="205"/>
      <c r="C32" s="205"/>
      <c r="D32" s="206"/>
      <c r="E32" s="211" t="s">
        <v>312</v>
      </c>
      <c r="F32" s="205"/>
      <c r="G32" s="206"/>
      <c r="H32" s="225" t="s">
        <v>308</v>
      </c>
      <c r="I32" s="226"/>
      <c r="J32" s="1"/>
    </row>
    <row r="33" spans="1:10" x14ac:dyDescent="0.2">
      <c r="A33" s="167"/>
      <c r="B33" s="167"/>
      <c r="C33" s="168"/>
      <c r="D33" s="170"/>
      <c r="E33" s="170"/>
      <c r="F33" s="170"/>
      <c r="G33" s="171"/>
      <c r="H33" s="16"/>
      <c r="I33" s="172"/>
      <c r="J33" s="1"/>
    </row>
    <row r="34" spans="1:10" x14ac:dyDescent="0.2">
      <c r="A34" s="204" t="s">
        <v>309</v>
      </c>
      <c r="B34" s="205"/>
      <c r="C34" s="205"/>
      <c r="D34" s="206"/>
      <c r="E34" s="211" t="s">
        <v>310</v>
      </c>
      <c r="F34" s="205"/>
      <c r="G34" s="206"/>
      <c r="H34" s="225" t="s">
        <v>311</v>
      </c>
      <c r="I34" s="226"/>
      <c r="J34" s="1"/>
    </row>
    <row r="35" spans="1:10" x14ac:dyDescent="0.2">
      <c r="A35" s="167"/>
      <c r="B35" s="167"/>
      <c r="C35" s="168"/>
      <c r="D35" s="170"/>
      <c r="E35" s="170"/>
      <c r="F35" s="170"/>
      <c r="G35" s="171"/>
      <c r="H35" s="16"/>
      <c r="I35" s="172"/>
      <c r="J35" s="1"/>
    </row>
    <row r="36" spans="1:10" x14ac:dyDescent="0.2">
      <c r="A36" s="204"/>
      <c r="B36" s="205"/>
      <c r="C36" s="205"/>
      <c r="D36" s="206"/>
      <c r="E36" s="211"/>
      <c r="F36" s="205"/>
      <c r="G36" s="205"/>
      <c r="H36" s="225"/>
      <c r="I36" s="226"/>
      <c r="J36" s="1"/>
    </row>
    <row r="37" spans="1:10" x14ac:dyDescent="0.2">
      <c r="A37" s="21"/>
      <c r="B37" s="21"/>
      <c r="C37" s="228"/>
      <c r="D37" s="235"/>
      <c r="E37" s="12"/>
      <c r="F37" s="228"/>
      <c r="G37" s="235"/>
      <c r="H37" s="12"/>
      <c r="I37" s="12"/>
      <c r="J37" s="1"/>
    </row>
    <row r="38" spans="1:10" x14ac:dyDescent="0.2">
      <c r="A38" s="222"/>
      <c r="B38" s="223"/>
      <c r="C38" s="223"/>
      <c r="D38" s="224"/>
      <c r="E38" s="233"/>
      <c r="F38" s="223"/>
      <c r="G38" s="223"/>
      <c r="H38" s="194"/>
      <c r="I38" s="221"/>
      <c r="J38" s="1"/>
    </row>
    <row r="39" spans="1:10" x14ac:dyDescent="0.2">
      <c r="A39" s="21"/>
      <c r="B39" s="21"/>
      <c r="C39" s="33"/>
      <c r="D39" s="34"/>
      <c r="E39" s="12"/>
      <c r="F39" s="33"/>
      <c r="G39" s="34"/>
      <c r="H39" s="12"/>
      <c r="I39" s="12"/>
      <c r="J39" s="1"/>
    </row>
    <row r="40" spans="1:10" x14ac:dyDescent="0.2">
      <c r="A40" s="222"/>
      <c r="B40" s="223"/>
      <c r="C40" s="223"/>
      <c r="D40" s="224"/>
      <c r="E40" s="233"/>
      <c r="F40" s="223"/>
      <c r="G40" s="223"/>
      <c r="H40" s="194"/>
      <c r="I40" s="221"/>
      <c r="J40" s="1"/>
    </row>
    <row r="41" spans="1:10" x14ac:dyDescent="0.2">
      <c r="A41" s="23"/>
      <c r="B41" s="22"/>
      <c r="C41" s="22"/>
      <c r="D41" s="22"/>
      <c r="E41" s="23"/>
      <c r="F41" s="22"/>
      <c r="G41" s="22"/>
      <c r="H41" s="24"/>
      <c r="I41" s="24"/>
      <c r="J41" s="1"/>
    </row>
    <row r="42" spans="1:10" x14ac:dyDescent="0.2">
      <c r="A42" s="21"/>
      <c r="B42" s="21"/>
      <c r="C42" s="33"/>
      <c r="D42" s="34"/>
      <c r="E42" s="12"/>
      <c r="F42" s="33"/>
      <c r="G42" s="34"/>
      <c r="H42" s="12"/>
      <c r="I42" s="12"/>
      <c r="J42" s="1"/>
    </row>
    <row r="43" spans="1:10" x14ac:dyDescent="0.2">
      <c r="A43" s="25"/>
      <c r="B43" s="25"/>
      <c r="C43" s="25"/>
      <c r="D43" s="13"/>
      <c r="E43" s="13"/>
      <c r="F43" s="25"/>
      <c r="G43" s="13"/>
      <c r="H43" s="13"/>
      <c r="I43" s="13"/>
      <c r="J43" s="1"/>
    </row>
    <row r="44" spans="1:10" x14ac:dyDescent="0.2">
      <c r="A44" s="217" t="s">
        <v>63</v>
      </c>
      <c r="B44" s="230"/>
      <c r="C44" s="194"/>
      <c r="D44" s="195"/>
      <c r="E44" s="12"/>
      <c r="F44" s="211"/>
      <c r="G44" s="223"/>
      <c r="H44" s="223"/>
      <c r="I44" s="223"/>
      <c r="J44" s="1"/>
    </row>
    <row r="45" spans="1:10" x14ac:dyDescent="0.2">
      <c r="A45" s="21"/>
      <c r="B45" s="21"/>
      <c r="C45" s="228"/>
      <c r="D45" s="235"/>
      <c r="E45" s="12"/>
      <c r="F45" s="228"/>
      <c r="G45" s="229"/>
      <c r="H45" s="26"/>
      <c r="I45" s="26"/>
      <c r="J45" s="1"/>
    </row>
    <row r="46" spans="1:10" x14ac:dyDescent="0.2">
      <c r="A46" s="217" t="s">
        <v>15</v>
      </c>
      <c r="B46" s="230"/>
      <c r="C46" s="211" t="s">
        <v>322</v>
      </c>
      <c r="D46" s="204"/>
      <c r="E46" s="204"/>
      <c r="F46" s="204"/>
      <c r="G46" s="204"/>
      <c r="H46" s="204"/>
      <c r="I46" s="204"/>
      <c r="J46" s="1"/>
    </row>
    <row r="47" spans="1:10" x14ac:dyDescent="0.2">
      <c r="A47" s="37"/>
      <c r="B47" s="37"/>
      <c r="C47" s="14" t="s">
        <v>171</v>
      </c>
      <c r="D47" s="12"/>
      <c r="E47" s="12"/>
      <c r="F47" s="12"/>
      <c r="G47" s="12"/>
      <c r="H47" s="12"/>
      <c r="I47" s="12"/>
      <c r="J47" s="1"/>
    </row>
    <row r="48" spans="1:10" x14ac:dyDescent="0.2">
      <c r="A48" s="217" t="s">
        <v>172</v>
      </c>
      <c r="B48" s="230"/>
      <c r="C48" s="231" t="s">
        <v>323</v>
      </c>
      <c r="D48" s="232"/>
      <c r="E48" s="236"/>
      <c r="F48" s="12"/>
      <c r="G48" s="35" t="s">
        <v>173</v>
      </c>
      <c r="H48" s="231" t="s">
        <v>218</v>
      </c>
      <c r="I48" s="232"/>
      <c r="J48" s="1"/>
    </row>
    <row r="49" spans="1:10" x14ac:dyDescent="0.2">
      <c r="A49" s="37"/>
      <c r="B49" s="37"/>
      <c r="C49" s="14"/>
      <c r="D49" s="12"/>
      <c r="E49" s="12"/>
      <c r="F49" s="12"/>
      <c r="G49" s="12"/>
      <c r="H49" s="12"/>
      <c r="I49" s="12"/>
      <c r="J49" s="1"/>
    </row>
    <row r="50" spans="1:10" x14ac:dyDescent="0.2">
      <c r="A50" s="217" t="s">
        <v>30</v>
      </c>
      <c r="B50" s="230"/>
      <c r="C50" s="237" t="s">
        <v>324</v>
      </c>
      <c r="D50" s="232"/>
      <c r="E50" s="232"/>
      <c r="F50" s="232"/>
      <c r="G50" s="232"/>
      <c r="H50" s="232"/>
      <c r="I50" s="232"/>
      <c r="J50" s="1"/>
    </row>
    <row r="51" spans="1:10" x14ac:dyDescent="0.2">
      <c r="A51" s="37"/>
      <c r="B51" s="37"/>
      <c r="C51" s="12"/>
      <c r="D51" s="12"/>
      <c r="E51" s="12"/>
      <c r="F51" s="12"/>
      <c r="G51" s="12"/>
      <c r="H51" s="12"/>
      <c r="I51" s="12"/>
      <c r="J51" s="1"/>
    </row>
    <row r="52" spans="1:10" ht="22.5" customHeight="1" x14ac:dyDescent="0.2">
      <c r="A52" s="192" t="s">
        <v>0</v>
      </c>
      <c r="B52" s="193"/>
      <c r="C52" s="354" t="s">
        <v>328</v>
      </c>
      <c r="D52" s="204"/>
      <c r="E52" s="204"/>
      <c r="F52" s="204"/>
      <c r="G52" s="204"/>
      <c r="H52" s="204"/>
      <c r="I52" s="204"/>
      <c r="J52" s="1"/>
    </row>
    <row r="53" spans="1:10" x14ac:dyDescent="0.2">
      <c r="A53" s="13"/>
      <c r="B53" s="13"/>
      <c r="C53" s="355" t="s">
        <v>329</v>
      </c>
      <c r="D53" s="243"/>
      <c r="E53" s="243"/>
      <c r="F53" s="243"/>
      <c r="G53" s="243"/>
      <c r="H53" s="243"/>
      <c r="I53" s="32"/>
      <c r="J53" s="1"/>
    </row>
    <row r="54" spans="1:10" x14ac:dyDescent="0.2">
      <c r="A54" s="13"/>
      <c r="B54" s="13"/>
      <c r="C54" s="32"/>
      <c r="D54" s="32"/>
      <c r="E54" s="32"/>
      <c r="F54" s="32"/>
      <c r="G54" s="32"/>
      <c r="H54" s="27"/>
      <c r="I54" s="32"/>
      <c r="J54" s="1"/>
    </row>
    <row r="55" spans="1:10" x14ac:dyDescent="0.2">
      <c r="A55" s="13"/>
      <c r="B55" s="13"/>
      <c r="C55" s="32"/>
      <c r="D55" s="32"/>
      <c r="E55" s="32"/>
      <c r="F55" s="32"/>
      <c r="G55" s="32"/>
      <c r="H55" s="32"/>
      <c r="I55" s="32"/>
      <c r="J55" s="1"/>
    </row>
    <row r="56" spans="1:10" x14ac:dyDescent="0.2">
      <c r="A56" s="13"/>
      <c r="B56" s="238" t="s">
        <v>16</v>
      </c>
      <c r="C56" s="239"/>
      <c r="D56" s="239"/>
      <c r="E56" s="239"/>
      <c r="F56" s="28"/>
      <c r="G56" s="28"/>
      <c r="H56" s="28"/>
      <c r="I56" s="28"/>
      <c r="J56" s="1"/>
    </row>
    <row r="57" spans="1:10" x14ac:dyDescent="0.2">
      <c r="A57" s="13"/>
      <c r="B57" s="238" t="s">
        <v>219</v>
      </c>
      <c r="C57" s="239"/>
      <c r="D57" s="239"/>
      <c r="E57" s="239"/>
      <c r="F57" s="239"/>
      <c r="G57" s="239"/>
      <c r="H57" s="239"/>
      <c r="I57" s="239"/>
      <c r="J57" s="1"/>
    </row>
    <row r="58" spans="1:10" x14ac:dyDescent="0.2">
      <c r="A58" s="13"/>
      <c r="B58" s="238" t="s">
        <v>200</v>
      </c>
      <c r="C58" s="239"/>
      <c r="D58" s="239"/>
      <c r="E58" s="239"/>
      <c r="F58" s="239"/>
      <c r="G58" s="239"/>
      <c r="H58" s="239"/>
      <c r="I58" s="28"/>
      <c r="J58" s="1"/>
    </row>
    <row r="59" spans="1:10" x14ac:dyDescent="0.2">
      <c r="A59" s="13"/>
      <c r="B59" s="238" t="s">
        <v>196</v>
      </c>
      <c r="C59" s="239"/>
      <c r="D59" s="239"/>
      <c r="E59" s="239"/>
      <c r="F59" s="239"/>
      <c r="G59" s="239"/>
      <c r="H59" s="239"/>
      <c r="I59" s="239"/>
      <c r="J59" s="1"/>
    </row>
    <row r="60" spans="1:10" x14ac:dyDescent="0.2">
      <c r="A60" s="13"/>
      <c r="B60" s="238" t="s">
        <v>203</v>
      </c>
      <c r="C60" s="239"/>
      <c r="D60" s="239"/>
      <c r="E60" s="239"/>
      <c r="F60" s="239"/>
      <c r="G60" s="239"/>
      <c r="H60" s="239"/>
      <c r="I60" s="239"/>
      <c r="J60" s="1"/>
    </row>
    <row r="61" spans="1:10" x14ac:dyDescent="0.2">
      <c r="A61" s="13"/>
      <c r="B61" s="29"/>
      <c r="C61" s="29"/>
      <c r="D61" s="29"/>
      <c r="E61" s="29"/>
      <c r="F61" s="29"/>
      <c r="G61" s="29"/>
      <c r="H61" s="32"/>
      <c r="I61" s="32"/>
      <c r="J61" s="1"/>
    </row>
    <row r="62" spans="1:10" x14ac:dyDescent="0.2">
      <c r="A62" s="13"/>
      <c r="B62" s="13"/>
      <c r="C62" s="27"/>
      <c r="D62" s="27"/>
      <c r="E62" s="27"/>
      <c r="F62" s="27"/>
      <c r="G62" s="27"/>
      <c r="H62" s="27"/>
      <c r="I62" s="27"/>
      <c r="J62" s="1"/>
    </row>
    <row r="63" spans="1:10" ht="13.5" thickBot="1" x14ac:dyDescent="0.25">
      <c r="A63" s="30"/>
      <c r="B63" s="30"/>
      <c r="C63" s="31"/>
      <c r="D63" s="30"/>
      <c r="E63" s="12"/>
      <c r="F63" s="12"/>
      <c r="G63" s="30"/>
      <c r="H63" s="31"/>
      <c r="I63" s="30"/>
      <c r="J63" s="1"/>
    </row>
    <row r="64" spans="1:10" x14ac:dyDescent="0.2">
      <c r="A64" s="240" t="s">
        <v>175</v>
      </c>
      <c r="B64" s="240"/>
      <c r="C64" s="240"/>
      <c r="D64" s="240"/>
      <c r="E64" s="235" t="s">
        <v>174</v>
      </c>
      <c r="F64" s="235"/>
      <c r="G64" s="240" t="s">
        <v>175</v>
      </c>
      <c r="H64" s="241"/>
      <c r="I64" s="242"/>
      <c r="J64" s="1"/>
    </row>
    <row r="65" spans="1:10" x14ac:dyDescent="0.2">
      <c r="A65" s="39"/>
      <c r="B65" s="39"/>
      <c r="C65" s="12"/>
      <c r="D65" s="12"/>
      <c r="E65" s="12"/>
      <c r="F65" s="12"/>
      <c r="G65" s="228"/>
      <c r="H65" s="235"/>
      <c r="I65" s="12"/>
      <c r="J65" s="1"/>
    </row>
  </sheetData>
  <protectedRanges>
    <protectedRange sqref="I24" name="Range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E2 H2" name="Range1_15"/>
  </protectedRanges>
  <mergeCells count="76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E64:F64"/>
    <mergeCell ref="A64:D64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7" priority="3" stopIfTrue="1" operator="equal">
      <formula>"DA"</formula>
    </cfRule>
  </conditionalFormatting>
  <conditionalFormatting sqref="H2">
    <cfRule type="cellIs" dxfId="6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H30:I35 C6:D10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zoomScaleNormal="100" workbookViewId="0">
      <selection activeCell="J44" sqref="J44:K50"/>
    </sheetView>
  </sheetViews>
  <sheetFormatPr defaultColWidth="9.140625" defaultRowHeight="12.75" x14ac:dyDescent="0.2"/>
  <cols>
    <col min="1" max="9" width="9.140625" style="69"/>
    <col min="10" max="11" width="15.28515625" style="69" customWidth="1"/>
    <col min="12" max="13" width="11.7109375" style="69" bestFit="1" customWidth="1"/>
    <col min="14" max="16384" width="9.140625" style="69"/>
  </cols>
  <sheetData>
    <row r="1" spans="1:1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88"/>
    </row>
    <row r="2" spans="1:11" x14ac:dyDescent="0.2">
      <c r="A2" s="244" t="s">
        <v>118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x14ac:dyDescent="0.2">
      <c r="A3" s="52"/>
      <c r="B3" s="52"/>
      <c r="C3" s="52"/>
      <c r="D3" s="245" t="s">
        <v>177</v>
      </c>
      <c r="E3" s="246"/>
      <c r="F3" s="247" t="s">
        <v>325</v>
      </c>
      <c r="G3" s="248"/>
      <c r="H3" s="52"/>
      <c r="I3" s="52"/>
      <c r="J3" s="249" t="s">
        <v>185</v>
      </c>
      <c r="K3" s="249"/>
    </row>
    <row r="4" spans="1:11" ht="22.5" x14ac:dyDescent="0.2">
      <c r="A4" s="250" t="s">
        <v>152</v>
      </c>
      <c r="B4" s="250"/>
      <c r="C4" s="250"/>
      <c r="D4" s="250"/>
      <c r="E4" s="250"/>
      <c r="F4" s="250"/>
      <c r="G4" s="250"/>
      <c r="H4" s="250"/>
      <c r="I4" s="136" t="s">
        <v>186</v>
      </c>
      <c r="J4" s="137" t="s">
        <v>205</v>
      </c>
      <c r="K4" s="137" t="s">
        <v>280</v>
      </c>
    </row>
    <row r="5" spans="1:11" x14ac:dyDescent="0.2">
      <c r="A5" s="251">
        <v>1</v>
      </c>
      <c r="B5" s="251"/>
      <c r="C5" s="251"/>
      <c r="D5" s="251"/>
      <c r="E5" s="251"/>
      <c r="F5" s="251"/>
      <c r="G5" s="251"/>
      <c r="H5" s="251"/>
      <c r="I5" s="48">
        <v>2</v>
      </c>
      <c r="J5" s="137">
        <v>3</v>
      </c>
      <c r="K5" s="137">
        <v>4</v>
      </c>
    </row>
    <row r="6" spans="1:11" x14ac:dyDescent="0.2">
      <c r="A6" s="252" t="s">
        <v>120</v>
      </c>
      <c r="B6" s="253"/>
      <c r="C6" s="253"/>
      <c r="D6" s="253"/>
      <c r="E6" s="253"/>
      <c r="F6" s="253"/>
      <c r="G6" s="253"/>
      <c r="H6" s="253"/>
      <c r="I6" s="253"/>
      <c r="J6" s="253"/>
      <c r="K6" s="254"/>
    </row>
    <row r="7" spans="1:11" x14ac:dyDescent="0.2">
      <c r="A7" s="255" t="s">
        <v>78</v>
      </c>
      <c r="B7" s="256"/>
      <c r="C7" s="256"/>
      <c r="D7" s="256"/>
      <c r="E7" s="256"/>
      <c r="F7" s="256"/>
      <c r="G7" s="256"/>
      <c r="H7" s="257"/>
      <c r="I7" s="54">
        <v>1</v>
      </c>
      <c r="J7" s="55">
        <f>+J8+J9</f>
        <v>2263303114</v>
      </c>
      <c r="K7" s="55">
        <f>+K8+K9</f>
        <v>3100192913</v>
      </c>
    </row>
    <row r="8" spans="1:11" x14ac:dyDescent="0.2">
      <c r="A8" s="258" t="s">
        <v>121</v>
      </c>
      <c r="B8" s="259"/>
      <c r="C8" s="259"/>
      <c r="D8" s="259"/>
      <c r="E8" s="259"/>
      <c r="F8" s="259"/>
      <c r="G8" s="259"/>
      <c r="H8" s="260"/>
      <c r="I8" s="56">
        <v>2</v>
      </c>
      <c r="J8" s="57">
        <v>421479852</v>
      </c>
      <c r="K8" s="57">
        <v>544564885</v>
      </c>
    </row>
    <row r="9" spans="1:11" x14ac:dyDescent="0.2">
      <c r="A9" s="258" t="s">
        <v>122</v>
      </c>
      <c r="B9" s="259"/>
      <c r="C9" s="259"/>
      <c r="D9" s="259"/>
      <c r="E9" s="259"/>
      <c r="F9" s="259"/>
      <c r="G9" s="259"/>
      <c r="H9" s="260"/>
      <c r="I9" s="56">
        <v>3</v>
      </c>
      <c r="J9" s="57">
        <v>1841823262</v>
      </c>
      <c r="K9" s="57">
        <v>2555628028</v>
      </c>
    </row>
    <row r="10" spans="1:11" x14ac:dyDescent="0.2">
      <c r="A10" s="258" t="s">
        <v>123</v>
      </c>
      <c r="B10" s="259"/>
      <c r="C10" s="259"/>
      <c r="D10" s="259"/>
      <c r="E10" s="259"/>
      <c r="F10" s="259"/>
      <c r="G10" s="259"/>
      <c r="H10" s="260"/>
      <c r="I10" s="56">
        <v>4</v>
      </c>
      <c r="J10" s="57">
        <v>774135009</v>
      </c>
      <c r="K10" s="57">
        <v>436698700</v>
      </c>
    </row>
    <row r="11" spans="1:11" x14ac:dyDescent="0.2">
      <c r="A11" s="258" t="s">
        <v>124</v>
      </c>
      <c r="B11" s="259"/>
      <c r="C11" s="259"/>
      <c r="D11" s="259"/>
      <c r="E11" s="259"/>
      <c r="F11" s="259"/>
      <c r="G11" s="259"/>
      <c r="H11" s="260"/>
      <c r="I11" s="56">
        <v>5</v>
      </c>
      <c r="J11" s="57">
        <v>415536615</v>
      </c>
      <c r="K11" s="57">
        <v>414640114</v>
      </c>
    </row>
    <row r="12" spans="1:11" ht="22.15" customHeight="1" x14ac:dyDescent="0.2">
      <c r="A12" s="258" t="s">
        <v>38</v>
      </c>
      <c r="B12" s="259"/>
      <c r="C12" s="259"/>
      <c r="D12" s="259"/>
      <c r="E12" s="259"/>
      <c r="F12" s="259"/>
      <c r="G12" s="259"/>
      <c r="H12" s="260"/>
      <c r="I12" s="56">
        <v>6</v>
      </c>
      <c r="J12" s="57">
        <v>696314398</v>
      </c>
      <c r="K12" s="57">
        <v>598546487</v>
      </c>
    </row>
    <row r="13" spans="1:11" ht="22.15" customHeight="1" x14ac:dyDescent="0.2">
      <c r="A13" s="258" t="s">
        <v>39</v>
      </c>
      <c r="B13" s="259"/>
      <c r="C13" s="259"/>
      <c r="D13" s="259"/>
      <c r="E13" s="259"/>
      <c r="F13" s="259"/>
      <c r="G13" s="259"/>
      <c r="H13" s="260"/>
      <c r="I13" s="56">
        <v>7</v>
      </c>
      <c r="J13" s="57">
        <v>2630574528</v>
      </c>
      <c r="K13" s="57">
        <v>2388859389</v>
      </c>
    </row>
    <row r="14" spans="1:11" ht="22.15" customHeight="1" x14ac:dyDescent="0.2">
      <c r="A14" s="258" t="s">
        <v>125</v>
      </c>
      <c r="B14" s="259"/>
      <c r="C14" s="259"/>
      <c r="D14" s="259"/>
      <c r="E14" s="259"/>
      <c r="F14" s="259"/>
      <c r="G14" s="259"/>
      <c r="H14" s="260"/>
      <c r="I14" s="56">
        <v>8</v>
      </c>
      <c r="J14" s="57">
        <v>442835059</v>
      </c>
      <c r="K14" s="57">
        <v>144016101</v>
      </c>
    </row>
    <row r="15" spans="1:11" ht="22.15" customHeight="1" x14ac:dyDescent="0.2">
      <c r="A15" s="258" t="s">
        <v>131</v>
      </c>
      <c r="B15" s="259"/>
      <c r="C15" s="259"/>
      <c r="D15" s="259"/>
      <c r="E15" s="259"/>
      <c r="F15" s="259"/>
      <c r="G15" s="259"/>
      <c r="H15" s="260"/>
      <c r="I15" s="56">
        <v>9</v>
      </c>
      <c r="J15" s="353">
        <v>0</v>
      </c>
      <c r="K15" s="353">
        <v>0</v>
      </c>
    </row>
    <row r="16" spans="1:11" x14ac:dyDescent="0.2">
      <c r="A16" s="258" t="s">
        <v>126</v>
      </c>
      <c r="B16" s="259"/>
      <c r="C16" s="259"/>
      <c r="D16" s="259"/>
      <c r="E16" s="259"/>
      <c r="F16" s="259"/>
      <c r="G16" s="259"/>
      <c r="H16" s="260"/>
      <c r="I16" s="56">
        <v>10</v>
      </c>
      <c r="J16" s="57">
        <v>3780197</v>
      </c>
      <c r="K16" s="353">
        <v>0</v>
      </c>
    </row>
    <row r="17" spans="1:13" x14ac:dyDescent="0.2">
      <c r="A17" s="258" t="s">
        <v>127</v>
      </c>
      <c r="B17" s="259"/>
      <c r="C17" s="259"/>
      <c r="D17" s="259"/>
      <c r="E17" s="259"/>
      <c r="F17" s="259"/>
      <c r="G17" s="259"/>
      <c r="H17" s="260"/>
      <c r="I17" s="56">
        <v>11</v>
      </c>
      <c r="J17" s="57">
        <v>81579680</v>
      </c>
      <c r="K17" s="57">
        <v>77624352</v>
      </c>
    </row>
    <row r="18" spans="1:13" x14ac:dyDescent="0.2">
      <c r="A18" s="258" t="s">
        <v>128</v>
      </c>
      <c r="B18" s="259"/>
      <c r="C18" s="259"/>
      <c r="D18" s="259"/>
      <c r="E18" s="259"/>
      <c r="F18" s="259"/>
      <c r="G18" s="259"/>
      <c r="H18" s="260"/>
      <c r="I18" s="56">
        <v>12</v>
      </c>
      <c r="J18" s="57">
        <v>11406936798</v>
      </c>
      <c r="K18" s="57">
        <v>11766014431</v>
      </c>
      <c r="L18" s="147"/>
    </row>
    <row r="19" spans="1:13" x14ac:dyDescent="0.2">
      <c r="A19" s="261" t="s">
        <v>132</v>
      </c>
      <c r="B19" s="262"/>
      <c r="C19" s="262"/>
      <c r="D19" s="262"/>
      <c r="E19" s="262"/>
      <c r="F19" s="262"/>
      <c r="G19" s="262"/>
      <c r="H19" s="263"/>
      <c r="I19" s="56">
        <v>13</v>
      </c>
      <c r="J19" s="57">
        <v>7930000</v>
      </c>
      <c r="K19" s="57">
        <v>20000000</v>
      </c>
    </row>
    <row r="20" spans="1:13" x14ac:dyDescent="0.2">
      <c r="A20" s="258" t="s">
        <v>129</v>
      </c>
      <c r="B20" s="259"/>
      <c r="C20" s="259"/>
      <c r="D20" s="259"/>
      <c r="E20" s="259"/>
      <c r="F20" s="259"/>
      <c r="G20" s="259"/>
      <c r="H20" s="260"/>
      <c r="I20" s="56">
        <v>14</v>
      </c>
      <c r="J20" s="353">
        <v>0</v>
      </c>
      <c r="K20" s="353">
        <v>0</v>
      </c>
    </row>
    <row r="21" spans="1:13" x14ac:dyDescent="0.2">
      <c r="A21" s="258" t="s">
        <v>130</v>
      </c>
      <c r="B21" s="259"/>
      <c r="C21" s="259"/>
      <c r="D21" s="259"/>
      <c r="E21" s="259"/>
      <c r="F21" s="259"/>
      <c r="G21" s="259"/>
      <c r="H21" s="260"/>
      <c r="I21" s="56">
        <v>15</v>
      </c>
      <c r="J21" s="57">
        <v>155541052</v>
      </c>
      <c r="K21" s="57">
        <v>141413090</v>
      </c>
    </row>
    <row r="22" spans="1:13" x14ac:dyDescent="0.2">
      <c r="A22" s="258" t="s">
        <v>36</v>
      </c>
      <c r="B22" s="259"/>
      <c r="C22" s="259"/>
      <c r="D22" s="259"/>
      <c r="E22" s="259"/>
      <c r="F22" s="259"/>
      <c r="G22" s="259"/>
      <c r="H22" s="260"/>
      <c r="I22" s="56">
        <v>16</v>
      </c>
      <c r="J22" s="57">
        <v>827552055</v>
      </c>
      <c r="K22" s="57">
        <v>584883453</v>
      </c>
    </row>
    <row r="23" spans="1:13" x14ac:dyDescent="0.2">
      <c r="A23" s="264" t="s">
        <v>77</v>
      </c>
      <c r="B23" s="265"/>
      <c r="C23" s="265"/>
      <c r="D23" s="265"/>
      <c r="E23" s="265"/>
      <c r="F23" s="265"/>
      <c r="G23" s="265"/>
      <c r="H23" s="266"/>
      <c r="I23" s="58">
        <v>17</v>
      </c>
      <c r="J23" s="79">
        <f>SUM(J8:J22)</f>
        <v>19706018505</v>
      </c>
      <c r="K23" s="79">
        <f>SUM(K8:K22)</f>
        <v>19672889030</v>
      </c>
    </row>
    <row r="24" spans="1:13" x14ac:dyDescent="0.2">
      <c r="A24" s="267" t="s">
        <v>37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3" x14ac:dyDescent="0.2">
      <c r="A25" s="270" t="s">
        <v>79</v>
      </c>
      <c r="B25" s="271"/>
      <c r="C25" s="271"/>
      <c r="D25" s="271"/>
      <c r="E25" s="271"/>
      <c r="F25" s="271"/>
      <c r="G25" s="271"/>
      <c r="H25" s="272"/>
      <c r="I25" s="50">
        <v>18</v>
      </c>
      <c r="J25" s="55">
        <f>+J26+J27</f>
        <v>620995448</v>
      </c>
      <c r="K25" s="55">
        <f>+K26+K27</f>
        <v>652062586</v>
      </c>
      <c r="L25" s="147"/>
    </row>
    <row r="26" spans="1:13" x14ac:dyDescent="0.2">
      <c r="A26" s="273" t="s">
        <v>40</v>
      </c>
      <c r="B26" s="274"/>
      <c r="C26" s="274"/>
      <c r="D26" s="274"/>
      <c r="E26" s="274"/>
      <c r="F26" s="274"/>
      <c r="G26" s="274"/>
      <c r="H26" s="275"/>
      <c r="I26" s="50">
        <v>19</v>
      </c>
      <c r="J26" s="353">
        <v>0</v>
      </c>
      <c r="K26" s="353">
        <v>0</v>
      </c>
    </row>
    <row r="27" spans="1:13" x14ac:dyDescent="0.2">
      <c r="A27" s="273" t="s">
        <v>41</v>
      </c>
      <c r="B27" s="274"/>
      <c r="C27" s="274"/>
      <c r="D27" s="274"/>
      <c r="E27" s="274"/>
      <c r="F27" s="274"/>
      <c r="G27" s="274"/>
      <c r="H27" s="275"/>
      <c r="I27" s="50">
        <v>20</v>
      </c>
      <c r="J27" s="57">
        <v>620995448</v>
      </c>
      <c r="K27" s="57">
        <v>652062586</v>
      </c>
    </row>
    <row r="28" spans="1:13" x14ac:dyDescent="0.2">
      <c r="A28" s="273" t="s">
        <v>42</v>
      </c>
      <c r="B28" s="274"/>
      <c r="C28" s="274"/>
      <c r="D28" s="274"/>
      <c r="E28" s="274"/>
      <c r="F28" s="274"/>
      <c r="G28" s="274"/>
      <c r="H28" s="275"/>
      <c r="I28" s="50">
        <v>21</v>
      </c>
      <c r="J28" s="60">
        <f>SUM(J29:J31)</f>
        <v>14781982934</v>
      </c>
      <c r="K28" s="60">
        <f>SUM(K29:K31)</f>
        <v>14813806613</v>
      </c>
    </row>
    <row r="29" spans="1:13" x14ac:dyDescent="0.2">
      <c r="A29" s="273" t="s">
        <v>43</v>
      </c>
      <c r="B29" s="274"/>
      <c r="C29" s="274"/>
      <c r="D29" s="274"/>
      <c r="E29" s="274"/>
      <c r="F29" s="274"/>
      <c r="G29" s="274"/>
      <c r="H29" s="275"/>
      <c r="I29" s="50">
        <v>22</v>
      </c>
      <c r="J29" s="57">
        <v>3981010898</v>
      </c>
      <c r="K29" s="57">
        <v>4283905555</v>
      </c>
    </row>
    <row r="30" spans="1:13" x14ac:dyDescent="0.2">
      <c r="A30" s="273" t="s">
        <v>44</v>
      </c>
      <c r="B30" s="274"/>
      <c r="C30" s="274"/>
      <c r="D30" s="274"/>
      <c r="E30" s="274"/>
      <c r="F30" s="274"/>
      <c r="G30" s="274"/>
      <c r="H30" s="275"/>
      <c r="I30" s="50">
        <v>23</v>
      </c>
      <c r="J30" s="57">
        <v>1486719761</v>
      </c>
      <c r="K30" s="57">
        <v>1530372708</v>
      </c>
    </row>
    <row r="31" spans="1:13" x14ac:dyDescent="0.2">
      <c r="A31" s="273" t="s">
        <v>45</v>
      </c>
      <c r="B31" s="274"/>
      <c r="C31" s="274"/>
      <c r="D31" s="274"/>
      <c r="E31" s="274"/>
      <c r="F31" s="274"/>
      <c r="G31" s="274"/>
      <c r="H31" s="275"/>
      <c r="I31" s="50">
        <v>24</v>
      </c>
      <c r="J31" s="57">
        <v>9314252275</v>
      </c>
      <c r="K31" s="57">
        <v>8999528350</v>
      </c>
    </row>
    <row r="32" spans="1:13" x14ac:dyDescent="0.2">
      <c r="A32" s="273" t="s">
        <v>76</v>
      </c>
      <c r="B32" s="274"/>
      <c r="C32" s="274"/>
      <c r="D32" s="274"/>
      <c r="E32" s="274"/>
      <c r="F32" s="274"/>
      <c r="G32" s="274"/>
      <c r="H32" s="275"/>
      <c r="I32" s="50">
        <v>25</v>
      </c>
      <c r="J32" s="60">
        <f>SUM(J33:J34)</f>
        <v>88426108</v>
      </c>
      <c r="K32" s="60">
        <f>SUM(K33:K34)</f>
        <v>5247981</v>
      </c>
      <c r="M32" s="147"/>
    </row>
    <row r="33" spans="1:11" x14ac:dyDescent="0.2">
      <c r="A33" s="273" t="s">
        <v>46</v>
      </c>
      <c r="B33" s="274"/>
      <c r="C33" s="274"/>
      <c r="D33" s="274"/>
      <c r="E33" s="274"/>
      <c r="F33" s="274"/>
      <c r="G33" s="274"/>
      <c r="H33" s="275"/>
      <c r="I33" s="50">
        <v>26</v>
      </c>
      <c r="J33" s="353">
        <v>0</v>
      </c>
      <c r="K33" s="353">
        <v>0</v>
      </c>
    </row>
    <row r="34" spans="1:11" x14ac:dyDescent="0.2">
      <c r="A34" s="273" t="s">
        <v>47</v>
      </c>
      <c r="B34" s="274"/>
      <c r="C34" s="274"/>
      <c r="D34" s="274"/>
      <c r="E34" s="274"/>
      <c r="F34" s="274"/>
      <c r="G34" s="274"/>
      <c r="H34" s="275"/>
      <c r="I34" s="50">
        <v>27</v>
      </c>
      <c r="J34" s="57">
        <v>88426108</v>
      </c>
      <c r="K34" s="57">
        <v>5247981</v>
      </c>
    </row>
    <row r="35" spans="1:11" ht="22.15" customHeight="1" x14ac:dyDescent="0.2">
      <c r="A35" s="273" t="s">
        <v>54</v>
      </c>
      <c r="B35" s="274"/>
      <c r="C35" s="274"/>
      <c r="D35" s="274"/>
      <c r="E35" s="274"/>
      <c r="F35" s="274"/>
      <c r="G35" s="274"/>
      <c r="H35" s="275"/>
      <c r="I35" s="50">
        <v>28</v>
      </c>
      <c r="J35" s="57">
        <v>3640667</v>
      </c>
      <c r="K35" s="353">
        <v>0</v>
      </c>
    </row>
    <row r="36" spans="1:11" x14ac:dyDescent="0.2">
      <c r="A36" s="273" t="s">
        <v>80</v>
      </c>
      <c r="B36" s="274"/>
      <c r="C36" s="274"/>
      <c r="D36" s="274"/>
      <c r="E36" s="274"/>
      <c r="F36" s="274"/>
      <c r="G36" s="274"/>
      <c r="H36" s="275"/>
      <c r="I36" s="50">
        <v>29</v>
      </c>
      <c r="J36" s="352">
        <f>SUM(J37:J38)</f>
        <v>0</v>
      </c>
      <c r="K36" s="352">
        <f>SUM(K37:K38)</f>
        <v>0</v>
      </c>
    </row>
    <row r="37" spans="1:11" x14ac:dyDescent="0.2">
      <c r="A37" s="273" t="s">
        <v>48</v>
      </c>
      <c r="B37" s="274"/>
      <c r="C37" s="274"/>
      <c r="D37" s="274"/>
      <c r="E37" s="274"/>
      <c r="F37" s="274"/>
      <c r="G37" s="274"/>
      <c r="H37" s="275"/>
      <c r="I37" s="50">
        <v>30</v>
      </c>
      <c r="J37" s="353">
        <v>0</v>
      </c>
      <c r="K37" s="353">
        <v>0</v>
      </c>
    </row>
    <row r="38" spans="1:11" x14ac:dyDescent="0.2">
      <c r="A38" s="273" t="s">
        <v>49</v>
      </c>
      <c r="B38" s="274"/>
      <c r="C38" s="274"/>
      <c r="D38" s="274"/>
      <c r="E38" s="274"/>
      <c r="F38" s="274"/>
      <c r="G38" s="274"/>
      <c r="H38" s="275"/>
      <c r="I38" s="50">
        <v>31</v>
      </c>
      <c r="J38" s="353">
        <v>0</v>
      </c>
      <c r="K38" s="353">
        <v>0</v>
      </c>
    </row>
    <row r="39" spans="1:11" x14ac:dyDescent="0.2">
      <c r="A39" s="273" t="s">
        <v>50</v>
      </c>
      <c r="B39" s="274"/>
      <c r="C39" s="274"/>
      <c r="D39" s="274"/>
      <c r="E39" s="274"/>
      <c r="F39" s="274"/>
      <c r="G39" s="274"/>
      <c r="H39" s="275"/>
      <c r="I39" s="50">
        <v>32</v>
      </c>
      <c r="J39" s="353">
        <v>0</v>
      </c>
      <c r="K39" s="353">
        <v>0</v>
      </c>
    </row>
    <row r="40" spans="1:11" x14ac:dyDescent="0.2">
      <c r="A40" s="273" t="s">
        <v>51</v>
      </c>
      <c r="B40" s="274"/>
      <c r="C40" s="274"/>
      <c r="D40" s="274"/>
      <c r="E40" s="274"/>
      <c r="F40" s="274"/>
      <c r="G40" s="274"/>
      <c r="H40" s="275"/>
      <c r="I40" s="50">
        <v>33</v>
      </c>
      <c r="J40" s="353">
        <v>0</v>
      </c>
      <c r="K40" s="353">
        <v>0</v>
      </c>
    </row>
    <row r="41" spans="1:11" x14ac:dyDescent="0.2">
      <c r="A41" s="273" t="s">
        <v>52</v>
      </c>
      <c r="B41" s="274"/>
      <c r="C41" s="274"/>
      <c r="D41" s="274"/>
      <c r="E41" s="274"/>
      <c r="F41" s="274"/>
      <c r="G41" s="274"/>
      <c r="H41" s="275"/>
      <c r="I41" s="50">
        <v>34</v>
      </c>
      <c r="J41" s="57">
        <v>2317559985</v>
      </c>
      <c r="K41" s="57">
        <v>2285880271</v>
      </c>
    </row>
    <row r="42" spans="1:11" x14ac:dyDescent="0.2">
      <c r="A42" s="276" t="s">
        <v>75</v>
      </c>
      <c r="B42" s="277"/>
      <c r="C42" s="277"/>
      <c r="D42" s="277"/>
      <c r="E42" s="277"/>
      <c r="F42" s="277"/>
      <c r="G42" s="277"/>
      <c r="H42" s="278"/>
      <c r="I42" s="62">
        <v>35</v>
      </c>
      <c r="J42" s="79">
        <f>+J41+J40+J39+J36+J35+J32+J28+J25</f>
        <v>17812605142</v>
      </c>
      <c r="K42" s="79">
        <f>+K41+K40+K39+K36+K35+K32+K28+K25</f>
        <v>17756997451</v>
      </c>
    </row>
    <row r="43" spans="1:11" x14ac:dyDescent="0.2">
      <c r="A43" s="267" t="s">
        <v>53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x14ac:dyDescent="0.2">
      <c r="A44" s="270" t="s">
        <v>55</v>
      </c>
      <c r="B44" s="271"/>
      <c r="C44" s="271"/>
      <c r="D44" s="271"/>
      <c r="E44" s="271"/>
      <c r="F44" s="271"/>
      <c r="G44" s="271"/>
      <c r="H44" s="272"/>
      <c r="I44" s="50">
        <v>36</v>
      </c>
      <c r="J44" s="57">
        <v>1214298000</v>
      </c>
      <c r="K44" s="57">
        <v>1214298000</v>
      </c>
    </row>
    <row r="45" spans="1:11" x14ac:dyDescent="0.2">
      <c r="A45" s="273" t="s">
        <v>56</v>
      </c>
      <c r="B45" s="274"/>
      <c r="C45" s="274"/>
      <c r="D45" s="274"/>
      <c r="E45" s="274"/>
      <c r="F45" s="274"/>
      <c r="G45" s="274"/>
      <c r="H45" s="275"/>
      <c r="I45" s="50">
        <v>37</v>
      </c>
      <c r="J45" s="57">
        <v>183486624</v>
      </c>
      <c r="K45" s="188">
        <v>976806</v>
      </c>
    </row>
    <row r="46" spans="1:11" x14ac:dyDescent="0.2">
      <c r="A46" s="273" t="s">
        <v>57</v>
      </c>
      <c r="B46" s="274"/>
      <c r="C46" s="274"/>
      <c r="D46" s="274"/>
      <c r="E46" s="274"/>
      <c r="F46" s="274"/>
      <c r="G46" s="274"/>
      <c r="H46" s="275"/>
      <c r="I46" s="50">
        <v>38</v>
      </c>
      <c r="J46" s="57">
        <v>41154765</v>
      </c>
      <c r="K46" s="57">
        <v>130368702</v>
      </c>
    </row>
    <row r="47" spans="1:11" x14ac:dyDescent="0.2">
      <c r="A47" s="273" t="s">
        <v>58</v>
      </c>
      <c r="B47" s="274"/>
      <c r="C47" s="274"/>
      <c r="D47" s="274"/>
      <c r="E47" s="274"/>
      <c r="F47" s="274"/>
      <c r="G47" s="274"/>
      <c r="H47" s="275"/>
      <c r="I47" s="50">
        <v>39</v>
      </c>
      <c r="J47" s="57">
        <v>6160835</v>
      </c>
      <c r="K47" s="57">
        <v>15708724</v>
      </c>
    </row>
    <row r="48" spans="1:11" x14ac:dyDescent="0.2">
      <c r="A48" s="273" t="s">
        <v>59</v>
      </c>
      <c r="B48" s="274"/>
      <c r="C48" s="274"/>
      <c r="D48" s="274"/>
      <c r="E48" s="274"/>
      <c r="F48" s="274"/>
      <c r="G48" s="274"/>
      <c r="H48" s="275"/>
      <c r="I48" s="50">
        <v>40</v>
      </c>
      <c r="J48" s="57">
        <v>363623023</v>
      </c>
      <c r="K48" s="57">
        <v>448347821</v>
      </c>
    </row>
    <row r="49" spans="1:12" ht="22.15" customHeight="1" x14ac:dyDescent="0.2">
      <c r="A49" s="273" t="s">
        <v>60</v>
      </c>
      <c r="B49" s="274"/>
      <c r="C49" s="274"/>
      <c r="D49" s="274"/>
      <c r="E49" s="274"/>
      <c r="F49" s="274"/>
      <c r="G49" s="274"/>
      <c r="H49" s="275"/>
      <c r="I49" s="50">
        <v>41</v>
      </c>
      <c r="J49" s="57">
        <v>84690116</v>
      </c>
      <c r="K49" s="57">
        <v>106191526</v>
      </c>
    </row>
    <row r="50" spans="1:12" x14ac:dyDescent="0.2">
      <c r="A50" s="273" t="s">
        <v>61</v>
      </c>
      <c r="B50" s="274"/>
      <c r="C50" s="274"/>
      <c r="D50" s="274"/>
      <c r="E50" s="274"/>
      <c r="F50" s="274"/>
      <c r="G50" s="274"/>
      <c r="H50" s="275"/>
      <c r="I50" s="50">
        <v>42</v>
      </c>
      <c r="J50" s="353">
        <v>0</v>
      </c>
      <c r="K50" s="353">
        <v>0</v>
      </c>
    </row>
    <row r="51" spans="1:12" x14ac:dyDescent="0.2">
      <c r="A51" s="279" t="s">
        <v>65</v>
      </c>
      <c r="B51" s="280"/>
      <c r="C51" s="280"/>
      <c r="D51" s="280"/>
      <c r="E51" s="280"/>
      <c r="F51" s="280"/>
      <c r="G51" s="280"/>
      <c r="H51" s="281"/>
      <c r="I51" s="50">
        <v>43</v>
      </c>
      <c r="J51" s="73">
        <f>SUM(J44:J50)</f>
        <v>1893413363</v>
      </c>
      <c r="K51" s="73">
        <f>SUM(K44:K50)</f>
        <v>1915891579</v>
      </c>
    </row>
    <row r="52" spans="1:12" x14ac:dyDescent="0.2">
      <c r="A52" s="285" t="s">
        <v>62</v>
      </c>
      <c r="B52" s="286"/>
      <c r="C52" s="286"/>
      <c r="D52" s="286"/>
      <c r="E52" s="286"/>
      <c r="F52" s="286"/>
      <c r="G52" s="286"/>
      <c r="H52" s="287"/>
      <c r="I52" s="51">
        <v>44</v>
      </c>
      <c r="J52" s="68">
        <f>+J51+J42</f>
        <v>19706018505</v>
      </c>
      <c r="K52" s="68">
        <f>+K51+K42</f>
        <v>19672889030</v>
      </c>
      <c r="L52" s="149"/>
    </row>
    <row r="53" spans="1:12" x14ac:dyDescent="0.2">
      <c r="A53" s="267" t="s">
        <v>197</v>
      </c>
      <c r="B53" s="288"/>
      <c r="C53" s="288"/>
      <c r="D53" s="288"/>
      <c r="E53" s="288"/>
      <c r="F53" s="288"/>
      <c r="G53" s="288"/>
      <c r="H53" s="288"/>
      <c r="I53" s="268"/>
      <c r="J53" s="268"/>
      <c r="K53" s="269"/>
    </row>
    <row r="54" spans="1:12" x14ac:dyDescent="0.2">
      <c r="A54" s="279" t="s">
        <v>66</v>
      </c>
      <c r="B54" s="280"/>
      <c r="C54" s="280"/>
      <c r="D54" s="280"/>
      <c r="E54" s="280"/>
      <c r="F54" s="280"/>
      <c r="G54" s="280"/>
      <c r="H54" s="281"/>
      <c r="I54" s="50">
        <v>45</v>
      </c>
      <c r="J54" s="179">
        <f>+J51</f>
        <v>1893413363</v>
      </c>
      <c r="K54" s="179">
        <f>+K51</f>
        <v>1915891579</v>
      </c>
    </row>
    <row r="55" spans="1:12" x14ac:dyDescent="0.2">
      <c r="A55" s="273" t="s">
        <v>67</v>
      </c>
      <c r="B55" s="274"/>
      <c r="C55" s="274"/>
      <c r="D55" s="274"/>
      <c r="E55" s="274"/>
      <c r="F55" s="274"/>
      <c r="G55" s="274"/>
      <c r="H55" s="275"/>
      <c r="I55" s="50">
        <v>46</v>
      </c>
      <c r="J55" s="57">
        <f>+J54</f>
        <v>1893413363</v>
      </c>
      <c r="K55" s="57">
        <f>+K54</f>
        <v>1915891579</v>
      </c>
    </row>
    <row r="56" spans="1:12" x14ac:dyDescent="0.2">
      <c r="A56" s="282" t="s">
        <v>74</v>
      </c>
      <c r="B56" s="283"/>
      <c r="C56" s="283"/>
      <c r="D56" s="283"/>
      <c r="E56" s="283"/>
      <c r="F56" s="283"/>
      <c r="G56" s="283"/>
      <c r="H56" s="284"/>
      <c r="I56" s="51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5:K25 J7:K23">
    <cfRule type="cellIs" dxfId="5" priority="30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44 J46:K50 J45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33:K35 J26:K27 J8:K22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 J28:K28" unlockedFormula="1"/>
    <ignoredError sqref="J36 K36 K32 J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0" zoomScale="115" zoomScaleNormal="115" zoomScaleSheetLayoutView="100" workbookViewId="0">
      <selection activeCell="J31" sqref="J31:M31"/>
    </sheetView>
  </sheetViews>
  <sheetFormatPr defaultColWidth="9.140625" defaultRowHeight="12.75" x14ac:dyDescent="0.2"/>
  <cols>
    <col min="1" max="8" width="9.140625" style="45"/>
    <col min="9" max="9" width="7.85546875" style="45" customWidth="1"/>
    <col min="10" max="13" width="14.42578125" style="45" customWidth="1"/>
    <col min="14" max="14" width="15.85546875" style="45" bestFit="1" customWidth="1"/>
    <col min="15" max="15" width="15.28515625" style="69" customWidth="1"/>
    <col min="16" max="16" width="11.140625" style="69" bestFit="1" customWidth="1"/>
    <col min="17" max="17" width="9.140625" style="45"/>
    <col min="18" max="18" width="11.140625" style="45" bestFit="1" customWidth="1"/>
    <col min="19" max="19" width="10.140625" style="45" bestFit="1" customWidth="1"/>
    <col min="20" max="16384" width="9.140625" style="45"/>
  </cols>
  <sheetData>
    <row r="2" spans="1:19" ht="15.75" x14ac:dyDescent="0.25">
      <c r="A2" s="290" t="s">
        <v>119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52"/>
    </row>
    <row r="3" spans="1:19" ht="12.75" customHeight="1" x14ac:dyDescent="0.2">
      <c r="A3" s="52"/>
      <c r="B3" s="52"/>
      <c r="C3" s="245" t="s">
        <v>178</v>
      </c>
      <c r="D3" s="246"/>
      <c r="E3" s="291" t="s">
        <v>320</v>
      </c>
      <c r="F3" s="292"/>
      <c r="G3" s="53" t="s">
        <v>69</v>
      </c>
      <c r="H3" s="247" t="s">
        <v>325</v>
      </c>
      <c r="I3" s="248"/>
      <c r="J3" s="293" t="s">
        <v>185</v>
      </c>
      <c r="K3" s="294"/>
      <c r="L3" s="294"/>
      <c r="M3" s="294"/>
    </row>
    <row r="4" spans="1:19" ht="23.25" x14ac:dyDescent="0.2">
      <c r="A4" s="250" t="s">
        <v>152</v>
      </c>
      <c r="B4" s="250"/>
      <c r="C4" s="250"/>
      <c r="D4" s="250"/>
      <c r="E4" s="250"/>
      <c r="F4" s="250"/>
      <c r="G4" s="250"/>
      <c r="H4" s="250"/>
      <c r="I4" s="46" t="s">
        <v>187</v>
      </c>
      <c r="J4" s="289" t="s">
        <v>205</v>
      </c>
      <c r="K4" s="289"/>
      <c r="L4" s="289" t="s">
        <v>206</v>
      </c>
      <c r="M4" s="289"/>
    </row>
    <row r="5" spans="1:19" x14ac:dyDescent="0.2">
      <c r="A5" s="250"/>
      <c r="B5" s="250"/>
      <c r="C5" s="250"/>
      <c r="D5" s="250"/>
      <c r="E5" s="250"/>
      <c r="F5" s="250"/>
      <c r="G5" s="250"/>
      <c r="H5" s="250"/>
      <c r="I5" s="46"/>
      <c r="J5" s="154" t="s">
        <v>201</v>
      </c>
      <c r="K5" s="154" t="s">
        <v>202</v>
      </c>
      <c r="L5" s="154" t="s">
        <v>201</v>
      </c>
      <c r="M5" s="154" t="s">
        <v>202</v>
      </c>
    </row>
    <row r="6" spans="1:19" x14ac:dyDescent="0.2">
      <c r="A6" s="251">
        <v>1</v>
      </c>
      <c r="B6" s="251"/>
      <c r="C6" s="251"/>
      <c r="D6" s="251"/>
      <c r="E6" s="251"/>
      <c r="F6" s="251"/>
      <c r="G6" s="251"/>
      <c r="H6" s="251"/>
      <c r="I6" s="48">
        <v>2</v>
      </c>
      <c r="J6" s="47">
        <v>3</v>
      </c>
      <c r="K6" s="47">
        <v>4</v>
      </c>
      <c r="L6" s="47">
        <v>5</v>
      </c>
      <c r="M6" s="47">
        <v>6</v>
      </c>
      <c r="N6" s="69"/>
    </row>
    <row r="7" spans="1:19" x14ac:dyDescent="0.2">
      <c r="A7" s="298" t="s">
        <v>133</v>
      </c>
      <c r="B7" s="299"/>
      <c r="C7" s="299"/>
      <c r="D7" s="299"/>
      <c r="E7" s="299"/>
      <c r="F7" s="299"/>
      <c r="G7" s="299"/>
      <c r="H7" s="300"/>
      <c r="I7" s="49">
        <v>48</v>
      </c>
      <c r="J7" s="75">
        <v>548756877</v>
      </c>
      <c r="K7" s="75">
        <v>183065919</v>
      </c>
      <c r="L7" s="75">
        <v>511533932</v>
      </c>
      <c r="M7" s="75">
        <v>169708472</v>
      </c>
      <c r="N7" s="149"/>
      <c r="O7" s="85"/>
      <c r="P7" s="138"/>
    </row>
    <row r="8" spans="1:19" x14ac:dyDescent="0.2">
      <c r="A8" s="295" t="s">
        <v>134</v>
      </c>
      <c r="B8" s="296"/>
      <c r="C8" s="296"/>
      <c r="D8" s="296"/>
      <c r="E8" s="296"/>
      <c r="F8" s="296"/>
      <c r="G8" s="296"/>
      <c r="H8" s="297"/>
      <c r="I8" s="50">
        <v>49</v>
      </c>
      <c r="J8" s="75">
        <v>168370542</v>
      </c>
      <c r="K8" s="75">
        <v>51924413</v>
      </c>
      <c r="L8" s="75">
        <v>107669546</v>
      </c>
      <c r="M8" s="75">
        <v>33643417</v>
      </c>
      <c r="N8" s="135"/>
      <c r="O8" s="85"/>
      <c r="P8" s="138"/>
    </row>
    <row r="9" spans="1:19" x14ac:dyDescent="0.2">
      <c r="A9" s="279" t="s">
        <v>72</v>
      </c>
      <c r="B9" s="280"/>
      <c r="C9" s="280"/>
      <c r="D9" s="280"/>
      <c r="E9" s="280"/>
      <c r="F9" s="280"/>
      <c r="G9" s="280"/>
      <c r="H9" s="281"/>
      <c r="I9" s="50">
        <v>50</v>
      </c>
      <c r="J9" s="76">
        <f t="shared" ref="J9:K9" si="0">+J7-J8</f>
        <v>380386335</v>
      </c>
      <c r="K9" s="76">
        <f t="shared" si="0"/>
        <v>131141506</v>
      </c>
      <c r="L9" s="76">
        <f>+L7-L8</f>
        <v>403864386</v>
      </c>
      <c r="M9" s="76">
        <f>+M7-M8</f>
        <v>136065055</v>
      </c>
      <c r="N9" s="149"/>
      <c r="P9" s="138"/>
    </row>
    <row r="10" spans="1:19" x14ac:dyDescent="0.2">
      <c r="A10" s="295" t="s">
        <v>135</v>
      </c>
      <c r="B10" s="296"/>
      <c r="C10" s="296"/>
      <c r="D10" s="296"/>
      <c r="E10" s="296"/>
      <c r="F10" s="296"/>
      <c r="G10" s="296"/>
      <c r="H10" s="297"/>
      <c r="I10" s="50">
        <v>51</v>
      </c>
      <c r="J10" s="75">
        <v>382031557</v>
      </c>
      <c r="K10" s="75">
        <v>140076875</v>
      </c>
      <c r="L10" s="75">
        <v>412806298</v>
      </c>
      <c r="M10" s="75">
        <v>163340002</v>
      </c>
      <c r="N10" s="69"/>
      <c r="P10" s="138"/>
    </row>
    <row r="11" spans="1:19" x14ac:dyDescent="0.2">
      <c r="A11" s="295" t="s">
        <v>136</v>
      </c>
      <c r="B11" s="296"/>
      <c r="C11" s="296"/>
      <c r="D11" s="296"/>
      <c r="E11" s="296"/>
      <c r="F11" s="296"/>
      <c r="G11" s="296"/>
      <c r="H11" s="297"/>
      <c r="I11" s="50">
        <v>52</v>
      </c>
      <c r="J11" s="75">
        <v>232154382</v>
      </c>
      <c r="K11" s="75">
        <v>83026214</v>
      </c>
      <c r="L11" s="75">
        <v>253304509</v>
      </c>
      <c r="M11" s="75">
        <v>104308740</v>
      </c>
      <c r="N11" s="69"/>
      <c r="P11" s="138"/>
    </row>
    <row r="12" spans="1:19" x14ac:dyDescent="0.2">
      <c r="A12" s="279" t="s">
        <v>71</v>
      </c>
      <c r="B12" s="280"/>
      <c r="C12" s="280"/>
      <c r="D12" s="280"/>
      <c r="E12" s="280"/>
      <c r="F12" s="280"/>
      <c r="G12" s="280"/>
      <c r="H12" s="281"/>
      <c r="I12" s="50">
        <v>53</v>
      </c>
      <c r="J12" s="76">
        <f t="shared" ref="J12" si="1">+J10-J11</f>
        <v>149877175</v>
      </c>
      <c r="K12" s="76">
        <f t="shared" ref="K12" si="2">+K10-K11</f>
        <v>57050661</v>
      </c>
      <c r="L12" s="76">
        <f>+L10-L11</f>
        <v>159501789</v>
      </c>
      <c r="M12" s="76">
        <f>+M10-M11</f>
        <v>59031262</v>
      </c>
      <c r="N12" s="149"/>
      <c r="P12" s="138"/>
    </row>
    <row r="13" spans="1:19" ht="24.75" customHeight="1" x14ac:dyDescent="0.2">
      <c r="A13" s="273" t="s">
        <v>27</v>
      </c>
      <c r="B13" s="274"/>
      <c r="C13" s="274"/>
      <c r="D13" s="274"/>
      <c r="E13" s="274"/>
      <c r="F13" s="274"/>
      <c r="G13" s="274"/>
      <c r="H13" s="275"/>
      <c r="I13" s="50">
        <v>54</v>
      </c>
      <c r="J13" s="351">
        <v>0</v>
      </c>
      <c r="K13" s="351">
        <v>0</v>
      </c>
      <c r="L13" s="351">
        <v>0</v>
      </c>
      <c r="M13" s="351">
        <v>0</v>
      </c>
      <c r="N13" s="69"/>
      <c r="P13" s="138"/>
      <c r="R13" s="138"/>
      <c r="S13" s="82"/>
    </row>
    <row r="14" spans="1:19" x14ac:dyDescent="0.2">
      <c r="A14" s="273" t="s">
        <v>137</v>
      </c>
      <c r="B14" s="274"/>
      <c r="C14" s="274"/>
      <c r="D14" s="274"/>
      <c r="E14" s="274"/>
      <c r="F14" s="274"/>
      <c r="G14" s="274"/>
      <c r="H14" s="275"/>
      <c r="I14" s="50">
        <v>55</v>
      </c>
      <c r="J14" s="75">
        <v>56874218</v>
      </c>
      <c r="K14" s="75">
        <v>34146890</v>
      </c>
      <c r="L14" s="75">
        <v>39005121</v>
      </c>
      <c r="M14" s="75">
        <v>20359115</v>
      </c>
      <c r="N14" s="149"/>
      <c r="P14" s="85"/>
      <c r="Q14" s="81"/>
      <c r="R14" s="82"/>
      <c r="S14" s="81"/>
    </row>
    <row r="15" spans="1:19" x14ac:dyDescent="0.2">
      <c r="A15" s="273" t="s">
        <v>138</v>
      </c>
      <c r="B15" s="274"/>
      <c r="C15" s="274"/>
      <c r="D15" s="274"/>
      <c r="E15" s="274"/>
      <c r="F15" s="274"/>
      <c r="G15" s="274"/>
      <c r="H15" s="275"/>
      <c r="I15" s="50">
        <v>56</v>
      </c>
      <c r="J15" s="351">
        <v>0</v>
      </c>
      <c r="K15" s="351">
        <v>0</v>
      </c>
      <c r="L15" s="351">
        <v>0</v>
      </c>
      <c r="M15" s="351">
        <v>0</v>
      </c>
      <c r="N15" s="85"/>
      <c r="P15" s="138"/>
      <c r="R15" s="82"/>
    </row>
    <row r="16" spans="1:19" ht="23.25" customHeight="1" x14ac:dyDescent="0.2">
      <c r="A16" s="273" t="s">
        <v>139</v>
      </c>
      <c r="B16" s="274"/>
      <c r="C16" s="274"/>
      <c r="D16" s="274"/>
      <c r="E16" s="274"/>
      <c r="F16" s="274"/>
      <c r="G16" s="274"/>
      <c r="H16" s="275"/>
      <c r="I16" s="50">
        <v>57</v>
      </c>
      <c r="J16" s="351">
        <v>0</v>
      </c>
      <c r="K16" s="351">
        <v>0</v>
      </c>
      <c r="L16" s="351">
        <v>0</v>
      </c>
      <c r="M16" s="351">
        <v>0</v>
      </c>
      <c r="N16" s="69"/>
      <c r="P16" s="138"/>
    </row>
    <row r="17" spans="1:18" x14ac:dyDescent="0.2">
      <c r="A17" s="273" t="s">
        <v>140</v>
      </c>
      <c r="B17" s="274"/>
      <c r="C17" s="274"/>
      <c r="D17" s="274"/>
      <c r="E17" s="274"/>
      <c r="F17" s="274"/>
      <c r="G17" s="274"/>
      <c r="H17" s="275"/>
      <c r="I17" s="50">
        <v>58</v>
      </c>
      <c r="J17" s="75">
        <v>41698418</v>
      </c>
      <c r="K17" s="351">
        <v>0</v>
      </c>
      <c r="L17" s="75">
        <v>5457492</v>
      </c>
      <c r="M17" s="351">
        <v>0</v>
      </c>
      <c r="N17" s="69"/>
      <c r="P17" s="138"/>
    </row>
    <row r="18" spans="1:18" x14ac:dyDescent="0.2">
      <c r="A18" s="273" t="s">
        <v>141</v>
      </c>
      <c r="B18" s="274"/>
      <c r="C18" s="274"/>
      <c r="D18" s="274"/>
      <c r="E18" s="274"/>
      <c r="F18" s="274"/>
      <c r="G18" s="274"/>
      <c r="H18" s="275"/>
      <c r="I18" s="50">
        <v>59</v>
      </c>
      <c r="J18" s="351">
        <v>0</v>
      </c>
      <c r="K18" s="351">
        <v>0</v>
      </c>
      <c r="L18" s="351">
        <v>0</v>
      </c>
      <c r="M18" s="351">
        <v>0</v>
      </c>
      <c r="N18" s="69"/>
      <c r="P18" s="138"/>
    </row>
    <row r="19" spans="1:18" x14ac:dyDescent="0.2">
      <c r="A19" s="273" t="s">
        <v>142</v>
      </c>
      <c r="B19" s="274"/>
      <c r="C19" s="274"/>
      <c r="D19" s="274"/>
      <c r="E19" s="274"/>
      <c r="F19" s="274"/>
      <c r="G19" s="274"/>
      <c r="H19" s="275"/>
      <c r="I19" s="50">
        <v>60</v>
      </c>
      <c r="J19" s="351">
        <v>0</v>
      </c>
      <c r="K19" s="351">
        <v>0</v>
      </c>
      <c r="L19" s="351">
        <v>0</v>
      </c>
      <c r="M19" s="351">
        <v>0</v>
      </c>
      <c r="N19" s="69"/>
      <c r="P19" s="138"/>
      <c r="R19" s="139"/>
    </row>
    <row r="20" spans="1:18" x14ac:dyDescent="0.2">
      <c r="A20" s="273" t="s">
        <v>143</v>
      </c>
      <c r="B20" s="274"/>
      <c r="C20" s="274"/>
      <c r="D20" s="274"/>
      <c r="E20" s="274"/>
      <c r="F20" s="274"/>
      <c r="G20" s="274"/>
      <c r="H20" s="275"/>
      <c r="I20" s="50">
        <v>61</v>
      </c>
      <c r="J20" s="351">
        <v>0</v>
      </c>
      <c r="K20" s="351">
        <v>0</v>
      </c>
      <c r="L20" s="351">
        <v>0</v>
      </c>
      <c r="M20" s="351">
        <v>0</v>
      </c>
      <c r="N20" s="69"/>
      <c r="P20" s="138"/>
      <c r="R20" s="139"/>
    </row>
    <row r="21" spans="1:18" x14ac:dyDescent="0.2">
      <c r="A21" s="273" t="s">
        <v>144</v>
      </c>
      <c r="B21" s="274"/>
      <c r="C21" s="274"/>
      <c r="D21" s="274"/>
      <c r="E21" s="274"/>
      <c r="F21" s="274"/>
      <c r="G21" s="274"/>
      <c r="H21" s="275"/>
      <c r="I21" s="50">
        <v>62</v>
      </c>
      <c r="J21" s="75">
        <v>794185</v>
      </c>
      <c r="K21" s="75">
        <v>6835</v>
      </c>
      <c r="L21" s="75">
        <v>835012</v>
      </c>
      <c r="M21" s="75">
        <v>19359</v>
      </c>
      <c r="N21" s="69"/>
      <c r="P21" s="138"/>
    </row>
    <row r="22" spans="1:18" x14ac:dyDescent="0.2">
      <c r="A22" s="295" t="s">
        <v>145</v>
      </c>
      <c r="B22" s="296"/>
      <c r="C22" s="296"/>
      <c r="D22" s="296"/>
      <c r="E22" s="296"/>
      <c r="F22" s="296"/>
      <c r="G22" s="296"/>
      <c r="H22" s="297"/>
      <c r="I22" s="50">
        <v>63</v>
      </c>
      <c r="J22" s="75">
        <v>-1177568</v>
      </c>
      <c r="K22" s="75">
        <v>-708537</v>
      </c>
      <c r="L22" s="75">
        <v>2121390</v>
      </c>
      <c r="M22" s="75">
        <v>1939567</v>
      </c>
      <c r="N22" s="149"/>
      <c r="P22" s="138"/>
    </row>
    <row r="23" spans="1:18" x14ac:dyDescent="0.2">
      <c r="A23" s="295" t="s">
        <v>17</v>
      </c>
      <c r="B23" s="296"/>
      <c r="C23" s="296"/>
      <c r="D23" s="296"/>
      <c r="E23" s="296"/>
      <c r="F23" s="296"/>
      <c r="G23" s="296"/>
      <c r="H23" s="297"/>
      <c r="I23" s="50">
        <v>64</v>
      </c>
      <c r="J23" s="75">
        <v>6634442</v>
      </c>
      <c r="K23" s="75">
        <v>1268611</v>
      </c>
      <c r="L23" s="75">
        <v>4536528</v>
      </c>
      <c r="M23" s="75">
        <v>-52276</v>
      </c>
      <c r="N23" s="149"/>
      <c r="P23" s="138"/>
    </row>
    <row r="24" spans="1:18" x14ac:dyDescent="0.2">
      <c r="A24" s="295" t="s">
        <v>18</v>
      </c>
      <c r="B24" s="296"/>
      <c r="C24" s="296"/>
      <c r="D24" s="296"/>
      <c r="E24" s="296"/>
      <c r="F24" s="296"/>
      <c r="G24" s="296"/>
      <c r="H24" s="297"/>
      <c r="I24" s="50">
        <v>65</v>
      </c>
      <c r="J24" s="75">
        <v>43557243</v>
      </c>
      <c r="K24" s="75">
        <v>16069239</v>
      </c>
      <c r="L24" s="75">
        <v>43088908</v>
      </c>
      <c r="M24" s="75">
        <v>14541282</v>
      </c>
      <c r="N24" s="85"/>
      <c r="O24" s="85"/>
      <c r="P24" s="166"/>
    </row>
    <row r="25" spans="1:18" x14ac:dyDescent="0.2">
      <c r="A25" s="295" t="s">
        <v>19</v>
      </c>
      <c r="B25" s="296"/>
      <c r="C25" s="296"/>
      <c r="D25" s="296"/>
      <c r="E25" s="296"/>
      <c r="F25" s="296"/>
      <c r="G25" s="296"/>
      <c r="H25" s="297"/>
      <c r="I25" s="50">
        <v>66</v>
      </c>
      <c r="J25" s="75">
        <v>292419680</v>
      </c>
      <c r="K25" s="75">
        <v>100368058</v>
      </c>
      <c r="L25" s="75">
        <v>293098695</v>
      </c>
      <c r="M25" s="75">
        <v>96238819</v>
      </c>
      <c r="N25" s="69"/>
      <c r="P25" s="138"/>
      <c r="R25" s="61"/>
    </row>
    <row r="26" spans="1:18" ht="25.5" customHeight="1" x14ac:dyDescent="0.2">
      <c r="A26" s="279" t="s">
        <v>70</v>
      </c>
      <c r="B26" s="280"/>
      <c r="C26" s="280"/>
      <c r="D26" s="280"/>
      <c r="E26" s="280"/>
      <c r="F26" s="280"/>
      <c r="G26" s="280"/>
      <c r="H26" s="281"/>
      <c r="I26" s="50">
        <v>67</v>
      </c>
      <c r="J26" s="89">
        <f t="shared" ref="J26:K26" si="3">+J9+J12+J14+J17+J21+J22+J23-J24-J25</f>
        <v>299110282</v>
      </c>
      <c r="K26" s="89">
        <f t="shared" si="3"/>
        <v>106468669</v>
      </c>
      <c r="L26" s="89">
        <f>+L9+L12+L14+L17+L21+L22+L23-L24-L25</f>
        <v>279134115</v>
      </c>
      <c r="M26" s="89">
        <f>+M9+M12+M14+M17+M21+M22+M23-M24-M25</f>
        <v>106581981</v>
      </c>
      <c r="N26" s="149"/>
      <c r="P26" s="138"/>
      <c r="R26" s="61"/>
    </row>
    <row r="27" spans="1:18" x14ac:dyDescent="0.2">
      <c r="A27" s="295" t="s">
        <v>20</v>
      </c>
      <c r="B27" s="296"/>
      <c r="C27" s="296"/>
      <c r="D27" s="296"/>
      <c r="E27" s="296"/>
      <c r="F27" s="296"/>
      <c r="G27" s="296"/>
      <c r="H27" s="297"/>
      <c r="I27" s="50">
        <v>68</v>
      </c>
      <c r="J27" s="75">
        <v>151719362</v>
      </c>
      <c r="K27" s="75">
        <v>47704695</v>
      </c>
      <c r="L27" s="75">
        <v>276288015</v>
      </c>
      <c r="M27" s="75">
        <v>39254022</v>
      </c>
      <c r="N27" s="149"/>
      <c r="P27" s="138"/>
    </row>
    <row r="28" spans="1:18" x14ac:dyDescent="0.2">
      <c r="A28" s="279" t="s">
        <v>25</v>
      </c>
      <c r="B28" s="280"/>
      <c r="C28" s="280"/>
      <c r="D28" s="280"/>
      <c r="E28" s="280"/>
      <c r="F28" s="280"/>
      <c r="G28" s="280"/>
      <c r="H28" s="281"/>
      <c r="I28" s="50">
        <v>69</v>
      </c>
      <c r="J28" s="76">
        <f t="shared" ref="J28:K28" si="4">+J26-J27</f>
        <v>147390920</v>
      </c>
      <c r="K28" s="76">
        <f t="shared" si="4"/>
        <v>58763974</v>
      </c>
      <c r="L28" s="76">
        <f>+L26-L27</f>
        <v>2846100</v>
      </c>
      <c r="M28" s="76">
        <f>+M26-M27</f>
        <v>67327959</v>
      </c>
      <c r="N28" s="69"/>
      <c r="P28" s="138"/>
    </row>
    <row r="29" spans="1:18" x14ac:dyDescent="0.2">
      <c r="A29" s="279" t="s">
        <v>21</v>
      </c>
      <c r="B29" s="280"/>
      <c r="C29" s="280"/>
      <c r="D29" s="280"/>
      <c r="E29" s="280"/>
      <c r="F29" s="280"/>
      <c r="G29" s="280"/>
      <c r="H29" s="281"/>
      <c r="I29" s="50">
        <v>70</v>
      </c>
      <c r="J29" s="74">
        <v>-464739</v>
      </c>
      <c r="K29" s="74">
        <v>1558740</v>
      </c>
      <c r="L29" s="74">
        <v>1869294</v>
      </c>
      <c r="M29" s="74">
        <v>1794413</v>
      </c>
      <c r="N29" s="69"/>
      <c r="P29" s="138"/>
    </row>
    <row r="30" spans="1:18" x14ac:dyDescent="0.2">
      <c r="A30" s="279" t="s">
        <v>26</v>
      </c>
      <c r="B30" s="280"/>
      <c r="C30" s="280"/>
      <c r="D30" s="280"/>
      <c r="E30" s="280"/>
      <c r="F30" s="280"/>
      <c r="G30" s="280"/>
      <c r="H30" s="281"/>
      <c r="I30" s="50">
        <v>71</v>
      </c>
      <c r="J30" s="76">
        <f t="shared" ref="J30:K30" si="5">+J28-J29</f>
        <v>147855659</v>
      </c>
      <c r="K30" s="76">
        <f t="shared" si="5"/>
        <v>57205234</v>
      </c>
      <c r="L30" s="76">
        <f>+L28-L29</f>
        <v>976806</v>
      </c>
      <c r="M30" s="76">
        <f>+M28-M29</f>
        <v>65533546</v>
      </c>
      <c r="N30" s="149"/>
      <c r="P30" s="138"/>
    </row>
    <row r="31" spans="1:18" x14ac:dyDescent="0.2">
      <c r="A31" s="282" t="s">
        <v>22</v>
      </c>
      <c r="B31" s="283"/>
      <c r="C31" s="283"/>
      <c r="D31" s="283"/>
      <c r="E31" s="283"/>
      <c r="F31" s="283"/>
      <c r="G31" s="283"/>
      <c r="H31" s="284"/>
      <c r="I31" s="51">
        <v>72</v>
      </c>
      <c r="J31" s="75">
        <v>73</v>
      </c>
      <c r="K31" s="75">
        <v>28</v>
      </c>
      <c r="L31" s="351">
        <v>0</v>
      </c>
      <c r="M31" s="75">
        <v>32</v>
      </c>
      <c r="N31" s="69"/>
    </row>
    <row r="32" spans="1:18" ht="12.75" customHeight="1" x14ac:dyDescent="0.2">
      <c r="A32" s="267" t="s">
        <v>198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301"/>
    </row>
    <row r="33" spans="1:13" x14ac:dyDescent="0.2">
      <c r="A33" s="302" t="s">
        <v>23</v>
      </c>
      <c r="B33" s="303"/>
      <c r="C33" s="303"/>
      <c r="D33" s="303"/>
      <c r="E33" s="303"/>
      <c r="F33" s="303"/>
      <c r="G33" s="303"/>
      <c r="H33" s="304"/>
      <c r="I33" s="49">
        <v>73</v>
      </c>
      <c r="J33" s="173">
        <f>+J30</f>
        <v>147855659</v>
      </c>
      <c r="K33" s="173">
        <f t="shared" ref="K33:M33" si="6">+K30</f>
        <v>57205234</v>
      </c>
      <c r="L33" s="76">
        <f t="shared" si="6"/>
        <v>976806</v>
      </c>
      <c r="M33" s="76">
        <f t="shared" si="6"/>
        <v>65533546</v>
      </c>
    </row>
    <row r="34" spans="1:13" x14ac:dyDescent="0.2">
      <c r="A34" s="279" t="s">
        <v>24</v>
      </c>
      <c r="B34" s="274"/>
      <c r="C34" s="274"/>
      <c r="D34" s="274"/>
      <c r="E34" s="274"/>
      <c r="F34" s="274"/>
      <c r="G34" s="274"/>
      <c r="H34" s="275"/>
      <c r="I34" s="50">
        <v>74</v>
      </c>
      <c r="J34" s="174">
        <f>+J33</f>
        <v>147855659</v>
      </c>
      <c r="K34" s="174">
        <f t="shared" ref="K34:M34" si="7">+K33</f>
        <v>57205234</v>
      </c>
      <c r="L34" s="76">
        <f t="shared" si="7"/>
        <v>976806</v>
      </c>
      <c r="M34" s="76">
        <f t="shared" si="7"/>
        <v>65533546</v>
      </c>
    </row>
    <row r="35" spans="1:13" x14ac:dyDescent="0.2">
      <c r="A35" s="285" t="s">
        <v>73</v>
      </c>
      <c r="B35" s="283"/>
      <c r="C35" s="283"/>
      <c r="D35" s="283"/>
      <c r="E35" s="283"/>
      <c r="F35" s="283"/>
      <c r="G35" s="283"/>
      <c r="H35" s="284"/>
      <c r="I35" s="51">
        <v>75</v>
      </c>
      <c r="J35" s="175">
        <f>J33-J34</f>
        <v>0</v>
      </c>
      <c r="K35" s="175">
        <f>K33-K34</f>
        <v>0</v>
      </c>
      <c r="L35" s="175">
        <f>L33-L34</f>
        <v>0</v>
      </c>
      <c r="M35" s="175">
        <f>M33-M34</f>
        <v>0</v>
      </c>
    </row>
    <row r="37" spans="1:13" x14ac:dyDescent="0.2">
      <c r="I37" s="88"/>
      <c r="J37" s="69"/>
      <c r="K37" s="69"/>
      <c r="L37" s="69"/>
      <c r="M37" s="69"/>
    </row>
    <row r="38" spans="1:13" x14ac:dyDescent="0.2">
      <c r="J38" s="69"/>
      <c r="K38" s="69"/>
      <c r="L38" s="90"/>
      <c r="M38" s="69"/>
    </row>
    <row r="39" spans="1:13" x14ac:dyDescent="0.2">
      <c r="K39" s="88"/>
      <c r="L39" s="91"/>
    </row>
    <row r="40" spans="1:13" x14ac:dyDescent="0.2">
      <c r="K40" s="152"/>
      <c r="L40" s="91"/>
    </row>
    <row r="41" spans="1:13" x14ac:dyDescent="0.2">
      <c r="K41" s="88"/>
      <c r="L41" s="91"/>
      <c r="M41" s="91"/>
    </row>
  </sheetData>
  <protectedRanges>
    <protectedRange sqref="E3:F3" name="Range1_1"/>
    <protectedRange sqref="H3:I3" name="Range1_3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 L28:M28 L26:M26 L12:M12 J28:K28 J26:K26 J12:K12 J30:K30 L30:M30 J9:K9 L9:M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0" zoomScaleNormal="100" zoomScaleSheetLayoutView="115" workbookViewId="0">
      <selection activeCell="J49" sqref="J49:K49"/>
    </sheetView>
  </sheetViews>
  <sheetFormatPr defaultColWidth="9.140625" defaultRowHeight="12.75" x14ac:dyDescent="0.2"/>
  <cols>
    <col min="1" max="7" width="9.140625" style="45"/>
    <col min="8" max="8" width="13.28515625" style="45" customWidth="1"/>
    <col min="9" max="9" width="9.140625" style="45"/>
    <col min="10" max="11" width="16.28515625" style="88" customWidth="1"/>
    <col min="12" max="12" width="14.7109375" style="69" customWidth="1"/>
    <col min="13" max="13" width="11.140625" style="45" customWidth="1"/>
    <col min="14" max="16384" width="9.140625" style="45"/>
  </cols>
  <sheetData>
    <row r="2" spans="1:14" ht="15.75" x14ac:dyDescent="0.25">
      <c r="A2" s="317" t="s">
        <v>181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4" x14ac:dyDescent="0.2">
      <c r="C3" s="245" t="s">
        <v>182</v>
      </c>
      <c r="D3" s="246"/>
      <c r="E3" s="291" t="s">
        <v>320</v>
      </c>
      <c r="F3" s="292"/>
      <c r="G3" s="53" t="s">
        <v>69</v>
      </c>
      <c r="H3" s="247" t="s">
        <v>325</v>
      </c>
      <c r="I3" s="248"/>
      <c r="J3" s="318" t="s">
        <v>185</v>
      </c>
      <c r="K3" s="319"/>
    </row>
    <row r="4" spans="1:14" ht="23.25" x14ac:dyDescent="0.2">
      <c r="A4" s="331" t="s">
        <v>152</v>
      </c>
      <c r="B4" s="331"/>
      <c r="C4" s="331"/>
      <c r="D4" s="331"/>
      <c r="E4" s="331"/>
      <c r="F4" s="331"/>
      <c r="G4" s="331"/>
      <c r="H4" s="331"/>
      <c r="I4" s="70" t="s">
        <v>187</v>
      </c>
      <c r="J4" s="83" t="s">
        <v>205</v>
      </c>
      <c r="K4" s="83" t="s">
        <v>206</v>
      </c>
    </row>
    <row r="5" spans="1:14" x14ac:dyDescent="0.2">
      <c r="A5" s="332">
        <v>1</v>
      </c>
      <c r="B5" s="332"/>
      <c r="C5" s="332"/>
      <c r="D5" s="332"/>
      <c r="E5" s="332"/>
      <c r="F5" s="332"/>
      <c r="G5" s="332"/>
      <c r="H5" s="332"/>
      <c r="I5" s="71">
        <v>2</v>
      </c>
      <c r="J5" s="84" t="s">
        <v>179</v>
      </c>
      <c r="K5" s="84" t="s">
        <v>180</v>
      </c>
    </row>
    <row r="6" spans="1:14" x14ac:dyDescent="0.2">
      <c r="A6" s="267" t="s">
        <v>81</v>
      </c>
      <c r="B6" s="288"/>
      <c r="C6" s="288"/>
      <c r="D6" s="288"/>
      <c r="E6" s="288"/>
      <c r="F6" s="288"/>
      <c r="G6" s="288"/>
      <c r="H6" s="288"/>
      <c r="I6" s="312"/>
      <c r="J6" s="312"/>
      <c r="K6" s="313"/>
    </row>
    <row r="7" spans="1:14" x14ac:dyDescent="0.2">
      <c r="A7" s="314" t="s">
        <v>184</v>
      </c>
      <c r="B7" s="333"/>
      <c r="C7" s="333"/>
      <c r="D7" s="333"/>
      <c r="E7" s="333"/>
      <c r="F7" s="333"/>
      <c r="G7" s="333"/>
      <c r="H7" s="334"/>
      <c r="I7" s="50">
        <v>1</v>
      </c>
      <c r="J7" s="142">
        <f>+J8+J9+J10+J11+J12+J13</f>
        <v>311133583</v>
      </c>
      <c r="K7" s="142">
        <f>+K8+K9+K10+K11+K12+K13</f>
        <v>304316209</v>
      </c>
      <c r="M7" s="61"/>
      <c r="N7" s="61"/>
    </row>
    <row r="8" spans="1:14" x14ac:dyDescent="0.2">
      <c r="A8" s="311" t="s">
        <v>82</v>
      </c>
      <c r="B8" s="326"/>
      <c r="C8" s="326"/>
      <c r="D8" s="326"/>
      <c r="E8" s="326"/>
      <c r="F8" s="326"/>
      <c r="G8" s="326"/>
      <c r="H8" s="327"/>
      <c r="I8" s="50">
        <v>2</v>
      </c>
      <c r="J8" s="75">
        <v>147390920</v>
      </c>
      <c r="K8" s="75">
        <v>2846100</v>
      </c>
      <c r="M8" s="61"/>
      <c r="N8" s="61"/>
    </row>
    <row r="9" spans="1:14" x14ac:dyDescent="0.2">
      <c r="A9" s="311" t="s">
        <v>83</v>
      </c>
      <c r="B9" s="326"/>
      <c r="C9" s="326"/>
      <c r="D9" s="326"/>
      <c r="E9" s="326"/>
      <c r="F9" s="326"/>
      <c r="G9" s="326"/>
      <c r="H9" s="327"/>
      <c r="I9" s="50">
        <v>3</v>
      </c>
      <c r="J9" s="75">
        <v>151719362</v>
      </c>
      <c r="K9" s="75">
        <v>276288015</v>
      </c>
      <c r="M9" s="61"/>
      <c r="N9" s="61"/>
    </row>
    <row r="10" spans="1:14" x14ac:dyDescent="0.2">
      <c r="A10" s="311" t="s">
        <v>84</v>
      </c>
      <c r="B10" s="326"/>
      <c r="C10" s="326"/>
      <c r="D10" s="326"/>
      <c r="E10" s="326"/>
      <c r="F10" s="326"/>
      <c r="G10" s="326"/>
      <c r="H10" s="327"/>
      <c r="I10" s="50">
        <v>4</v>
      </c>
      <c r="J10" s="75">
        <v>33658590</v>
      </c>
      <c r="K10" s="75">
        <v>33227519</v>
      </c>
      <c r="M10" s="61"/>
      <c r="N10" s="61"/>
    </row>
    <row r="11" spans="1:14" ht="23.25" customHeight="1" x14ac:dyDescent="0.2">
      <c r="A11" s="311" t="s">
        <v>85</v>
      </c>
      <c r="B11" s="326"/>
      <c r="C11" s="326"/>
      <c r="D11" s="326"/>
      <c r="E11" s="326"/>
      <c r="F11" s="326"/>
      <c r="G11" s="326"/>
      <c r="H11" s="327"/>
      <c r="I11" s="50">
        <v>5</v>
      </c>
      <c r="J11" s="75">
        <v>-22957412</v>
      </c>
      <c r="K11" s="75">
        <v>-7376887</v>
      </c>
      <c r="M11" s="61"/>
      <c r="N11" s="61"/>
    </row>
    <row r="12" spans="1:14" x14ac:dyDescent="0.2">
      <c r="A12" s="311" t="s">
        <v>2</v>
      </c>
      <c r="B12" s="326"/>
      <c r="C12" s="326"/>
      <c r="D12" s="326"/>
      <c r="E12" s="326"/>
      <c r="F12" s="326"/>
      <c r="G12" s="326"/>
      <c r="H12" s="327"/>
      <c r="I12" s="50">
        <v>6</v>
      </c>
      <c r="J12" s="75">
        <v>144555</v>
      </c>
      <c r="K12" s="75">
        <v>1452852</v>
      </c>
      <c r="M12" s="61"/>
      <c r="N12" s="61"/>
    </row>
    <row r="13" spans="1:14" x14ac:dyDescent="0.2">
      <c r="A13" s="311" t="s">
        <v>3</v>
      </c>
      <c r="B13" s="326"/>
      <c r="C13" s="326"/>
      <c r="D13" s="326"/>
      <c r="E13" s="326"/>
      <c r="F13" s="326"/>
      <c r="G13" s="326"/>
      <c r="H13" s="327"/>
      <c r="I13" s="50">
        <v>7</v>
      </c>
      <c r="J13" s="75">
        <v>1177568</v>
      </c>
      <c r="K13" s="75">
        <v>-2121390</v>
      </c>
      <c r="M13" s="61"/>
      <c r="N13" s="61"/>
    </row>
    <row r="14" spans="1:14" x14ac:dyDescent="0.2">
      <c r="A14" s="305" t="s">
        <v>86</v>
      </c>
      <c r="B14" s="326"/>
      <c r="C14" s="326"/>
      <c r="D14" s="326"/>
      <c r="E14" s="326"/>
      <c r="F14" s="326"/>
      <c r="G14" s="326"/>
      <c r="H14" s="327"/>
      <c r="I14" s="50">
        <v>8</v>
      </c>
      <c r="J14" s="76">
        <f>+J15+J16+J17+J18+J19+J20+J21+J22</f>
        <v>-1594707622</v>
      </c>
      <c r="K14" s="76">
        <f>+K15+K16+K17+K18+K19+K20+K21+K22</f>
        <v>-532984954</v>
      </c>
      <c r="M14" s="61"/>
      <c r="N14" s="61"/>
    </row>
    <row r="15" spans="1:14" x14ac:dyDescent="0.2">
      <c r="A15" s="311" t="s">
        <v>87</v>
      </c>
      <c r="B15" s="326"/>
      <c r="C15" s="326"/>
      <c r="D15" s="326"/>
      <c r="E15" s="326"/>
      <c r="F15" s="326"/>
      <c r="G15" s="326"/>
      <c r="H15" s="327"/>
      <c r="I15" s="50">
        <v>9</v>
      </c>
      <c r="J15" s="75">
        <v>-94697304</v>
      </c>
      <c r="K15" s="75">
        <v>-713804766</v>
      </c>
      <c r="M15" s="61"/>
      <c r="N15" s="61"/>
    </row>
    <row r="16" spans="1:14" x14ac:dyDescent="0.2">
      <c r="A16" s="311" t="s">
        <v>88</v>
      </c>
      <c r="B16" s="326"/>
      <c r="C16" s="326"/>
      <c r="D16" s="326"/>
      <c r="E16" s="326"/>
      <c r="F16" s="326"/>
      <c r="G16" s="326"/>
      <c r="H16" s="327"/>
      <c r="I16" s="50">
        <v>10</v>
      </c>
      <c r="J16" s="75">
        <v>-111685601</v>
      </c>
      <c r="K16" s="75">
        <v>896501</v>
      </c>
      <c r="M16" s="61"/>
      <c r="N16" s="61"/>
    </row>
    <row r="17" spans="1:14" x14ac:dyDescent="0.2">
      <c r="A17" s="311" t="s">
        <v>89</v>
      </c>
      <c r="B17" s="326"/>
      <c r="C17" s="326"/>
      <c r="D17" s="326"/>
      <c r="E17" s="326"/>
      <c r="F17" s="326"/>
      <c r="G17" s="326"/>
      <c r="H17" s="327"/>
      <c r="I17" s="50">
        <v>11</v>
      </c>
      <c r="J17" s="75">
        <v>27771602</v>
      </c>
      <c r="K17" s="75">
        <v>337436309</v>
      </c>
      <c r="M17" s="61"/>
      <c r="N17" s="61"/>
    </row>
    <row r="18" spans="1:14" x14ac:dyDescent="0.2">
      <c r="A18" s="311" t="s">
        <v>90</v>
      </c>
      <c r="B18" s="326"/>
      <c r="C18" s="326"/>
      <c r="D18" s="326"/>
      <c r="E18" s="326"/>
      <c r="F18" s="326"/>
      <c r="G18" s="326"/>
      <c r="H18" s="327"/>
      <c r="I18" s="50">
        <v>12</v>
      </c>
      <c r="J18" s="75">
        <v>-1154947629</v>
      </c>
      <c r="K18" s="75">
        <v>-358882367</v>
      </c>
      <c r="M18" s="61"/>
      <c r="N18" s="61"/>
    </row>
    <row r="19" spans="1:14" ht="25.5" customHeight="1" x14ac:dyDescent="0.2">
      <c r="A19" s="311" t="s">
        <v>4</v>
      </c>
      <c r="B19" s="326"/>
      <c r="C19" s="326"/>
      <c r="D19" s="326"/>
      <c r="E19" s="326"/>
      <c r="F19" s="326"/>
      <c r="G19" s="326"/>
      <c r="H19" s="327"/>
      <c r="I19" s="50">
        <v>13</v>
      </c>
      <c r="J19" s="75">
        <v>31538957</v>
      </c>
      <c r="K19" s="75">
        <v>105144798</v>
      </c>
      <c r="M19" s="61"/>
      <c r="N19" s="61"/>
    </row>
    <row r="20" spans="1:14" x14ac:dyDescent="0.2">
      <c r="A20" s="311" t="s">
        <v>35</v>
      </c>
      <c r="B20" s="326"/>
      <c r="C20" s="326"/>
      <c r="D20" s="326"/>
      <c r="E20" s="326"/>
      <c r="F20" s="326"/>
      <c r="G20" s="326"/>
      <c r="H20" s="327"/>
      <c r="I20" s="50">
        <v>14</v>
      </c>
      <c r="J20" s="75">
        <v>-224504767</v>
      </c>
      <c r="K20" s="75">
        <v>220213729</v>
      </c>
      <c r="M20" s="61"/>
      <c r="N20" s="61"/>
    </row>
    <row r="21" spans="1:14" ht="22.5" customHeight="1" x14ac:dyDescent="0.2">
      <c r="A21" s="328" t="s">
        <v>5</v>
      </c>
      <c r="B21" s="329"/>
      <c r="C21" s="329"/>
      <c r="D21" s="329"/>
      <c r="E21" s="329"/>
      <c r="F21" s="329"/>
      <c r="G21" s="329"/>
      <c r="H21" s="330"/>
      <c r="I21" s="50">
        <v>15</v>
      </c>
      <c r="J21" s="351">
        <v>0</v>
      </c>
      <c r="K21" s="351">
        <v>0</v>
      </c>
      <c r="M21" s="61"/>
      <c r="N21" s="61"/>
    </row>
    <row r="22" spans="1:14" x14ac:dyDescent="0.2">
      <c r="A22" s="311" t="s">
        <v>91</v>
      </c>
      <c r="B22" s="306"/>
      <c r="C22" s="306"/>
      <c r="D22" s="306"/>
      <c r="E22" s="306"/>
      <c r="F22" s="306"/>
      <c r="G22" s="306"/>
      <c r="H22" s="307"/>
      <c r="I22" s="50">
        <v>16</v>
      </c>
      <c r="J22" s="75">
        <v>-68182880</v>
      </c>
      <c r="K22" s="75">
        <v>-123989158</v>
      </c>
      <c r="M22" s="61"/>
      <c r="N22" s="61"/>
    </row>
    <row r="23" spans="1:14" x14ac:dyDescent="0.2">
      <c r="A23" s="305" t="s">
        <v>92</v>
      </c>
      <c r="B23" s="306"/>
      <c r="C23" s="306"/>
      <c r="D23" s="306"/>
      <c r="E23" s="306"/>
      <c r="F23" s="306"/>
      <c r="G23" s="306"/>
      <c r="H23" s="307"/>
      <c r="I23" s="50">
        <v>17</v>
      </c>
      <c r="J23" s="76">
        <f>+J24+J25+J26+J27</f>
        <v>1480961995</v>
      </c>
      <c r="K23" s="76">
        <f>+K24+K25+K26+K27</f>
        <v>128183271</v>
      </c>
      <c r="M23" s="61"/>
      <c r="N23" s="61"/>
    </row>
    <row r="24" spans="1:14" x14ac:dyDescent="0.2">
      <c r="A24" s="311" t="s">
        <v>93</v>
      </c>
      <c r="B24" s="306"/>
      <c r="C24" s="306"/>
      <c r="D24" s="306"/>
      <c r="E24" s="306"/>
      <c r="F24" s="306"/>
      <c r="G24" s="306"/>
      <c r="H24" s="307"/>
      <c r="I24" s="50">
        <v>18</v>
      </c>
      <c r="J24" s="75">
        <v>868952783</v>
      </c>
      <c r="K24" s="75">
        <v>302894657</v>
      </c>
      <c r="M24" s="61"/>
      <c r="N24" s="61"/>
    </row>
    <row r="25" spans="1:14" x14ac:dyDescent="0.2">
      <c r="A25" s="311" t="s">
        <v>94</v>
      </c>
      <c r="B25" s="306"/>
      <c r="C25" s="306"/>
      <c r="D25" s="306"/>
      <c r="E25" s="306"/>
      <c r="F25" s="306"/>
      <c r="G25" s="306"/>
      <c r="H25" s="307"/>
      <c r="I25" s="50">
        <v>19</v>
      </c>
      <c r="J25" s="75">
        <v>968866496</v>
      </c>
      <c r="K25" s="75">
        <v>-271070978</v>
      </c>
      <c r="M25" s="61"/>
      <c r="N25" s="61"/>
    </row>
    <row r="26" spans="1:14" x14ac:dyDescent="0.2">
      <c r="A26" s="311" t="s">
        <v>95</v>
      </c>
      <c r="B26" s="306"/>
      <c r="C26" s="306"/>
      <c r="D26" s="306"/>
      <c r="E26" s="306"/>
      <c r="F26" s="306"/>
      <c r="G26" s="306"/>
      <c r="H26" s="307"/>
      <c r="I26" s="50">
        <v>20</v>
      </c>
      <c r="J26" s="75">
        <v>53688</v>
      </c>
      <c r="K26" s="75">
        <v>-3640667</v>
      </c>
      <c r="M26" s="61"/>
      <c r="N26" s="61"/>
    </row>
    <row r="27" spans="1:14" x14ac:dyDescent="0.2">
      <c r="A27" s="311" t="s">
        <v>96</v>
      </c>
      <c r="B27" s="306"/>
      <c r="C27" s="306"/>
      <c r="D27" s="306"/>
      <c r="E27" s="306"/>
      <c r="F27" s="306"/>
      <c r="G27" s="306"/>
      <c r="H27" s="307"/>
      <c r="I27" s="50">
        <v>21</v>
      </c>
      <c r="J27" s="75">
        <v>-356910972</v>
      </c>
      <c r="K27" s="75">
        <v>100000259</v>
      </c>
      <c r="M27" s="61"/>
      <c r="N27" s="61"/>
    </row>
    <row r="28" spans="1:14" ht="23.25" customHeight="1" x14ac:dyDescent="0.2">
      <c r="A28" s="305" t="s">
        <v>98</v>
      </c>
      <c r="B28" s="306"/>
      <c r="C28" s="306"/>
      <c r="D28" s="306"/>
      <c r="E28" s="306"/>
      <c r="F28" s="306"/>
      <c r="G28" s="306"/>
      <c r="H28" s="307"/>
      <c r="I28" s="50">
        <v>22</v>
      </c>
      <c r="J28" s="76">
        <f>+J7+J14+J23</f>
        <v>197387956</v>
      </c>
      <c r="K28" s="76">
        <f>+K7+K14+K23</f>
        <v>-100485474</v>
      </c>
      <c r="M28" s="61"/>
      <c r="N28" s="61"/>
    </row>
    <row r="29" spans="1:14" x14ac:dyDescent="0.2">
      <c r="A29" s="320" t="s">
        <v>97</v>
      </c>
      <c r="B29" s="321"/>
      <c r="C29" s="321"/>
      <c r="D29" s="321"/>
      <c r="E29" s="321"/>
      <c r="F29" s="321"/>
      <c r="G29" s="321"/>
      <c r="H29" s="322"/>
      <c r="I29" s="50">
        <v>23</v>
      </c>
      <c r="J29" s="75">
        <v>-199988</v>
      </c>
      <c r="K29" s="75">
        <v>-1065525</v>
      </c>
      <c r="M29" s="61"/>
      <c r="N29" s="61"/>
    </row>
    <row r="30" spans="1:14" x14ac:dyDescent="0.2">
      <c r="A30" s="323" t="s">
        <v>64</v>
      </c>
      <c r="B30" s="324"/>
      <c r="C30" s="324"/>
      <c r="D30" s="324"/>
      <c r="E30" s="324"/>
      <c r="F30" s="324"/>
      <c r="G30" s="324"/>
      <c r="H30" s="325"/>
      <c r="I30" s="50">
        <v>24</v>
      </c>
      <c r="J30" s="143">
        <f>+J29+J28</f>
        <v>197187968</v>
      </c>
      <c r="K30" s="143">
        <f>+K29+K28</f>
        <v>-101550999</v>
      </c>
      <c r="M30" s="61"/>
      <c r="N30" s="61"/>
    </row>
    <row r="31" spans="1:14" x14ac:dyDescent="0.2">
      <c r="A31" s="267" t="s">
        <v>99</v>
      </c>
      <c r="B31" s="288"/>
      <c r="C31" s="288"/>
      <c r="D31" s="288"/>
      <c r="E31" s="288"/>
      <c r="F31" s="288"/>
      <c r="G31" s="288"/>
      <c r="H31" s="288"/>
      <c r="I31" s="312"/>
      <c r="J31" s="312"/>
      <c r="K31" s="313"/>
      <c r="M31" s="61"/>
      <c r="N31" s="61"/>
    </row>
    <row r="32" spans="1:14" x14ac:dyDescent="0.2">
      <c r="A32" s="314" t="s">
        <v>100</v>
      </c>
      <c r="B32" s="315"/>
      <c r="C32" s="315"/>
      <c r="D32" s="315"/>
      <c r="E32" s="315"/>
      <c r="F32" s="315"/>
      <c r="G32" s="315"/>
      <c r="H32" s="316"/>
      <c r="I32" s="50">
        <v>25</v>
      </c>
      <c r="J32" s="142">
        <f>SUM(J33:J37)</f>
        <v>93417097</v>
      </c>
      <c r="K32" s="142">
        <f>SUM(K33:K37)</f>
        <v>275428314</v>
      </c>
      <c r="M32" s="61"/>
      <c r="N32" s="61"/>
    </row>
    <row r="33" spans="1:14" ht="23.25" customHeight="1" x14ac:dyDescent="0.2">
      <c r="A33" s="311" t="s">
        <v>117</v>
      </c>
      <c r="B33" s="306"/>
      <c r="C33" s="306"/>
      <c r="D33" s="306"/>
      <c r="E33" s="306"/>
      <c r="F33" s="306"/>
      <c r="G33" s="306"/>
      <c r="H33" s="307"/>
      <c r="I33" s="50">
        <v>26</v>
      </c>
      <c r="J33" s="75">
        <v>-31522488</v>
      </c>
      <c r="K33" s="75">
        <v>-24225656</v>
      </c>
      <c r="M33" s="61"/>
      <c r="N33" s="61"/>
    </row>
    <row r="34" spans="1:14" ht="25.5" customHeight="1" x14ac:dyDescent="0.2">
      <c r="A34" s="311" t="s">
        <v>101</v>
      </c>
      <c r="B34" s="306"/>
      <c r="C34" s="306"/>
      <c r="D34" s="306"/>
      <c r="E34" s="306"/>
      <c r="F34" s="306"/>
      <c r="G34" s="306"/>
      <c r="H34" s="307"/>
      <c r="I34" s="50">
        <v>27</v>
      </c>
      <c r="J34" s="351">
        <v>0</v>
      </c>
      <c r="K34" s="351">
        <v>0</v>
      </c>
      <c r="M34" s="61"/>
      <c r="N34" s="61"/>
    </row>
    <row r="35" spans="1:14" ht="23.25" customHeight="1" x14ac:dyDescent="0.2">
      <c r="A35" s="311" t="s">
        <v>102</v>
      </c>
      <c r="B35" s="306"/>
      <c r="C35" s="306"/>
      <c r="D35" s="306"/>
      <c r="E35" s="306"/>
      <c r="F35" s="306"/>
      <c r="G35" s="306"/>
      <c r="H35" s="307"/>
      <c r="I35" s="50">
        <v>28</v>
      </c>
      <c r="J35" s="75">
        <v>124145400</v>
      </c>
      <c r="K35" s="75">
        <v>298818958</v>
      </c>
      <c r="M35" s="61"/>
      <c r="N35" s="61"/>
    </row>
    <row r="36" spans="1:14" x14ac:dyDescent="0.2">
      <c r="A36" s="311" t="s">
        <v>103</v>
      </c>
      <c r="B36" s="306"/>
      <c r="C36" s="306"/>
      <c r="D36" s="306"/>
      <c r="E36" s="306"/>
      <c r="F36" s="306"/>
      <c r="G36" s="306"/>
      <c r="H36" s="307"/>
      <c r="I36" s="50">
        <v>29</v>
      </c>
      <c r="J36" s="75">
        <v>794185</v>
      </c>
      <c r="K36" s="75">
        <v>835012</v>
      </c>
      <c r="M36" s="61"/>
      <c r="N36" s="61"/>
    </row>
    <row r="37" spans="1:14" x14ac:dyDescent="0.2">
      <c r="A37" s="311" t="s">
        <v>104</v>
      </c>
      <c r="B37" s="306"/>
      <c r="C37" s="306"/>
      <c r="D37" s="306"/>
      <c r="E37" s="306"/>
      <c r="F37" s="306"/>
      <c r="G37" s="306"/>
      <c r="H37" s="307"/>
      <c r="I37" s="50">
        <v>30</v>
      </c>
      <c r="J37" s="351">
        <v>0</v>
      </c>
      <c r="K37" s="351">
        <v>0</v>
      </c>
      <c r="M37" s="61"/>
      <c r="N37" s="61"/>
    </row>
    <row r="38" spans="1:14" x14ac:dyDescent="0.2">
      <c r="A38" s="267" t="s">
        <v>105</v>
      </c>
      <c r="B38" s="288"/>
      <c r="C38" s="288"/>
      <c r="D38" s="288"/>
      <c r="E38" s="288"/>
      <c r="F38" s="288"/>
      <c r="G38" s="288"/>
      <c r="H38" s="288"/>
      <c r="I38" s="312"/>
      <c r="J38" s="312"/>
      <c r="K38" s="313"/>
      <c r="M38" s="61"/>
      <c r="N38" s="61"/>
    </row>
    <row r="39" spans="1:14" x14ac:dyDescent="0.2">
      <c r="A39" s="314" t="s">
        <v>112</v>
      </c>
      <c r="B39" s="315"/>
      <c r="C39" s="315"/>
      <c r="D39" s="315"/>
      <c r="E39" s="315"/>
      <c r="F39" s="315"/>
      <c r="G39" s="315"/>
      <c r="H39" s="316"/>
      <c r="I39" s="67">
        <v>31</v>
      </c>
      <c r="J39" s="142">
        <f>SUM(J40:J45)</f>
        <v>-252221125</v>
      </c>
      <c r="K39" s="142">
        <f>SUM(K40:K45)</f>
        <v>-52110989</v>
      </c>
      <c r="M39" s="61"/>
      <c r="N39" s="61"/>
    </row>
    <row r="40" spans="1:14" x14ac:dyDescent="0.2">
      <c r="A40" s="311" t="s">
        <v>106</v>
      </c>
      <c r="B40" s="306"/>
      <c r="C40" s="306"/>
      <c r="D40" s="306"/>
      <c r="E40" s="306"/>
      <c r="F40" s="306"/>
      <c r="G40" s="306"/>
      <c r="H40" s="307"/>
      <c r="I40" s="50">
        <v>32</v>
      </c>
      <c r="J40" s="75">
        <v>-221458910</v>
      </c>
      <c r="K40" s="75">
        <v>-52110989</v>
      </c>
      <c r="M40" s="61"/>
      <c r="N40" s="61"/>
    </row>
    <row r="41" spans="1:14" x14ac:dyDescent="0.2">
      <c r="A41" s="311" t="s">
        <v>107</v>
      </c>
      <c r="B41" s="306"/>
      <c r="C41" s="306"/>
      <c r="D41" s="306"/>
      <c r="E41" s="306"/>
      <c r="F41" s="306"/>
      <c r="G41" s="306"/>
      <c r="H41" s="307"/>
      <c r="I41" s="50">
        <v>33</v>
      </c>
      <c r="J41" s="351">
        <v>0</v>
      </c>
      <c r="K41" s="351">
        <v>0</v>
      </c>
      <c r="M41" s="61"/>
      <c r="N41" s="61"/>
    </row>
    <row r="42" spans="1:14" x14ac:dyDescent="0.2">
      <c r="A42" s="311" t="s">
        <v>108</v>
      </c>
      <c r="B42" s="306"/>
      <c r="C42" s="306"/>
      <c r="D42" s="306"/>
      <c r="E42" s="306"/>
      <c r="F42" s="306"/>
      <c r="G42" s="306"/>
      <c r="H42" s="307"/>
      <c r="I42" s="50">
        <v>34</v>
      </c>
      <c r="J42" s="351">
        <v>0</v>
      </c>
      <c r="K42" s="351">
        <v>0</v>
      </c>
      <c r="M42" s="61"/>
      <c r="N42" s="61"/>
    </row>
    <row r="43" spans="1:14" x14ac:dyDescent="0.2">
      <c r="A43" s="311" t="s">
        <v>109</v>
      </c>
      <c r="B43" s="306"/>
      <c r="C43" s="306"/>
      <c r="D43" s="306"/>
      <c r="E43" s="306"/>
      <c r="F43" s="306"/>
      <c r="G43" s="306"/>
      <c r="H43" s="307"/>
      <c r="I43" s="50">
        <v>35</v>
      </c>
      <c r="J43" s="351">
        <v>0</v>
      </c>
      <c r="K43" s="351">
        <v>0</v>
      </c>
      <c r="M43" s="61"/>
      <c r="N43" s="61"/>
    </row>
    <row r="44" spans="1:14" x14ac:dyDescent="0.2">
      <c r="A44" s="311" t="s">
        <v>110</v>
      </c>
      <c r="B44" s="306"/>
      <c r="C44" s="306"/>
      <c r="D44" s="306"/>
      <c r="E44" s="306"/>
      <c r="F44" s="306"/>
      <c r="G44" s="306"/>
      <c r="H44" s="307"/>
      <c r="I44" s="50">
        <v>36</v>
      </c>
      <c r="J44" s="75">
        <v>-30762215</v>
      </c>
      <c r="K44" s="351">
        <v>0</v>
      </c>
      <c r="M44" s="61"/>
      <c r="N44" s="61"/>
    </row>
    <row r="45" spans="1:14" x14ac:dyDescent="0.2">
      <c r="A45" s="311" t="s">
        <v>111</v>
      </c>
      <c r="B45" s="306"/>
      <c r="C45" s="306"/>
      <c r="D45" s="306"/>
      <c r="E45" s="306"/>
      <c r="F45" s="306"/>
      <c r="G45" s="306"/>
      <c r="H45" s="307"/>
      <c r="I45" s="50">
        <v>37</v>
      </c>
      <c r="J45" s="351">
        <v>0</v>
      </c>
      <c r="K45" s="351">
        <v>0</v>
      </c>
      <c r="M45" s="61"/>
      <c r="N45" s="61"/>
    </row>
    <row r="46" spans="1:14" ht="23.25" customHeight="1" x14ac:dyDescent="0.2">
      <c r="A46" s="305" t="s">
        <v>113</v>
      </c>
      <c r="B46" s="306"/>
      <c r="C46" s="306"/>
      <c r="D46" s="306"/>
      <c r="E46" s="306"/>
      <c r="F46" s="306"/>
      <c r="G46" s="306"/>
      <c r="H46" s="307"/>
      <c r="I46" s="50">
        <v>38</v>
      </c>
      <c r="J46" s="76">
        <f>+J39+J32+J30</f>
        <v>38383940</v>
      </c>
      <c r="K46" s="76">
        <f>+K39+K32+K30</f>
        <v>121766326</v>
      </c>
      <c r="M46" s="61"/>
      <c r="N46" s="61"/>
    </row>
    <row r="47" spans="1:14" x14ac:dyDescent="0.2">
      <c r="A47" s="311" t="s">
        <v>114</v>
      </c>
      <c r="B47" s="306"/>
      <c r="C47" s="306"/>
      <c r="D47" s="306"/>
      <c r="E47" s="306"/>
      <c r="F47" s="306"/>
      <c r="G47" s="306"/>
      <c r="H47" s="307"/>
      <c r="I47" s="50">
        <v>39</v>
      </c>
      <c r="J47" s="75">
        <v>-50809</v>
      </c>
      <c r="K47" s="75">
        <v>1318707</v>
      </c>
      <c r="M47" s="61"/>
      <c r="N47" s="61"/>
    </row>
    <row r="48" spans="1:14" x14ac:dyDescent="0.2">
      <c r="A48" s="305" t="s">
        <v>6</v>
      </c>
      <c r="B48" s="306"/>
      <c r="C48" s="306"/>
      <c r="D48" s="306"/>
      <c r="E48" s="306"/>
      <c r="F48" s="306"/>
      <c r="G48" s="306"/>
      <c r="H48" s="307"/>
      <c r="I48" s="50">
        <v>40</v>
      </c>
      <c r="J48" s="76">
        <f>+J46+J47</f>
        <v>38333131</v>
      </c>
      <c r="K48" s="76">
        <f>+K46+K47</f>
        <v>123085033</v>
      </c>
      <c r="M48" s="61"/>
      <c r="N48" s="61"/>
    </row>
    <row r="49" spans="1:14" x14ac:dyDescent="0.2">
      <c r="A49" s="305" t="s">
        <v>115</v>
      </c>
      <c r="B49" s="306"/>
      <c r="C49" s="306"/>
      <c r="D49" s="306"/>
      <c r="E49" s="306"/>
      <c r="F49" s="306"/>
      <c r="G49" s="306"/>
      <c r="H49" s="307"/>
      <c r="I49" s="62">
        <v>41</v>
      </c>
      <c r="J49" s="74">
        <v>412197218</v>
      </c>
      <c r="K49" s="74">
        <v>421479852</v>
      </c>
      <c r="L49" s="85"/>
      <c r="M49" s="61"/>
      <c r="N49" s="61"/>
    </row>
    <row r="50" spans="1:14" x14ac:dyDescent="0.2">
      <c r="A50" s="308" t="s">
        <v>116</v>
      </c>
      <c r="B50" s="309"/>
      <c r="C50" s="309"/>
      <c r="D50" s="309"/>
      <c r="E50" s="309"/>
      <c r="F50" s="309"/>
      <c r="G50" s="309"/>
      <c r="H50" s="310"/>
      <c r="I50" s="51">
        <v>42</v>
      </c>
      <c r="J50" s="143">
        <f>+J49+J48</f>
        <v>450530349</v>
      </c>
      <c r="K50" s="143">
        <f>+K49+K48</f>
        <v>544564885</v>
      </c>
      <c r="M50" s="61"/>
      <c r="N50" s="61"/>
    </row>
    <row r="51" spans="1:14" s="52" customFormat="1" x14ac:dyDescent="0.2">
      <c r="J51" s="87"/>
      <c r="K51" s="87"/>
      <c r="L51" s="80"/>
    </row>
    <row r="52" spans="1:14" s="52" customFormat="1" x14ac:dyDescent="0.2">
      <c r="J52" s="148"/>
      <c r="K52" s="148"/>
      <c r="L52" s="80"/>
    </row>
    <row r="53" spans="1:14" s="52" customFormat="1" x14ac:dyDescent="0.2">
      <c r="J53" s="148"/>
      <c r="K53" s="86"/>
      <c r="L53" s="80"/>
    </row>
    <row r="54" spans="1:14" s="52" customFormat="1" x14ac:dyDescent="0.2">
      <c r="J54" s="86"/>
      <c r="K54" s="86"/>
      <c r="L54" s="80"/>
    </row>
    <row r="55" spans="1:14" s="52" customFormat="1" x14ac:dyDescent="0.2">
      <c r="J55" s="86"/>
      <c r="K55" s="86"/>
      <c r="L55" s="80"/>
    </row>
    <row r="56" spans="1:14" s="52" customFormat="1" x14ac:dyDescent="0.2">
      <c r="J56" s="86"/>
      <c r="K56" s="86"/>
      <c r="L56" s="80"/>
    </row>
    <row r="57" spans="1:14" s="52" customFormat="1" x14ac:dyDescent="0.2">
      <c r="J57" s="86"/>
      <c r="K57" s="86"/>
      <c r="L57" s="80"/>
    </row>
    <row r="58" spans="1:14" s="52" customFormat="1" x14ac:dyDescent="0.2">
      <c r="J58" s="86"/>
      <c r="K58" s="86"/>
      <c r="L58" s="80"/>
    </row>
    <row r="59" spans="1:14" s="52" customFormat="1" x14ac:dyDescent="0.2">
      <c r="J59" s="86"/>
      <c r="K59" s="86"/>
      <c r="L59" s="80"/>
    </row>
    <row r="60" spans="1:14" s="52" customFormat="1" x14ac:dyDescent="0.2">
      <c r="J60" s="86"/>
      <c r="K60" s="86"/>
      <c r="L60" s="80"/>
    </row>
    <row r="61" spans="1:14" s="52" customFormat="1" x14ac:dyDescent="0.2">
      <c r="J61" s="86"/>
      <c r="K61" s="86"/>
      <c r="L61" s="80"/>
    </row>
    <row r="62" spans="1:14" s="52" customFormat="1" x14ac:dyDescent="0.2">
      <c r="J62" s="86"/>
      <c r="K62" s="86"/>
      <c r="L62" s="80"/>
    </row>
    <row r="63" spans="1:14" s="52" customFormat="1" x14ac:dyDescent="0.2">
      <c r="J63" s="86"/>
      <c r="K63" s="86"/>
      <c r="L63" s="80"/>
    </row>
    <row r="64" spans="1:14" s="52" customFormat="1" x14ac:dyDescent="0.2">
      <c r="J64" s="86"/>
      <c r="K64" s="86"/>
      <c r="L64" s="80"/>
    </row>
    <row r="65" spans="10:12" s="52" customFormat="1" x14ac:dyDescent="0.2">
      <c r="J65" s="86"/>
      <c r="K65" s="86"/>
      <c r="L65" s="80"/>
    </row>
    <row r="66" spans="10:12" s="52" customFormat="1" x14ac:dyDescent="0.2">
      <c r="J66" s="86"/>
      <c r="K66" s="86"/>
      <c r="L66" s="80"/>
    </row>
    <row r="67" spans="10:12" s="52" customFormat="1" x14ac:dyDescent="0.2">
      <c r="J67" s="86"/>
      <c r="K67" s="86"/>
      <c r="L67" s="80"/>
    </row>
    <row r="68" spans="10:12" s="52" customFormat="1" x14ac:dyDescent="0.2">
      <c r="J68" s="86"/>
      <c r="K68" s="86"/>
      <c r="L68" s="80"/>
    </row>
    <row r="69" spans="10:12" s="52" customFormat="1" x14ac:dyDescent="0.2">
      <c r="J69" s="86"/>
      <c r="K69" s="86"/>
      <c r="L69" s="80"/>
    </row>
    <row r="70" spans="10:12" s="52" customFormat="1" x14ac:dyDescent="0.2">
      <c r="J70" s="86"/>
      <c r="K70" s="86"/>
      <c r="L70" s="80"/>
    </row>
    <row r="71" spans="10:12" s="52" customFormat="1" x14ac:dyDescent="0.2">
      <c r="J71" s="86"/>
      <c r="K71" s="86"/>
      <c r="L71" s="80"/>
    </row>
    <row r="72" spans="10:12" s="52" customFormat="1" x14ac:dyDescent="0.2">
      <c r="J72" s="86"/>
      <c r="K72" s="86"/>
      <c r="L72" s="80"/>
    </row>
    <row r="73" spans="10:12" s="52" customFormat="1" x14ac:dyDescent="0.2">
      <c r="J73" s="86"/>
      <c r="K73" s="86"/>
      <c r="L73" s="80"/>
    </row>
    <row r="74" spans="10:12" s="52" customFormat="1" x14ac:dyDescent="0.2">
      <c r="J74" s="86"/>
      <c r="K74" s="86"/>
      <c r="L74" s="80"/>
    </row>
    <row r="75" spans="10:12" s="52" customFormat="1" x14ac:dyDescent="0.2">
      <c r="J75" s="86"/>
      <c r="K75" s="86"/>
      <c r="L75" s="80"/>
    </row>
    <row r="76" spans="10:12" s="52" customFormat="1" x14ac:dyDescent="0.2">
      <c r="J76" s="86"/>
      <c r="K76" s="86"/>
      <c r="L76" s="80"/>
    </row>
    <row r="77" spans="10:12" s="52" customFormat="1" x14ac:dyDescent="0.2">
      <c r="J77" s="86"/>
      <c r="K77" s="86"/>
      <c r="L77" s="80"/>
    </row>
    <row r="78" spans="10:12" s="52" customFormat="1" x14ac:dyDescent="0.2">
      <c r="J78" s="86"/>
      <c r="K78" s="86"/>
      <c r="L78" s="80"/>
    </row>
    <row r="79" spans="10:12" s="52" customFormat="1" x14ac:dyDescent="0.2">
      <c r="J79" s="86"/>
      <c r="K79" s="86"/>
      <c r="L79" s="80"/>
    </row>
    <row r="80" spans="10:12" s="52" customFormat="1" x14ac:dyDescent="0.2">
      <c r="J80" s="86"/>
      <c r="K80" s="86"/>
      <c r="L80" s="80"/>
    </row>
    <row r="81" spans="10:12" s="52" customFormat="1" x14ac:dyDescent="0.2">
      <c r="J81" s="86"/>
      <c r="K81" s="86"/>
      <c r="L81" s="80"/>
    </row>
    <row r="82" spans="10:12" s="52" customFormat="1" x14ac:dyDescent="0.2">
      <c r="J82" s="86"/>
      <c r="K82" s="86"/>
      <c r="L82" s="80"/>
    </row>
    <row r="83" spans="10:12" s="52" customFormat="1" x14ac:dyDescent="0.2">
      <c r="J83" s="86"/>
      <c r="K83" s="86"/>
      <c r="L83" s="80"/>
    </row>
    <row r="84" spans="10:12" s="52" customFormat="1" x14ac:dyDescent="0.2">
      <c r="J84" s="86"/>
      <c r="K84" s="86"/>
      <c r="L84" s="80"/>
    </row>
    <row r="85" spans="10:12" s="52" customFormat="1" x14ac:dyDescent="0.2">
      <c r="J85" s="86"/>
      <c r="K85" s="86"/>
      <c r="L85" s="80"/>
    </row>
    <row r="86" spans="10:12" s="52" customFormat="1" x14ac:dyDescent="0.2">
      <c r="J86" s="86"/>
      <c r="K86" s="86"/>
      <c r="L86" s="80"/>
    </row>
    <row r="87" spans="10:12" s="52" customFormat="1" x14ac:dyDescent="0.2">
      <c r="J87" s="86"/>
      <c r="K87" s="86"/>
      <c r="L87" s="80"/>
    </row>
    <row r="88" spans="10:12" s="52" customFormat="1" x14ac:dyDescent="0.2">
      <c r="J88" s="86"/>
      <c r="K88" s="86"/>
      <c r="L88" s="80"/>
    </row>
    <row r="89" spans="10:12" s="52" customFormat="1" x14ac:dyDescent="0.2">
      <c r="J89" s="86"/>
      <c r="K89" s="86"/>
      <c r="L89" s="80"/>
    </row>
    <row r="90" spans="10:12" s="52" customFormat="1" x14ac:dyDescent="0.2">
      <c r="J90" s="86"/>
      <c r="K90" s="86"/>
      <c r="L90" s="80"/>
    </row>
    <row r="91" spans="10:12" s="52" customFormat="1" x14ac:dyDescent="0.2">
      <c r="J91" s="86"/>
      <c r="K91" s="86"/>
      <c r="L91" s="80"/>
    </row>
    <row r="92" spans="10:12" s="52" customFormat="1" x14ac:dyDescent="0.2">
      <c r="J92" s="86"/>
      <c r="K92" s="86"/>
      <c r="L92" s="80"/>
    </row>
    <row r="93" spans="10:12" s="52" customFormat="1" x14ac:dyDescent="0.2">
      <c r="J93" s="86"/>
      <c r="K93" s="86"/>
      <c r="L93" s="80"/>
    </row>
    <row r="94" spans="10:12" s="52" customFormat="1" x14ac:dyDescent="0.2">
      <c r="J94" s="86"/>
      <c r="K94" s="86"/>
      <c r="L94" s="80"/>
    </row>
    <row r="95" spans="10:12" s="52" customFormat="1" x14ac:dyDescent="0.2">
      <c r="J95" s="86"/>
      <c r="K95" s="86"/>
      <c r="L95" s="80"/>
    </row>
    <row r="96" spans="10:12" s="52" customFormat="1" x14ac:dyDescent="0.2">
      <c r="J96" s="86"/>
      <c r="K96" s="86"/>
      <c r="L96" s="80"/>
    </row>
    <row r="97" spans="10:12" s="52" customFormat="1" x14ac:dyDescent="0.2">
      <c r="J97" s="86"/>
      <c r="K97" s="86"/>
      <c r="L97" s="80"/>
    </row>
    <row r="98" spans="10:12" s="52" customFormat="1" x14ac:dyDescent="0.2">
      <c r="J98" s="86"/>
      <c r="K98" s="86"/>
      <c r="L98" s="80"/>
    </row>
    <row r="99" spans="10:12" s="52" customFormat="1" x14ac:dyDescent="0.2">
      <c r="J99" s="86"/>
      <c r="K99" s="86"/>
      <c r="L99" s="80"/>
    </row>
    <row r="100" spans="10:12" s="52" customFormat="1" x14ac:dyDescent="0.2">
      <c r="J100" s="86"/>
      <c r="K100" s="86"/>
      <c r="L100" s="80"/>
    </row>
    <row r="101" spans="10:12" s="52" customFormat="1" x14ac:dyDescent="0.2">
      <c r="J101" s="86"/>
      <c r="K101" s="86"/>
      <c r="L101" s="80"/>
    </row>
    <row r="102" spans="10:12" s="52" customFormat="1" x14ac:dyDescent="0.2">
      <c r="J102" s="86"/>
      <c r="K102" s="86"/>
      <c r="L102" s="80"/>
    </row>
    <row r="103" spans="10:12" s="52" customFormat="1" x14ac:dyDescent="0.2">
      <c r="J103" s="86"/>
      <c r="K103" s="86"/>
      <c r="L103" s="80"/>
    </row>
    <row r="104" spans="10:12" s="52" customFormat="1" x14ac:dyDescent="0.2">
      <c r="J104" s="86"/>
      <c r="K104" s="86"/>
      <c r="L104" s="80"/>
    </row>
    <row r="105" spans="10:12" s="52" customFormat="1" x14ac:dyDescent="0.2">
      <c r="J105" s="86"/>
      <c r="K105" s="86"/>
      <c r="L105" s="80"/>
    </row>
    <row r="106" spans="10:12" s="52" customFormat="1" x14ac:dyDescent="0.2">
      <c r="J106" s="86"/>
      <c r="K106" s="86"/>
      <c r="L106" s="80"/>
    </row>
    <row r="107" spans="10:12" s="52" customFormat="1" x14ac:dyDescent="0.2">
      <c r="J107" s="86"/>
      <c r="K107" s="86"/>
      <c r="L107" s="80"/>
    </row>
    <row r="108" spans="10:12" s="52" customFormat="1" x14ac:dyDescent="0.2">
      <c r="J108" s="86"/>
      <c r="K108" s="86"/>
      <c r="L108" s="80"/>
    </row>
    <row r="109" spans="10:12" s="52" customFormat="1" x14ac:dyDescent="0.2">
      <c r="J109" s="86"/>
      <c r="K109" s="86"/>
      <c r="L109" s="80"/>
    </row>
    <row r="110" spans="10:12" s="52" customFormat="1" x14ac:dyDescent="0.2">
      <c r="J110" s="86"/>
      <c r="K110" s="86"/>
      <c r="L110" s="80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3:K37 J24:K27 J8:K13 J15:K22 J49:K49 J47:K47 J40:K45 J30:K30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14:K14 A8:I8 A9:I9 A10:I10 A11:I11 A12:I12 A13:I13 A23:K23 A15:I15 A16:I16 A17:I17 A18:I18 A19:I19 A20:I20 A21:I21 A22:I22 A28:K28 A24:I24 A25:I25 A26:I26 A27:I27 A30:K32 A29:I29 A38:K39 A33:I33 A34:I34 A35:I35 A36:I36 A37:I37 A46:K46 A40:I40 A41:I41 A42:I42 A43:I43 A44:I44 A45:I45 A48:K48 A47:I47 A49:I49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I19" sqref="H19:I19"/>
    </sheetView>
  </sheetViews>
  <sheetFormatPr defaultColWidth="9.140625" defaultRowHeight="12.75" x14ac:dyDescent="0.2"/>
  <cols>
    <col min="1" max="2" width="9.140625" style="45"/>
    <col min="3" max="3" width="27.28515625" style="45" customWidth="1"/>
    <col min="4" max="4" width="9.140625" style="45"/>
    <col min="5" max="12" width="17.7109375" style="45" customWidth="1"/>
    <col min="13" max="16384" width="9.140625" style="45"/>
  </cols>
  <sheetData>
    <row r="2" spans="1:12" ht="15.75" x14ac:dyDescent="0.25">
      <c r="A2" s="317" t="s">
        <v>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2.75" customHeight="1" x14ac:dyDescent="0.2">
      <c r="C3" s="245" t="s">
        <v>183</v>
      </c>
      <c r="D3" s="246"/>
      <c r="E3" s="291" t="s">
        <v>320</v>
      </c>
      <c r="F3" s="292"/>
      <c r="G3" s="53" t="s">
        <v>69</v>
      </c>
      <c r="H3" s="247" t="s">
        <v>325</v>
      </c>
      <c r="I3" s="248"/>
      <c r="K3" s="249" t="s">
        <v>185</v>
      </c>
      <c r="L3" s="249"/>
    </row>
    <row r="4" spans="1:12" ht="12.75" customHeight="1" x14ac:dyDescent="0.2">
      <c r="A4" s="331" t="s">
        <v>152</v>
      </c>
      <c r="B4" s="331"/>
      <c r="C4" s="331"/>
      <c r="D4" s="331" t="s">
        <v>187</v>
      </c>
      <c r="E4" s="332" t="s">
        <v>147</v>
      </c>
      <c r="F4" s="346"/>
      <c r="G4" s="346"/>
      <c r="H4" s="346"/>
      <c r="I4" s="346"/>
      <c r="J4" s="346"/>
      <c r="K4" s="332" t="s">
        <v>149</v>
      </c>
      <c r="L4" s="332" t="s">
        <v>150</v>
      </c>
    </row>
    <row r="5" spans="1:12" ht="45" x14ac:dyDescent="0.2">
      <c r="A5" s="346"/>
      <c r="B5" s="346"/>
      <c r="C5" s="346"/>
      <c r="D5" s="346"/>
      <c r="E5" s="63" t="s">
        <v>170</v>
      </c>
      <c r="F5" s="63" t="s">
        <v>34</v>
      </c>
      <c r="G5" s="63" t="s">
        <v>146</v>
      </c>
      <c r="H5" s="63" t="s">
        <v>148</v>
      </c>
      <c r="I5" s="63" t="s">
        <v>162</v>
      </c>
      <c r="J5" s="64" t="s">
        <v>151</v>
      </c>
      <c r="K5" s="332"/>
      <c r="L5" s="332"/>
    </row>
    <row r="6" spans="1:12" x14ac:dyDescent="0.2">
      <c r="A6" s="343">
        <v>1</v>
      </c>
      <c r="B6" s="343"/>
      <c r="C6" s="343"/>
      <c r="D6" s="65">
        <v>2</v>
      </c>
      <c r="E6" s="66" t="s">
        <v>179</v>
      </c>
      <c r="F6" s="66" t="s">
        <v>180</v>
      </c>
      <c r="G6" s="66" t="s">
        <v>188</v>
      </c>
      <c r="H6" s="66" t="s">
        <v>189</v>
      </c>
      <c r="I6" s="66" t="s">
        <v>190</v>
      </c>
      <c r="J6" s="66" t="s">
        <v>191</v>
      </c>
      <c r="K6" s="66" t="s">
        <v>192</v>
      </c>
      <c r="L6" s="66" t="s">
        <v>193</v>
      </c>
    </row>
    <row r="7" spans="1:12" x14ac:dyDescent="0.2">
      <c r="A7" s="344" t="s">
        <v>154</v>
      </c>
      <c r="B7" s="345"/>
      <c r="C7" s="345"/>
      <c r="D7" s="67">
        <v>1</v>
      </c>
      <c r="E7" s="78">
        <v>1214775000</v>
      </c>
      <c r="F7" s="78">
        <v>-477000</v>
      </c>
      <c r="G7" s="78">
        <v>369783858</v>
      </c>
      <c r="H7" s="78">
        <v>86030542</v>
      </c>
      <c r="I7" s="78">
        <v>190502935</v>
      </c>
      <c r="J7" s="78">
        <v>84690116</v>
      </c>
      <c r="K7" s="78">
        <v>0</v>
      </c>
      <c r="L7" s="77">
        <f>SUM(E7:J7)-K7</f>
        <v>1945305451</v>
      </c>
    </row>
    <row r="8" spans="1:12" ht="18.75" customHeight="1" x14ac:dyDescent="0.2">
      <c r="A8" s="335" t="s">
        <v>155</v>
      </c>
      <c r="B8" s="336"/>
      <c r="C8" s="336"/>
      <c r="D8" s="50">
        <v>2</v>
      </c>
      <c r="E8" s="72"/>
      <c r="F8" s="72"/>
      <c r="G8" s="72"/>
      <c r="H8" s="72">
        <v>-44875777</v>
      </c>
      <c r="I8" s="72">
        <v>-7016311</v>
      </c>
      <c r="J8" s="72"/>
      <c r="K8" s="72"/>
      <c r="L8" s="153">
        <f>SUM(E8:J8)-K8</f>
        <v>-51892088</v>
      </c>
    </row>
    <row r="9" spans="1:12" ht="15.75" customHeight="1" x14ac:dyDescent="0.2">
      <c r="A9" s="337" t="s">
        <v>156</v>
      </c>
      <c r="B9" s="338"/>
      <c r="C9" s="338"/>
      <c r="D9" s="50">
        <v>3</v>
      </c>
      <c r="E9" s="77">
        <f>+E8+E7</f>
        <v>1214775000</v>
      </c>
      <c r="F9" s="77">
        <f t="shared" ref="F9:I9" si="0">+F8+F7</f>
        <v>-477000</v>
      </c>
      <c r="G9" s="77">
        <f t="shared" si="0"/>
        <v>369783858</v>
      </c>
      <c r="H9" s="77">
        <f t="shared" si="0"/>
        <v>41154765</v>
      </c>
      <c r="I9" s="77">
        <f t="shared" si="0"/>
        <v>183486624</v>
      </c>
      <c r="J9" s="77">
        <f>+J8+J7</f>
        <v>84690116</v>
      </c>
      <c r="K9" s="77"/>
      <c r="L9" s="77">
        <f>SUM(E9:J9)-K9</f>
        <v>1893413363</v>
      </c>
    </row>
    <row r="10" spans="1:12" ht="14.25" customHeight="1" x14ac:dyDescent="0.2">
      <c r="A10" s="335" t="s">
        <v>157</v>
      </c>
      <c r="B10" s="336"/>
      <c r="C10" s="336"/>
      <c r="D10" s="50">
        <v>4</v>
      </c>
      <c r="E10" s="72"/>
      <c r="F10" s="72"/>
      <c r="G10" s="72"/>
      <c r="H10" s="72"/>
      <c r="I10" s="72"/>
      <c r="J10" s="72">
        <v>-1797966</v>
      </c>
      <c r="K10" s="72"/>
      <c r="L10" s="153">
        <f>SUM(E10:J10)-K10</f>
        <v>-1797966</v>
      </c>
    </row>
    <row r="11" spans="1:12" ht="26.25" customHeight="1" x14ac:dyDescent="0.2">
      <c r="A11" s="335" t="s">
        <v>158</v>
      </c>
      <c r="B11" s="336"/>
      <c r="C11" s="336"/>
      <c r="D11" s="50">
        <v>5</v>
      </c>
      <c r="E11" s="72"/>
      <c r="F11" s="72"/>
      <c r="G11" s="72"/>
      <c r="H11" s="72"/>
      <c r="I11" s="72"/>
      <c r="J11" s="72">
        <v>26249225</v>
      </c>
      <c r="K11" s="72"/>
      <c r="L11" s="153">
        <f t="shared" ref="L11:L18" si="1">SUM(E11:J11)-K11</f>
        <v>26249225</v>
      </c>
    </row>
    <row r="12" spans="1:12" ht="18.75" customHeight="1" x14ac:dyDescent="0.2">
      <c r="A12" s="335" t="s">
        <v>159</v>
      </c>
      <c r="B12" s="336"/>
      <c r="C12" s="336"/>
      <c r="D12" s="50">
        <v>6</v>
      </c>
      <c r="E12" s="72"/>
      <c r="F12" s="72"/>
      <c r="G12" s="72"/>
      <c r="H12" s="72"/>
      <c r="I12" s="72"/>
      <c r="J12" s="72">
        <v>-2949849</v>
      </c>
      <c r="K12" s="72"/>
      <c r="L12" s="153">
        <f t="shared" si="1"/>
        <v>-2949849</v>
      </c>
    </row>
    <row r="13" spans="1:12" ht="18" customHeight="1" x14ac:dyDescent="0.2">
      <c r="A13" s="335" t="s">
        <v>160</v>
      </c>
      <c r="B13" s="336"/>
      <c r="C13" s="336"/>
      <c r="D13" s="50">
        <v>7</v>
      </c>
      <c r="E13" s="72"/>
      <c r="F13" s="72"/>
      <c r="G13" s="72"/>
      <c r="H13" s="72"/>
      <c r="I13" s="72"/>
      <c r="J13" s="72"/>
      <c r="K13" s="72"/>
      <c r="L13" s="153">
        <f t="shared" si="1"/>
        <v>0</v>
      </c>
    </row>
    <row r="14" spans="1:12" ht="24" customHeight="1" x14ac:dyDescent="0.2">
      <c r="A14" s="337" t="s">
        <v>161</v>
      </c>
      <c r="B14" s="338"/>
      <c r="C14" s="338"/>
      <c r="D14" s="50">
        <v>8</v>
      </c>
      <c r="E14" s="78">
        <f>SUM(E10:E13)</f>
        <v>0</v>
      </c>
      <c r="F14" s="78">
        <f t="shared" ref="F14:I14" si="2">SUM(F10:F13)</f>
        <v>0</v>
      </c>
      <c r="G14" s="78">
        <f t="shared" si="2"/>
        <v>0</v>
      </c>
      <c r="H14" s="78">
        <f t="shared" si="2"/>
        <v>0</v>
      </c>
      <c r="I14" s="78">
        <f t="shared" si="2"/>
        <v>0</v>
      </c>
      <c r="J14" s="78">
        <f>SUM(J10:J13)</f>
        <v>21501410</v>
      </c>
      <c r="K14" s="78">
        <v>0</v>
      </c>
      <c r="L14" s="77">
        <f>SUM(E14:J14)-K14</f>
        <v>21501410</v>
      </c>
    </row>
    <row r="15" spans="1:12" x14ac:dyDescent="0.2">
      <c r="A15" s="335" t="s">
        <v>162</v>
      </c>
      <c r="B15" s="336"/>
      <c r="C15" s="336"/>
      <c r="D15" s="50">
        <v>9</v>
      </c>
      <c r="E15" s="72"/>
      <c r="F15" s="72"/>
      <c r="G15" s="72"/>
      <c r="H15" s="72"/>
      <c r="I15" s="72">
        <v>976806</v>
      </c>
      <c r="J15" s="72"/>
      <c r="K15" s="72"/>
      <c r="L15" s="153">
        <f t="shared" si="1"/>
        <v>976806</v>
      </c>
    </row>
    <row r="16" spans="1:12" ht="27.75" customHeight="1" x14ac:dyDescent="0.2">
      <c r="A16" s="337" t="s">
        <v>163</v>
      </c>
      <c r="B16" s="338"/>
      <c r="C16" s="338"/>
      <c r="D16" s="50">
        <v>10</v>
      </c>
      <c r="E16" s="77">
        <f>SUM(E14:E15)</f>
        <v>0</v>
      </c>
      <c r="F16" s="77">
        <f t="shared" ref="F16:J16" si="3">SUM(F14:F15)</f>
        <v>0</v>
      </c>
      <c r="G16" s="77">
        <f t="shared" si="3"/>
        <v>0</v>
      </c>
      <c r="H16" s="77">
        <f t="shared" si="3"/>
        <v>0</v>
      </c>
      <c r="I16" s="77">
        <f t="shared" si="3"/>
        <v>976806</v>
      </c>
      <c r="J16" s="77">
        <f t="shared" si="3"/>
        <v>21501410</v>
      </c>
      <c r="K16" s="77">
        <v>0</v>
      </c>
      <c r="L16" s="77">
        <f>SUM(E16:J16)-K16</f>
        <v>22478216</v>
      </c>
    </row>
    <row r="17" spans="1:12" x14ac:dyDescent="0.2">
      <c r="A17" s="335" t="s">
        <v>164</v>
      </c>
      <c r="B17" s="336"/>
      <c r="C17" s="336"/>
      <c r="D17" s="50">
        <v>11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/>
      <c r="L17" s="153">
        <f t="shared" si="1"/>
        <v>0</v>
      </c>
    </row>
    <row r="18" spans="1:12" x14ac:dyDescent="0.2">
      <c r="A18" s="335" t="s">
        <v>165</v>
      </c>
      <c r="B18" s="336"/>
      <c r="C18" s="336"/>
      <c r="D18" s="50">
        <v>12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/>
      <c r="L18" s="153">
        <f t="shared" si="1"/>
        <v>0</v>
      </c>
    </row>
    <row r="19" spans="1:12" x14ac:dyDescent="0.2">
      <c r="A19" s="335" t="s">
        <v>166</v>
      </c>
      <c r="B19" s="336"/>
      <c r="C19" s="336"/>
      <c r="D19" s="50">
        <v>13</v>
      </c>
      <c r="E19" s="72">
        <v>0</v>
      </c>
      <c r="F19" s="72">
        <v>0</v>
      </c>
      <c r="G19" s="72"/>
      <c r="H19" s="72">
        <v>-7016311</v>
      </c>
      <c r="I19" s="72">
        <v>7016311</v>
      </c>
      <c r="J19" s="72">
        <v>0</v>
      </c>
      <c r="K19" s="72"/>
      <c r="L19" s="153">
        <f>SUM(E19:J19)-K19</f>
        <v>0</v>
      </c>
    </row>
    <row r="20" spans="1:12" x14ac:dyDescent="0.2">
      <c r="A20" s="335" t="s">
        <v>167</v>
      </c>
      <c r="B20" s="336"/>
      <c r="C20" s="336"/>
      <c r="D20" s="50">
        <v>14</v>
      </c>
      <c r="E20" s="72">
        <v>0</v>
      </c>
      <c r="F20" s="72">
        <v>0</v>
      </c>
      <c r="G20" s="72">
        <v>94272687</v>
      </c>
      <c r="H20" s="72">
        <v>96230248</v>
      </c>
      <c r="I20" s="72">
        <v>-190502935</v>
      </c>
      <c r="J20" s="72">
        <v>0</v>
      </c>
      <c r="K20" s="72"/>
      <c r="L20" s="153">
        <f>SUM(E20:J20)-K20</f>
        <v>0</v>
      </c>
    </row>
    <row r="21" spans="1:12" x14ac:dyDescent="0.2">
      <c r="A21" s="335" t="s">
        <v>168</v>
      </c>
      <c r="B21" s="336"/>
      <c r="C21" s="336"/>
      <c r="D21" s="50">
        <v>15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/>
      <c r="L21" s="153">
        <f>SUM(E21:J21)-K21</f>
        <v>0</v>
      </c>
    </row>
    <row r="22" spans="1:12" x14ac:dyDescent="0.2">
      <c r="A22" s="337" t="s">
        <v>169</v>
      </c>
      <c r="B22" s="338"/>
      <c r="C22" s="338"/>
      <c r="D22" s="50">
        <v>16</v>
      </c>
      <c r="E22" s="77">
        <f>SUM(E20:E21)</f>
        <v>0</v>
      </c>
      <c r="F22" s="77">
        <f t="shared" ref="F22:K22" si="4">SUM(F20:F21)</f>
        <v>0</v>
      </c>
      <c r="G22" s="77">
        <f t="shared" si="4"/>
        <v>94272687</v>
      </c>
      <c r="H22" s="77">
        <f t="shared" si="4"/>
        <v>96230248</v>
      </c>
      <c r="I22" s="77">
        <f t="shared" si="4"/>
        <v>-190502935</v>
      </c>
      <c r="J22" s="77">
        <f t="shared" si="4"/>
        <v>0</v>
      </c>
      <c r="K22" s="77">
        <f t="shared" si="4"/>
        <v>0</v>
      </c>
      <c r="L22" s="77">
        <f>SUM(L20:L21)</f>
        <v>0</v>
      </c>
    </row>
    <row r="23" spans="1:12" ht="25.5" customHeight="1" x14ac:dyDescent="0.2">
      <c r="A23" s="341" t="s">
        <v>207</v>
      </c>
      <c r="B23" s="342"/>
      <c r="C23" s="342"/>
      <c r="D23" s="186" t="s">
        <v>321</v>
      </c>
      <c r="E23" s="77">
        <f>+E9+E16+E17+E18+E19+E22</f>
        <v>1214775000</v>
      </c>
      <c r="F23" s="77">
        <f t="shared" ref="F23:K23" si="5">+F9+F16+F17+F18+F19+F22</f>
        <v>-477000</v>
      </c>
      <c r="G23" s="77">
        <f t="shared" si="5"/>
        <v>464056545</v>
      </c>
      <c r="H23" s="77">
        <f t="shared" si="5"/>
        <v>130368702</v>
      </c>
      <c r="I23" s="77">
        <f t="shared" si="5"/>
        <v>976806</v>
      </c>
      <c r="J23" s="77">
        <f t="shared" si="5"/>
        <v>106191526</v>
      </c>
      <c r="K23" s="77">
        <f t="shared" si="5"/>
        <v>0</v>
      </c>
      <c r="L23" s="77">
        <f>+L9+L16+L17+L18+L19+L22</f>
        <v>1915891579</v>
      </c>
    </row>
    <row r="24" spans="1:12" x14ac:dyDescent="0.2">
      <c r="A24" s="339" t="s">
        <v>199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2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s="69" customFormat="1" x14ac:dyDescent="0.2">
      <c r="E26" s="85"/>
      <c r="J26" s="85"/>
      <c r="L26" s="85"/>
    </row>
    <row r="27" spans="1:12" s="69" customFormat="1" x14ac:dyDescent="0.2">
      <c r="I27" s="88"/>
    </row>
    <row r="28" spans="1:12" s="69" customFormat="1" x14ac:dyDescent="0.2">
      <c r="I28" s="85"/>
    </row>
    <row r="29" spans="1:12" s="69" customFormat="1" x14ac:dyDescent="0.2"/>
    <row r="30" spans="1:12" s="69" customFormat="1" x14ac:dyDescent="0.2"/>
    <row r="31" spans="1:12" s="69" customFormat="1" x14ac:dyDescent="0.2"/>
    <row r="32" spans="1:12" s="69" customFormat="1" x14ac:dyDescent="0.2"/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7:K21 E10:K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K14 K16 E16:J16 E14:J14 E9:J9" unlockedFormula="1"/>
    <ignoredError sqref="E6:L6 D23" numberStoredAsText="1"/>
    <ignoredError sqref="L8:L21" formulaRange="1"/>
    <ignoredError sqref="E22:J22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115" zoomScaleNormal="100" workbookViewId="0">
      <selection activeCell="B142" sqref="B142:C145"/>
    </sheetView>
  </sheetViews>
  <sheetFormatPr defaultColWidth="9.140625" defaultRowHeight="12.75" x14ac:dyDescent="0.2"/>
  <cols>
    <col min="1" max="1" width="53" style="128" customWidth="1"/>
    <col min="2" max="3" width="27.7109375" style="92" customWidth="1"/>
    <col min="4" max="5" width="27.7109375" style="93" customWidth="1"/>
    <col min="6" max="6" width="12.7109375" style="69" bestFit="1" customWidth="1"/>
    <col min="7" max="8" width="20.7109375" style="69" customWidth="1"/>
    <col min="9" max="16384" width="9.140625" style="69"/>
  </cols>
  <sheetData>
    <row r="1" spans="1:5" x14ac:dyDescent="0.2">
      <c r="A1" s="120"/>
    </row>
    <row r="2" spans="1:5" x14ac:dyDescent="0.2">
      <c r="A2" s="120"/>
    </row>
    <row r="3" spans="1:5" x14ac:dyDescent="0.2">
      <c r="A3" s="120"/>
    </row>
    <row r="4" spans="1:5" x14ac:dyDescent="0.2">
      <c r="A4" s="120"/>
    </row>
    <row r="5" spans="1:5" x14ac:dyDescent="0.2">
      <c r="A5" s="121" t="s">
        <v>236</v>
      </c>
      <c r="B5" s="94"/>
      <c r="C5" s="94"/>
      <c r="D5" s="95"/>
      <c r="E5" s="95"/>
    </row>
    <row r="6" spans="1:5" x14ac:dyDescent="0.2">
      <c r="A6" s="120"/>
    </row>
    <row r="7" spans="1:5" ht="13.5" thickBot="1" x14ac:dyDescent="0.25">
      <c r="A7" s="122" t="s">
        <v>237</v>
      </c>
      <c r="E7" s="96" t="s">
        <v>238</v>
      </c>
    </row>
    <row r="8" spans="1:5" ht="13.5" thickBot="1" x14ac:dyDescent="0.25">
      <c r="A8" s="347" t="s">
        <v>296</v>
      </c>
      <c r="B8" s="349" t="s">
        <v>326</v>
      </c>
      <c r="C8" s="350"/>
      <c r="D8" s="349" t="s">
        <v>327</v>
      </c>
      <c r="E8" s="350"/>
    </row>
    <row r="9" spans="1:5" ht="13.5" thickBot="1" x14ac:dyDescent="0.25">
      <c r="A9" s="348"/>
      <c r="B9" s="97" t="s">
        <v>239</v>
      </c>
      <c r="C9" s="97" t="s">
        <v>202</v>
      </c>
      <c r="D9" s="98" t="s">
        <v>239</v>
      </c>
      <c r="E9" s="98" t="s">
        <v>202</v>
      </c>
    </row>
    <row r="10" spans="1:5" x14ac:dyDescent="0.2">
      <c r="A10" s="150" t="s">
        <v>240</v>
      </c>
      <c r="B10" s="134">
        <v>447293248</v>
      </c>
      <c r="C10" s="134">
        <v>149884820</v>
      </c>
      <c r="D10" s="134">
        <v>437281866</v>
      </c>
      <c r="E10" s="134">
        <v>146532943</v>
      </c>
    </row>
    <row r="11" spans="1:5" x14ac:dyDescent="0.2">
      <c r="A11" s="151" t="s">
        <v>241</v>
      </c>
      <c r="B11" s="132">
        <v>1246756</v>
      </c>
      <c r="C11" s="132">
        <v>333541</v>
      </c>
      <c r="D11" s="132">
        <v>-1597265</v>
      </c>
      <c r="E11" s="132">
        <v>-327405</v>
      </c>
    </row>
    <row r="12" spans="1:5" ht="13.5" thickBot="1" x14ac:dyDescent="0.25">
      <c r="A12" s="151" t="s">
        <v>242</v>
      </c>
      <c r="B12" s="99">
        <v>100216873</v>
      </c>
      <c r="C12" s="99">
        <v>32847558</v>
      </c>
      <c r="D12" s="99">
        <v>75849331</v>
      </c>
      <c r="E12" s="99">
        <v>23502934</v>
      </c>
    </row>
    <row r="13" spans="1:5" ht="13.5" thickBot="1" x14ac:dyDescent="0.25">
      <c r="A13" s="100" t="s">
        <v>243</v>
      </c>
      <c r="B13" s="101">
        <f>SUM(B10:B12)</f>
        <v>548756877</v>
      </c>
      <c r="C13" s="101">
        <f>SUM(C10:C12)</f>
        <v>183065919</v>
      </c>
      <c r="D13" s="101">
        <f>SUM(D10:D12)</f>
        <v>511533932</v>
      </c>
      <c r="E13" s="101">
        <f>SUM(E10:E12)</f>
        <v>169708472</v>
      </c>
    </row>
    <row r="14" spans="1:5" x14ac:dyDescent="0.2">
      <c r="B14" s="94"/>
      <c r="C14" s="94"/>
      <c r="D14" s="94"/>
      <c r="E14" s="94"/>
    </row>
    <row r="15" spans="1:5" x14ac:dyDescent="0.2">
      <c r="D15" s="92"/>
      <c r="E15" s="92"/>
    </row>
    <row r="16" spans="1:5" ht="13.5" thickBot="1" x14ac:dyDescent="0.25">
      <c r="A16" s="122" t="s">
        <v>244</v>
      </c>
      <c r="D16" s="92"/>
      <c r="E16" s="102" t="s">
        <v>238</v>
      </c>
    </row>
    <row r="17" spans="1:8" ht="13.5" thickBot="1" x14ac:dyDescent="0.25">
      <c r="A17" s="347" t="s">
        <v>297</v>
      </c>
      <c r="B17" s="349" t="s">
        <v>326</v>
      </c>
      <c r="C17" s="350"/>
      <c r="D17" s="349" t="s">
        <v>327</v>
      </c>
      <c r="E17" s="350"/>
    </row>
    <row r="18" spans="1:8" ht="13.5" thickBot="1" x14ac:dyDescent="0.25">
      <c r="A18" s="348"/>
      <c r="B18" s="97" t="s">
        <v>239</v>
      </c>
      <c r="C18" s="97" t="s">
        <v>202</v>
      </c>
      <c r="D18" s="97" t="s">
        <v>239</v>
      </c>
      <c r="E18" s="97" t="s">
        <v>202</v>
      </c>
    </row>
    <row r="19" spans="1:8" x14ac:dyDescent="0.2">
      <c r="A19" s="125" t="s">
        <v>245</v>
      </c>
      <c r="B19" s="134">
        <v>14704787</v>
      </c>
      <c r="C19" s="134">
        <v>4895140</v>
      </c>
      <c r="D19" s="134">
        <v>10407829</v>
      </c>
      <c r="E19" s="134">
        <v>3503033</v>
      </c>
    </row>
    <row r="20" spans="1:8" ht="13.5" thickBot="1" x14ac:dyDescent="0.25">
      <c r="A20" s="125" t="s">
        <v>246</v>
      </c>
      <c r="B20" s="99">
        <v>153665755</v>
      </c>
      <c r="C20" s="99">
        <v>47029273</v>
      </c>
      <c r="D20" s="99">
        <v>97261717</v>
      </c>
      <c r="E20" s="99">
        <v>30140384</v>
      </c>
    </row>
    <row r="21" spans="1:8" ht="13.5" thickBot="1" x14ac:dyDescent="0.25">
      <c r="A21" s="131" t="s">
        <v>243</v>
      </c>
      <c r="B21" s="104">
        <f>+SUM(B19:B20)</f>
        <v>168370542</v>
      </c>
      <c r="C21" s="104">
        <f>+SUM(C19:C20)</f>
        <v>51924413</v>
      </c>
      <c r="D21" s="104">
        <f>SUM(D19:D20)</f>
        <v>107669546</v>
      </c>
      <c r="E21" s="104">
        <f>SUM(E19:E20)</f>
        <v>33643417</v>
      </c>
    </row>
    <row r="22" spans="1:8" x14ac:dyDescent="0.2">
      <c r="B22" s="94"/>
      <c r="C22" s="94"/>
      <c r="D22" s="94"/>
      <c r="E22" s="94"/>
    </row>
    <row r="23" spans="1:8" x14ac:dyDescent="0.2">
      <c r="D23" s="92"/>
      <c r="E23" s="92"/>
    </row>
    <row r="24" spans="1:8" ht="13.5" thickBot="1" x14ac:dyDescent="0.25">
      <c r="A24" s="122" t="s">
        <v>247</v>
      </c>
      <c r="D24" s="92"/>
      <c r="E24" s="102" t="s">
        <v>238</v>
      </c>
    </row>
    <row r="25" spans="1:8" ht="13.5" thickBot="1" x14ac:dyDescent="0.25">
      <c r="A25" s="347" t="s">
        <v>298</v>
      </c>
      <c r="B25" s="349" t="s">
        <v>326</v>
      </c>
      <c r="C25" s="350"/>
      <c r="D25" s="349" t="s">
        <v>327</v>
      </c>
      <c r="E25" s="350"/>
    </row>
    <row r="26" spans="1:8" ht="13.5" thickBot="1" x14ac:dyDescent="0.25">
      <c r="A26" s="348"/>
      <c r="B26" s="97" t="s">
        <v>239</v>
      </c>
      <c r="C26" s="97" t="s">
        <v>202</v>
      </c>
      <c r="D26" s="103" t="s">
        <v>239</v>
      </c>
      <c r="E26" s="105" t="s">
        <v>202</v>
      </c>
      <c r="G26" s="80"/>
      <c r="H26" s="80"/>
    </row>
    <row r="27" spans="1:8" x14ac:dyDescent="0.2">
      <c r="A27" s="155" t="s">
        <v>282</v>
      </c>
      <c r="B27" s="134">
        <v>215613935</v>
      </c>
      <c r="C27" s="134">
        <v>73314012</v>
      </c>
      <c r="D27" s="134">
        <v>209680812</v>
      </c>
      <c r="E27" s="134">
        <v>70711662</v>
      </c>
      <c r="G27" s="80"/>
      <c r="H27" s="80"/>
    </row>
    <row r="28" spans="1:8" ht="24" x14ac:dyDescent="0.2">
      <c r="A28" s="125" t="s">
        <v>283</v>
      </c>
      <c r="B28" s="132">
        <v>111738124</v>
      </c>
      <c r="C28" s="132">
        <v>47424857</v>
      </c>
      <c r="D28" s="132">
        <v>144588009</v>
      </c>
      <c r="E28" s="132">
        <v>71725253</v>
      </c>
      <c r="G28" s="80"/>
      <c r="H28" s="80"/>
    </row>
    <row r="29" spans="1:8" ht="24" x14ac:dyDescent="0.2">
      <c r="A29" s="125" t="s">
        <v>284</v>
      </c>
      <c r="B29" s="132">
        <v>41541276</v>
      </c>
      <c r="C29" s="132">
        <v>14749499</v>
      </c>
      <c r="D29" s="132">
        <v>42789117</v>
      </c>
      <c r="E29" s="132">
        <v>15066923</v>
      </c>
      <c r="G29" s="80"/>
      <c r="H29" s="80"/>
    </row>
    <row r="30" spans="1:8" ht="13.5" thickBot="1" x14ac:dyDescent="0.25">
      <c r="A30" s="155" t="s">
        <v>249</v>
      </c>
      <c r="B30" s="99">
        <v>13138222</v>
      </c>
      <c r="C30" s="99">
        <v>4588507</v>
      </c>
      <c r="D30" s="99">
        <v>15748360</v>
      </c>
      <c r="E30" s="99">
        <v>5836164</v>
      </c>
      <c r="G30" s="80"/>
      <c r="H30" s="80"/>
    </row>
    <row r="31" spans="1:8" ht="13.5" thickBot="1" x14ac:dyDescent="0.25">
      <c r="A31" s="131" t="s">
        <v>243</v>
      </c>
      <c r="B31" s="104">
        <f>SUM(B27:B30)</f>
        <v>382031557</v>
      </c>
      <c r="C31" s="104">
        <f>SUM(C27:C30)</f>
        <v>140076875</v>
      </c>
      <c r="D31" s="104">
        <f>SUM(D27:D30)</f>
        <v>412806298</v>
      </c>
      <c r="E31" s="104">
        <f>SUM(E27:E30)</f>
        <v>163340002</v>
      </c>
      <c r="G31" s="80"/>
      <c r="H31" s="80"/>
    </row>
    <row r="32" spans="1:8" x14ac:dyDescent="0.2">
      <c r="A32" s="106"/>
      <c r="B32" s="107"/>
      <c r="C32" s="107"/>
      <c r="D32" s="107"/>
      <c r="E32" s="107"/>
    </row>
    <row r="33" spans="1:5" x14ac:dyDescent="0.2">
      <c r="A33" s="106"/>
      <c r="B33" s="107"/>
      <c r="C33" s="107"/>
      <c r="D33" s="107"/>
      <c r="E33" s="107"/>
    </row>
    <row r="34" spans="1:5" ht="13.5" thickBot="1" x14ac:dyDescent="0.25">
      <c r="A34" s="122" t="s">
        <v>250</v>
      </c>
      <c r="D34" s="92"/>
      <c r="E34" s="102" t="s">
        <v>238</v>
      </c>
    </row>
    <row r="35" spans="1:5" ht="13.5" thickBot="1" x14ac:dyDescent="0.25">
      <c r="A35" s="347" t="s">
        <v>299</v>
      </c>
      <c r="B35" s="349" t="s">
        <v>326</v>
      </c>
      <c r="C35" s="350"/>
      <c r="D35" s="349" t="s">
        <v>327</v>
      </c>
      <c r="E35" s="350"/>
    </row>
    <row r="36" spans="1:5" ht="13.5" thickBot="1" x14ac:dyDescent="0.25">
      <c r="A36" s="348"/>
      <c r="B36" s="103" t="s">
        <v>239</v>
      </c>
      <c r="C36" s="103" t="s">
        <v>202</v>
      </c>
      <c r="D36" s="103" t="s">
        <v>239</v>
      </c>
      <c r="E36" s="105" t="s">
        <v>202</v>
      </c>
    </row>
    <row r="37" spans="1:5" x14ac:dyDescent="0.2">
      <c r="A37" s="125" t="s">
        <v>248</v>
      </c>
      <c r="B37" s="134">
        <v>214816633</v>
      </c>
      <c r="C37" s="134">
        <v>73574948</v>
      </c>
      <c r="D37" s="134">
        <v>211950286</v>
      </c>
      <c r="E37" s="134">
        <v>72721364</v>
      </c>
    </row>
    <row r="38" spans="1:5" ht="13.5" thickBot="1" x14ac:dyDescent="0.25">
      <c r="A38" s="125" t="s">
        <v>249</v>
      </c>
      <c r="B38" s="99">
        <v>17337749</v>
      </c>
      <c r="C38" s="99">
        <v>9451266</v>
      </c>
      <c r="D38" s="99">
        <v>41354223</v>
      </c>
      <c r="E38" s="99">
        <v>31587376</v>
      </c>
    </row>
    <row r="39" spans="1:5" ht="13.5" thickBot="1" x14ac:dyDescent="0.25">
      <c r="A39" s="131" t="s">
        <v>243</v>
      </c>
      <c r="B39" s="104">
        <f>SUM(B37:B38)</f>
        <v>232154382</v>
      </c>
      <c r="C39" s="104">
        <f>SUM(C37:C38)</f>
        <v>83026214</v>
      </c>
      <c r="D39" s="104">
        <f>SUM(D37:D38)</f>
        <v>253304509</v>
      </c>
      <c r="E39" s="104">
        <f>SUM(E37:E38)</f>
        <v>104308740</v>
      </c>
    </row>
    <row r="40" spans="1:5" x14ac:dyDescent="0.2">
      <c r="D40" s="92"/>
      <c r="E40" s="92"/>
    </row>
    <row r="41" spans="1:5" x14ac:dyDescent="0.2">
      <c r="D41" s="92"/>
      <c r="E41" s="92"/>
    </row>
    <row r="42" spans="1:5" ht="13.5" thickBot="1" x14ac:dyDescent="0.25">
      <c r="A42" s="122" t="s">
        <v>251</v>
      </c>
      <c r="D42" s="92"/>
      <c r="E42" s="102" t="s">
        <v>238</v>
      </c>
    </row>
    <row r="43" spans="1:5" ht="13.5" thickBot="1" x14ac:dyDescent="0.25">
      <c r="A43" s="347" t="s">
        <v>300</v>
      </c>
      <c r="B43" s="349" t="s">
        <v>326</v>
      </c>
      <c r="C43" s="350"/>
      <c r="D43" s="349" t="s">
        <v>327</v>
      </c>
      <c r="E43" s="350"/>
    </row>
    <row r="44" spans="1:5" ht="13.5" thickBot="1" x14ac:dyDescent="0.25">
      <c r="A44" s="348"/>
      <c r="B44" s="103" t="s">
        <v>239</v>
      </c>
      <c r="C44" s="103" t="s">
        <v>202</v>
      </c>
      <c r="D44" s="103" t="s">
        <v>239</v>
      </c>
      <c r="E44" s="97" t="s">
        <v>202</v>
      </c>
    </row>
    <row r="45" spans="1:5" x14ac:dyDescent="0.2">
      <c r="A45" s="125" t="s">
        <v>252</v>
      </c>
      <c r="B45" s="134">
        <v>24483973</v>
      </c>
      <c r="C45" s="134">
        <v>21509539</v>
      </c>
      <c r="D45" s="134">
        <v>10092945</v>
      </c>
      <c r="E45" s="134">
        <v>9287858</v>
      </c>
    </row>
    <row r="46" spans="1:5" x14ac:dyDescent="0.2">
      <c r="A46" s="125" t="s">
        <v>253</v>
      </c>
      <c r="B46" s="132">
        <v>33561065</v>
      </c>
      <c r="C46" s="132">
        <v>12831643</v>
      </c>
      <c r="D46" s="132">
        <v>28464166</v>
      </c>
      <c r="E46" s="132">
        <v>10811781</v>
      </c>
    </row>
    <row r="47" spans="1:5" x14ac:dyDescent="0.2">
      <c r="A47" s="125" t="s">
        <v>254</v>
      </c>
      <c r="B47" s="132">
        <v>367955</v>
      </c>
      <c r="C47" s="132">
        <v>178850</v>
      </c>
      <c r="D47" s="132">
        <v>486695</v>
      </c>
      <c r="E47" s="132">
        <v>277150</v>
      </c>
    </row>
    <row r="48" spans="1:5" ht="13.5" thickBot="1" x14ac:dyDescent="0.25">
      <c r="A48" s="125" t="s">
        <v>255</v>
      </c>
      <c r="B48" s="99">
        <v>-1538775</v>
      </c>
      <c r="C48" s="99">
        <v>-373142</v>
      </c>
      <c r="D48" s="99">
        <v>-38685</v>
      </c>
      <c r="E48" s="99">
        <v>-17674</v>
      </c>
    </row>
    <row r="49" spans="1:7" ht="13.5" thickBot="1" x14ac:dyDescent="0.25">
      <c r="A49" s="131" t="s">
        <v>243</v>
      </c>
      <c r="B49" s="104">
        <f>SUM(B45:B48)</f>
        <v>56874218</v>
      </c>
      <c r="C49" s="104">
        <f>SUM(C45:C48)</f>
        <v>34146890</v>
      </c>
      <c r="D49" s="104">
        <f>SUM(D45:D48)</f>
        <v>39005121</v>
      </c>
      <c r="E49" s="104">
        <f>SUM(E45:E48)</f>
        <v>20359115</v>
      </c>
    </row>
    <row r="50" spans="1:7" x14ac:dyDescent="0.2">
      <c r="A50" s="106"/>
      <c r="B50" s="156"/>
      <c r="C50" s="156"/>
      <c r="D50" s="156"/>
      <c r="E50" s="156"/>
    </row>
    <row r="51" spans="1:7" x14ac:dyDescent="0.2">
      <c r="A51" s="106"/>
      <c r="B51" s="156"/>
      <c r="C51" s="156"/>
      <c r="D51" s="156"/>
      <c r="E51" s="156"/>
    </row>
    <row r="52" spans="1:7" ht="13.5" thickBot="1" x14ac:dyDescent="0.25">
      <c r="A52" s="122" t="s">
        <v>279</v>
      </c>
      <c r="D52" s="92"/>
      <c r="E52" s="102" t="s">
        <v>238</v>
      </c>
    </row>
    <row r="53" spans="1:7" ht="13.5" thickBot="1" x14ac:dyDescent="0.25">
      <c r="A53" s="347" t="s">
        <v>301</v>
      </c>
      <c r="B53" s="349" t="s">
        <v>326</v>
      </c>
      <c r="C53" s="350"/>
      <c r="D53" s="349" t="s">
        <v>327</v>
      </c>
      <c r="E53" s="350"/>
    </row>
    <row r="54" spans="1:7" ht="13.5" thickBot="1" x14ac:dyDescent="0.25">
      <c r="A54" s="348"/>
      <c r="B54" s="103" t="s">
        <v>239</v>
      </c>
      <c r="C54" s="103" t="s">
        <v>202</v>
      </c>
      <c r="D54" s="103" t="s">
        <v>239</v>
      </c>
      <c r="E54" s="97" t="s">
        <v>202</v>
      </c>
    </row>
    <row r="55" spans="1:7" x14ac:dyDescent="0.2">
      <c r="A55" s="155" t="s">
        <v>256</v>
      </c>
      <c r="B55" s="134">
        <v>258761090</v>
      </c>
      <c r="C55" s="134">
        <v>88623835</v>
      </c>
      <c r="D55" s="134">
        <v>259871176</v>
      </c>
      <c r="E55" s="134">
        <v>85457264</v>
      </c>
      <c r="G55" s="85"/>
    </row>
    <row r="56" spans="1:7" x14ac:dyDescent="0.2">
      <c r="A56" s="155" t="s">
        <v>257</v>
      </c>
      <c r="B56" s="132">
        <v>33658590</v>
      </c>
      <c r="C56" s="132">
        <v>11744223</v>
      </c>
      <c r="D56" s="132">
        <v>33227519</v>
      </c>
      <c r="E56" s="132">
        <v>10781555</v>
      </c>
    </row>
    <row r="57" spans="1:7" x14ac:dyDescent="0.2">
      <c r="A57" s="155" t="s">
        <v>285</v>
      </c>
      <c r="B57" s="132">
        <v>26930680</v>
      </c>
      <c r="C57" s="132">
        <v>9389885</v>
      </c>
      <c r="D57" s="132">
        <v>26403185</v>
      </c>
      <c r="E57" s="132">
        <v>8599644</v>
      </c>
    </row>
    <row r="58" spans="1:7" ht="13.5" thickBot="1" x14ac:dyDescent="0.25">
      <c r="A58" s="155" t="s">
        <v>286</v>
      </c>
      <c r="B58" s="132">
        <v>16626563</v>
      </c>
      <c r="C58" s="132">
        <v>6679354</v>
      </c>
      <c r="D58" s="132">
        <v>16685723</v>
      </c>
      <c r="E58" s="132">
        <v>5941638</v>
      </c>
    </row>
    <row r="59" spans="1:7" ht="13.5" thickBot="1" x14ac:dyDescent="0.25">
      <c r="A59" s="131" t="s">
        <v>243</v>
      </c>
      <c r="B59" s="104">
        <f>SUM(B55:B58)</f>
        <v>335976923</v>
      </c>
      <c r="C59" s="104">
        <f>SUM(C55:C58)</f>
        <v>116437297</v>
      </c>
      <c r="D59" s="104">
        <f>SUM(D55:D58)</f>
        <v>336187603</v>
      </c>
      <c r="E59" s="104">
        <f>SUM(E55:E58)</f>
        <v>110780101</v>
      </c>
    </row>
    <row r="60" spans="1:7" x14ac:dyDescent="0.2">
      <c r="B60" s="94"/>
      <c r="C60" s="94"/>
      <c r="D60" s="94"/>
      <c r="E60" s="94"/>
    </row>
    <row r="61" spans="1:7" x14ac:dyDescent="0.2">
      <c r="D61" s="92"/>
      <c r="E61" s="92"/>
    </row>
    <row r="62" spans="1:7" ht="13.5" thickBot="1" x14ac:dyDescent="0.25">
      <c r="A62" s="122" t="s">
        <v>258</v>
      </c>
      <c r="D62" s="108"/>
      <c r="E62" s="102" t="s">
        <v>238</v>
      </c>
    </row>
    <row r="63" spans="1:7" ht="13.5" thickBot="1" x14ac:dyDescent="0.25">
      <c r="A63" s="347" t="s">
        <v>302</v>
      </c>
      <c r="B63" s="349" t="s">
        <v>326</v>
      </c>
      <c r="C63" s="350"/>
      <c r="D63" s="349" t="s">
        <v>327</v>
      </c>
      <c r="E63" s="350"/>
    </row>
    <row r="64" spans="1:7" ht="13.5" thickBot="1" x14ac:dyDescent="0.25">
      <c r="A64" s="348"/>
      <c r="B64" s="103" t="s">
        <v>239</v>
      </c>
      <c r="C64" s="103" t="s">
        <v>202</v>
      </c>
      <c r="D64" s="103" t="s">
        <v>239</v>
      </c>
      <c r="E64" s="97" t="s">
        <v>202</v>
      </c>
    </row>
    <row r="65" spans="1:6" ht="24" x14ac:dyDescent="0.2">
      <c r="A65" s="125" t="s">
        <v>281</v>
      </c>
      <c r="B65" s="134">
        <v>112567872</v>
      </c>
      <c r="C65" s="134">
        <v>31041133</v>
      </c>
      <c r="D65" s="134">
        <v>279374433</v>
      </c>
      <c r="E65" s="134">
        <v>30063875</v>
      </c>
      <c r="F65" s="85"/>
    </row>
    <row r="66" spans="1:6" ht="24" x14ac:dyDescent="0.2">
      <c r="A66" s="125" t="s">
        <v>259</v>
      </c>
      <c r="B66" s="132">
        <v>13091364</v>
      </c>
      <c r="C66" s="132">
        <v>7578475</v>
      </c>
      <c r="D66" s="132">
        <v>-96818</v>
      </c>
      <c r="E66" s="132">
        <v>204656</v>
      </c>
      <c r="F66" s="85"/>
    </row>
    <row r="67" spans="1:6" ht="13.5" thickBot="1" x14ac:dyDescent="0.25">
      <c r="A67" s="155" t="s">
        <v>287</v>
      </c>
      <c r="B67" s="99">
        <v>26060126</v>
      </c>
      <c r="C67" s="99">
        <v>9085087</v>
      </c>
      <c r="D67" s="99">
        <v>-2989600</v>
      </c>
      <c r="E67" s="99">
        <v>8985491</v>
      </c>
    </row>
    <row r="68" spans="1:6" ht="13.5" thickBot="1" x14ac:dyDescent="0.25">
      <c r="A68" s="131" t="s">
        <v>243</v>
      </c>
      <c r="B68" s="104">
        <f>SUM(B65:B67)</f>
        <v>151719362</v>
      </c>
      <c r="C68" s="104">
        <f>SUM(C65:C67)</f>
        <v>47704695</v>
      </c>
      <c r="D68" s="104">
        <f>SUM(D65:D67)</f>
        <v>276288015</v>
      </c>
      <c r="E68" s="104">
        <f>SUM(E65:E67)</f>
        <v>39254022</v>
      </c>
    </row>
    <row r="69" spans="1:6" x14ac:dyDescent="0.2">
      <c r="B69" s="94"/>
      <c r="C69" s="94"/>
      <c r="D69" s="94"/>
      <c r="E69" s="94"/>
    </row>
    <row r="70" spans="1:6" x14ac:dyDescent="0.2">
      <c r="D70" s="92"/>
      <c r="E70" s="92"/>
    </row>
    <row r="71" spans="1:6" ht="13.5" thickBot="1" x14ac:dyDescent="0.25">
      <c r="A71" s="122" t="s">
        <v>260</v>
      </c>
      <c r="C71" s="102" t="s">
        <v>238</v>
      </c>
      <c r="D71" s="109"/>
      <c r="E71" s="109"/>
    </row>
    <row r="72" spans="1:6" ht="13.5" thickBot="1" x14ac:dyDescent="0.25">
      <c r="A72" s="164" t="s">
        <v>295</v>
      </c>
      <c r="B72" s="110" t="s">
        <v>288</v>
      </c>
      <c r="C72" s="110" t="s">
        <v>325</v>
      </c>
      <c r="D72" s="109"/>
      <c r="E72" s="109"/>
    </row>
    <row r="73" spans="1:6" x14ac:dyDescent="0.2">
      <c r="A73" s="124" t="s">
        <v>261</v>
      </c>
      <c r="B73" s="158">
        <v>421479852</v>
      </c>
      <c r="C73" s="111">
        <v>544564885</v>
      </c>
      <c r="D73" s="109"/>
      <c r="E73" s="109"/>
    </row>
    <row r="74" spans="1:6" x14ac:dyDescent="0.2">
      <c r="A74" s="125"/>
      <c r="B74" s="157"/>
      <c r="C74" s="132"/>
      <c r="D74" s="109"/>
      <c r="E74" s="109"/>
    </row>
    <row r="75" spans="1:6" x14ac:dyDescent="0.2">
      <c r="A75" s="126" t="s">
        <v>262</v>
      </c>
      <c r="B75" s="159">
        <f>+B76+B77</f>
        <v>1841823262</v>
      </c>
      <c r="C75" s="112">
        <f>+C76+C77</f>
        <v>2555628028</v>
      </c>
      <c r="D75" s="109"/>
      <c r="E75" s="109"/>
    </row>
    <row r="76" spans="1:6" x14ac:dyDescent="0.2">
      <c r="A76" s="123" t="s">
        <v>220</v>
      </c>
      <c r="B76" s="157">
        <v>1300796321</v>
      </c>
      <c r="C76" s="132">
        <v>1272024572</v>
      </c>
      <c r="D76" s="109"/>
      <c r="E76" s="109"/>
    </row>
    <row r="77" spans="1:6" x14ac:dyDescent="0.2">
      <c r="A77" s="123" t="s">
        <v>221</v>
      </c>
      <c r="B77" s="157">
        <v>541026941</v>
      </c>
      <c r="C77" s="132">
        <v>1283603456</v>
      </c>
      <c r="D77" s="109"/>
      <c r="E77" s="109"/>
    </row>
    <row r="78" spans="1:6" x14ac:dyDescent="0.2">
      <c r="A78" s="126" t="s">
        <v>263</v>
      </c>
      <c r="B78" s="160">
        <v>0</v>
      </c>
      <c r="C78" s="144">
        <v>0</v>
      </c>
      <c r="D78" s="109"/>
      <c r="E78" s="109"/>
    </row>
    <row r="79" spans="1:6" x14ac:dyDescent="0.2">
      <c r="A79" s="126"/>
      <c r="B79" s="159"/>
      <c r="C79" s="112"/>
      <c r="D79" s="109"/>
      <c r="E79" s="109"/>
    </row>
    <row r="80" spans="1:6" ht="13.5" thickBot="1" x14ac:dyDescent="0.25">
      <c r="A80" s="113" t="s">
        <v>224</v>
      </c>
      <c r="B80" s="161">
        <v>0</v>
      </c>
      <c r="C80" s="162">
        <v>0</v>
      </c>
      <c r="D80" s="109"/>
      <c r="E80" s="109"/>
    </row>
    <row r="81" spans="1:5" ht="13.5" thickBot="1" x14ac:dyDescent="0.25">
      <c r="A81" s="127" t="s">
        <v>243</v>
      </c>
      <c r="B81" s="104">
        <f>+B78+B75+B73+B80</f>
        <v>2263303114</v>
      </c>
      <c r="C81" s="104">
        <f>+C78+C75+C73+C80</f>
        <v>3100192913</v>
      </c>
      <c r="D81" s="109"/>
      <c r="E81" s="109"/>
    </row>
    <row r="82" spans="1:5" x14ac:dyDescent="0.2">
      <c r="B82" s="94"/>
      <c r="C82" s="94"/>
      <c r="D82" s="109"/>
      <c r="E82" s="109"/>
    </row>
    <row r="83" spans="1:5" x14ac:dyDescent="0.2">
      <c r="B83" s="114"/>
      <c r="C83" s="114"/>
      <c r="D83" s="109"/>
      <c r="E83" s="109"/>
    </row>
    <row r="84" spans="1:5" ht="13.5" thickBot="1" x14ac:dyDescent="0.25">
      <c r="A84" s="122" t="s">
        <v>264</v>
      </c>
      <c r="C84" s="102" t="s">
        <v>238</v>
      </c>
      <c r="D84" s="109"/>
      <c r="E84" s="109"/>
    </row>
    <row r="85" spans="1:5" ht="13.5" thickBot="1" x14ac:dyDescent="0.25">
      <c r="A85" s="164" t="s">
        <v>294</v>
      </c>
      <c r="B85" s="110" t="s">
        <v>288</v>
      </c>
      <c r="C85" s="110" t="s">
        <v>325</v>
      </c>
      <c r="D85" s="109"/>
      <c r="E85" s="109"/>
    </row>
    <row r="86" spans="1:5" x14ac:dyDescent="0.2">
      <c r="A86" s="129" t="s">
        <v>222</v>
      </c>
      <c r="B86" s="132">
        <v>753064739</v>
      </c>
      <c r="C86" s="132">
        <v>413872903</v>
      </c>
      <c r="D86" s="109"/>
      <c r="E86" s="109"/>
    </row>
    <row r="87" spans="1:5" x14ac:dyDescent="0.2">
      <c r="A87" s="130" t="s">
        <v>223</v>
      </c>
      <c r="B87" s="132">
        <v>21070270</v>
      </c>
      <c r="C87" s="132">
        <v>22825797</v>
      </c>
      <c r="D87" s="109"/>
      <c r="E87" s="109"/>
    </row>
    <row r="88" spans="1:5" x14ac:dyDescent="0.2">
      <c r="A88" s="130"/>
      <c r="B88" s="132"/>
      <c r="C88" s="132"/>
      <c r="D88" s="109"/>
      <c r="E88" s="109"/>
    </row>
    <row r="89" spans="1:5" ht="13.5" thickBot="1" x14ac:dyDescent="0.25">
      <c r="A89" s="113" t="s">
        <v>224</v>
      </c>
      <c r="B89" s="145">
        <v>0</v>
      </c>
      <c r="C89" s="118">
        <v>0</v>
      </c>
      <c r="D89" s="109"/>
      <c r="E89" s="109"/>
    </row>
    <row r="90" spans="1:5" ht="13.5" thickBot="1" x14ac:dyDescent="0.25">
      <c r="A90" s="127" t="s">
        <v>243</v>
      </c>
      <c r="B90" s="104">
        <f>SUM(B86:B89)</f>
        <v>774135009</v>
      </c>
      <c r="C90" s="104">
        <f>SUM(C86:C89)</f>
        <v>436698700</v>
      </c>
      <c r="D90" s="109"/>
      <c r="E90" s="109"/>
    </row>
    <row r="91" spans="1:5" x14ac:dyDescent="0.2">
      <c r="B91" s="94"/>
      <c r="C91" s="94"/>
      <c r="D91" s="109"/>
      <c r="E91" s="109"/>
    </row>
    <row r="92" spans="1:5" x14ac:dyDescent="0.2">
      <c r="D92" s="109"/>
      <c r="E92" s="109"/>
    </row>
    <row r="93" spans="1:5" ht="13.5" thickBot="1" x14ac:dyDescent="0.25">
      <c r="A93" s="121" t="s">
        <v>265</v>
      </c>
      <c r="C93" s="102" t="s">
        <v>238</v>
      </c>
      <c r="D93" s="109"/>
      <c r="E93" s="109"/>
    </row>
    <row r="94" spans="1:5" ht="13.5" thickBot="1" x14ac:dyDescent="0.25">
      <c r="A94" s="163" t="s">
        <v>293</v>
      </c>
      <c r="B94" s="110" t="s">
        <v>288</v>
      </c>
      <c r="C94" s="110" t="s">
        <v>325</v>
      </c>
      <c r="D94" s="109"/>
      <c r="E94" s="109"/>
    </row>
    <row r="95" spans="1:5" x14ac:dyDescent="0.2">
      <c r="A95" s="130" t="s">
        <v>278</v>
      </c>
      <c r="B95" s="132">
        <v>415536615</v>
      </c>
      <c r="C95" s="132">
        <v>414640114</v>
      </c>
      <c r="D95" s="109"/>
      <c r="E95" s="109"/>
    </row>
    <row r="96" spans="1:5" x14ac:dyDescent="0.2">
      <c r="A96" s="115" t="s">
        <v>225</v>
      </c>
      <c r="B96" s="132">
        <v>696314398</v>
      </c>
      <c r="C96" s="132">
        <v>598546487</v>
      </c>
      <c r="D96" s="109"/>
      <c r="E96" s="109"/>
    </row>
    <row r="97" spans="1:6" x14ac:dyDescent="0.2">
      <c r="A97" s="115" t="s">
        <v>226</v>
      </c>
      <c r="B97" s="132">
        <v>2630574528</v>
      </c>
      <c r="C97" s="132">
        <v>2388859389</v>
      </c>
      <c r="D97" s="109"/>
      <c r="E97" s="109"/>
    </row>
    <row r="98" spans="1:6" x14ac:dyDescent="0.2">
      <c r="A98" s="115" t="s">
        <v>227</v>
      </c>
      <c r="B98" s="132">
        <v>450105787</v>
      </c>
      <c r="C98" s="132">
        <v>144810000</v>
      </c>
      <c r="D98" s="109"/>
      <c r="E98" s="109"/>
    </row>
    <row r="99" spans="1:6" x14ac:dyDescent="0.2">
      <c r="A99" s="115"/>
      <c r="B99" s="133"/>
      <c r="C99" s="133"/>
      <c r="D99" s="109"/>
      <c r="E99" s="109"/>
    </row>
    <row r="100" spans="1:6" x14ac:dyDescent="0.2">
      <c r="A100" s="115" t="s">
        <v>224</v>
      </c>
      <c r="B100" s="132">
        <v>-6771524</v>
      </c>
      <c r="C100" s="132">
        <v>-775376</v>
      </c>
      <c r="D100" s="109"/>
      <c r="E100" s="109"/>
    </row>
    <row r="101" spans="1:6" ht="13.5" thickBot="1" x14ac:dyDescent="0.25">
      <c r="A101" s="140" t="s">
        <v>266</v>
      </c>
      <c r="B101" s="132">
        <v>-499204</v>
      </c>
      <c r="C101" s="132">
        <v>-18523</v>
      </c>
      <c r="D101" s="109"/>
      <c r="E101" s="109"/>
    </row>
    <row r="102" spans="1:6" ht="13.5" thickBot="1" x14ac:dyDescent="0.25">
      <c r="A102" s="131" t="s">
        <v>243</v>
      </c>
      <c r="B102" s="104">
        <f>+B101+B100+B98+B97+B96+B95</f>
        <v>4185260600</v>
      </c>
      <c r="C102" s="104">
        <f>+C101+C100+C98+C97+C96+C95</f>
        <v>3546062091</v>
      </c>
      <c r="D102" s="116"/>
      <c r="E102" s="109"/>
    </row>
    <row r="103" spans="1:6" x14ac:dyDescent="0.2">
      <c r="B103" s="94"/>
      <c r="C103" s="94"/>
      <c r="D103" s="109"/>
      <c r="E103" s="109"/>
    </row>
    <row r="104" spans="1:6" x14ac:dyDescent="0.2">
      <c r="D104" s="109"/>
      <c r="E104" s="109"/>
    </row>
    <row r="105" spans="1:6" ht="13.5" thickBot="1" x14ac:dyDescent="0.25">
      <c r="A105" s="121" t="s">
        <v>267</v>
      </c>
      <c r="C105" s="102" t="s">
        <v>238</v>
      </c>
      <c r="D105" s="109"/>
      <c r="E105" s="109"/>
    </row>
    <row r="106" spans="1:6" ht="13.5" thickBot="1" x14ac:dyDescent="0.25">
      <c r="A106" s="163" t="s">
        <v>292</v>
      </c>
      <c r="B106" s="110" t="s">
        <v>288</v>
      </c>
      <c r="C106" s="110" t="s">
        <v>325</v>
      </c>
      <c r="D106" s="109"/>
      <c r="E106" s="109"/>
    </row>
    <row r="107" spans="1:6" x14ac:dyDescent="0.2">
      <c r="A107" s="180" t="s">
        <v>313</v>
      </c>
      <c r="B107" s="111"/>
      <c r="C107" s="111"/>
      <c r="D107" s="108"/>
      <c r="E107" s="108"/>
      <c r="F107" s="149"/>
    </row>
    <row r="108" spans="1:6" x14ac:dyDescent="0.2">
      <c r="A108" s="181" t="s">
        <v>314</v>
      </c>
      <c r="B108" s="132">
        <v>81583376</v>
      </c>
      <c r="C108" s="133">
        <v>77628719</v>
      </c>
      <c r="D108" s="109"/>
      <c r="E108" s="108"/>
    </row>
    <row r="109" spans="1:6" x14ac:dyDescent="0.2">
      <c r="A109" s="181" t="s">
        <v>315</v>
      </c>
      <c r="B109" s="132">
        <v>3831863830</v>
      </c>
      <c r="C109" s="133">
        <v>4249562673</v>
      </c>
      <c r="D109" s="109"/>
      <c r="E109" s="109"/>
    </row>
    <row r="110" spans="1:6" x14ac:dyDescent="0.2">
      <c r="A110" s="182" t="s">
        <v>316</v>
      </c>
      <c r="B110" s="132">
        <v>4966265650</v>
      </c>
      <c r="C110" s="132">
        <v>5238267053</v>
      </c>
      <c r="D110" s="108"/>
      <c r="E110" s="108"/>
      <c r="F110" s="149"/>
    </row>
    <row r="111" spans="1:6" x14ac:dyDescent="0.2">
      <c r="A111" s="183" t="s">
        <v>268</v>
      </c>
      <c r="B111" s="178">
        <v>1608068882</v>
      </c>
      <c r="C111" s="146">
        <v>1814108539</v>
      </c>
      <c r="D111" s="109"/>
      <c r="E111" s="109"/>
    </row>
    <row r="112" spans="1:6" x14ac:dyDescent="0.2">
      <c r="A112" s="182" t="s">
        <v>317</v>
      </c>
      <c r="B112" s="132">
        <v>4040077723</v>
      </c>
      <c r="C112" s="133">
        <v>3824774457</v>
      </c>
      <c r="D112" s="109"/>
      <c r="E112" s="109"/>
    </row>
    <row r="113" spans="1:7" x14ac:dyDescent="0.2">
      <c r="A113" s="184" t="s">
        <v>318</v>
      </c>
      <c r="B113" s="112">
        <f>+B112+B110+B109+B108</f>
        <v>12919790579</v>
      </c>
      <c r="C113" s="112">
        <f>+C112+C110+C109+C108</f>
        <v>13390232902</v>
      </c>
      <c r="D113" s="187"/>
      <c r="E113" s="109"/>
    </row>
    <row r="114" spans="1:7" x14ac:dyDescent="0.2">
      <c r="A114" s="176"/>
      <c r="B114" s="112"/>
      <c r="C114" s="112"/>
      <c r="D114" s="165"/>
      <c r="E114" s="117"/>
    </row>
    <row r="115" spans="1:7" x14ac:dyDescent="0.2">
      <c r="A115" s="130" t="s">
        <v>319</v>
      </c>
      <c r="B115" s="132">
        <v>-1280732419</v>
      </c>
      <c r="C115" s="132">
        <v>-1389557868</v>
      </c>
      <c r="D115" s="165"/>
      <c r="E115" s="117"/>
    </row>
    <row r="116" spans="1:7" x14ac:dyDescent="0.2">
      <c r="A116" s="130" t="s">
        <v>224</v>
      </c>
      <c r="B116" s="132">
        <v>-104459180</v>
      </c>
      <c r="C116" s="132">
        <v>-113076502</v>
      </c>
      <c r="D116" s="149"/>
    </row>
    <row r="117" spans="1:7" ht="13.5" thickBot="1" x14ac:dyDescent="0.25">
      <c r="A117" s="130" t="s">
        <v>266</v>
      </c>
      <c r="B117" s="99">
        <v>-46082502</v>
      </c>
      <c r="C117" s="177">
        <v>-43959749</v>
      </c>
      <c r="D117" s="109"/>
      <c r="E117" s="109"/>
    </row>
    <row r="118" spans="1:7" ht="13.5" thickBot="1" x14ac:dyDescent="0.25">
      <c r="A118" s="131" t="s">
        <v>269</v>
      </c>
      <c r="B118" s="104">
        <f>SUM(B113:B117)</f>
        <v>11488516478</v>
      </c>
      <c r="C118" s="104">
        <f>SUM(C113:C117)</f>
        <v>11843638783</v>
      </c>
      <c r="D118" s="149"/>
      <c r="E118" s="85"/>
    </row>
    <row r="119" spans="1:7" x14ac:dyDescent="0.2">
      <c r="B119" s="94"/>
      <c r="C119" s="94"/>
      <c r="D119" s="69"/>
      <c r="E119" s="69"/>
    </row>
    <row r="120" spans="1:7" x14ac:dyDescent="0.2">
      <c r="D120" s="109"/>
      <c r="E120" s="109"/>
    </row>
    <row r="121" spans="1:7" ht="13.5" thickBot="1" x14ac:dyDescent="0.25">
      <c r="A121" s="122" t="s">
        <v>270</v>
      </c>
      <c r="B121" s="94"/>
      <c r="C121" s="102" t="s">
        <v>238</v>
      </c>
      <c r="D121" s="109"/>
      <c r="E121" s="109"/>
    </row>
    <row r="122" spans="1:7" ht="13.5" thickBot="1" x14ac:dyDescent="0.25">
      <c r="A122" s="164" t="s">
        <v>291</v>
      </c>
      <c r="B122" s="110" t="s">
        <v>288</v>
      </c>
      <c r="C122" s="110" t="s">
        <v>325</v>
      </c>
      <c r="D122" s="109"/>
      <c r="E122" s="109"/>
    </row>
    <row r="123" spans="1:7" x14ac:dyDescent="0.2">
      <c r="A123" s="130" t="s">
        <v>228</v>
      </c>
      <c r="B123" s="132">
        <v>1153448334</v>
      </c>
      <c r="C123" s="132">
        <v>974976468</v>
      </c>
      <c r="D123" s="108"/>
      <c r="E123" s="109"/>
    </row>
    <row r="124" spans="1:7" x14ac:dyDescent="0.2">
      <c r="A124" s="130" t="s">
        <v>229</v>
      </c>
      <c r="B124" s="132">
        <v>3009235694</v>
      </c>
      <c r="C124" s="132">
        <v>3208376691</v>
      </c>
      <c r="D124" s="165"/>
      <c r="E124" s="108"/>
      <c r="F124" s="85"/>
      <c r="G124" s="141"/>
    </row>
    <row r="125" spans="1:7" x14ac:dyDescent="0.2">
      <c r="A125" s="130" t="s">
        <v>230</v>
      </c>
      <c r="B125" s="132">
        <v>9166235142</v>
      </c>
      <c r="C125" s="132">
        <v>9223392810</v>
      </c>
      <c r="D125" s="165"/>
      <c r="E125" s="109"/>
    </row>
    <row r="126" spans="1:7" ht="13.5" thickBot="1" x14ac:dyDescent="0.25">
      <c r="A126" s="130" t="s">
        <v>271</v>
      </c>
      <c r="B126" s="132">
        <v>1453063764</v>
      </c>
      <c r="C126" s="132">
        <v>1407060644</v>
      </c>
      <c r="D126" s="165"/>
      <c r="E126" s="109"/>
    </row>
    <row r="127" spans="1:7" ht="13.5" thickBot="1" x14ac:dyDescent="0.25">
      <c r="A127" s="127" t="s">
        <v>243</v>
      </c>
      <c r="B127" s="104">
        <f>SUM(B123:B126)</f>
        <v>14781982934</v>
      </c>
      <c r="C127" s="104">
        <f>SUM(C123:C126)</f>
        <v>14813806613</v>
      </c>
      <c r="D127" s="109"/>
      <c r="E127" s="108"/>
      <c r="F127" s="108"/>
      <c r="G127" s="149"/>
    </row>
    <row r="128" spans="1:7" x14ac:dyDescent="0.2">
      <c r="B128" s="94"/>
      <c r="C128" s="94"/>
      <c r="D128" s="109"/>
      <c r="E128" s="109"/>
    </row>
    <row r="129" spans="1:5" x14ac:dyDescent="0.2">
      <c r="D129" s="109"/>
      <c r="E129" s="109"/>
    </row>
    <row r="130" spans="1:5" ht="13.5" thickBot="1" x14ac:dyDescent="0.25">
      <c r="A130" s="121" t="s">
        <v>272</v>
      </c>
      <c r="C130" s="102" t="s">
        <v>238</v>
      </c>
      <c r="D130" s="109"/>
      <c r="E130" s="109"/>
    </row>
    <row r="131" spans="1:5" ht="13.5" thickBot="1" x14ac:dyDescent="0.25">
      <c r="A131" s="163" t="s">
        <v>290</v>
      </c>
      <c r="B131" s="110" t="s">
        <v>288</v>
      </c>
      <c r="C131" s="110" t="s">
        <v>325</v>
      </c>
      <c r="D131" s="109"/>
      <c r="E131" s="109"/>
    </row>
    <row r="132" spans="1:5" x14ac:dyDescent="0.2">
      <c r="A132" s="130" t="s">
        <v>231</v>
      </c>
      <c r="B132" s="132">
        <v>624696401</v>
      </c>
      <c r="C132" s="132">
        <v>656194033</v>
      </c>
      <c r="D132" s="109"/>
      <c r="E132" s="109"/>
    </row>
    <row r="133" spans="1:5" x14ac:dyDescent="0.2">
      <c r="A133" s="129" t="s">
        <v>232</v>
      </c>
      <c r="B133" s="118">
        <v>0</v>
      </c>
      <c r="C133" s="118">
        <v>0</v>
      </c>
      <c r="D133" s="109"/>
      <c r="E133" s="109"/>
    </row>
    <row r="134" spans="1:5" x14ac:dyDescent="0.2">
      <c r="A134" s="130" t="s">
        <v>273</v>
      </c>
      <c r="B134" s="118">
        <v>0</v>
      </c>
      <c r="C134" s="118">
        <v>0</v>
      </c>
      <c r="D134" s="109"/>
      <c r="E134" s="109"/>
    </row>
    <row r="135" spans="1:5" x14ac:dyDescent="0.2">
      <c r="A135" s="130" t="s">
        <v>274</v>
      </c>
      <c r="B135" s="132">
        <v>88426109</v>
      </c>
      <c r="C135" s="132">
        <v>5247981</v>
      </c>
      <c r="D135" s="109"/>
      <c r="E135" s="109"/>
    </row>
    <row r="136" spans="1:5" ht="13.5" thickBot="1" x14ac:dyDescent="0.25">
      <c r="A136" s="130" t="s">
        <v>275</v>
      </c>
      <c r="B136" s="132">
        <v>-3700954</v>
      </c>
      <c r="C136" s="132">
        <v>-4131447</v>
      </c>
      <c r="D136" s="109"/>
      <c r="E136" s="109"/>
    </row>
    <row r="137" spans="1:5" ht="13.5" thickBot="1" x14ac:dyDescent="0.25">
      <c r="A137" s="131" t="s">
        <v>243</v>
      </c>
      <c r="B137" s="104">
        <f>SUM(B132:B136)</f>
        <v>709421556</v>
      </c>
      <c r="C137" s="104">
        <f>SUM(C132:C136)</f>
        <v>657310567</v>
      </c>
      <c r="D137" s="94"/>
      <c r="E137" s="109"/>
    </row>
    <row r="138" spans="1:5" x14ac:dyDescent="0.2">
      <c r="B138" s="94"/>
      <c r="C138" s="94"/>
      <c r="D138" s="109"/>
      <c r="E138" s="109"/>
    </row>
    <row r="139" spans="1:5" x14ac:dyDescent="0.2">
      <c r="D139" s="109"/>
      <c r="E139" s="109"/>
    </row>
    <row r="140" spans="1:5" ht="13.5" thickBot="1" x14ac:dyDescent="0.25">
      <c r="A140" s="121" t="s">
        <v>276</v>
      </c>
      <c r="C140" s="102" t="s">
        <v>238</v>
      </c>
      <c r="D140" s="109"/>
      <c r="E140" s="109"/>
    </row>
    <row r="141" spans="1:5" ht="13.5" thickBot="1" x14ac:dyDescent="0.25">
      <c r="A141" s="163" t="s">
        <v>289</v>
      </c>
      <c r="B141" s="110" t="s">
        <v>288</v>
      </c>
      <c r="C141" s="110" t="s">
        <v>325</v>
      </c>
      <c r="D141" s="109"/>
      <c r="E141" s="109"/>
    </row>
    <row r="142" spans="1:5" x14ac:dyDescent="0.2">
      <c r="A142" s="129" t="s">
        <v>233</v>
      </c>
      <c r="B142" s="132">
        <v>1715292949</v>
      </c>
      <c r="C142" s="132">
        <v>1836660314</v>
      </c>
      <c r="D142" s="108"/>
      <c r="E142" s="108"/>
    </row>
    <row r="143" spans="1:5" x14ac:dyDescent="0.2">
      <c r="A143" s="130" t="s">
        <v>234</v>
      </c>
      <c r="B143" s="132">
        <v>58731565</v>
      </c>
      <c r="C143" s="132">
        <v>53846505</v>
      </c>
      <c r="D143" s="109"/>
      <c r="E143" s="109"/>
    </row>
    <row r="144" spans="1:5" x14ac:dyDescent="0.2">
      <c r="A144" s="130" t="s">
        <v>277</v>
      </c>
      <c r="B144" s="132">
        <v>22291290</v>
      </c>
      <c r="C144" s="132">
        <v>40954420</v>
      </c>
      <c r="D144" s="109"/>
      <c r="E144" s="109"/>
    </row>
    <row r="145" spans="1:5" ht="13.5" thickBot="1" x14ac:dyDescent="0.25">
      <c r="A145" s="130" t="s">
        <v>235</v>
      </c>
      <c r="B145" s="132">
        <v>521244181</v>
      </c>
      <c r="C145" s="132">
        <v>354419032</v>
      </c>
      <c r="D145" s="109"/>
      <c r="E145" s="109"/>
    </row>
    <row r="146" spans="1:5" ht="13.5" thickBot="1" x14ac:dyDescent="0.25">
      <c r="A146" s="131" t="s">
        <v>243</v>
      </c>
      <c r="B146" s="104">
        <f>SUM(B142:B145)</f>
        <v>2317559985</v>
      </c>
      <c r="C146" s="104">
        <f>SUM(C142:C145)</f>
        <v>2285880271</v>
      </c>
      <c r="D146" s="109"/>
      <c r="E146" s="109"/>
    </row>
    <row r="147" spans="1:5" x14ac:dyDescent="0.2">
      <c r="B147" s="94"/>
      <c r="C147" s="94"/>
      <c r="D147" s="109"/>
      <c r="E147" s="109"/>
    </row>
    <row r="148" spans="1:5" x14ac:dyDescent="0.2">
      <c r="B148" s="114"/>
      <c r="C148" s="114"/>
      <c r="D148" s="109"/>
      <c r="E148" s="109"/>
    </row>
    <row r="149" spans="1:5" x14ac:dyDescent="0.2">
      <c r="D149" s="116"/>
      <c r="E149" s="109"/>
    </row>
    <row r="150" spans="1:5" x14ac:dyDescent="0.2">
      <c r="A150" s="119"/>
      <c r="B150" s="108"/>
      <c r="C150" s="108"/>
      <c r="D150" s="109"/>
      <c r="E150" s="109"/>
    </row>
    <row r="151" spans="1:5" x14ac:dyDescent="0.2">
      <c r="A151" s="119"/>
      <c r="B151" s="108"/>
      <c r="C151" s="108"/>
      <c r="D151" s="109"/>
      <c r="E151" s="109"/>
    </row>
    <row r="152" spans="1:5" x14ac:dyDescent="0.2">
      <c r="A152" s="119"/>
      <c r="B152" s="108"/>
      <c r="C152" s="108"/>
      <c r="D152" s="109"/>
      <c r="E152" s="109"/>
    </row>
    <row r="153" spans="1:5" x14ac:dyDescent="0.2">
      <c r="A153" s="119"/>
      <c r="B153" s="108"/>
      <c r="C153" s="108"/>
      <c r="D153" s="109"/>
      <c r="E153" s="109"/>
    </row>
    <row r="154" spans="1:5" x14ac:dyDescent="0.2">
      <c r="A154" s="119"/>
      <c r="B154" s="108"/>
      <c r="C154" s="108"/>
      <c r="D154" s="109"/>
      <c r="E154" s="109"/>
    </row>
    <row r="155" spans="1:5" x14ac:dyDescent="0.2">
      <c r="A155" s="119"/>
      <c r="B155" s="108"/>
      <c r="C155" s="108"/>
      <c r="D155" s="109"/>
      <c r="E155" s="109"/>
    </row>
    <row r="156" spans="1:5" x14ac:dyDescent="0.2">
      <c r="A156" s="119"/>
      <c r="B156" s="108"/>
      <c r="C156" s="108"/>
      <c r="D156" s="109"/>
      <c r="E156" s="109"/>
    </row>
    <row r="157" spans="1:5" x14ac:dyDescent="0.2">
      <c r="A157" s="119"/>
      <c r="B157" s="108"/>
      <c r="C157" s="108"/>
      <c r="D157" s="109"/>
      <c r="E157" s="109"/>
    </row>
    <row r="158" spans="1:5" x14ac:dyDescent="0.2">
      <c r="A158" s="119"/>
      <c r="B158" s="108"/>
      <c r="C158" s="108"/>
      <c r="D158" s="109"/>
      <c r="E158" s="109"/>
    </row>
    <row r="159" spans="1:5" x14ac:dyDescent="0.2">
      <c r="A159" s="119"/>
      <c r="B159" s="108"/>
      <c r="C159" s="108"/>
      <c r="D159" s="109"/>
      <c r="E159" s="109"/>
    </row>
    <row r="160" spans="1:5" x14ac:dyDescent="0.2">
      <c r="A160" s="119"/>
      <c r="B160" s="108"/>
      <c r="C160" s="108"/>
      <c r="D160" s="109"/>
      <c r="E160" s="109"/>
    </row>
    <row r="161" spans="1:5" x14ac:dyDescent="0.2">
      <c r="A161" s="119"/>
      <c r="B161" s="108"/>
      <c r="C161" s="108"/>
      <c r="D161" s="109"/>
      <c r="E161" s="109"/>
    </row>
    <row r="162" spans="1:5" x14ac:dyDescent="0.2">
      <c r="D162" s="109"/>
      <c r="E162" s="109"/>
    </row>
    <row r="163" spans="1:5" x14ac:dyDescent="0.2">
      <c r="D163" s="109"/>
      <c r="E163" s="109"/>
    </row>
    <row r="164" spans="1:5" x14ac:dyDescent="0.2">
      <c r="D164" s="109"/>
      <c r="E164" s="109"/>
    </row>
    <row r="165" spans="1:5" x14ac:dyDescent="0.2">
      <c r="D165" s="109"/>
      <c r="E165" s="109"/>
    </row>
    <row r="166" spans="1:5" x14ac:dyDescent="0.2">
      <c r="D166" s="109"/>
      <c r="E166" s="109"/>
    </row>
    <row r="167" spans="1:5" x14ac:dyDescent="0.2">
      <c r="D167" s="109"/>
      <c r="E167" s="109"/>
    </row>
    <row r="168" spans="1:5" x14ac:dyDescent="0.2">
      <c r="D168" s="109"/>
      <c r="E168" s="109"/>
    </row>
    <row r="169" spans="1:5" x14ac:dyDescent="0.2">
      <c r="D169" s="109"/>
      <c r="E169" s="109"/>
    </row>
    <row r="170" spans="1:5" x14ac:dyDescent="0.2">
      <c r="D170" s="109"/>
      <c r="E170" s="109"/>
    </row>
    <row r="171" spans="1:5" x14ac:dyDescent="0.2">
      <c r="D171" s="109"/>
      <c r="E171" s="109"/>
    </row>
    <row r="172" spans="1:5" x14ac:dyDescent="0.2">
      <c r="D172" s="109"/>
      <c r="E172" s="109"/>
    </row>
    <row r="173" spans="1:5" x14ac:dyDescent="0.2">
      <c r="D173" s="109"/>
      <c r="E173" s="109"/>
    </row>
    <row r="174" spans="1:5" x14ac:dyDescent="0.2">
      <c r="D174" s="109"/>
      <c r="E174" s="109"/>
    </row>
    <row r="175" spans="1:5" x14ac:dyDescent="0.2">
      <c r="D175" s="109"/>
      <c r="E175" s="109"/>
    </row>
    <row r="176" spans="1:5" x14ac:dyDescent="0.2">
      <c r="D176" s="109"/>
      <c r="E176" s="109"/>
    </row>
    <row r="177" spans="4:5" x14ac:dyDescent="0.2">
      <c r="D177" s="109"/>
      <c r="E177" s="109"/>
    </row>
    <row r="178" spans="4:5" x14ac:dyDescent="0.2">
      <c r="D178" s="109"/>
      <c r="E178" s="109"/>
    </row>
    <row r="179" spans="4:5" x14ac:dyDescent="0.2">
      <c r="D179" s="109"/>
      <c r="E179" s="109"/>
    </row>
    <row r="180" spans="4:5" x14ac:dyDescent="0.2">
      <c r="D180" s="109"/>
      <c r="E180" s="109"/>
    </row>
    <row r="181" spans="4:5" x14ac:dyDescent="0.2">
      <c r="D181" s="109"/>
      <c r="E181" s="109"/>
    </row>
    <row r="182" spans="4:5" x14ac:dyDescent="0.2">
      <c r="D182" s="109"/>
      <c r="E182" s="109"/>
    </row>
    <row r="183" spans="4:5" x14ac:dyDescent="0.2">
      <c r="D183" s="109"/>
      <c r="E183" s="109"/>
    </row>
    <row r="184" spans="4:5" x14ac:dyDescent="0.2">
      <c r="D184" s="109"/>
      <c r="E184" s="109"/>
    </row>
    <row r="185" spans="4:5" x14ac:dyDescent="0.2">
      <c r="D185" s="109"/>
      <c r="E185" s="109"/>
    </row>
    <row r="186" spans="4:5" x14ac:dyDescent="0.2">
      <c r="D186" s="109"/>
      <c r="E186" s="109"/>
    </row>
    <row r="187" spans="4:5" x14ac:dyDescent="0.2">
      <c r="D187" s="109"/>
      <c r="E187" s="109"/>
    </row>
    <row r="188" spans="4:5" x14ac:dyDescent="0.2">
      <c r="D188" s="109"/>
      <c r="E188" s="109"/>
    </row>
    <row r="189" spans="4:5" x14ac:dyDescent="0.2">
      <c r="D189" s="109"/>
      <c r="E189" s="109"/>
    </row>
    <row r="190" spans="4:5" x14ac:dyDescent="0.2">
      <c r="D190" s="109"/>
      <c r="E190" s="109"/>
    </row>
    <row r="191" spans="4:5" x14ac:dyDescent="0.2">
      <c r="D191" s="109"/>
      <c r="E191" s="109"/>
    </row>
    <row r="192" spans="4:5" x14ac:dyDescent="0.2">
      <c r="D192" s="109"/>
      <c r="E192" s="109"/>
    </row>
    <row r="193" spans="4:5" x14ac:dyDescent="0.2">
      <c r="D193" s="109"/>
      <c r="E193" s="109"/>
    </row>
    <row r="194" spans="4:5" x14ac:dyDescent="0.2">
      <c r="D194" s="109"/>
      <c r="E194" s="109"/>
    </row>
    <row r="195" spans="4:5" x14ac:dyDescent="0.2">
      <c r="D195" s="109"/>
      <c r="E195" s="109"/>
    </row>
    <row r="196" spans="4:5" x14ac:dyDescent="0.2">
      <c r="D196" s="109"/>
      <c r="E196" s="109"/>
    </row>
    <row r="197" spans="4:5" x14ac:dyDescent="0.2">
      <c r="D197" s="109"/>
      <c r="E197" s="109"/>
    </row>
    <row r="198" spans="4:5" x14ac:dyDescent="0.2">
      <c r="D198" s="109"/>
      <c r="E198" s="109"/>
    </row>
    <row r="199" spans="4:5" x14ac:dyDescent="0.2">
      <c r="D199" s="109"/>
      <c r="E199" s="109"/>
    </row>
    <row r="200" spans="4:5" x14ac:dyDescent="0.2">
      <c r="D200" s="109"/>
      <c r="E200" s="109"/>
    </row>
    <row r="201" spans="4:5" x14ac:dyDescent="0.2">
      <c r="D201" s="109"/>
      <c r="E201" s="109"/>
    </row>
    <row r="202" spans="4:5" x14ac:dyDescent="0.2">
      <c r="D202" s="109"/>
      <c r="E202" s="109"/>
    </row>
    <row r="203" spans="4:5" x14ac:dyDescent="0.2">
      <c r="D203" s="109"/>
      <c r="E203" s="109"/>
    </row>
    <row r="204" spans="4:5" x14ac:dyDescent="0.2">
      <c r="D204" s="109"/>
      <c r="E204" s="109"/>
    </row>
    <row r="205" spans="4:5" x14ac:dyDescent="0.2">
      <c r="D205" s="109"/>
      <c r="E205" s="109"/>
    </row>
    <row r="206" spans="4:5" x14ac:dyDescent="0.2">
      <c r="D206" s="109"/>
      <c r="E206" s="109"/>
    </row>
    <row r="207" spans="4:5" x14ac:dyDescent="0.2">
      <c r="D207" s="109"/>
      <c r="E207" s="109"/>
    </row>
    <row r="208" spans="4:5" x14ac:dyDescent="0.2">
      <c r="D208" s="109"/>
      <c r="E208" s="109"/>
    </row>
    <row r="209" spans="4:5" x14ac:dyDescent="0.2">
      <c r="D209" s="109"/>
      <c r="E209" s="109"/>
    </row>
    <row r="210" spans="4:5" x14ac:dyDescent="0.2">
      <c r="D210" s="109"/>
      <c r="E210" s="109"/>
    </row>
    <row r="211" spans="4:5" x14ac:dyDescent="0.2">
      <c r="D211" s="109"/>
      <c r="E211" s="109"/>
    </row>
    <row r="212" spans="4:5" x14ac:dyDescent="0.2">
      <c r="D212" s="109"/>
      <c r="E212" s="109"/>
    </row>
    <row r="213" spans="4:5" x14ac:dyDescent="0.2">
      <c r="D213" s="109"/>
      <c r="E213" s="109"/>
    </row>
  </sheetData>
  <mergeCells count="21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  <mergeCell ref="A53:A54"/>
    <mergeCell ref="A63:A64"/>
    <mergeCell ref="A8:A9"/>
    <mergeCell ref="A17:A18"/>
    <mergeCell ref="A25:A26"/>
    <mergeCell ref="A35:A36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99 B102 B21:C21 B49:E49 B81 C90 B90 C127 B127 C137 B137 B146 C146 B114:C114 B31:E31 B39:E39 B59:E59 B68:E68 C79:C81 C102 B113 C113 B118:C118 B75 B74 D21:E21 C74:C7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2017-02-17T16:10:30Z</cp:lastPrinted>
  <dcterms:created xsi:type="dcterms:W3CDTF">2008-10-17T11:51:54Z</dcterms:created>
  <dcterms:modified xsi:type="dcterms:W3CDTF">2017-10-30T17:07:12Z</dcterms:modified>
</cp:coreProperties>
</file>