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0_04_2018\TFI KI\GFI-KI\GFI-KI 2017\konsolidirano\"/>
    </mc:Choice>
  </mc:AlternateContent>
  <bookViews>
    <workbookView xWindow="0" yWindow="0" windowWidth="28800" windowHeight="11535" activeTab="1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5">BILJEŠKE!$A$1:$C$152</definedName>
    <definedName name="_xlnm.Print_Area" localSheetId="0">'OPĆI PODACI'!$A$1:$I$65</definedName>
    <definedName name="_xlnm.Print_Area" localSheetId="2">RDG!$A$1:$K$29</definedName>
    <definedName name="_xlnm.Print_Titles" localSheetId="5">BILJEŠKE!$1:$6</definedName>
  </definedNames>
  <calcPr calcId="162913"/>
</workbook>
</file>

<file path=xl/calcChain.xml><?xml version="1.0" encoding="utf-8"?>
<calcChain xmlns="http://schemas.openxmlformats.org/spreadsheetml/2006/main">
  <c r="K50" i="27" l="1"/>
  <c r="K53" i="27" s="1"/>
  <c r="J50" i="27"/>
  <c r="J53" i="27" s="1"/>
  <c r="K35" i="27"/>
  <c r="J35" i="27"/>
  <c r="K31" i="27"/>
  <c r="J31" i="27"/>
  <c r="K27" i="27"/>
  <c r="J27" i="27"/>
  <c r="K24" i="27"/>
  <c r="K41" i="27" s="1"/>
  <c r="K51" i="27" s="1"/>
  <c r="J24" i="27"/>
  <c r="J41" i="27" s="1"/>
  <c r="J51" i="27" s="1"/>
  <c r="K22" i="27"/>
  <c r="J22" i="27"/>
  <c r="K6" i="27"/>
  <c r="J6" i="27"/>
  <c r="J55" i="27" l="1"/>
  <c r="J54" i="27"/>
  <c r="K54" i="27"/>
  <c r="K55" i="27" s="1"/>
  <c r="K32" i="22"/>
  <c r="K31" i="22"/>
  <c r="B148" i="26" l="1"/>
  <c r="C83" i="26" l="1"/>
  <c r="B83" i="26"/>
  <c r="J38" i="23" l="1"/>
  <c r="J31" i="23"/>
  <c r="J13" i="23"/>
  <c r="J22" i="23"/>
  <c r="B152" i="26" l="1"/>
  <c r="C152" i="26" l="1"/>
  <c r="L17" i="25" l="1"/>
  <c r="L18" i="25"/>
  <c r="L20" i="25"/>
  <c r="L16" i="25"/>
  <c r="L10" i="25"/>
  <c r="L11" i="25"/>
  <c r="L12" i="25"/>
  <c r="L9" i="25"/>
  <c r="L7" i="25"/>
  <c r="L6" i="25"/>
  <c r="L19" i="25" l="1"/>
  <c r="B143" i="26" l="1"/>
  <c r="C134" i="26"/>
  <c r="B134" i="26"/>
  <c r="C124" i="26"/>
  <c r="B124" i="26"/>
  <c r="C109" i="26"/>
  <c r="B109" i="26"/>
  <c r="C106" i="26"/>
  <c r="B106" i="26"/>
  <c r="C103" i="26"/>
  <c r="B103" i="26"/>
  <c r="C100" i="26"/>
  <c r="B100" i="26"/>
  <c r="C95" i="26"/>
  <c r="B95" i="26"/>
  <c r="C68" i="26"/>
  <c r="C74" i="26" s="1"/>
  <c r="B68" i="26"/>
  <c r="B74" i="26" s="1"/>
  <c r="C61" i="26"/>
  <c r="B61" i="26"/>
  <c r="C53" i="26"/>
  <c r="B53" i="26"/>
  <c r="C44" i="26"/>
  <c r="B44" i="26"/>
  <c r="C35" i="26"/>
  <c r="B35" i="26"/>
  <c r="C28" i="26"/>
  <c r="B28" i="26"/>
  <c r="C19" i="26"/>
  <c r="B19" i="26"/>
  <c r="C12" i="26"/>
  <c r="B12" i="26"/>
  <c r="B115" i="26" l="1"/>
  <c r="C115" i="26"/>
  <c r="L8" i="25" l="1"/>
  <c r="L13" i="25"/>
  <c r="L21" i="25"/>
  <c r="K8" i="25"/>
  <c r="K13" i="25"/>
  <c r="K15" i="25" s="1"/>
  <c r="K22" i="25" s="1"/>
  <c r="K21" i="25"/>
  <c r="J8" i="25"/>
  <c r="J13" i="25"/>
  <c r="J15" i="25" s="1"/>
  <c r="J21" i="25"/>
  <c r="I8" i="25"/>
  <c r="I13" i="25"/>
  <c r="I21" i="25"/>
  <c r="H8" i="25"/>
  <c r="H13" i="25"/>
  <c r="H15" i="25" s="1"/>
  <c r="H21" i="25"/>
  <c r="G8" i="25"/>
  <c r="G13" i="25"/>
  <c r="G15" i="25" s="1"/>
  <c r="G21" i="25"/>
  <c r="F8" i="25"/>
  <c r="F13" i="25"/>
  <c r="F15" i="25" s="1"/>
  <c r="F21" i="25"/>
  <c r="E8" i="25"/>
  <c r="E13" i="25"/>
  <c r="E15" i="25" s="1"/>
  <c r="E21" i="25"/>
  <c r="K6" i="23"/>
  <c r="K22" i="23"/>
  <c r="K31" i="23"/>
  <c r="K38" i="23"/>
  <c r="K33" i="22"/>
  <c r="J22" i="25" l="1"/>
  <c r="F22" i="25"/>
  <c r="E22" i="25"/>
  <c r="H22" i="25"/>
  <c r="G22" i="25"/>
  <c r="K10" i="22" l="1"/>
  <c r="J7" i="22" l="1"/>
  <c r="J10" i="22"/>
  <c r="J24" i="22" l="1"/>
  <c r="J26" i="22" s="1"/>
  <c r="J28" i="22" l="1"/>
  <c r="J7" i="23"/>
  <c r="J6" i="23" s="1"/>
  <c r="J27" i="23" s="1"/>
  <c r="J29" i="23" s="1"/>
  <c r="J45" i="23" s="1"/>
  <c r="J47" i="23" s="1"/>
  <c r="J49" i="23" s="1"/>
  <c r="J32" i="22" l="1"/>
  <c r="J31" i="22"/>
  <c r="J33" i="22" s="1"/>
  <c r="L14" i="25"/>
  <c r="L15" i="25" s="1"/>
  <c r="L22" i="25" s="1"/>
  <c r="I15" i="25"/>
  <c r="I22" i="25" s="1"/>
  <c r="C143" i="26"/>
  <c r="K7" i="22" l="1"/>
  <c r="K24" i="22" l="1"/>
  <c r="K26" i="22" l="1"/>
  <c r="K28" i="22" l="1"/>
  <c r="K13" i="23" l="1"/>
  <c r="K27" i="23" s="1"/>
  <c r="K29" i="23" s="1"/>
  <c r="K45" i="23" s="1"/>
  <c r="K47" i="23" s="1"/>
  <c r="K49" i="23" s="1"/>
</calcChain>
</file>

<file path=xl/sharedStrings.xml><?xml version="1.0" encoding="utf-8"?>
<sst xmlns="http://schemas.openxmlformats.org/spreadsheetml/2006/main" count="421" uniqueCount="331">
  <si>
    <t>Banke koje sastavljaju konsolidirane godišnje financijske izvještaje zasebno prikazuju promjene manjinskog udjela po odgovarajućim stavkama kapitala.</t>
  </si>
  <si>
    <t>Prezime i ime:</t>
  </si>
  <si>
    <t>Prethodna godina</t>
  </si>
  <si>
    <t>Tekuća godina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</si>
  <si>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</si>
  <si>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</si>
  <si>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</si>
  <si>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</si>
  <si>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</si>
  <si>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</si>
  <si>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</si>
  <si>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</si>
  <si>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</si>
  <si>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</si>
  <si>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</si>
  <si>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</si>
  <si>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</si>
  <si>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</si>
  <si>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</si>
  <si>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</si>
  <si>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</si>
  <si>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</si>
  <si>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</si>
  <si>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</si>
  <si>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</si>
  <si>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</si>
  <si>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>DODATAK RAČUNU DOBITI I GUBITKA (popunjavju banke koje sastavljaju konsolidirani godišnji financijski izvještaj)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</si>
  <si>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</si>
  <si>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</si>
  <si>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</si>
  <si>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</si>
  <si>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</si>
  <si>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</si>
  <si>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</si>
  <si>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</si>
  <si>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</si>
  <si>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</si>
  <si>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</si>
  <si>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</si>
  <si>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</si>
  <si>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</si>
  <si>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</si>
  <si>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</si>
  <si>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</si>
  <si>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</si>
  <si>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</si>
  <si>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</si>
  <si>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</si>
  <si>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</si>
  <si>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</si>
  <si>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</si>
  <si>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</si>
  <si>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</si>
  <si>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</si>
  <si>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</si>
  <si>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</si>
  <si>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</si>
  <si>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</si>
  <si>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</si>
  <si>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</si>
  <si>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</si>
  <si>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</si>
  <si>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</si>
  <si>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</si>
  <si>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</si>
  <si>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</si>
  <si>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</si>
  <si>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</si>
  <si>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</si>
  <si>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</si>
  <si>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</si>
  <si>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</si>
  <si>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</si>
  <si>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</si>
  <si>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</si>
  <si>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</si>
  <si>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</si>
  <si>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</si>
  <si>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</si>
  <si>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</si>
  <si>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</si>
  <si>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</si>
  <si>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</si>
  <si>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</si>
  <si>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</si>
  <si>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</si>
  <si>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</si>
  <si>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</si>
  <si>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</si>
  <si>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</si>
  <si>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</si>
  <si>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</si>
  <si>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</si>
  <si>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</si>
  <si>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</si>
  <si>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</si>
  <si>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</si>
  <si>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</si>
  <si>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</si>
  <si>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</si>
  <si>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</si>
  <si>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</si>
  <si>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</si>
  <si>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</si>
  <si>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</si>
  <si>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</si>
  <si>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</si>
  <si>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</si>
  <si>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</si>
  <si>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</si>
  <si>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</si>
  <si>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</si>
  <si>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</si>
  <si>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</si>
  <si>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</si>
  <si>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</si>
  <si>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</si>
  <si>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</si>
  <si>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</si>
  <si>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</si>
  <si>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</si>
  <si>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</si>
  <si>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</si>
  <si>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</si>
  <si>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</si>
  <si>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</si>
  <si>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</si>
  <si>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</si>
  <si>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</si>
  <si>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</si>
  <si>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</si>
  <si>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</si>
  <si>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</si>
  <si>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</si>
  <si>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</si>
  <si>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</si>
  <si>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</si>
  <si>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</si>
  <si>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>DODATAK BILANCI (popunjavju banke koje sastavljaju konsolidirani godišnji financijski izvještaj)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</si>
  <si>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</si>
  <si>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</si>
  <si>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</si>
  <si>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</si>
  <si>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</si>
  <si>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</si>
  <si>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</si>
  <si>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</si>
  <si>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</si>
  <si>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</si>
  <si>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</si>
  <si>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</si>
  <si>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</si>
  <si>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</si>
  <si>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</si>
  <si>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</si>
  <si>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</si>
  <si>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</si>
  <si>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</si>
  <si>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</si>
  <si>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</si>
  <si>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</si>
  <si>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</si>
  <si>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</si>
  <si>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</si>
  <si>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</si>
  <si>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</si>
  <si>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</si>
  <si>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</si>
  <si>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</si>
  <si>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</si>
  <si>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</si>
  <si>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</si>
  <si>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</si>
  <si>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</si>
  <si>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</si>
  <si>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</si>
  <si>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 xml:space="preserve">Stanje na dan 31.12. tekuće godine                 (003+010+011+012+013+016) 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</si>
  <si>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</si>
  <si>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</si>
  <si>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</si>
  <si>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</si>
  <si>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</si>
  <si>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</si>
  <si>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</si>
  <si>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>(krajem godine)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</si>
  <si>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</si>
  <si>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</si>
  <si>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</si>
  <si>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</si>
  <si>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</si>
  <si>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</si>
  <si>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</si>
  <si>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>Bilješke uz financijske izvještaje</t>
  </si>
  <si>
    <t>1. Revidirani godišnji financijski izvještaji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</si>
  <si>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</si>
  <si>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</si>
  <si>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</si>
  <si>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</si>
  <si>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</si>
  <si>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</si>
  <si>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</si>
  <si>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</si>
  <si>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</si>
  <si>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</si>
  <si>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Godišnji financijski izvještaj za kreditne institucije GFI-KI</t>
  </si>
  <si>
    <t>Prilog 3.</t>
  </si>
  <si>
    <t>2. Izvještaj poslovodstva</t>
  </si>
  <si>
    <t>3. Izjava osoba odgovornih za sastavljanje godišnjeg izvještaja,</t>
  </si>
  <si>
    <t>1) KAMATNI PRIHODI</t>
  </si>
  <si>
    <t>u HRK</t>
  </si>
  <si>
    <t>AOP 048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</si>
  <si>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</si>
  <si>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</si>
  <si>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</si>
  <si>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</si>
  <si>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</si>
  <si>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AOP 049</t>
  </si>
  <si>
    <t>Kamatni troškovi od kredita</t>
  </si>
  <si>
    <t>Kamatni troškovi od depozita</t>
  </si>
  <si>
    <t>3) PRIHODI OD PROVIZIJA I NAKNADA</t>
  </si>
  <si>
    <t>AOP 051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</si>
  <si>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</si>
  <si>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</si>
  <si>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</si>
  <si>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Ostale provizije i naknade</t>
  </si>
  <si>
    <t>4) TROŠKOVI PROVIZIJA I NAKNADA</t>
  </si>
  <si>
    <t>AOP 052</t>
  </si>
  <si>
    <t>Provizije i naknade za usluge platnog prometa</t>
  </si>
  <si>
    <t>5) DOBIT/GUBITAK OD AKTIVNOSTI TRGOVANJA</t>
  </si>
  <si>
    <t>AOP 055</t>
  </si>
  <si>
    <t>Vrijednosnim papirima</t>
  </si>
  <si>
    <t>Devizama</t>
  </si>
  <si>
    <t>Kunskom gotovinom</t>
  </si>
  <si>
    <t>Derivativima</t>
  </si>
  <si>
    <t>6) OPERATIVNI TROŠKOVI</t>
  </si>
  <si>
    <t>AOP 065 &amp; AOP 066</t>
  </si>
  <si>
    <t>Opći i administrativni troškovi</t>
  </si>
  <si>
    <t>Amortizacija</t>
  </si>
  <si>
    <t>Premije za osiguranje štednih uloga</t>
  </si>
  <si>
    <t>Ostali troškovi</t>
  </si>
  <si>
    <t xml:space="preserve">7) TROŠKOVI VRIJEDNOSNIH USKLAĐIVANJA I REZERVIRANJA ZA GUBITKE </t>
  </si>
  <si>
    <t>AOP 068</t>
  </si>
  <si>
    <t>Troškovi vrijednosnog usklađivanja za identificirane gubitke
(rizične skupine B i C)</t>
  </si>
  <si>
    <t>Troškovi rezerviranja za identificirane gubitke na skupnoj osnovi (rizična skupina A)</t>
  </si>
  <si>
    <t>Ostali troškovi rezerviranja</t>
  </si>
  <si>
    <t>8) GOTOVINA I DEPOZITI KOD HNB-a</t>
  </si>
  <si>
    <t>AOP 001</t>
  </si>
  <si>
    <t>31.12.2016.</t>
  </si>
  <si>
    <t>GOTOVINA</t>
  </si>
  <si>
    <t>DEPOZITI KOD HNB-a</t>
  </si>
  <si>
    <t>Izdvojena obvezna pričuva</t>
  </si>
  <si>
    <t>Račun za namirenje kod HNB-a</t>
  </si>
  <si>
    <t>OBAVEZNI BLAGAJNIČKI ZAPISI</t>
  </si>
  <si>
    <t>Rezerve na skupnoj osnovi</t>
  </si>
  <si>
    <t>9) DEPOZITI KOD BANKARSKIH INSTITUCIJA</t>
  </si>
  <si>
    <t>AOP 004</t>
  </si>
  <si>
    <t>Depoziti kod stranih bankarskih institucija</t>
  </si>
  <si>
    <t>Depoziti kod domaćih bankarskih institucija</t>
  </si>
  <si>
    <t>10) VRIJEDNOSNI PAPIRI</t>
  </si>
  <si>
    <t>AOP 005 - 009</t>
  </si>
  <si>
    <t>Kratkoročni trezorski zapisi Ministarstva financija</t>
  </si>
  <si>
    <t>Vrijednosni papiri koji se drže radi trgovanja</t>
  </si>
  <si>
    <t>Vrijednosni papiri raspoloživi za prodaju</t>
  </si>
  <si>
    <t>Vrijednosni papiri koji se drže do dospijeća</t>
  </si>
  <si>
    <t>Odgođena naplaćena naknada</t>
  </si>
  <si>
    <t>11) KREDITI KLIJENTIMA</t>
  </si>
  <si>
    <t>AOP 011 &amp; 012</t>
  </si>
  <si>
    <t xml:space="preserve">    Krediti financijskim institucijama</t>
  </si>
  <si>
    <t xml:space="preserve">Bruto krediti </t>
  </si>
  <si>
    <t>Ispravci vrijednosti</t>
  </si>
  <si>
    <t xml:space="preserve">    Krediti trgovačkim društvima</t>
  </si>
  <si>
    <t xml:space="preserve">    Krediti stanovništvu</t>
  </si>
  <si>
    <t xml:space="preserve">    Ostali krediti </t>
  </si>
  <si>
    <t>UKUPNI NETO KREDITI KLIJENTIMA</t>
  </si>
  <si>
    <t>12) PRIMLJENI DEPOZITI</t>
  </si>
  <si>
    <t>AOP 021</t>
  </si>
  <si>
    <t>Depoziti od financijskih institucija</t>
  </si>
  <si>
    <t>Depoziti od trgovačkih društava</t>
  </si>
  <si>
    <t>Depoziti od stanovništva</t>
  </si>
  <si>
    <t>Ostali depoziti</t>
  </si>
  <si>
    <t>13) OBVEZE PO KREDITIMA</t>
  </si>
  <si>
    <t>AOP 018 &amp; 025</t>
  </si>
  <si>
    <t>Krediti primljeni od HBOR-a</t>
  </si>
  <si>
    <t>Krediti primljeni od banaka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</si>
  <si>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</si>
  <si>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</si>
  <si>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</si>
  <si>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</si>
  <si>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AOP 034</t>
  </si>
  <si>
    <t>Ograničeni depoziti</t>
  </si>
  <si>
    <t>Obveze po kamatama i naknadama</t>
  </si>
  <si>
    <t>Posebne rezerve za izvanbilančne stavke</t>
  </si>
  <si>
    <t>Ostalo</t>
  </si>
  <si>
    <t>01.01. - 31.12.2016.</t>
  </si>
  <si>
    <t>01.01.2016.</t>
  </si>
  <si>
    <t>Tekuća 
godina</t>
  </si>
  <si>
    <t>01.01.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</si>
  <si>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</si>
  <si>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</si>
  <si>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</si>
  <si>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</si>
  <si>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</si>
  <si>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</si>
  <si>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</si>
  <si>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</si>
  <si>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</si>
  <si>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Tomašek David</t>
  </si>
  <si>
    <t>014804900</t>
  </si>
  <si>
    <t>014804594</t>
  </si>
  <si>
    <t>david.tomasek@hpb.hr</t>
  </si>
  <si>
    <t>01.01. - 31.12.2017.</t>
  </si>
  <si>
    <t>31.12.2017.</t>
  </si>
  <si>
    <t>HRVATSKA POŠTANSKA BANKA, dioničko društvo</t>
  </si>
  <si>
    <t>15) GOTOVINA I OSTALI EKVIVALENTI GOTOVINE</t>
  </si>
  <si>
    <r>
      <t xml:space="preserve">AOP 042 </t>
    </r>
    <r>
      <rPr>
        <sz val="9"/>
        <rFont val="Arial"/>
        <family val="2"/>
        <charset val="238"/>
      </rPr>
      <t>(izvještaj o novčanom toku)</t>
    </r>
  </si>
  <si>
    <t>Novac i potraživanja od banaka</t>
  </si>
  <si>
    <t>Obvezna pričuva kod HNB</t>
  </si>
  <si>
    <t>Plasmani bankama s izvornim dospijećem do 90 dana</t>
  </si>
  <si>
    <t>Instrumenti u postupku naplate</t>
  </si>
  <si>
    <t>01.01.2017.</t>
  </si>
  <si>
    <t>Karadjole Domagoj
Mrvelj Mladen</t>
  </si>
  <si>
    <t>DA</t>
  </si>
  <si>
    <t>Savska 58, 10000 Zagreb</t>
  </si>
  <si>
    <t>02068001</t>
  </si>
  <si>
    <t>HPB Invest d.o.o.</t>
  </si>
  <si>
    <t>Strojarska 20, 10000 Zagreb</t>
  </si>
  <si>
    <t>01972278</t>
  </si>
  <si>
    <t>Amruševa 8, 10000 Zagreb</t>
  </si>
  <si>
    <t>01972260</t>
  </si>
  <si>
    <t>HPB-Stambena Štedionica d.d.</t>
  </si>
  <si>
    <t>HPB-nekretnine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</si>
</sst>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k_n_-;\-* #,##0.00\ _k_n_-;_-* &quot;-&quot;??\ _k_n_-;_-@_-"/>
    <numFmt numFmtId="164" formatCode="000"/>
    <numFmt numFmtId="165" formatCode="_(* #,##0.00_);_(* \(#,##0.00\);_(* &quot;-&quot;??_);_(@_)"/>
    <numFmt numFmtId="166" formatCode="#,##0;\(#,##0\)"/>
    <numFmt numFmtId="167" formatCode="#,##0.00;\(#,##0.00\)"/>
    <numFmt numFmtId="168" formatCode="0.0%"/>
  </numFmts>
  <fonts count="24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charset val="238"/>
    </font>
    <font>
      <sz val="9"/>
      <name val="Arial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charset val="1"/>
    </font>
    <font>
      <b/>
      <sz val="12"/>
      <color indexed="8"/>
      <name val="Arial"/>
      <family val="2"/>
      <charset val="238"/>
    </font>
    <font>
      <sz val="9"/>
      <color indexed="8"/>
      <name val="Arial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color indexed="8"/>
      <name val="Arial"/>
      <family val="2"/>
      <charset val="238"/>
    </font>
    <font>
      <i/>
      <sz val="9"/>
      <name val="Arial"/>
      <family val="2"/>
      <charset val="238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thin">
        <color indexed="64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  <xf numFmtId="0" fontId="20" fillId="0" borderId="0">
      <alignment vertical="top"/>
    </xf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 applyProtection="1">
      <alignment horizontal="center" vertical="center"/>
      <protection hidden="1"/>
    </xf>
    <xf numFmtId="164" fontId="4" fillId="0" borderId="1" xfId="0" applyNumberFormat="1" applyFont="1" applyFill="1" applyBorder="1" applyAlignment="1" applyProtection="1">
      <alignment horizontal="center" vertical="center"/>
      <protection hidden="1"/>
    </xf>
    <xf numFmtId="164" fontId="4" fillId="0" borderId="2" xfId="0" applyNumberFormat="1" applyFont="1" applyFill="1" applyBorder="1" applyAlignment="1" applyProtection="1">
      <alignment horizontal="center" vertical="center"/>
      <protection hidden="1"/>
    </xf>
    <xf numFmtId="164" fontId="4" fillId="0" borderId="5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 applyProtection="1">
      <alignment horizontal="right" vertical="center" shrinkToFit="1"/>
      <protection locked="0"/>
    </xf>
    <xf numFmtId="3" fontId="5" fillId="2" borderId="5" xfId="0" applyNumberFormat="1" applyFont="1" applyFill="1" applyBorder="1" applyAlignment="1" applyProtection="1">
      <alignment horizontal="right" vertical="center" shrinkToFit="1"/>
      <protection hidden="1"/>
    </xf>
    <xf numFmtId="3" fontId="5" fillId="2" borderId="1" xfId="0" applyNumberFormat="1" applyFont="1" applyFill="1" applyBorder="1" applyAlignment="1" applyProtection="1">
      <alignment horizontal="right" vertical="center" shrinkToFit="1"/>
      <protection hidden="1"/>
    </xf>
    <xf numFmtId="3" fontId="5" fillId="0" borderId="1" xfId="0" applyNumberFormat="1" applyFont="1" applyFill="1" applyBorder="1" applyAlignment="1" applyProtection="1">
      <alignment vertical="center" shrinkToFit="1"/>
      <protection locked="0"/>
    </xf>
    <xf numFmtId="3" fontId="5" fillId="2" borderId="1" xfId="0" applyNumberFormat="1" applyFont="1" applyFill="1" applyBorder="1" applyAlignment="1" applyProtection="1">
      <alignment vertical="center" shrinkToFit="1"/>
      <protection hidden="1"/>
    </xf>
    <xf numFmtId="3" fontId="5" fillId="2" borderId="5" xfId="0" applyNumberFormat="1" applyFont="1" applyFill="1" applyBorder="1" applyAlignment="1" applyProtection="1">
      <alignment vertical="center" shrinkToFit="1"/>
      <protection hidden="1"/>
    </xf>
    <xf numFmtId="0" fontId="1" fillId="0" borderId="0" xfId="2" applyFont="1" applyAlignment="1"/>
    <xf numFmtId="0" fontId="13" fillId="0" borderId="0" xfId="2" applyFont="1">
      <alignment vertical="top"/>
    </xf>
    <xf numFmtId="0" fontId="18" fillId="0" borderId="0" xfId="0" applyFont="1"/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49" fontId="8" fillId="3" borderId="13" xfId="0" applyNumberFormat="1" applyFont="1" applyFill="1" applyBorder="1" applyAlignment="1">
      <alignment horizontal="center" vertical="center"/>
    </xf>
    <xf numFmtId="0" fontId="5" fillId="6" borderId="0" xfId="6" applyFont="1" applyFill="1">
      <alignment vertical="top"/>
    </xf>
    <xf numFmtId="166" fontId="5" fillId="6" borderId="0" xfId="6" applyNumberFormat="1" applyFont="1" applyFill="1" applyAlignment="1"/>
    <xf numFmtId="167" fontId="5" fillId="6" borderId="0" xfId="6" applyNumberFormat="1" applyFont="1" applyFill="1" applyAlignment="1"/>
    <xf numFmtId="0" fontId="0" fillId="6" borderId="0" xfId="0" applyFill="1"/>
    <xf numFmtId="0" fontId="4" fillId="6" borderId="0" xfId="6" applyFont="1" applyFill="1" applyAlignment="1"/>
    <xf numFmtId="166" fontId="4" fillId="6" borderId="0" xfId="6" applyNumberFormat="1" applyFont="1" applyFill="1" applyAlignment="1"/>
    <xf numFmtId="167" fontId="4" fillId="6" borderId="0" xfId="6" applyNumberFormat="1" applyFont="1" applyFill="1" applyAlignment="1"/>
    <xf numFmtId="0" fontId="4" fillId="6" borderId="0" xfId="6" applyFont="1" applyFill="1">
      <alignment vertical="top"/>
    </xf>
    <xf numFmtId="0" fontId="21" fillId="6" borderId="0" xfId="6" applyFont="1" applyFill="1" applyAlignment="1">
      <alignment horizontal="right"/>
    </xf>
    <xf numFmtId="0" fontId="4" fillId="6" borderId="49" xfId="7" applyFont="1" applyFill="1" applyBorder="1" applyAlignment="1">
      <alignment horizontal="left" vertical="center"/>
    </xf>
    <xf numFmtId="0" fontId="5" fillId="6" borderId="49" xfId="8" applyFont="1" applyFill="1" applyBorder="1" applyAlignment="1">
      <alignment wrapText="1"/>
    </xf>
    <xf numFmtId="166" fontId="5" fillId="6" borderId="49" xfId="8" applyNumberFormat="1" applyFont="1" applyFill="1" applyBorder="1" applyAlignment="1" applyProtection="1">
      <alignment shrinkToFit="1"/>
      <protection locked="0"/>
    </xf>
    <xf numFmtId="0" fontId="5" fillId="6" borderId="54" xfId="8" applyFont="1" applyFill="1" applyBorder="1" applyAlignment="1">
      <alignment wrapText="1"/>
    </xf>
    <xf numFmtId="166" fontId="5" fillId="6" borderId="54" xfId="8" applyNumberFormat="1" applyFont="1" applyFill="1" applyBorder="1" applyAlignment="1" applyProtection="1">
      <alignment shrinkToFit="1"/>
      <protection locked="0"/>
    </xf>
    <xf numFmtId="0" fontId="4" fillId="6" borderId="55" xfId="7" applyFont="1" applyFill="1" applyBorder="1" applyAlignment="1">
      <alignment horizontal="left"/>
    </xf>
    <xf numFmtId="166" fontId="4" fillId="6" borderId="51" xfId="7" applyNumberFormat="1" applyFont="1" applyFill="1" applyBorder="1" applyAlignment="1">
      <alignment horizontal="right"/>
    </xf>
    <xf numFmtId="0" fontId="5" fillId="6" borderId="0" xfId="6" applyFont="1" applyFill="1" applyAlignment="1"/>
    <xf numFmtId="166" fontId="21" fillId="6" borderId="0" xfId="6" applyNumberFormat="1" applyFont="1" applyFill="1" applyAlignment="1">
      <alignment horizontal="right"/>
    </xf>
    <xf numFmtId="0" fontId="5" fillId="6" borderId="56" xfId="8" applyFont="1" applyFill="1" applyBorder="1" applyAlignment="1">
      <alignment wrapText="1"/>
    </xf>
    <xf numFmtId="0" fontId="4" fillId="6" borderId="55" xfId="8" applyFont="1" applyFill="1" applyBorder="1"/>
    <xf numFmtId="166" fontId="4" fillId="6" borderId="55" xfId="8" applyNumberFormat="1" applyFont="1" applyFill="1" applyBorder="1" applyAlignment="1" applyProtection="1">
      <alignment shrinkToFit="1"/>
      <protection locked="0"/>
    </xf>
    <xf numFmtId="0" fontId="0" fillId="6" borderId="0" xfId="0" applyFill="1" applyBorder="1"/>
    <xf numFmtId="0" fontId="5" fillId="6" borderId="56" xfId="8" applyFont="1" applyFill="1" applyBorder="1" applyAlignment="1"/>
    <xf numFmtId="0" fontId="4" fillId="6" borderId="0" xfId="8" applyFont="1" applyFill="1" applyBorder="1"/>
    <xf numFmtId="166" fontId="4" fillId="6" borderId="0" xfId="8" applyNumberFormat="1" applyFont="1" applyFill="1" applyBorder="1" applyAlignment="1" applyProtection="1">
      <alignment shrinkToFit="1"/>
      <protection locked="0"/>
    </xf>
    <xf numFmtId="166" fontId="5" fillId="6" borderId="0" xfId="8" applyNumberFormat="1" applyFont="1" applyFill="1" applyBorder="1" applyAlignment="1" applyProtection="1">
      <alignment shrinkToFit="1"/>
      <protection locked="0"/>
    </xf>
    <xf numFmtId="166" fontId="0" fillId="6" borderId="0" xfId="0" applyNumberFormat="1" applyFill="1"/>
    <xf numFmtId="166" fontId="5" fillId="6" borderId="52" xfId="8" applyNumberFormat="1" applyFont="1" applyFill="1" applyBorder="1" applyAlignment="1" applyProtection="1">
      <alignment shrinkToFit="1"/>
      <protection locked="0"/>
    </xf>
    <xf numFmtId="166" fontId="18" fillId="6" borderId="0" xfId="7" applyNumberFormat="1" applyFont="1" applyFill="1" applyAlignment="1"/>
    <xf numFmtId="0" fontId="18" fillId="6" borderId="0" xfId="7" applyFont="1" applyFill="1" applyAlignment="1"/>
    <xf numFmtId="0" fontId="4" fillId="6" borderId="50" xfId="8" applyFont="1" applyFill="1" applyBorder="1" applyAlignment="1">
      <alignment horizontal="left" vertical="center"/>
    </xf>
    <xf numFmtId="166" fontId="4" fillId="6" borderId="55" xfId="8" applyNumberFormat="1" applyFont="1" applyFill="1" applyBorder="1" applyAlignment="1">
      <alignment horizontal="center"/>
    </xf>
    <xf numFmtId="0" fontId="4" fillId="6" borderId="57" xfId="8" applyFont="1" applyFill="1" applyBorder="1" applyAlignment="1">
      <alignment wrapText="1"/>
    </xf>
    <xf numFmtId="166" fontId="4" fillId="6" borderId="58" xfId="8" applyNumberFormat="1" applyFont="1" applyFill="1" applyBorder="1" applyAlignment="1" applyProtection="1">
      <alignment shrinkToFit="1"/>
      <protection locked="0"/>
    </xf>
    <xf numFmtId="166" fontId="4" fillId="6" borderId="49" xfId="8" applyNumberFormat="1" applyFont="1" applyFill="1" applyBorder="1" applyAlignment="1" applyProtection="1">
      <alignment shrinkToFit="1"/>
      <protection locked="0"/>
    </xf>
    <xf numFmtId="166" fontId="5" fillId="6" borderId="56" xfId="8" applyNumberFormat="1" applyFont="1" applyFill="1" applyBorder="1" applyAlignment="1" applyProtection="1">
      <alignment shrinkToFit="1"/>
      <protection locked="0"/>
    </xf>
    <xf numFmtId="0" fontId="4" fillId="6" borderId="56" xfId="8" applyFont="1" applyFill="1" applyBorder="1" applyAlignment="1">
      <alignment wrapText="1"/>
    </xf>
    <xf numFmtId="166" fontId="4" fillId="6" borderId="56" xfId="8" applyNumberFormat="1" applyFont="1" applyFill="1" applyBorder="1" applyAlignment="1" applyProtection="1">
      <alignment shrinkToFit="1"/>
      <protection locked="0"/>
    </xf>
    <xf numFmtId="166" fontId="4" fillId="6" borderId="54" xfId="8" applyNumberFormat="1" applyFont="1" applyFill="1" applyBorder="1" applyAlignment="1" applyProtection="1">
      <alignment shrinkToFit="1"/>
      <protection locked="0"/>
    </xf>
    <xf numFmtId="0" fontId="5" fillId="6" borderId="56" xfId="8" applyFont="1" applyFill="1" applyBorder="1" applyAlignment="1">
      <alignment horizontal="left" wrapText="1" indent="1"/>
    </xf>
    <xf numFmtId="0" fontId="5" fillId="6" borderId="59" xfId="8" applyFont="1" applyFill="1" applyBorder="1" applyAlignment="1">
      <alignment horizontal="left" wrapText="1"/>
    </xf>
    <xf numFmtId="0" fontId="4" fillId="6" borderId="50" xfId="8" applyFont="1" applyFill="1" applyBorder="1"/>
    <xf numFmtId="0" fontId="5" fillId="6" borderId="56" xfId="8" applyFont="1" applyFill="1" applyBorder="1" applyAlignment="1">
      <alignment horizontal="left" vertical="center"/>
    </xf>
    <xf numFmtId="0" fontId="5" fillId="6" borderId="56" xfId="8" applyFont="1" applyFill="1" applyBorder="1" applyAlignment="1">
      <alignment horizontal="left" wrapText="1"/>
    </xf>
    <xf numFmtId="0" fontId="4" fillId="6" borderId="55" xfId="8" applyFont="1" applyFill="1" applyBorder="1" applyAlignment="1">
      <alignment horizontal="left" vertical="center"/>
    </xf>
    <xf numFmtId="0" fontId="5" fillId="6" borderId="54" xfId="8" applyFont="1" applyFill="1" applyBorder="1" applyAlignment="1">
      <alignment horizontal="left" wrapText="1"/>
    </xf>
    <xf numFmtId="166" fontId="5" fillId="6" borderId="53" xfId="8" applyNumberFormat="1" applyFont="1" applyFill="1" applyBorder="1" applyAlignment="1" applyProtection="1">
      <alignment shrinkToFit="1"/>
      <protection locked="0"/>
    </xf>
    <xf numFmtId="0" fontId="5" fillId="6" borderId="56" xfId="6" applyFont="1" applyFill="1" applyBorder="1" applyAlignment="1"/>
    <xf numFmtId="168" fontId="18" fillId="6" borderId="0" xfId="10" applyNumberFormat="1" applyFont="1" applyFill="1" applyAlignment="1"/>
    <xf numFmtId="0" fontId="4" fillId="6" borderId="49" xfId="8" applyFont="1" applyFill="1" applyBorder="1" applyAlignment="1">
      <alignment horizontal="left" vertical="center"/>
    </xf>
    <xf numFmtId="168" fontId="0" fillId="6" borderId="0" xfId="10" applyNumberFormat="1" applyFont="1" applyFill="1"/>
    <xf numFmtId="0" fontId="5" fillId="6" borderId="54" xfId="8" applyFont="1" applyFill="1" applyBorder="1" applyAlignment="1">
      <alignment horizontal="left" vertical="center" indent="2"/>
    </xf>
    <xf numFmtId="0" fontId="4" fillId="6" borderId="54" xfId="8" applyFont="1" applyFill="1" applyBorder="1" applyAlignment="1">
      <alignment horizontal="left" vertical="center"/>
    </xf>
    <xf numFmtId="4" fontId="18" fillId="6" borderId="0" xfId="7" applyNumberFormat="1" applyFont="1" applyFill="1" applyAlignment="1"/>
    <xf numFmtId="0" fontId="4" fillId="6" borderId="54" xfId="8" applyFont="1" applyFill="1" applyBorder="1" applyAlignment="1">
      <alignment horizontal="left" wrapText="1"/>
    </xf>
    <xf numFmtId="168" fontId="18" fillId="6" borderId="0" xfId="10" applyNumberFormat="1" applyFont="1" applyFill="1"/>
    <xf numFmtId="166" fontId="22" fillId="6" borderId="0" xfId="6" applyNumberFormat="1" applyFont="1" applyFill="1" applyAlignment="1"/>
    <xf numFmtId="0" fontId="18" fillId="6" borderId="0" xfId="7" applyFont="1" applyFill="1"/>
    <xf numFmtId="166" fontId="4" fillId="6" borderId="49" xfId="7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 applyProtection="1">
      <alignment vertical="center" shrinkToFit="1"/>
      <protection locked="0"/>
    </xf>
    <xf numFmtId="4" fontId="18" fillId="0" borderId="0" xfId="0" applyNumberFormat="1" applyFont="1"/>
    <xf numFmtId="0" fontId="4" fillId="6" borderId="55" xfId="7" applyFont="1" applyFill="1" applyBorder="1" applyAlignment="1">
      <alignment horizontal="left" vertical="center"/>
    </xf>
    <xf numFmtId="3" fontId="18" fillId="0" borderId="0" xfId="0" applyNumberFormat="1" applyFont="1"/>
    <xf numFmtId="166" fontId="5" fillId="0" borderId="1" xfId="0" applyNumberFormat="1" applyFont="1" applyFill="1" applyBorder="1" applyAlignment="1" applyProtection="1">
      <alignment horizontal="right" shrinkToFit="1"/>
      <protection locked="0"/>
    </xf>
    <xf numFmtId="166" fontId="4" fillId="0" borderId="5" xfId="0" applyNumberFormat="1" applyFont="1" applyFill="1" applyBorder="1" applyAlignment="1" applyProtection="1">
      <alignment horizontal="right" shrinkToFit="1"/>
      <protection locked="0"/>
    </xf>
    <xf numFmtId="166" fontId="18" fillId="0" borderId="0" xfId="0" applyNumberFormat="1" applyFont="1"/>
    <xf numFmtId="166" fontId="4" fillId="2" borderId="4" xfId="0" applyNumberFormat="1" applyFont="1" applyFill="1" applyBorder="1" applyAlignment="1" applyProtection="1">
      <alignment horizontal="right" shrinkToFit="1"/>
      <protection hidden="1"/>
    </xf>
    <xf numFmtId="166" fontId="4" fillId="2" borderId="1" xfId="0" applyNumberFormat="1" applyFont="1" applyFill="1" applyBorder="1" applyAlignment="1" applyProtection="1">
      <alignment horizontal="right" shrinkToFit="1"/>
      <protection hidden="1"/>
    </xf>
    <xf numFmtId="43" fontId="5" fillId="6" borderId="54" xfId="11" applyFont="1" applyFill="1" applyBorder="1" applyAlignment="1" applyProtection="1">
      <alignment shrinkToFit="1"/>
      <protection locked="0"/>
    </xf>
    <xf numFmtId="166" fontId="5" fillId="2" borderId="1" xfId="0" applyNumberFormat="1" applyFont="1" applyFill="1" applyBorder="1" applyAlignment="1" applyProtection="1">
      <alignment vertical="center" shrinkToFit="1"/>
      <protection hidden="1"/>
    </xf>
    <xf numFmtId="166" fontId="5" fillId="2" borderId="4" xfId="0" applyNumberFormat="1" applyFont="1" applyFill="1" applyBorder="1" applyAlignment="1" applyProtection="1">
      <alignment vertical="center" shrinkToFit="1"/>
      <protection hidden="1"/>
    </xf>
    <xf numFmtId="166" fontId="5" fillId="2" borderId="5" xfId="0" applyNumberFormat="1" applyFont="1" applyFill="1" applyBorder="1" applyAlignment="1" applyProtection="1">
      <alignment vertical="center" shrinkToFit="1"/>
      <protection hidden="1"/>
    </xf>
    <xf numFmtId="0" fontId="10" fillId="6" borderId="0" xfId="6" applyFont="1" applyFill="1" applyBorder="1" applyProtection="1">
      <alignment vertical="top"/>
      <protection hidden="1"/>
    </xf>
    <xf numFmtId="0" fontId="10" fillId="6" borderId="0" xfId="6" applyFont="1" applyFill="1" applyBorder="1" applyAlignment="1" applyProtection="1">
      <alignment horizontal="left"/>
      <protection hidden="1"/>
    </xf>
    <xf numFmtId="1" fontId="14" fillId="6" borderId="8" xfId="6" applyNumberFormat="1" applyFont="1" applyFill="1" applyBorder="1" applyAlignment="1" applyProtection="1">
      <alignment horizontal="center" vertical="center"/>
      <protection locked="0" hidden="1"/>
    </xf>
    <xf numFmtId="0" fontId="10" fillId="6" borderId="0" xfId="6" applyFont="1" applyFill="1" applyBorder="1" applyAlignment="1" applyProtection="1">
      <alignment vertical="top"/>
      <protection hidden="1"/>
    </xf>
    <xf numFmtId="0" fontId="14" fillId="6" borderId="8" xfId="6" applyFont="1" applyFill="1" applyBorder="1" applyAlignment="1" applyProtection="1">
      <alignment horizontal="center" vertical="center"/>
      <protection locked="0" hidden="1"/>
    </xf>
    <xf numFmtId="49" fontId="14" fillId="6" borderId="15" xfId="6" applyNumberFormat="1" applyFont="1" applyFill="1" applyBorder="1" applyAlignment="1" applyProtection="1">
      <alignment horizontal="right" vertical="center"/>
      <protection locked="0" hidden="1"/>
    </xf>
    <xf numFmtId="0" fontId="10" fillId="6" borderId="0" xfId="6" applyFont="1" applyFill="1" applyAlignment="1" applyProtection="1">
      <alignment vertical="top"/>
      <protection hidden="1"/>
    </xf>
    <xf numFmtId="0" fontId="10" fillId="6" borderId="0" xfId="6" applyFont="1" applyFill="1" applyProtection="1">
      <alignment vertical="top"/>
      <protection hidden="1"/>
    </xf>
    <xf numFmtId="0" fontId="10" fillId="6" borderId="0" xfId="6" applyFont="1" applyFill="1" applyBorder="1" applyAlignment="1" applyProtection="1">
      <alignment horizontal="right" vertical="center"/>
      <protection hidden="1"/>
    </xf>
    <xf numFmtId="3" fontId="14" fillId="6" borderId="15" xfId="6" applyNumberFormat="1" applyFont="1" applyFill="1" applyBorder="1" applyAlignment="1" applyProtection="1">
      <alignment horizontal="right" vertical="center"/>
      <protection locked="0" hidden="1"/>
    </xf>
    <xf numFmtId="3" fontId="4" fillId="2" borderId="1" xfId="0" applyNumberFormat="1" applyFont="1" applyFill="1" applyBorder="1" applyAlignment="1" applyProtection="1">
      <alignment horizontal="right" vertical="center" shrinkToFit="1"/>
      <protection hidden="1"/>
    </xf>
    <xf numFmtId="3" fontId="4" fillId="2" borderId="4" xfId="0" applyNumberFormat="1" applyFont="1" applyFill="1" applyBorder="1" applyAlignment="1" applyProtection="1">
      <alignment horizontal="right" vertical="center" shrinkToFit="1"/>
      <protection hidden="1"/>
    </xf>
    <xf numFmtId="3" fontId="4" fillId="2" borderId="1" xfId="0" applyNumberFormat="1" applyFont="1" applyFill="1" applyBorder="1" applyAlignment="1" applyProtection="1">
      <alignment vertical="center" shrinkToFit="1"/>
      <protection hidden="1"/>
    </xf>
    <xf numFmtId="166" fontId="4" fillId="0" borderId="1" xfId="0" applyNumberFormat="1" applyFont="1" applyFill="1" applyBorder="1" applyAlignment="1" applyProtection="1">
      <alignment vertical="center" shrinkToFit="1"/>
      <protection locked="0"/>
    </xf>
    <xf numFmtId="0" fontId="13" fillId="6" borderId="0" xfId="2" applyFont="1" applyFill="1" applyBorder="1">
      <alignment vertical="top"/>
    </xf>
    <xf numFmtId="0" fontId="13" fillId="6" borderId="0" xfId="2" applyFont="1" applyFill="1">
      <alignment vertical="top"/>
    </xf>
    <xf numFmtId="14" fontId="14" fillId="7" borderId="6" xfId="2" applyNumberFormat="1" applyFont="1" applyFill="1" applyBorder="1" applyAlignment="1" applyProtection="1">
      <alignment horizontal="center" vertical="center"/>
      <protection locked="0" hidden="1"/>
    </xf>
    <xf numFmtId="0" fontId="13" fillId="6" borderId="7" xfId="2" applyFont="1" applyFill="1" applyBorder="1" applyAlignment="1" applyProtection="1">
      <alignment horizontal="center" vertical="center"/>
      <protection locked="0" hidden="1"/>
    </xf>
    <xf numFmtId="0" fontId="14" fillId="6" borderId="0" xfId="2" applyFont="1" applyFill="1" applyBorder="1" applyAlignment="1" applyProtection="1">
      <alignment horizontal="left" vertical="center"/>
      <protection hidden="1"/>
    </xf>
    <xf numFmtId="0" fontId="10" fillId="6" borderId="0" xfId="2" applyFont="1" applyFill="1" applyBorder="1" applyAlignment="1" applyProtection="1">
      <alignment horizontal="left" vertical="center" wrapText="1"/>
      <protection hidden="1"/>
    </xf>
    <xf numFmtId="0" fontId="10" fillId="6" borderId="0" xfId="2" applyFont="1" applyFill="1" applyBorder="1" applyAlignment="1" applyProtection="1">
      <alignment vertical="center"/>
      <protection hidden="1"/>
    </xf>
    <xf numFmtId="0" fontId="10" fillId="6" borderId="0" xfId="2" applyFont="1" applyFill="1" applyBorder="1" applyAlignment="1" applyProtection="1">
      <alignment horizontal="center" vertical="center" wrapText="1"/>
      <protection hidden="1"/>
    </xf>
    <xf numFmtId="0" fontId="13" fillId="6" borderId="0" xfId="2" applyFont="1" applyFill="1" applyBorder="1" applyAlignment="1" applyProtection="1">
      <alignment horizontal="left" vertical="center" wrapText="1"/>
      <protection hidden="1"/>
    </xf>
    <xf numFmtId="0" fontId="13" fillId="6" borderId="0" xfId="2" applyFont="1" applyFill="1" applyBorder="1" applyProtection="1">
      <alignment vertical="top"/>
      <protection hidden="1"/>
    </xf>
    <xf numFmtId="0" fontId="13" fillId="6" borderId="0" xfId="2" applyFont="1" applyFill="1" applyBorder="1" applyAlignment="1" applyProtection="1">
      <protection hidden="1"/>
    </xf>
    <xf numFmtId="0" fontId="13" fillId="6" borderId="0" xfId="2" applyFont="1" applyFill="1" applyAlignment="1" applyProtection="1">
      <protection hidden="1"/>
    </xf>
    <xf numFmtId="0" fontId="16" fillId="6" borderId="0" xfId="2" applyFont="1" applyFill="1" applyBorder="1" applyAlignment="1" applyProtection="1">
      <alignment horizontal="right" vertical="center" wrapText="1"/>
      <protection hidden="1"/>
    </xf>
    <xf numFmtId="0" fontId="16" fillId="6" borderId="0" xfId="2" applyFont="1" applyFill="1" applyAlignment="1" applyProtection="1">
      <alignment horizontal="right"/>
      <protection hidden="1"/>
    </xf>
    <xf numFmtId="0" fontId="16" fillId="6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6" fillId="6" borderId="0" xfId="2" applyFont="1" applyFill="1" applyBorder="1" applyAlignment="1" applyProtection="1">
      <alignment horizontal="left" vertical="center"/>
      <protection hidden="1"/>
    </xf>
    <xf numFmtId="0" fontId="13" fillId="6" borderId="0" xfId="2" applyFont="1" applyFill="1" applyAlignment="1" applyProtection="1">
      <alignment wrapText="1"/>
      <protection hidden="1"/>
    </xf>
    <xf numFmtId="0" fontId="13" fillId="6" borderId="0" xfId="2" applyFont="1" applyFill="1" applyAlignment="1" applyProtection="1">
      <alignment horizontal="right"/>
      <protection hidden="1"/>
    </xf>
    <xf numFmtId="0" fontId="13" fillId="6" borderId="0" xfId="2" applyFont="1" applyFill="1" applyProtection="1">
      <alignment vertical="top"/>
      <protection hidden="1"/>
    </xf>
    <xf numFmtId="0" fontId="13" fillId="6" borderId="0" xfId="2" applyFont="1" applyFill="1" applyAlignment="1" applyProtection="1">
      <alignment horizontal="right" wrapText="1"/>
      <protection hidden="1"/>
    </xf>
    <xf numFmtId="0" fontId="13" fillId="6" borderId="0" xfId="2" applyFont="1" applyFill="1" applyBorder="1" applyAlignment="1" applyProtection="1">
      <alignment vertical="top"/>
      <protection hidden="1"/>
    </xf>
    <xf numFmtId="0" fontId="14" fillId="6" borderId="0" xfId="2" applyFont="1" applyFill="1" applyBorder="1" applyAlignment="1" applyProtection="1">
      <alignment horizontal="right" vertical="center"/>
      <protection locked="0" hidden="1"/>
    </xf>
    <xf numFmtId="0" fontId="10" fillId="6" borderId="0" xfId="2" applyFont="1" applyFill="1" applyBorder="1" applyProtection="1">
      <alignment vertical="top"/>
      <protection hidden="1"/>
    </xf>
    <xf numFmtId="0" fontId="13" fillId="6" borderId="0" xfId="2" applyFont="1" applyFill="1" applyAlignment="1" applyProtection="1">
      <alignment horizontal="right" vertical="center"/>
      <protection hidden="1"/>
    </xf>
    <xf numFmtId="0" fontId="14" fillId="6" borderId="0" xfId="2" applyFont="1" applyFill="1" applyBorder="1" applyAlignment="1" applyProtection="1">
      <alignment vertical="top"/>
      <protection hidden="1"/>
    </xf>
    <xf numFmtId="0" fontId="10" fillId="6" borderId="0" xfId="2" applyFont="1" applyFill="1" applyAlignment="1" applyProtection="1">
      <protection hidden="1"/>
    </xf>
    <xf numFmtId="0" fontId="13" fillId="6" borderId="0" xfId="2" applyFont="1" applyFill="1" applyBorder="1" applyAlignment="1" applyProtection="1">
      <alignment horizontal="left" vertical="top" wrapText="1"/>
      <protection hidden="1"/>
    </xf>
    <xf numFmtId="0" fontId="13" fillId="6" borderId="0" xfId="2" applyFont="1" applyFill="1" applyBorder="1" applyAlignment="1" applyProtection="1">
      <alignment horizontal="center" vertical="center"/>
      <protection locked="0" hidden="1"/>
    </xf>
    <xf numFmtId="0" fontId="13" fillId="6" borderId="0" xfId="2" applyFont="1" applyFill="1" applyBorder="1" applyAlignment="1" applyProtection="1">
      <alignment horizontal="right"/>
      <protection hidden="1"/>
    </xf>
    <xf numFmtId="0" fontId="13" fillId="6" borderId="0" xfId="2" applyFont="1" applyFill="1" applyBorder="1" applyAlignment="1" applyProtection="1">
      <alignment vertical="top" wrapText="1"/>
      <protection hidden="1"/>
    </xf>
    <xf numFmtId="0" fontId="13" fillId="6" borderId="0" xfId="2" applyFont="1" applyFill="1" applyBorder="1" applyAlignment="1" applyProtection="1">
      <alignment wrapText="1"/>
      <protection hidden="1"/>
    </xf>
    <xf numFmtId="0" fontId="13" fillId="6" borderId="0" xfId="2" applyFont="1" applyFill="1" applyAlignment="1" applyProtection="1">
      <alignment horizontal="left" vertical="top" wrapText="1" indent="2"/>
      <protection hidden="1"/>
    </xf>
    <xf numFmtId="0" fontId="13" fillId="6" borderId="0" xfId="2" applyFont="1" applyFill="1" applyBorder="1" applyAlignment="1" applyProtection="1">
      <alignment horizontal="right" vertical="top"/>
      <protection hidden="1"/>
    </xf>
    <xf numFmtId="0" fontId="13" fillId="6" borderId="0" xfId="2" applyFont="1" applyFill="1" applyBorder="1" applyAlignment="1" applyProtection="1">
      <alignment horizontal="center" vertical="top"/>
      <protection hidden="1"/>
    </xf>
    <xf numFmtId="0" fontId="13" fillId="6" borderId="0" xfId="2" applyFont="1" applyFill="1" applyBorder="1" applyAlignment="1" applyProtection="1">
      <alignment horizontal="center"/>
      <protection hidden="1"/>
    </xf>
    <xf numFmtId="0" fontId="13" fillId="6" borderId="0" xfId="2" applyFont="1" applyFill="1" applyBorder="1" applyAlignment="1"/>
    <xf numFmtId="49" fontId="14" fillId="6" borderId="0" xfId="2" applyNumberFormat="1" applyFont="1" applyFill="1" applyBorder="1" applyAlignment="1" applyProtection="1">
      <alignment horizontal="center" vertical="center"/>
      <protection locked="0" hidden="1"/>
    </xf>
    <xf numFmtId="0" fontId="13" fillId="6" borderId="0" xfId="2" applyFont="1" applyFill="1" applyBorder="1" applyAlignment="1" applyProtection="1">
      <alignment horizontal="left" vertical="top"/>
      <protection hidden="1"/>
    </xf>
    <xf numFmtId="0" fontId="13" fillId="6" borderId="0" xfId="2" applyFont="1" applyFill="1" applyBorder="1" applyAlignment="1" applyProtection="1">
      <alignment horizontal="left"/>
      <protection hidden="1"/>
    </xf>
    <xf numFmtId="0" fontId="13" fillId="6" borderId="9" xfId="2" applyFont="1" applyFill="1" applyBorder="1" applyProtection="1">
      <alignment vertical="top"/>
      <protection hidden="1"/>
    </xf>
    <xf numFmtId="0" fontId="13" fillId="6" borderId="0" xfId="2" applyFont="1" applyFill="1" applyAlignment="1" applyProtection="1">
      <alignment horizontal="left"/>
      <protection hidden="1"/>
    </xf>
    <xf numFmtId="0" fontId="13" fillId="6" borderId="0" xfId="2" applyFont="1" applyFill="1" applyBorder="1" applyAlignment="1" applyProtection="1">
      <alignment vertical="center"/>
      <protection hidden="1"/>
    </xf>
    <xf numFmtId="0" fontId="1" fillId="6" borderId="0" xfId="2" applyFont="1" applyFill="1" applyAlignment="1"/>
    <xf numFmtId="0" fontId="13" fillId="6" borderId="0" xfId="3" applyFont="1" applyFill="1" applyBorder="1" applyAlignment="1" applyProtection="1">
      <alignment vertical="center"/>
      <protection hidden="1"/>
    </xf>
    <xf numFmtId="0" fontId="13" fillId="6" borderId="0" xfId="3" applyFont="1" applyFill="1" applyBorder="1" applyAlignment="1" applyProtection="1">
      <protection hidden="1"/>
    </xf>
    <xf numFmtId="0" fontId="1" fillId="6" borderId="0" xfId="3" applyFont="1" applyFill="1" applyAlignment="1"/>
    <xf numFmtId="0" fontId="13" fillId="6" borderId="0" xfId="3" applyFont="1" applyFill="1" applyAlignment="1" applyProtection="1">
      <protection hidden="1"/>
    </xf>
    <xf numFmtId="0" fontId="13" fillId="6" borderId="10" xfId="2" applyFont="1" applyFill="1" applyBorder="1" applyProtection="1">
      <alignment vertical="top"/>
      <protection hidden="1"/>
    </xf>
    <xf numFmtId="0" fontId="13" fillId="6" borderId="10" xfId="2" applyFont="1" applyFill="1" applyBorder="1">
      <alignment vertical="top"/>
    </xf>
    <xf numFmtId="0" fontId="13" fillId="6" borderId="0" xfId="2" applyFont="1" applyFill="1" applyBorder="1" applyAlignment="1" applyProtection="1">
      <alignment horizontal="right" vertical="top" wrapText="1"/>
      <protection hidden="1"/>
    </xf>
    <xf numFmtId="0" fontId="18" fillId="6" borderId="0" xfId="0" applyFont="1" applyFill="1"/>
    <xf numFmtId="0" fontId="9" fillId="6" borderId="0" xfId="0" applyFont="1" applyFill="1" applyAlignment="1">
      <alignment horizontal="center"/>
    </xf>
    <xf numFmtId="0" fontId="13" fillId="6" borderId="0" xfId="2" applyFont="1" applyFill="1" applyAlignment="1" applyProtection="1">
      <alignment horizontal="center"/>
      <protection hidden="1"/>
    </xf>
    <xf numFmtId="0" fontId="13" fillId="6" borderId="0" xfId="2" applyFont="1" applyFill="1" applyBorder="1" applyAlignment="1" applyProtection="1">
      <alignment horizontal="right"/>
      <protection hidden="1"/>
    </xf>
    <xf numFmtId="0" fontId="13" fillId="6" borderId="0" xfId="2" applyFont="1" applyFill="1" applyBorder="1" applyAlignment="1" applyProtection="1">
      <alignment vertical="top" wrapText="1"/>
      <protection hidden="1"/>
    </xf>
    <xf numFmtId="0" fontId="13" fillId="6" borderId="0" xfId="2" applyFont="1" applyFill="1" applyBorder="1" applyAlignment="1" applyProtection="1">
      <alignment wrapText="1"/>
      <protection hidden="1"/>
    </xf>
    <xf numFmtId="3" fontId="4" fillId="0" borderId="1" xfId="0" applyNumberFormat="1" applyFont="1" applyFill="1" applyBorder="1" applyAlignment="1" applyProtection="1">
      <alignment vertical="center" shrinkToFit="1"/>
      <protection locked="0"/>
    </xf>
    <xf numFmtId="43" fontId="5" fillId="6" borderId="56" xfId="11" applyFont="1" applyFill="1" applyBorder="1" applyAlignment="1" applyProtection="1">
      <alignment shrinkToFit="1"/>
      <protection locked="0"/>
    </xf>
    <xf numFmtId="43" fontId="4" fillId="6" borderId="56" xfId="11" applyFont="1" applyFill="1" applyBorder="1" applyAlignment="1" applyProtection="1">
      <alignment shrinkToFit="1"/>
      <protection locked="0"/>
    </xf>
    <xf numFmtId="43" fontId="4" fillId="6" borderId="54" xfId="11" applyFont="1" applyFill="1" applyBorder="1" applyAlignment="1" applyProtection="1">
      <alignment shrinkToFit="1"/>
      <protection locked="0"/>
    </xf>
    <xf numFmtId="43" fontId="4" fillId="6" borderId="61" xfId="11" applyFont="1" applyFill="1" applyBorder="1" applyAlignment="1" applyProtection="1">
      <alignment shrinkToFit="1"/>
      <protection locked="0"/>
    </xf>
    <xf numFmtId="43" fontId="4" fillId="6" borderId="52" xfId="11" applyFont="1" applyFill="1" applyBorder="1" applyAlignment="1" applyProtection="1">
      <alignment shrinkToFit="1"/>
      <protection locked="0"/>
    </xf>
    <xf numFmtId="166" fontId="5" fillId="6" borderId="58" xfId="8" applyNumberFormat="1" applyFont="1" applyFill="1" applyBorder="1" applyAlignment="1" applyProtection="1">
      <alignment shrinkToFit="1"/>
      <protection locked="0"/>
    </xf>
    <xf numFmtId="166" fontId="5" fillId="6" borderId="61" xfId="8" applyNumberFormat="1" applyFont="1" applyFill="1" applyBorder="1" applyAlignment="1" applyProtection="1">
      <alignment shrinkToFit="1"/>
      <protection locked="0"/>
    </xf>
    <xf numFmtId="43" fontId="5" fillId="6" borderId="61" xfId="11" applyFont="1" applyFill="1" applyBorder="1" applyAlignment="1" applyProtection="1">
      <alignment shrinkToFit="1"/>
      <protection locked="0"/>
    </xf>
    <xf numFmtId="43" fontId="5" fillId="6" borderId="52" xfId="11" applyFont="1" applyFill="1" applyBorder="1" applyAlignment="1" applyProtection="1">
      <alignment shrinkToFit="1"/>
      <protection locked="0"/>
    </xf>
    <xf numFmtId="43" fontId="5" fillId="0" borderId="1" xfId="11" applyFont="1" applyFill="1" applyBorder="1" applyAlignment="1" applyProtection="1">
      <alignment vertical="center" shrinkToFi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43" fontId="5" fillId="2" borderId="4" xfId="11" applyFont="1" applyFill="1" applyBorder="1" applyAlignment="1" applyProtection="1">
      <alignment horizontal="right" vertical="center" shrinkToFit="1"/>
      <protection hidden="1"/>
    </xf>
    <xf numFmtId="43" fontId="5" fillId="0" borderId="1" xfId="11" applyFont="1" applyFill="1" applyBorder="1" applyAlignment="1" applyProtection="1">
      <alignment horizontal="right" vertical="center" shrinkToFit="1"/>
      <protection locked="0"/>
    </xf>
    <xf numFmtId="43" fontId="5" fillId="2" borderId="4" xfId="11" applyFont="1" applyFill="1" applyBorder="1" applyAlignment="1" applyProtection="1">
      <alignment vertical="center" shrinkToFit="1"/>
      <protection hidden="1"/>
    </xf>
    <xf numFmtId="0" fontId="18" fillId="6" borderId="0" xfId="0" applyFont="1" applyFill="1" applyAlignment="1">
      <alignment horizontal="center"/>
    </xf>
    <xf numFmtId="43" fontId="4" fillId="0" borderId="5" xfId="11" applyFont="1" applyFill="1" applyBorder="1" applyAlignment="1" applyProtection="1">
      <alignment horizontal="right" shrinkToFit="1"/>
      <protection locked="0"/>
    </xf>
    <xf numFmtId="43" fontId="5" fillId="0" borderId="1" xfId="11" applyFont="1" applyFill="1" applyBorder="1" applyAlignment="1" applyProtection="1">
      <alignment horizontal="right" shrinkToFit="1"/>
      <protection locked="0"/>
    </xf>
    <xf numFmtId="43" fontId="4" fillId="2" borderId="1" xfId="11" applyFont="1" applyFill="1" applyBorder="1" applyAlignment="1" applyProtection="1">
      <alignment horizontal="right" shrinkToFit="1"/>
      <protection hidden="1"/>
    </xf>
    <xf numFmtId="43" fontId="4" fillId="2" borderId="4" xfId="11" applyFont="1" applyFill="1" applyBorder="1" applyAlignment="1" applyProtection="1">
      <alignment horizontal="right" shrinkToFit="1"/>
      <protection hidden="1"/>
    </xf>
    <xf numFmtId="0" fontId="13" fillId="6" borderId="0" xfId="2" applyFont="1" applyFill="1" applyAlignment="1" applyProtection="1">
      <alignment horizontal="right" vertical="top" indent="2"/>
      <protection hidden="1"/>
    </xf>
    <xf numFmtId="0" fontId="13" fillId="6" borderId="0" xfId="2" applyFont="1" applyFill="1" applyAlignment="1" applyProtection="1">
      <alignment horizontal="right" vertical="top" wrapText="1" indent="2"/>
      <protection hidden="1"/>
    </xf>
    <xf numFmtId="0" fontId="14" fillId="7" borderId="15" xfId="2" applyFont="1" applyFill="1" applyBorder="1" applyAlignment="1" applyProtection="1">
      <alignment horizontal="right" vertical="center"/>
      <protection locked="0" hidden="1"/>
    </xf>
    <xf numFmtId="0" fontId="13" fillId="6" borderId="16" xfId="2" applyFont="1" applyFill="1" applyBorder="1" applyAlignment="1"/>
    <xf numFmtId="0" fontId="13" fillId="6" borderId="17" xfId="2" applyFont="1" applyFill="1" applyBorder="1" applyAlignment="1"/>
    <xf numFmtId="49" fontId="14" fillId="7" borderId="15" xfId="2" applyNumberFormat="1" applyFont="1" applyFill="1" applyBorder="1" applyAlignment="1" applyProtection="1">
      <alignment horizontal="center" vertical="center"/>
      <protection locked="0" hidden="1"/>
    </xf>
    <xf numFmtId="49" fontId="14" fillId="6" borderId="17" xfId="2" applyNumberFormat="1" applyFont="1" applyFill="1" applyBorder="1" applyAlignment="1" applyProtection="1">
      <alignment horizontal="center" vertical="center"/>
      <protection locked="0" hidden="1"/>
    </xf>
    <xf numFmtId="0" fontId="13" fillId="6" borderId="0" xfId="2" applyFont="1" applyFill="1" applyAlignment="1" applyProtection="1">
      <alignment horizontal="right" vertical="center" wrapText="1"/>
      <protection hidden="1"/>
    </xf>
    <xf numFmtId="0" fontId="13" fillId="6" borderId="14" xfId="2" applyFont="1" applyFill="1" applyBorder="1" applyAlignment="1" applyProtection="1">
      <alignment horizontal="right" wrapText="1"/>
      <protection hidden="1"/>
    </xf>
    <xf numFmtId="0" fontId="14" fillId="6" borderId="15" xfId="6" applyFont="1" applyFill="1" applyBorder="1" applyAlignment="1" applyProtection="1">
      <alignment horizontal="left" vertical="center"/>
      <protection locked="0" hidden="1"/>
    </xf>
    <xf numFmtId="0" fontId="14" fillId="6" borderId="16" xfId="6" applyFont="1" applyFill="1" applyBorder="1" applyAlignment="1" applyProtection="1">
      <alignment horizontal="left" vertical="center"/>
      <protection locked="0" hidden="1"/>
    </xf>
    <xf numFmtId="0" fontId="13" fillId="6" borderId="0" xfId="2" applyFont="1" applyFill="1" applyBorder="1" applyAlignment="1" applyProtection="1">
      <alignment horizontal="center" vertical="top"/>
      <protection hidden="1"/>
    </xf>
    <xf numFmtId="0" fontId="13" fillId="6" borderId="0" xfId="2" applyFont="1" applyFill="1" applyBorder="1" applyAlignment="1" applyProtection="1">
      <alignment horizontal="center"/>
      <protection hidden="1"/>
    </xf>
    <xf numFmtId="0" fontId="13" fillId="6" borderId="9" xfId="2" applyFont="1" applyFill="1" applyBorder="1" applyAlignment="1" applyProtection="1">
      <alignment horizontal="center"/>
      <protection hidden="1"/>
    </xf>
    <xf numFmtId="49" fontId="6" fillId="6" borderId="15" xfId="1" applyNumberFormat="1" applyFill="1" applyBorder="1" applyAlignment="1" applyProtection="1">
      <alignment horizontal="left" vertical="center"/>
      <protection locked="0" hidden="1"/>
    </xf>
    <xf numFmtId="49" fontId="14" fillId="6" borderId="16" xfId="6" applyNumberFormat="1" applyFont="1" applyFill="1" applyBorder="1" applyAlignment="1" applyProtection="1">
      <alignment horizontal="left" vertical="center"/>
      <protection locked="0" hidden="1"/>
    </xf>
    <xf numFmtId="0" fontId="13" fillId="6" borderId="0" xfId="2" applyFont="1" applyFill="1" applyAlignment="1" applyProtection="1">
      <alignment horizontal="right" vertical="center"/>
      <protection hidden="1"/>
    </xf>
    <xf numFmtId="0" fontId="13" fillId="6" borderId="14" xfId="2" applyFont="1" applyFill="1" applyBorder="1" applyAlignment="1" applyProtection="1">
      <alignment horizontal="right"/>
      <protection hidden="1"/>
    </xf>
    <xf numFmtId="0" fontId="14" fillId="6" borderId="15" xfId="6" applyFont="1" applyFill="1" applyBorder="1" applyAlignment="1" applyProtection="1">
      <alignment horizontal="left" vertical="center" wrapText="1"/>
      <protection locked="0" hidden="1"/>
    </xf>
    <xf numFmtId="0" fontId="14" fillId="6" borderId="0" xfId="3" applyFont="1" applyFill="1" applyAlignment="1" applyProtection="1">
      <alignment horizontal="left"/>
      <protection hidden="1"/>
    </xf>
    <xf numFmtId="0" fontId="9" fillId="6" borderId="0" xfId="3" applyFont="1" applyFill="1" applyAlignment="1"/>
    <xf numFmtId="0" fontId="13" fillId="6" borderId="0" xfId="2" applyFont="1" applyFill="1" applyAlignment="1" applyProtection="1">
      <alignment horizontal="left"/>
      <protection hidden="1"/>
    </xf>
    <xf numFmtId="0" fontId="1" fillId="6" borderId="0" xfId="2" applyFont="1" applyFill="1" applyAlignment="1"/>
    <xf numFmtId="0" fontId="13" fillId="6" borderId="60" xfId="2" applyFont="1" applyFill="1" applyBorder="1" applyAlignment="1" applyProtection="1">
      <alignment horizontal="center" vertical="top"/>
      <protection hidden="1"/>
    </xf>
    <xf numFmtId="0" fontId="13" fillId="6" borderId="0" xfId="2" applyFont="1" applyFill="1" applyAlignment="1">
      <alignment horizontal="center"/>
    </xf>
    <xf numFmtId="0" fontId="12" fillId="6" borderId="0" xfId="2" applyFont="1" applyFill="1" applyBorder="1" applyAlignment="1">
      <alignment vertical="top"/>
    </xf>
    <xf numFmtId="0" fontId="13" fillId="6" borderId="18" xfId="2" applyFont="1" applyFill="1" applyBorder="1" applyAlignment="1" applyProtection="1">
      <alignment horizontal="center" vertical="top"/>
      <protection hidden="1"/>
    </xf>
    <xf numFmtId="0" fontId="13" fillId="6" borderId="18" xfId="2" applyFont="1" applyFill="1" applyBorder="1" applyAlignment="1">
      <alignment horizontal="center"/>
    </xf>
    <xf numFmtId="0" fontId="13" fillId="6" borderId="18" xfId="2" applyFont="1" applyFill="1" applyBorder="1" applyAlignment="1"/>
    <xf numFmtId="0" fontId="13" fillId="6" borderId="0" xfId="2" applyFont="1" applyFill="1" applyBorder="1" applyAlignment="1" applyProtection="1">
      <alignment vertical="center"/>
      <protection hidden="1"/>
    </xf>
    <xf numFmtId="0" fontId="14" fillId="7" borderId="15" xfId="2" applyFont="1" applyFill="1" applyBorder="1" applyAlignment="1" applyProtection="1">
      <alignment horizontal="left" vertical="center"/>
      <protection locked="0" hidden="1"/>
    </xf>
    <xf numFmtId="49" fontId="14" fillId="6" borderId="15" xfId="6" applyNumberFormat="1" applyFont="1" applyFill="1" applyBorder="1" applyAlignment="1" applyProtection="1">
      <alignment horizontal="left" vertical="center"/>
      <protection locked="0" hidden="1"/>
    </xf>
    <xf numFmtId="49" fontId="14" fillId="6" borderId="17" xfId="6" applyNumberFormat="1" applyFont="1" applyFill="1" applyBorder="1" applyAlignment="1" applyProtection="1">
      <alignment horizontal="left" vertical="center"/>
      <protection locked="0" hidden="1"/>
    </xf>
    <xf numFmtId="0" fontId="10" fillId="6" borderId="16" xfId="6" applyFont="1" applyFill="1" applyBorder="1" applyAlignment="1">
      <alignment horizontal="left"/>
    </xf>
    <xf numFmtId="0" fontId="10" fillId="6" borderId="17" xfId="6" applyFont="1" applyFill="1" applyBorder="1" applyAlignment="1">
      <alignment horizontal="left"/>
    </xf>
    <xf numFmtId="0" fontId="13" fillId="6" borderId="7" xfId="2" applyFont="1" applyFill="1" applyBorder="1" applyAlignment="1" applyProtection="1">
      <alignment horizontal="right" vertical="center"/>
      <protection hidden="1"/>
    </xf>
    <xf numFmtId="0" fontId="13" fillId="6" borderId="0" xfId="2" applyFont="1" applyFill="1" applyBorder="1" applyAlignment="1" applyProtection="1">
      <alignment horizontal="right"/>
      <protection hidden="1"/>
    </xf>
    <xf numFmtId="49" fontId="14" fillId="7" borderId="15" xfId="2" applyNumberFormat="1" applyFont="1" applyFill="1" applyBorder="1" applyAlignment="1" applyProtection="1">
      <alignment horizontal="right" vertical="center"/>
      <protection locked="0" hidden="1"/>
    </xf>
    <xf numFmtId="49" fontId="14" fillId="6" borderId="17" xfId="2" applyNumberFormat="1" applyFont="1" applyFill="1" applyBorder="1" applyAlignment="1" applyProtection="1">
      <alignment horizontal="right" vertical="center"/>
      <protection locked="0" hidden="1"/>
    </xf>
    <xf numFmtId="0" fontId="14" fillId="7" borderId="16" xfId="2" applyFont="1" applyFill="1" applyBorder="1" applyAlignment="1" applyProtection="1">
      <alignment horizontal="left" vertical="center"/>
      <protection locked="0" hidden="1"/>
    </xf>
    <xf numFmtId="0" fontId="14" fillId="7" borderId="17" xfId="2" applyFont="1" applyFill="1" applyBorder="1" applyAlignment="1" applyProtection="1">
      <alignment horizontal="left" vertical="center"/>
      <protection locked="0" hidden="1"/>
    </xf>
    <xf numFmtId="0" fontId="13" fillId="6" borderId="9" xfId="2" applyFont="1" applyFill="1" applyBorder="1" applyAlignment="1" applyProtection="1">
      <alignment vertical="top" wrapText="1"/>
      <protection hidden="1"/>
    </xf>
    <xf numFmtId="0" fontId="10" fillId="6" borderId="0" xfId="2" applyFont="1" applyFill="1" applyAlignment="1" applyProtection="1">
      <alignment horizontal="center" vertical="center"/>
      <protection hidden="1"/>
    </xf>
    <xf numFmtId="0" fontId="10" fillId="6" borderId="0" xfId="2" applyFont="1" applyFill="1" applyAlignment="1">
      <alignment horizontal="center" vertical="center"/>
    </xf>
    <xf numFmtId="0" fontId="10" fillId="6" borderId="0" xfId="2" applyFont="1" applyFill="1" applyAlignment="1">
      <alignment horizontal="center"/>
    </xf>
    <xf numFmtId="0" fontId="13" fillId="6" borderId="0" xfId="2" applyFont="1" applyFill="1" applyAlignment="1">
      <alignment horizontal="center" vertical="center"/>
    </xf>
    <xf numFmtId="0" fontId="13" fillId="6" borderId="0" xfId="2" applyFont="1" applyFill="1" applyAlignment="1">
      <alignment vertical="center"/>
    </xf>
    <xf numFmtId="0" fontId="13" fillId="6" borderId="0" xfId="2" applyFont="1" applyFill="1" applyBorder="1" applyAlignment="1" applyProtection="1">
      <alignment horizontal="right" vertical="center" wrapText="1"/>
      <protection hidden="1"/>
    </xf>
    <xf numFmtId="0" fontId="13" fillId="6" borderId="0" xfId="2" applyFont="1" applyFill="1" applyBorder="1" applyAlignment="1" applyProtection="1">
      <alignment horizontal="right" wrapText="1"/>
      <protection hidden="1"/>
    </xf>
    <xf numFmtId="0" fontId="13" fillId="6" borderId="0" xfId="2" applyFont="1" applyFill="1" applyAlignment="1" applyProtection="1">
      <alignment horizontal="right" wrapText="1"/>
      <protection hidden="1"/>
    </xf>
    <xf numFmtId="49" fontId="14" fillId="6" borderId="15" xfId="6" applyNumberFormat="1" applyFont="1" applyFill="1" applyBorder="1" applyAlignment="1" applyProtection="1">
      <alignment horizontal="center" vertical="center"/>
      <protection locked="0" hidden="1"/>
    </xf>
    <xf numFmtId="49" fontId="14" fillId="6" borderId="17" xfId="6" applyNumberFormat="1" applyFont="1" applyFill="1" applyBorder="1" applyAlignment="1" applyProtection="1">
      <alignment horizontal="center" vertical="center"/>
      <protection locked="0" hidden="1"/>
    </xf>
    <xf numFmtId="0" fontId="10" fillId="6" borderId="16" xfId="6" applyFont="1" applyFill="1" applyBorder="1" applyAlignment="1">
      <alignment horizontal="left" vertical="center"/>
    </xf>
    <xf numFmtId="1" fontId="14" fillId="6" borderId="15" xfId="6" applyNumberFormat="1" applyFont="1" applyFill="1" applyBorder="1" applyAlignment="1" applyProtection="1">
      <alignment horizontal="center" vertical="center"/>
      <protection locked="0" hidden="1"/>
    </xf>
    <xf numFmtId="1" fontId="14" fillId="6" borderId="17" xfId="6" applyNumberFormat="1" applyFont="1" applyFill="1" applyBorder="1" applyAlignment="1" applyProtection="1">
      <alignment horizontal="center" vertical="center"/>
      <protection locked="0" hidden="1"/>
    </xf>
    <xf numFmtId="0" fontId="23" fillId="6" borderId="15" xfId="1" applyFont="1" applyFill="1" applyBorder="1" applyAlignment="1" applyProtection="1">
      <protection locked="0" hidden="1"/>
    </xf>
    <xf numFmtId="0" fontId="14" fillId="6" borderId="16" xfId="6" applyFont="1" applyFill="1" applyBorder="1" applyAlignment="1" applyProtection="1">
      <protection locked="0" hidden="1"/>
    </xf>
    <xf numFmtId="0" fontId="14" fillId="6" borderId="0" xfId="2" applyFont="1" applyFill="1" applyBorder="1" applyAlignment="1" applyProtection="1">
      <alignment horizontal="left" vertical="center" wrapText="1"/>
      <protection hidden="1"/>
    </xf>
    <xf numFmtId="0" fontId="14" fillId="6" borderId="14" xfId="2" applyFont="1" applyFill="1" applyBorder="1" applyAlignment="1" applyProtection="1">
      <alignment horizontal="left" vertical="center" wrapText="1"/>
      <protection hidden="1"/>
    </xf>
    <xf numFmtId="0" fontId="15" fillId="6" borderId="0" xfId="2" applyFont="1" applyFill="1" applyBorder="1" applyAlignment="1" applyProtection="1">
      <alignment horizontal="center" vertical="center" wrapText="1"/>
      <protection hidden="1"/>
    </xf>
    <xf numFmtId="0" fontId="13" fillId="6" borderId="0" xfId="2" applyFont="1" applyFill="1" applyAlignment="1" applyProtection="1">
      <alignment wrapText="1"/>
      <protection hidden="1"/>
    </xf>
    <xf numFmtId="0" fontId="5" fillId="6" borderId="0" xfId="2" applyFont="1" applyFill="1" applyBorder="1" applyAlignment="1" applyProtection="1">
      <alignment horizontal="left" vertical="center" wrapText="1"/>
      <protection hidden="1"/>
    </xf>
    <xf numFmtId="0" fontId="13" fillId="6" borderId="14" xfId="2" applyFont="1" applyFill="1" applyBorder="1" applyAlignment="1" applyProtection="1">
      <alignment horizontal="left" wrapText="1"/>
      <protection hidden="1"/>
    </xf>
    <xf numFmtId="49" fontId="4" fillId="0" borderId="19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5" fillId="0" borderId="23" xfId="0" applyNumberFormat="1" applyFont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left" vertical="center" wrapText="1"/>
    </xf>
    <xf numFmtId="0" fontId="4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49" fontId="5" fillId="0" borderId="28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5" fillId="0" borderId="30" xfId="0" applyNumberFormat="1" applyFont="1" applyBorder="1" applyAlignment="1">
      <alignment horizontal="left" vertical="center" wrapText="1"/>
    </xf>
    <xf numFmtId="0" fontId="9" fillId="6" borderId="0" xfId="0" applyFont="1" applyFill="1" applyAlignment="1">
      <alignment horizontal="center" wrapText="1"/>
    </xf>
    <xf numFmtId="49" fontId="4" fillId="2" borderId="25" xfId="5" applyNumberFormat="1" applyFont="1" applyFill="1" applyBorder="1" applyAlignment="1" applyProtection="1">
      <alignment horizontal="center" vertical="center"/>
      <protection locked="0" hidden="1"/>
    </xf>
    <xf numFmtId="49" fontId="4" fillId="0" borderId="27" xfId="5" applyNumberFormat="1" applyFont="1" applyBorder="1" applyAlignment="1" applyProtection="1">
      <alignment horizontal="center" vertical="center"/>
      <protection locked="0" hidden="1"/>
    </xf>
    <xf numFmtId="49" fontId="5" fillId="0" borderId="19" xfId="0" applyNumberFormat="1" applyFont="1" applyBorder="1" applyAlignment="1" applyProtection="1">
      <alignment horizontal="left" vertical="center" shrinkToFit="1"/>
      <protection hidden="1"/>
    </xf>
    <xf numFmtId="49" fontId="5" fillId="0" borderId="20" xfId="0" applyNumberFormat="1" applyFont="1" applyBorder="1" applyAlignment="1" applyProtection="1">
      <alignment horizontal="left" vertical="center" shrinkToFit="1"/>
      <protection hidden="1"/>
    </xf>
    <xf numFmtId="49" fontId="5" fillId="0" borderId="21" xfId="0" applyNumberFormat="1" applyFont="1" applyBorder="1" applyAlignment="1" applyProtection="1">
      <alignment horizontal="left" vertical="center" shrinkToFit="1"/>
      <protection hidden="1"/>
    </xf>
    <xf numFmtId="49" fontId="5" fillId="0" borderId="19" xfId="0" applyNumberFormat="1" applyFont="1" applyBorder="1" applyAlignment="1" applyProtection="1">
      <alignment horizontal="left" vertical="center" wrapText="1"/>
      <protection hidden="1"/>
    </xf>
    <xf numFmtId="49" fontId="5" fillId="0" borderId="20" xfId="0" applyNumberFormat="1" applyFont="1" applyBorder="1" applyAlignment="1" applyProtection="1">
      <alignment horizontal="left" vertical="center" wrapText="1"/>
      <protection hidden="1"/>
    </xf>
    <xf numFmtId="49" fontId="5" fillId="0" borderId="21" xfId="0" applyNumberFormat="1" applyFont="1" applyBorder="1" applyAlignment="1" applyProtection="1">
      <alignment horizontal="left" vertical="center" wrapText="1"/>
      <protection hidden="1"/>
    </xf>
    <xf numFmtId="49" fontId="5" fillId="0" borderId="31" xfId="0" applyNumberFormat="1" applyFont="1" applyBorder="1" applyAlignment="1">
      <alignment horizontal="left" vertical="center" wrapText="1"/>
    </xf>
    <xf numFmtId="49" fontId="5" fillId="0" borderId="32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hidden="1"/>
    </xf>
    <xf numFmtId="0" fontId="4" fillId="3" borderId="35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4" fillId="4" borderId="26" xfId="0" applyFont="1" applyFill="1" applyBorder="1" applyAlignment="1">
      <alignment horizontal="left" vertical="center" wrapText="1"/>
    </xf>
    <xf numFmtId="0" fontId="18" fillId="6" borderId="16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49" fontId="5" fillId="0" borderId="28" xfId="0" applyNumberFormat="1" applyFont="1" applyBorder="1" applyAlignment="1" applyProtection="1">
      <alignment horizontal="left" vertical="center" wrapText="1"/>
      <protection hidden="1"/>
    </xf>
    <xf numFmtId="49" fontId="5" fillId="0" borderId="29" xfId="0" applyNumberFormat="1" applyFont="1" applyBorder="1" applyAlignment="1" applyProtection="1">
      <alignment horizontal="left" vertical="center" wrapText="1"/>
      <protection hidden="1"/>
    </xf>
    <xf numFmtId="49" fontId="5" fillId="0" borderId="30" xfId="0" applyNumberFormat="1" applyFont="1" applyBorder="1" applyAlignment="1" applyProtection="1">
      <alignment horizontal="left" vertical="center" wrapText="1"/>
      <protection hidden="1"/>
    </xf>
    <xf numFmtId="49" fontId="4" fillId="0" borderId="22" xfId="0" applyNumberFormat="1" applyFont="1" applyBorder="1" applyAlignment="1" applyProtection="1">
      <alignment horizontal="left" vertical="center" wrapText="1"/>
      <protection hidden="1"/>
    </xf>
    <xf numFmtId="49" fontId="4" fillId="0" borderId="23" xfId="0" applyNumberFormat="1" applyFont="1" applyBorder="1" applyAlignment="1" applyProtection="1">
      <alignment horizontal="left" vertical="center" wrapText="1"/>
      <protection hidden="1"/>
    </xf>
    <xf numFmtId="49" fontId="4" fillId="0" borderId="24" xfId="0" applyNumberFormat="1" applyFont="1" applyBorder="1" applyAlignment="1" applyProtection="1">
      <alignment horizontal="left" vertical="center" wrapText="1"/>
      <protection hidden="1"/>
    </xf>
    <xf numFmtId="49" fontId="4" fillId="0" borderId="28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center" wrapText="1"/>
    </xf>
    <xf numFmtId="0" fontId="18" fillId="6" borderId="15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5" fillId="5" borderId="26" xfId="0" applyFont="1" applyFill="1" applyBorder="1" applyAlignment="1">
      <alignment vertical="center" wrapText="1"/>
    </xf>
    <xf numFmtId="0" fontId="5" fillId="5" borderId="27" xfId="0" applyFont="1" applyFill="1" applyBorder="1" applyAlignment="1">
      <alignment vertical="center" wrapText="1"/>
    </xf>
    <xf numFmtId="0" fontId="4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wrapText="1"/>
    </xf>
    <xf numFmtId="0" fontId="5" fillId="0" borderId="30" xfId="0" applyFont="1" applyBorder="1" applyAlignment="1">
      <alignment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wrapText="1"/>
    </xf>
    <xf numFmtId="0" fontId="5" fillId="0" borderId="21" xfId="0" applyFont="1" applyBorder="1" applyAlignment="1">
      <alignment wrapText="1"/>
    </xf>
    <xf numFmtId="0" fontId="5" fillId="0" borderId="36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20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49" fontId="8" fillId="3" borderId="41" xfId="0" applyNumberFormat="1" applyFont="1" applyFill="1" applyBorder="1" applyAlignment="1">
      <alignment horizontal="center" vertical="center" wrapText="1"/>
    </xf>
    <xf numFmtId="49" fontId="8" fillId="3" borderId="42" xfId="0" applyNumberFormat="1" applyFont="1" applyFill="1" applyBorder="1" applyAlignment="1">
      <alignment horizontal="center" vertical="center" wrapText="1"/>
    </xf>
    <xf numFmtId="49" fontId="8" fillId="3" borderId="43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wrapText="1"/>
    </xf>
    <xf numFmtId="0" fontId="8" fillId="0" borderId="29" xfId="0" applyFont="1" applyBorder="1" applyAlignment="1">
      <alignment horizontal="left" wrapText="1"/>
    </xf>
    <xf numFmtId="0" fontId="4" fillId="3" borderId="4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8" fillId="0" borderId="19" xfId="0" applyFont="1" applyFill="1" applyBorder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8" fillId="0" borderId="31" xfId="0" applyFont="1" applyFill="1" applyBorder="1" applyAlignment="1">
      <alignment horizontal="left" wrapText="1"/>
    </xf>
    <xf numFmtId="0" fontId="8" fillId="0" borderId="32" xfId="0" applyFont="1" applyBorder="1" applyAlignment="1">
      <alignment horizontal="left" wrapText="1"/>
    </xf>
    <xf numFmtId="0" fontId="18" fillId="6" borderId="0" xfId="0" applyFont="1" applyFill="1" applyAlignment="1">
      <alignment horizontal="center" wrapText="1"/>
    </xf>
    <xf numFmtId="0" fontId="18" fillId="6" borderId="14" xfId="0" applyFont="1" applyFill="1" applyBorder="1" applyAlignment="1">
      <alignment horizontal="center" wrapText="1"/>
    </xf>
  </cellXfs>
  <cellStyles count="12">
    <cellStyle name="Comma" xfId="11" builtinId="3"/>
    <cellStyle name="Comma 2" xfId="9"/>
    <cellStyle name="Hyperlink" xfId="1" builtinId="8"/>
    <cellStyle name="Normal" xfId="0" builtinId="0"/>
    <cellStyle name="Normal 14" xfId="7"/>
    <cellStyle name="Normal 6" xfId="8"/>
    <cellStyle name="Normal_TFI-KI" xfId="2"/>
    <cellStyle name="Normal_TFI-KI 2" xfId="6"/>
    <cellStyle name="Normal_TFI-POD" xfId="3"/>
    <cellStyle name="Obično_Knjiga2" xfId="4"/>
    <cellStyle name="Percent 3" xfId="10"/>
    <cellStyle name="Style 1" xfId="5"/>
  </cellStyles>
  <dxfs count="1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1409700</xdr:colOff>
      <xdr:row>3</xdr:row>
      <xdr:rowOff>38100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tomasek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66"/>
  <sheetViews>
    <sheetView zoomScaleNormal="100" zoomScaleSheetLayoutView="110" workbookViewId="0">
      <selection activeCell="F37" sqref="F37:G37"/>
    </sheetView>
  </sheetViews>
  <sheetFormatPr defaultRowHeight="12.75" x14ac:dyDescent="0.2"/>
  <cols>
    <col min="1" max="1" width="9.140625" style="15"/>
    <col min="2" max="2" width="14.140625" style="15" customWidth="1"/>
    <col min="3" max="3" width="9.140625" style="15"/>
    <col min="4" max="4" width="11.140625" style="15" customWidth="1"/>
    <col min="5" max="5" width="10.7109375" style="15" customWidth="1"/>
    <col min="6" max="6" width="11.28515625" style="15" customWidth="1"/>
    <col min="7" max="7" width="12.5703125" style="15" customWidth="1"/>
    <col min="8" max="8" width="19" style="15" customWidth="1"/>
    <col min="9" max="9" width="22.28515625" style="15" customWidth="1"/>
    <col min="10" max="16384" width="9.140625" style="15"/>
  </cols>
  <sheetData>
    <row r="1" spans="1:10" ht="15.75" x14ac:dyDescent="0.2">
      <c r="A1" s="217" t="s">
        <v>205</v>
      </c>
      <c r="B1" s="217"/>
      <c r="C1" s="115"/>
      <c r="D1" s="115"/>
      <c r="E1" s="116"/>
      <c r="F1" s="116"/>
      <c r="G1" s="116"/>
      <c r="H1" s="116"/>
      <c r="I1" s="116"/>
      <c r="J1" s="16"/>
    </row>
    <row r="2" spans="1:10" x14ac:dyDescent="0.2">
      <c r="A2" s="249" t="s">
        <v>183</v>
      </c>
      <c r="B2" s="249"/>
      <c r="C2" s="249"/>
      <c r="D2" s="250"/>
      <c r="E2" s="117" t="s">
        <v>296</v>
      </c>
      <c r="F2" s="118"/>
      <c r="G2" s="119" t="s">
        <v>73</v>
      </c>
      <c r="H2" s="117" t="s">
        <v>311</v>
      </c>
      <c r="I2" s="120"/>
      <c r="J2" s="16"/>
    </row>
    <row r="3" spans="1:10" x14ac:dyDescent="0.2">
      <c r="A3" s="121"/>
      <c r="B3" s="121"/>
      <c r="C3" s="121"/>
      <c r="D3" s="121"/>
      <c r="E3" s="122"/>
      <c r="F3" s="122"/>
      <c r="G3" s="121"/>
      <c r="H3" s="121"/>
      <c r="I3" s="123"/>
      <c r="J3" s="16"/>
    </row>
    <row r="4" spans="1:10" ht="14.25" x14ac:dyDescent="0.2">
      <c r="A4" s="251" t="s">
        <v>204</v>
      </c>
      <c r="B4" s="251"/>
      <c r="C4" s="251"/>
      <c r="D4" s="251"/>
      <c r="E4" s="251"/>
      <c r="F4" s="251"/>
      <c r="G4" s="251"/>
      <c r="H4" s="251"/>
      <c r="I4" s="251"/>
      <c r="J4" s="16"/>
    </row>
    <row r="5" spans="1:10" x14ac:dyDescent="0.2">
      <c r="A5" s="124"/>
      <c r="B5" s="125"/>
      <c r="C5" s="125"/>
      <c r="D5" s="126"/>
      <c r="E5" s="127"/>
      <c r="F5" s="128"/>
      <c r="G5" s="129"/>
      <c r="H5" s="130"/>
      <c r="I5" s="125"/>
      <c r="J5" s="16"/>
    </row>
    <row r="6" spans="1:10" x14ac:dyDescent="0.2">
      <c r="A6" s="208" t="s">
        <v>159</v>
      </c>
      <c r="B6" s="209"/>
      <c r="C6" s="242" t="s">
        <v>297</v>
      </c>
      <c r="D6" s="243"/>
      <c r="E6" s="252"/>
      <c r="F6" s="252"/>
      <c r="G6" s="252"/>
      <c r="H6" s="252"/>
      <c r="I6" s="131"/>
      <c r="J6" s="16"/>
    </row>
    <row r="7" spans="1:10" x14ac:dyDescent="0.2">
      <c r="A7" s="132"/>
      <c r="B7" s="132"/>
      <c r="C7" s="101"/>
      <c r="D7" s="101"/>
      <c r="E7" s="252"/>
      <c r="F7" s="252"/>
      <c r="G7" s="252"/>
      <c r="H7" s="252"/>
      <c r="I7" s="131"/>
      <c r="J7" s="16"/>
    </row>
    <row r="8" spans="1:10" x14ac:dyDescent="0.2">
      <c r="A8" s="253" t="s">
        <v>10</v>
      </c>
      <c r="B8" s="254"/>
      <c r="C8" s="242" t="s">
        <v>298</v>
      </c>
      <c r="D8" s="243"/>
      <c r="E8" s="252"/>
      <c r="F8" s="252"/>
      <c r="G8" s="252"/>
      <c r="H8" s="252"/>
      <c r="I8" s="133"/>
      <c r="J8" s="16"/>
    </row>
    <row r="9" spans="1:10" x14ac:dyDescent="0.2">
      <c r="A9" s="134"/>
      <c r="B9" s="134"/>
      <c r="C9" s="102"/>
      <c r="D9" s="101"/>
      <c r="E9" s="124"/>
      <c r="F9" s="124"/>
      <c r="G9" s="124"/>
      <c r="H9" s="124"/>
      <c r="I9" s="124"/>
      <c r="J9" s="16"/>
    </row>
    <row r="10" spans="1:10" x14ac:dyDescent="0.2">
      <c r="A10" s="239" t="s">
        <v>72</v>
      </c>
      <c r="B10" s="240"/>
      <c r="C10" s="242" t="s">
        <v>299</v>
      </c>
      <c r="D10" s="243"/>
      <c r="E10" s="124"/>
      <c r="F10" s="124"/>
      <c r="G10" s="124"/>
      <c r="H10" s="124"/>
      <c r="I10" s="124"/>
      <c r="J10" s="16"/>
    </row>
    <row r="11" spans="1:10" x14ac:dyDescent="0.2">
      <c r="A11" s="241"/>
      <c r="B11" s="241"/>
      <c r="C11" s="124"/>
      <c r="D11" s="124"/>
      <c r="E11" s="124"/>
      <c r="F11" s="124"/>
      <c r="G11" s="124"/>
      <c r="H11" s="124"/>
      <c r="I11" s="124"/>
      <c r="J11" s="16"/>
    </row>
    <row r="12" spans="1:10" x14ac:dyDescent="0.2">
      <c r="A12" s="208" t="s">
        <v>11</v>
      </c>
      <c r="B12" s="209"/>
      <c r="C12" s="201" t="s">
        <v>312</v>
      </c>
      <c r="D12" s="244"/>
      <c r="E12" s="244"/>
      <c r="F12" s="244"/>
      <c r="G12" s="244"/>
      <c r="H12" s="244"/>
      <c r="I12" s="244"/>
      <c r="J12" s="16"/>
    </row>
    <row r="13" spans="1:10" x14ac:dyDescent="0.2">
      <c r="A13" s="132"/>
      <c r="B13" s="132"/>
      <c r="C13" s="104"/>
      <c r="D13" s="101"/>
      <c r="E13" s="101"/>
      <c r="F13" s="101"/>
      <c r="G13" s="101"/>
      <c r="H13" s="101"/>
      <c r="I13" s="101"/>
      <c r="J13" s="16"/>
    </row>
    <row r="14" spans="1:10" x14ac:dyDescent="0.2">
      <c r="A14" s="208" t="s">
        <v>32</v>
      </c>
      <c r="B14" s="209"/>
      <c r="C14" s="245">
        <v>10000</v>
      </c>
      <c r="D14" s="246"/>
      <c r="E14" s="101"/>
      <c r="F14" s="201" t="s">
        <v>300</v>
      </c>
      <c r="G14" s="244"/>
      <c r="H14" s="244"/>
      <c r="I14" s="244"/>
      <c r="J14" s="16"/>
    </row>
    <row r="15" spans="1:10" x14ac:dyDescent="0.2">
      <c r="A15" s="132"/>
      <c r="B15" s="132"/>
      <c r="C15" s="101"/>
      <c r="D15" s="101"/>
      <c r="E15" s="101"/>
      <c r="F15" s="101"/>
      <c r="G15" s="101"/>
      <c r="H15" s="101"/>
      <c r="I15" s="101"/>
      <c r="J15" s="16"/>
    </row>
    <row r="16" spans="1:10" x14ac:dyDescent="0.2">
      <c r="A16" s="208" t="s">
        <v>33</v>
      </c>
      <c r="B16" s="209"/>
      <c r="C16" s="201" t="s">
        <v>301</v>
      </c>
      <c r="D16" s="244"/>
      <c r="E16" s="244"/>
      <c r="F16" s="244"/>
      <c r="G16" s="244"/>
      <c r="H16" s="244"/>
      <c r="I16" s="244"/>
      <c r="J16" s="16"/>
    </row>
    <row r="17" spans="1:10" x14ac:dyDescent="0.2">
      <c r="A17" s="132"/>
      <c r="B17" s="132"/>
      <c r="C17" s="101"/>
      <c r="D17" s="101"/>
      <c r="E17" s="101"/>
      <c r="F17" s="101"/>
      <c r="G17" s="101"/>
      <c r="H17" s="101"/>
      <c r="I17" s="101"/>
      <c r="J17" s="16"/>
    </row>
    <row r="18" spans="1:10" x14ac:dyDescent="0.2">
      <c r="A18" s="208" t="s">
        <v>34</v>
      </c>
      <c r="B18" s="209"/>
      <c r="C18" s="247" t="s">
        <v>302</v>
      </c>
      <c r="D18" s="248"/>
      <c r="E18" s="248"/>
      <c r="F18" s="248"/>
      <c r="G18" s="248"/>
      <c r="H18" s="248"/>
      <c r="I18" s="248"/>
      <c r="J18" s="16"/>
    </row>
    <row r="19" spans="1:10" x14ac:dyDescent="0.2">
      <c r="A19" s="132"/>
      <c r="B19" s="132"/>
      <c r="C19" s="104"/>
      <c r="D19" s="101"/>
      <c r="E19" s="101"/>
      <c r="F19" s="101"/>
      <c r="G19" s="101"/>
      <c r="H19" s="101"/>
      <c r="I19" s="101"/>
      <c r="J19" s="16"/>
    </row>
    <row r="20" spans="1:10" x14ac:dyDescent="0.2">
      <c r="A20" s="208" t="s">
        <v>35</v>
      </c>
      <c r="B20" s="209"/>
      <c r="C20" s="247" t="s">
        <v>303</v>
      </c>
      <c r="D20" s="248"/>
      <c r="E20" s="248"/>
      <c r="F20" s="248"/>
      <c r="G20" s="248"/>
      <c r="H20" s="248"/>
      <c r="I20" s="248"/>
      <c r="J20" s="16"/>
    </row>
    <row r="21" spans="1:10" x14ac:dyDescent="0.2">
      <c r="A21" s="132"/>
      <c r="B21" s="132"/>
      <c r="C21" s="135"/>
      <c r="D21" s="124"/>
      <c r="E21" s="124"/>
      <c r="F21" s="124"/>
      <c r="G21" s="124"/>
      <c r="H21" s="124"/>
      <c r="I21" s="124"/>
      <c r="J21" s="16"/>
    </row>
    <row r="22" spans="1:10" x14ac:dyDescent="0.2">
      <c r="A22" s="208" t="s">
        <v>12</v>
      </c>
      <c r="B22" s="209"/>
      <c r="C22" s="103">
        <v>133</v>
      </c>
      <c r="D22" s="201" t="s">
        <v>300</v>
      </c>
      <c r="E22" s="225"/>
      <c r="F22" s="226"/>
      <c r="G22" s="227"/>
      <c r="H22" s="228"/>
      <c r="I22" s="136"/>
      <c r="J22" s="16"/>
    </row>
    <row r="23" spans="1:10" x14ac:dyDescent="0.2">
      <c r="A23" s="132"/>
      <c r="B23" s="132"/>
      <c r="C23" s="124"/>
      <c r="D23" s="137"/>
      <c r="E23" s="137"/>
      <c r="F23" s="137"/>
      <c r="G23" s="137"/>
      <c r="H23" s="124"/>
      <c r="I23" s="133"/>
      <c r="J23" s="16"/>
    </row>
    <row r="24" spans="1:10" x14ac:dyDescent="0.2">
      <c r="A24" s="208" t="s">
        <v>13</v>
      </c>
      <c r="B24" s="209"/>
      <c r="C24" s="103">
        <v>21</v>
      </c>
      <c r="D24" s="201" t="s">
        <v>304</v>
      </c>
      <c r="E24" s="225"/>
      <c r="F24" s="225"/>
      <c r="G24" s="226"/>
      <c r="H24" s="138" t="s">
        <v>14</v>
      </c>
      <c r="I24" s="110">
        <v>1162</v>
      </c>
      <c r="J24" s="16"/>
    </row>
    <row r="25" spans="1:10" x14ac:dyDescent="0.2">
      <c r="A25" s="132"/>
      <c r="B25" s="132"/>
      <c r="C25" s="124"/>
      <c r="D25" s="137"/>
      <c r="E25" s="137"/>
      <c r="F25" s="137"/>
      <c r="G25" s="132"/>
      <c r="H25" s="132" t="s">
        <v>184</v>
      </c>
      <c r="I25" s="135"/>
      <c r="J25" s="16"/>
    </row>
    <row r="26" spans="1:10" x14ac:dyDescent="0.2">
      <c r="A26" s="208" t="s">
        <v>37</v>
      </c>
      <c r="B26" s="209"/>
      <c r="C26" s="105" t="s">
        <v>321</v>
      </c>
      <c r="D26" s="139"/>
      <c r="E26" s="116"/>
      <c r="F26" s="140"/>
      <c r="G26" s="208" t="s">
        <v>36</v>
      </c>
      <c r="H26" s="209"/>
      <c r="I26" s="106" t="s">
        <v>305</v>
      </c>
      <c r="J26" s="16"/>
    </row>
    <row r="27" spans="1:10" x14ac:dyDescent="0.2">
      <c r="A27" s="132"/>
      <c r="B27" s="132"/>
      <c r="C27" s="124"/>
      <c r="D27" s="140"/>
      <c r="E27" s="140"/>
      <c r="F27" s="140"/>
      <c r="G27" s="140"/>
      <c r="H27" s="124"/>
      <c r="I27" s="141"/>
      <c r="J27" s="16"/>
    </row>
    <row r="28" spans="1:10" x14ac:dyDescent="0.2">
      <c r="A28" s="234" t="s">
        <v>15</v>
      </c>
      <c r="B28" s="235"/>
      <c r="C28" s="236"/>
      <c r="D28" s="236"/>
      <c r="E28" s="237" t="s">
        <v>16</v>
      </c>
      <c r="F28" s="238"/>
      <c r="G28" s="238"/>
      <c r="H28" s="216" t="s">
        <v>17</v>
      </c>
      <c r="I28" s="216"/>
      <c r="J28" s="16"/>
    </row>
    <row r="29" spans="1:10" x14ac:dyDescent="0.2">
      <c r="A29" s="116"/>
      <c r="B29" s="116"/>
      <c r="C29" s="116"/>
      <c r="D29" s="124"/>
      <c r="E29" s="124"/>
      <c r="F29" s="124"/>
      <c r="G29" s="124"/>
      <c r="H29" s="142"/>
      <c r="I29" s="141"/>
      <c r="J29" s="16"/>
    </row>
    <row r="30" spans="1:10" x14ac:dyDescent="0.2">
      <c r="A30" s="222" t="s">
        <v>329</v>
      </c>
      <c r="B30" s="231"/>
      <c r="C30" s="231"/>
      <c r="D30" s="232"/>
      <c r="E30" s="222" t="s">
        <v>322</v>
      </c>
      <c r="F30" s="231"/>
      <c r="G30" s="232"/>
      <c r="H30" s="229" t="s">
        <v>323</v>
      </c>
      <c r="I30" s="230"/>
      <c r="J30" s="16"/>
    </row>
    <row r="31" spans="1:10" x14ac:dyDescent="0.2">
      <c r="A31" s="168"/>
      <c r="B31" s="168"/>
      <c r="C31" s="135"/>
      <c r="D31" s="233"/>
      <c r="E31" s="233"/>
      <c r="F31" s="233"/>
      <c r="G31" s="233"/>
      <c r="H31" s="147"/>
      <c r="I31" s="192"/>
      <c r="J31" s="16"/>
    </row>
    <row r="32" spans="1:10" x14ac:dyDescent="0.2">
      <c r="A32" s="222" t="s">
        <v>324</v>
      </c>
      <c r="B32" s="231"/>
      <c r="C32" s="231"/>
      <c r="D32" s="232"/>
      <c r="E32" s="222" t="s">
        <v>325</v>
      </c>
      <c r="F32" s="231"/>
      <c r="G32" s="232"/>
      <c r="H32" s="229" t="s">
        <v>326</v>
      </c>
      <c r="I32" s="230"/>
      <c r="J32" s="16"/>
    </row>
    <row r="33" spans="1:10" x14ac:dyDescent="0.2">
      <c r="A33" s="168"/>
      <c r="B33" s="168"/>
      <c r="C33" s="135"/>
      <c r="D33" s="169"/>
      <c r="E33" s="169"/>
      <c r="F33" s="169"/>
      <c r="G33" s="170"/>
      <c r="H33" s="147"/>
      <c r="I33" s="193"/>
      <c r="J33" s="16"/>
    </row>
    <row r="34" spans="1:10" x14ac:dyDescent="0.2">
      <c r="A34" s="222" t="s">
        <v>330</v>
      </c>
      <c r="B34" s="231"/>
      <c r="C34" s="231"/>
      <c r="D34" s="232"/>
      <c r="E34" s="222" t="s">
        <v>327</v>
      </c>
      <c r="F34" s="231"/>
      <c r="G34" s="232"/>
      <c r="H34" s="229" t="s">
        <v>328</v>
      </c>
      <c r="I34" s="230"/>
      <c r="J34" s="16"/>
    </row>
    <row r="35" spans="1:10" x14ac:dyDescent="0.2">
      <c r="A35" s="143"/>
      <c r="B35" s="143"/>
      <c r="C35" s="135"/>
      <c r="D35" s="144"/>
      <c r="E35" s="144"/>
      <c r="F35" s="144"/>
      <c r="G35" s="145"/>
      <c r="H35" s="124"/>
      <c r="I35" s="146"/>
      <c r="J35" s="16"/>
    </row>
    <row r="36" spans="1:10" x14ac:dyDescent="0.2">
      <c r="A36" s="194"/>
      <c r="B36" s="195"/>
      <c r="C36" s="195"/>
      <c r="D36" s="196"/>
      <c r="E36" s="194"/>
      <c r="F36" s="195"/>
      <c r="G36" s="195"/>
      <c r="H36" s="197"/>
      <c r="I36" s="198"/>
      <c r="J36" s="16"/>
    </row>
    <row r="37" spans="1:10" x14ac:dyDescent="0.2">
      <c r="A37" s="147"/>
      <c r="B37" s="147"/>
      <c r="C37" s="203"/>
      <c r="D37" s="204"/>
      <c r="E37" s="124"/>
      <c r="F37" s="203"/>
      <c r="G37" s="204"/>
      <c r="H37" s="124"/>
      <c r="I37" s="124"/>
      <c r="J37" s="16"/>
    </row>
    <row r="38" spans="1:10" x14ac:dyDescent="0.2">
      <c r="A38" s="194"/>
      <c r="B38" s="195"/>
      <c r="C38" s="195"/>
      <c r="D38" s="196"/>
      <c r="E38" s="194"/>
      <c r="F38" s="195"/>
      <c r="G38" s="195"/>
      <c r="H38" s="197"/>
      <c r="I38" s="198"/>
      <c r="J38" s="16"/>
    </row>
    <row r="39" spans="1:10" x14ac:dyDescent="0.2">
      <c r="A39" s="147"/>
      <c r="B39" s="147"/>
      <c r="C39" s="148"/>
      <c r="D39" s="149"/>
      <c r="E39" s="124"/>
      <c r="F39" s="148"/>
      <c r="G39" s="149"/>
      <c r="H39" s="124"/>
      <c r="I39" s="124"/>
      <c r="J39" s="16"/>
    </row>
    <row r="40" spans="1:10" x14ac:dyDescent="0.2">
      <c r="A40" s="194"/>
      <c r="B40" s="195"/>
      <c r="C40" s="195"/>
      <c r="D40" s="196"/>
      <c r="E40" s="194"/>
      <c r="F40" s="195"/>
      <c r="G40" s="195"/>
      <c r="H40" s="197"/>
      <c r="I40" s="198"/>
      <c r="J40" s="16"/>
    </row>
    <row r="41" spans="1:10" x14ac:dyDescent="0.2">
      <c r="A41" s="136"/>
      <c r="B41" s="150"/>
      <c r="C41" s="150"/>
      <c r="D41" s="150"/>
      <c r="E41" s="136"/>
      <c r="F41" s="150"/>
      <c r="G41" s="150"/>
      <c r="H41" s="151"/>
      <c r="I41" s="151"/>
      <c r="J41" s="16"/>
    </row>
    <row r="42" spans="1:10" x14ac:dyDescent="0.2">
      <c r="A42" s="147"/>
      <c r="B42" s="147"/>
      <c r="C42" s="148"/>
      <c r="D42" s="149"/>
      <c r="E42" s="124"/>
      <c r="F42" s="148"/>
      <c r="G42" s="149"/>
      <c r="H42" s="124"/>
      <c r="I42" s="124"/>
      <c r="J42" s="16"/>
    </row>
    <row r="43" spans="1:10" x14ac:dyDescent="0.2">
      <c r="A43" s="152"/>
      <c r="B43" s="152"/>
      <c r="C43" s="152"/>
      <c r="D43" s="153"/>
      <c r="E43" s="153"/>
      <c r="F43" s="152"/>
      <c r="G43" s="153"/>
      <c r="H43" s="153"/>
      <c r="I43" s="153"/>
      <c r="J43" s="16"/>
    </row>
    <row r="44" spans="1:10" x14ac:dyDescent="0.2">
      <c r="A44" s="199" t="s">
        <v>67</v>
      </c>
      <c r="B44" s="200"/>
      <c r="C44" s="197"/>
      <c r="D44" s="198"/>
      <c r="E44" s="133"/>
      <c r="F44" s="222"/>
      <c r="G44" s="195"/>
      <c r="H44" s="195"/>
      <c r="I44" s="196"/>
      <c r="J44" s="16"/>
    </row>
    <row r="45" spans="1:10" x14ac:dyDescent="0.2">
      <c r="A45" s="147"/>
      <c r="B45" s="147"/>
      <c r="C45" s="203"/>
      <c r="D45" s="204"/>
      <c r="E45" s="124"/>
      <c r="F45" s="203"/>
      <c r="G45" s="205"/>
      <c r="H45" s="154"/>
      <c r="I45" s="154"/>
      <c r="J45" s="16"/>
    </row>
    <row r="46" spans="1:10" x14ac:dyDescent="0.2">
      <c r="A46" s="199" t="s">
        <v>18</v>
      </c>
      <c r="B46" s="200"/>
      <c r="C46" s="201" t="s">
        <v>306</v>
      </c>
      <c r="D46" s="202"/>
      <c r="E46" s="202"/>
      <c r="F46" s="202"/>
      <c r="G46" s="202"/>
      <c r="H46" s="202"/>
      <c r="I46" s="202"/>
      <c r="J46" s="16"/>
    </row>
    <row r="47" spans="1:10" x14ac:dyDescent="0.2">
      <c r="A47" s="132"/>
      <c r="B47" s="132"/>
      <c r="C47" s="107" t="s">
        <v>178</v>
      </c>
      <c r="D47" s="108"/>
      <c r="E47" s="108"/>
      <c r="F47" s="108"/>
      <c r="G47" s="108"/>
      <c r="H47" s="108"/>
      <c r="I47" s="108"/>
      <c r="J47" s="16"/>
    </row>
    <row r="48" spans="1:10" x14ac:dyDescent="0.2">
      <c r="A48" s="199" t="s">
        <v>179</v>
      </c>
      <c r="B48" s="200"/>
      <c r="C48" s="223" t="s">
        <v>307</v>
      </c>
      <c r="D48" s="207"/>
      <c r="E48" s="224"/>
      <c r="F48" s="101"/>
      <c r="G48" s="109" t="s">
        <v>180</v>
      </c>
      <c r="H48" s="223" t="s">
        <v>308</v>
      </c>
      <c r="I48" s="207"/>
      <c r="J48" s="16"/>
    </row>
    <row r="49" spans="1:10" x14ac:dyDescent="0.2">
      <c r="A49" s="132"/>
      <c r="B49" s="132"/>
      <c r="C49" s="107"/>
      <c r="D49" s="108"/>
      <c r="E49" s="108"/>
      <c r="F49" s="108"/>
      <c r="G49" s="108"/>
      <c r="H49" s="108"/>
      <c r="I49" s="108"/>
      <c r="J49" s="16"/>
    </row>
    <row r="50" spans="1:10" x14ac:dyDescent="0.2">
      <c r="A50" s="199" t="s">
        <v>34</v>
      </c>
      <c r="B50" s="200"/>
      <c r="C50" s="206" t="s">
        <v>309</v>
      </c>
      <c r="D50" s="207"/>
      <c r="E50" s="207"/>
      <c r="F50" s="207"/>
      <c r="G50" s="207"/>
      <c r="H50" s="207"/>
      <c r="I50" s="207"/>
      <c r="J50" s="16"/>
    </row>
    <row r="51" spans="1:10" x14ac:dyDescent="0.2">
      <c r="A51" s="132"/>
      <c r="B51" s="132"/>
      <c r="C51" s="101"/>
      <c r="D51" s="101"/>
      <c r="E51" s="101"/>
      <c r="F51" s="101"/>
      <c r="G51" s="101"/>
      <c r="H51" s="101"/>
      <c r="I51" s="101"/>
      <c r="J51" s="16"/>
    </row>
    <row r="52" spans="1:10" ht="25.5" customHeight="1" x14ac:dyDescent="0.2">
      <c r="A52" s="208" t="s">
        <v>1</v>
      </c>
      <c r="B52" s="209"/>
      <c r="C52" s="210" t="s">
        <v>320</v>
      </c>
      <c r="D52" s="202"/>
      <c r="E52" s="202"/>
      <c r="F52" s="202"/>
      <c r="G52" s="202"/>
      <c r="H52" s="202"/>
      <c r="I52" s="202"/>
      <c r="J52" s="16"/>
    </row>
    <row r="53" spans="1:10" x14ac:dyDescent="0.2">
      <c r="A53" s="155"/>
      <c r="B53" s="155"/>
      <c r="C53" s="221" t="s">
        <v>122</v>
      </c>
      <c r="D53" s="221"/>
      <c r="E53" s="221"/>
      <c r="F53" s="221"/>
      <c r="G53" s="221"/>
      <c r="H53" s="221"/>
      <c r="I53" s="156"/>
      <c r="J53" s="16"/>
    </row>
    <row r="54" spans="1:10" x14ac:dyDescent="0.2">
      <c r="A54" s="155"/>
      <c r="B54" s="155"/>
      <c r="C54" s="156"/>
      <c r="D54" s="156"/>
      <c r="E54" s="156"/>
      <c r="F54" s="156"/>
      <c r="G54" s="156"/>
      <c r="H54" s="157"/>
      <c r="I54" s="156"/>
      <c r="J54" s="16"/>
    </row>
    <row r="55" spans="1:10" x14ac:dyDescent="0.2">
      <c r="A55" s="155"/>
      <c r="B55" s="155"/>
      <c r="C55" s="156"/>
      <c r="D55" s="156"/>
      <c r="E55" s="156"/>
      <c r="F55" s="156"/>
      <c r="G55" s="156"/>
      <c r="H55" s="156"/>
      <c r="I55" s="156"/>
      <c r="J55" s="16"/>
    </row>
    <row r="56" spans="1:10" x14ac:dyDescent="0.2">
      <c r="A56" s="155"/>
      <c r="B56" s="211" t="s">
        <v>19</v>
      </c>
      <c r="C56" s="212"/>
      <c r="D56" s="212"/>
      <c r="E56" s="212"/>
      <c r="F56" s="158"/>
      <c r="G56" s="158"/>
      <c r="H56" s="156"/>
      <c r="I56" s="156"/>
      <c r="J56" s="16"/>
    </row>
    <row r="57" spans="1:10" x14ac:dyDescent="0.2">
      <c r="A57" s="155"/>
      <c r="B57" s="159" t="s">
        <v>193</v>
      </c>
      <c r="C57" s="160"/>
      <c r="D57" s="160"/>
      <c r="E57" s="160"/>
      <c r="F57" s="160"/>
      <c r="G57" s="160"/>
      <c r="H57" s="156"/>
      <c r="I57" s="156"/>
      <c r="J57" s="16"/>
    </row>
    <row r="58" spans="1:10" x14ac:dyDescent="0.2">
      <c r="A58" s="155"/>
      <c r="B58" s="159" t="s">
        <v>206</v>
      </c>
      <c r="C58" s="160"/>
      <c r="D58" s="160"/>
      <c r="E58" s="160"/>
      <c r="F58" s="160"/>
      <c r="G58" s="160"/>
      <c r="H58" s="156"/>
      <c r="I58" s="156"/>
      <c r="J58" s="16"/>
    </row>
    <row r="59" spans="1:10" x14ac:dyDescent="0.2">
      <c r="A59" s="155"/>
      <c r="B59" s="159" t="s">
        <v>207</v>
      </c>
      <c r="C59" s="160"/>
      <c r="D59" s="160"/>
      <c r="E59" s="160"/>
      <c r="F59" s="160"/>
      <c r="G59" s="160"/>
      <c r="H59" s="156"/>
      <c r="I59" s="156"/>
      <c r="J59" s="16"/>
    </row>
    <row r="60" spans="1:10" x14ac:dyDescent="0.2">
      <c r="A60" s="155"/>
      <c r="B60" s="159"/>
      <c r="C60" s="161"/>
      <c r="D60" s="161"/>
      <c r="E60" s="161"/>
      <c r="F60" s="161"/>
      <c r="G60" s="161"/>
      <c r="H60" s="156"/>
      <c r="I60" s="156"/>
      <c r="J60" s="16"/>
    </row>
    <row r="61" spans="1:10" x14ac:dyDescent="0.2">
      <c r="A61" s="155"/>
      <c r="B61" s="159"/>
      <c r="C61" s="161"/>
      <c r="D61" s="161"/>
      <c r="E61" s="161"/>
      <c r="F61" s="161"/>
      <c r="G61" s="161"/>
      <c r="H61" s="156"/>
      <c r="I61" s="156"/>
      <c r="J61" s="16"/>
    </row>
    <row r="62" spans="1:10" x14ac:dyDescent="0.2">
      <c r="A62" s="155"/>
      <c r="B62" s="213"/>
      <c r="C62" s="214"/>
      <c r="D62" s="214"/>
      <c r="E62" s="214"/>
      <c r="F62" s="214"/>
      <c r="G62" s="214"/>
      <c r="H62" s="214"/>
      <c r="I62" s="214"/>
      <c r="J62" s="16"/>
    </row>
    <row r="63" spans="1:10" x14ac:dyDescent="0.2">
      <c r="A63" s="155"/>
      <c r="B63" s="155"/>
      <c r="C63" s="157"/>
      <c r="D63" s="157"/>
      <c r="E63" s="157"/>
      <c r="F63" s="157"/>
      <c r="G63" s="157"/>
      <c r="H63" s="157"/>
      <c r="I63" s="157"/>
      <c r="J63" s="16"/>
    </row>
    <row r="64" spans="1:10" ht="13.5" thickBot="1" x14ac:dyDescent="0.25">
      <c r="A64" s="124"/>
      <c r="B64" s="115"/>
      <c r="C64" s="124"/>
      <c r="D64" s="133"/>
      <c r="E64" s="133"/>
      <c r="F64" s="133"/>
      <c r="G64" s="162"/>
      <c r="H64" s="163"/>
      <c r="I64" s="162"/>
      <c r="J64" s="16"/>
    </row>
    <row r="65" spans="1:10" x14ac:dyDescent="0.2">
      <c r="A65" s="215" t="s">
        <v>182</v>
      </c>
      <c r="B65" s="215"/>
      <c r="C65" s="215"/>
      <c r="D65" s="215"/>
      <c r="E65" s="215"/>
      <c r="F65" s="167" t="s">
        <v>181</v>
      </c>
      <c r="G65" s="218" t="s">
        <v>182</v>
      </c>
      <c r="H65" s="219"/>
      <c r="I65" s="220"/>
      <c r="J65" s="16"/>
    </row>
    <row r="66" spans="1:10" x14ac:dyDescent="0.2">
      <c r="A66" s="164"/>
      <c r="B66" s="164"/>
      <c r="C66" s="124"/>
      <c r="D66" s="124"/>
      <c r="E66" s="124"/>
      <c r="F66" s="124"/>
      <c r="G66" s="203"/>
      <c r="H66" s="204"/>
      <c r="I66" s="124"/>
      <c r="J66" s="16"/>
    </row>
  </sheetData>
  <protectedRanges>
    <protectedRange sqref="E2 H2 A30:D30" name="Range1"/>
    <protectedRange sqref="C6:D6" name="Range1_3"/>
    <protectedRange sqref="C10:D10" name="Range1_4"/>
    <protectedRange sqref="C22:F22" name="Range1_11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4:G24" name="Range1_12"/>
    <protectedRange sqref="C26" name="Range1_13"/>
    <protectedRange sqref="I26" name="Range1_14"/>
    <protectedRange sqref="I24" name="Range1_1"/>
    <protectedRange sqref="E30:I30" name="Range1_2_1_1"/>
    <protectedRange sqref="A32:I32" name="Range1_2_1_2"/>
    <protectedRange sqref="E34:G34" name="Range1_2_1_3"/>
  </protectedRanges>
  <mergeCells count="72">
    <mergeCell ref="A2:D2"/>
    <mergeCell ref="A4:I4"/>
    <mergeCell ref="A6:B6"/>
    <mergeCell ref="C6:D6"/>
    <mergeCell ref="E6:H8"/>
    <mergeCell ref="A8:B8"/>
    <mergeCell ref="C8:D8"/>
    <mergeCell ref="A24:B24"/>
    <mergeCell ref="D24:G24"/>
    <mergeCell ref="A10:B11"/>
    <mergeCell ref="C10:D10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H34:I34"/>
    <mergeCell ref="A30:D30"/>
    <mergeCell ref="E30:G30"/>
    <mergeCell ref="H30:I30"/>
    <mergeCell ref="D31:G31"/>
    <mergeCell ref="A32:D32"/>
    <mergeCell ref="E32:G32"/>
    <mergeCell ref="H32:I32"/>
    <mergeCell ref="A34:D34"/>
    <mergeCell ref="E34:G34"/>
    <mergeCell ref="A26:B26"/>
    <mergeCell ref="G26:H26"/>
    <mergeCell ref="A28:D28"/>
    <mergeCell ref="E28:G28"/>
    <mergeCell ref="H28:I28"/>
    <mergeCell ref="A1:B1"/>
    <mergeCell ref="G65:I65"/>
    <mergeCell ref="C53:H53"/>
    <mergeCell ref="A44:B44"/>
    <mergeCell ref="C44:D44"/>
    <mergeCell ref="F44:I44"/>
    <mergeCell ref="A48:B48"/>
    <mergeCell ref="C48:E48"/>
    <mergeCell ref="H48:I48"/>
    <mergeCell ref="A36:D36"/>
    <mergeCell ref="E36:G36"/>
    <mergeCell ref="H36:I36"/>
    <mergeCell ref="C37:D37"/>
    <mergeCell ref="F37:G37"/>
    <mergeCell ref="H38:I38"/>
    <mergeCell ref="G66:H66"/>
    <mergeCell ref="A50:B50"/>
    <mergeCell ref="C50:I50"/>
    <mergeCell ref="A52:B52"/>
    <mergeCell ref="C52:I52"/>
    <mergeCell ref="B56:E56"/>
    <mergeCell ref="B62:I62"/>
    <mergeCell ref="A65:E65"/>
    <mergeCell ref="A38:D38"/>
    <mergeCell ref="E38:G38"/>
    <mergeCell ref="E40:G40"/>
    <mergeCell ref="H40:I40"/>
    <mergeCell ref="A46:B46"/>
    <mergeCell ref="C46:I46"/>
    <mergeCell ref="A40:D40"/>
    <mergeCell ref="C45:D45"/>
    <mergeCell ref="F45:G45"/>
  </mergeCells>
  <phoneticPr fontId="3" type="noConversion"/>
  <conditionalFormatting sqref="H29">
    <cfRule type="cellIs" dxfId="12" priority="1" stopIfTrue="1" operator="equal">
      <formula>"DA"</formula>
    </cfRule>
  </conditionalFormatting>
  <conditionalFormatting sqref="H2">
    <cfRule type="cellIs" dxfId="1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 C10 C8 C6 H48 H30:I3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activeCell="J12" sqref="J12"/>
    </sheetView>
  </sheetViews>
  <sheetFormatPr defaultRowHeight="12.75" x14ac:dyDescent="0.2"/>
  <cols>
    <col min="10" max="11" width="14.7109375" customWidth="1"/>
  </cols>
  <sheetData>
    <row r="1" spans="1:11" x14ac:dyDescent="0.2">
      <c r="A1" s="270" t="s">
        <v>123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x14ac:dyDescent="0.2">
      <c r="A2" s="165"/>
      <c r="B2" s="165"/>
      <c r="C2" s="165"/>
      <c r="D2" s="270" t="s">
        <v>185</v>
      </c>
      <c r="E2" s="270"/>
      <c r="F2" s="271" t="s">
        <v>311</v>
      </c>
      <c r="G2" s="272"/>
      <c r="H2" s="165"/>
      <c r="I2" s="165"/>
      <c r="J2" s="287" t="s">
        <v>195</v>
      </c>
      <c r="K2" s="287"/>
    </row>
    <row r="3" spans="1:11" ht="23.25" thickBot="1" x14ac:dyDescent="0.25">
      <c r="A3" s="282" t="s">
        <v>158</v>
      </c>
      <c r="B3" s="283"/>
      <c r="C3" s="283"/>
      <c r="D3" s="283"/>
      <c r="E3" s="283"/>
      <c r="F3" s="283"/>
      <c r="G3" s="283"/>
      <c r="H3" s="284"/>
      <c r="I3" s="183" t="s">
        <v>196</v>
      </c>
      <c r="J3" s="19" t="s">
        <v>2</v>
      </c>
      <c r="K3" s="20" t="s">
        <v>3</v>
      </c>
    </row>
    <row r="4" spans="1:11" x14ac:dyDescent="0.2">
      <c r="A4" s="285">
        <v>1</v>
      </c>
      <c r="B4" s="285"/>
      <c r="C4" s="285"/>
      <c r="D4" s="285"/>
      <c r="E4" s="285"/>
      <c r="F4" s="285"/>
      <c r="G4" s="285"/>
      <c r="H4" s="285"/>
      <c r="I4" s="22">
        <v>2</v>
      </c>
      <c r="J4" s="182">
        <v>3</v>
      </c>
      <c r="K4" s="182">
        <v>4</v>
      </c>
    </row>
    <row r="5" spans="1:11" x14ac:dyDescent="0.2">
      <c r="A5" s="288" t="s">
        <v>125</v>
      </c>
      <c r="B5" s="289"/>
      <c r="C5" s="289"/>
      <c r="D5" s="289"/>
      <c r="E5" s="289"/>
      <c r="F5" s="289"/>
      <c r="G5" s="289"/>
      <c r="H5" s="289"/>
      <c r="I5" s="289"/>
      <c r="J5" s="289"/>
      <c r="K5" s="290"/>
    </row>
    <row r="6" spans="1:11" x14ac:dyDescent="0.2">
      <c r="A6" s="291" t="s">
        <v>82</v>
      </c>
      <c r="B6" s="292"/>
      <c r="C6" s="292"/>
      <c r="D6" s="292"/>
      <c r="E6" s="292"/>
      <c r="F6" s="292"/>
      <c r="G6" s="292"/>
      <c r="H6" s="293"/>
      <c r="I6" s="5">
        <v>1</v>
      </c>
      <c r="J6" s="10">
        <f>SUM(J7:J8)</f>
        <v>2263303114</v>
      </c>
      <c r="K6" s="10">
        <f>SUM(K7:K8)</f>
        <v>4391466871</v>
      </c>
    </row>
    <row r="7" spans="1:11" x14ac:dyDescent="0.2">
      <c r="A7" s="276" t="s">
        <v>126</v>
      </c>
      <c r="B7" s="277"/>
      <c r="C7" s="277"/>
      <c r="D7" s="277"/>
      <c r="E7" s="277"/>
      <c r="F7" s="277"/>
      <c r="G7" s="277"/>
      <c r="H7" s="278"/>
      <c r="I7" s="6">
        <v>2</v>
      </c>
      <c r="J7" s="9">
        <v>421479852</v>
      </c>
      <c r="K7" s="9">
        <v>460024014</v>
      </c>
    </row>
    <row r="8" spans="1:11" x14ac:dyDescent="0.2">
      <c r="A8" s="276" t="s">
        <v>127</v>
      </c>
      <c r="B8" s="277"/>
      <c r="C8" s="277"/>
      <c r="D8" s="277"/>
      <c r="E8" s="277"/>
      <c r="F8" s="277"/>
      <c r="G8" s="277"/>
      <c r="H8" s="278"/>
      <c r="I8" s="6">
        <v>3</v>
      </c>
      <c r="J8" s="9">
        <v>1841823262</v>
      </c>
      <c r="K8" s="9">
        <v>3931442857</v>
      </c>
    </row>
    <row r="9" spans="1:11" x14ac:dyDescent="0.2">
      <c r="A9" s="276" t="s">
        <v>128</v>
      </c>
      <c r="B9" s="277"/>
      <c r="C9" s="277"/>
      <c r="D9" s="277"/>
      <c r="E9" s="277"/>
      <c r="F9" s="277"/>
      <c r="G9" s="277"/>
      <c r="H9" s="278"/>
      <c r="I9" s="6">
        <v>4</v>
      </c>
      <c r="J9" s="9">
        <v>774135009</v>
      </c>
      <c r="K9" s="9">
        <v>473330331</v>
      </c>
    </row>
    <row r="10" spans="1:11" x14ac:dyDescent="0.2">
      <c r="A10" s="276" t="s">
        <v>129</v>
      </c>
      <c r="B10" s="277"/>
      <c r="C10" s="277"/>
      <c r="D10" s="277"/>
      <c r="E10" s="277"/>
      <c r="F10" s="277"/>
      <c r="G10" s="277"/>
      <c r="H10" s="278"/>
      <c r="I10" s="6">
        <v>5</v>
      </c>
      <c r="J10" s="9">
        <v>415536615</v>
      </c>
      <c r="K10" s="9">
        <v>324931405</v>
      </c>
    </row>
    <row r="11" spans="1:11" ht="24.95" customHeight="1" x14ac:dyDescent="0.2">
      <c r="A11" s="276" t="s">
        <v>42</v>
      </c>
      <c r="B11" s="277"/>
      <c r="C11" s="277"/>
      <c r="D11" s="277"/>
      <c r="E11" s="277"/>
      <c r="F11" s="277"/>
      <c r="G11" s="277"/>
      <c r="H11" s="278"/>
      <c r="I11" s="6">
        <v>6</v>
      </c>
      <c r="J11" s="9">
        <v>696314398</v>
      </c>
      <c r="K11" s="9">
        <v>654815717</v>
      </c>
    </row>
    <row r="12" spans="1:11" ht="24.95" customHeight="1" x14ac:dyDescent="0.2">
      <c r="A12" s="276" t="s">
        <v>43</v>
      </c>
      <c r="B12" s="277"/>
      <c r="C12" s="277"/>
      <c r="D12" s="277"/>
      <c r="E12" s="277"/>
      <c r="F12" s="277"/>
      <c r="G12" s="277"/>
      <c r="H12" s="278"/>
      <c r="I12" s="6">
        <v>7</v>
      </c>
      <c r="J12" s="9">
        <v>2630574528</v>
      </c>
      <c r="K12" s="9">
        <v>2459982241</v>
      </c>
    </row>
    <row r="13" spans="1:11" ht="24.95" customHeight="1" x14ac:dyDescent="0.2">
      <c r="A13" s="276" t="s">
        <v>130</v>
      </c>
      <c r="B13" s="277"/>
      <c r="C13" s="277"/>
      <c r="D13" s="277"/>
      <c r="E13" s="277"/>
      <c r="F13" s="277"/>
      <c r="G13" s="277"/>
      <c r="H13" s="278"/>
      <c r="I13" s="6">
        <v>8</v>
      </c>
      <c r="J13" s="9">
        <v>442835059</v>
      </c>
      <c r="K13" s="9">
        <v>72345457</v>
      </c>
    </row>
    <row r="14" spans="1:11" ht="24.95" customHeight="1" x14ac:dyDescent="0.2">
      <c r="A14" s="276" t="s">
        <v>136</v>
      </c>
      <c r="B14" s="277"/>
      <c r="C14" s="277"/>
      <c r="D14" s="277"/>
      <c r="E14" s="277"/>
      <c r="F14" s="277"/>
      <c r="G14" s="277"/>
      <c r="H14" s="278"/>
      <c r="I14" s="6">
        <v>9</v>
      </c>
      <c r="J14" s="9">
        <v>0</v>
      </c>
      <c r="K14" s="9">
        <v>0</v>
      </c>
    </row>
    <row r="15" spans="1:11" x14ac:dyDescent="0.2">
      <c r="A15" s="276" t="s">
        <v>131</v>
      </c>
      <c r="B15" s="277"/>
      <c r="C15" s="277"/>
      <c r="D15" s="277"/>
      <c r="E15" s="277"/>
      <c r="F15" s="277"/>
      <c r="G15" s="277"/>
      <c r="H15" s="278"/>
      <c r="I15" s="6">
        <v>10</v>
      </c>
      <c r="J15" s="9">
        <v>3780197</v>
      </c>
      <c r="K15" s="9">
        <v>0</v>
      </c>
    </row>
    <row r="16" spans="1:11" x14ac:dyDescent="0.2">
      <c r="A16" s="276" t="s">
        <v>132</v>
      </c>
      <c r="B16" s="277"/>
      <c r="C16" s="277"/>
      <c r="D16" s="277"/>
      <c r="E16" s="277"/>
      <c r="F16" s="277"/>
      <c r="G16" s="277"/>
      <c r="H16" s="278"/>
      <c r="I16" s="6">
        <v>11</v>
      </c>
      <c r="J16" s="9">
        <v>81579680</v>
      </c>
      <c r="K16" s="9">
        <v>62450000</v>
      </c>
    </row>
    <row r="17" spans="1:11" x14ac:dyDescent="0.2">
      <c r="A17" s="276" t="s">
        <v>133</v>
      </c>
      <c r="B17" s="277"/>
      <c r="C17" s="277"/>
      <c r="D17" s="277"/>
      <c r="E17" s="277"/>
      <c r="F17" s="277"/>
      <c r="G17" s="277"/>
      <c r="H17" s="278"/>
      <c r="I17" s="6">
        <v>12</v>
      </c>
      <c r="J17" s="9">
        <v>11406936798</v>
      </c>
      <c r="K17" s="9">
        <v>11013731914</v>
      </c>
    </row>
    <row r="18" spans="1:11" x14ac:dyDescent="0.2">
      <c r="A18" s="273" t="s">
        <v>137</v>
      </c>
      <c r="B18" s="274"/>
      <c r="C18" s="274"/>
      <c r="D18" s="274"/>
      <c r="E18" s="274"/>
      <c r="F18" s="274"/>
      <c r="G18" s="274"/>
      <c r="H18" s="275"/>
      <c r="I18" s="6">
        <v>13</v>
      </c>
      <c r="J18" s="9">
        <v>7930000</v>
      </c>
      <c r="K18" s="9">
        <v>20000000</v>
      </c>
    </row>
    <row r="19" spans="1:11" x14ac:dyDescent="0.2">
      <c r="A19" s="276" t="s">
        <v>134</v>
      </c>
      <c r="B19" s="277"/>
      <c r="C19" s="277"/>
      <c r="D19" s="277"/>
      <c r="E19" s="277"/>
      <c r="F19" s="277"/>
      <c r="G19" s="277"/>
      <c r="H19" s="278"/>
      <c r="I19" s="6">
        <v>14</v>
      </c>
      <c r="J19" s="9">
        <v>0</v>
      </c>
      <c r="K19" s="9">
        <v>0</v>
      </c>
    </row>
    <row r="20" spans="1:11" x14ac:dyDescent="0.2">
      <c r="A20" s="276" t="s">
        <v>135</v>
      </c>
      <c r="B20" s="277"/>
      <c r="C20" s="277"/>
      <c r="D20" s="277"/>
      <c r="E20" s="277"/>
      <c r="F20" s="277"/>
      <c r="G20" s="277"/>
      <c r="H20" s="278"/>
      <c r="I20" s="6">
        <v>15</v>
      </c>
      <c r="J20" s="9">
        <v>155541052</v>
      </c>
      <c r="K20" s="9">
        <v>141615708</v>
      </c>
    </row>
    <row r="21" spans="1:11" x14ac:dyDescent="0.2">
      <c r="A21" s="276" t="s">
        <v>40</v>
      </c>
      <c r="B21" s="277"/>
      <c r="C21" s="277"/>
      <c r="D21" s="277"/>
      <c r="E21" s="277"/>
      <c r="F21" s="277"/>
      <c r="G21" s="277"/>
      <c r="H21" s="278"/>
      <c r="I21" s="6">
        <v>16</v>
      </c>
      <c r="J21" s="9">
        <v>827552055</v>
      </c>
      <c r="K21" s="9">
        <v>455167665</v>
      </c>
    </row>
    <row r="22" spans="1:11" x14ac:dyDescent="0.2">
      <c r="A22" s="294" t="s">
        <v>81</v>
      </c>
      <c r="B22" s="295"/>
      <c r="C22" s="295"/>
      <c r="D22" s="295"/>
      <c r="E22" s="295"/>
      <c r="F22" s="295"/>
      <c r="G22" s="295"/>
      <c r="H22" s="296"/>
      <c r="I22" s="7">
        <v>17</v>
      </c>
      <c r="J22" s="112">
        <f>SUM(J9:J21)+J6</f>
        <v>19706018505</v>
      </c>
      <c r="K22" s="112">
        <f>SUM(K9:K21)+K6</f>
        <v>20069837309</v>
      </c>
    </row>
    <row r="23" spans="1:11" x14ac:dyDescent="0.2">
      <c r="A23" s="264" t="s">
        <v>41</v>
      </c>
      <c r="B23" s="265"/>
      <c r="C23" s="265"/>
      <c r="D23" s="265"/>
      <c r="E23" s="265"/>
      <c r="F23" s="265"/>
      <c r="G23" s="265"/>
      <c r="H23" s="265"/>
      <c r="I23" s="265"/>
      <c r="J23" s="265"/>
      <c r="K23" s="266"/>
    </row>
    <row r="24" spans="1:11" x14ac:dyDescent="0.2">
      <c r="A24" s="267" t="s">
        <v>83</v>
      </c>
      <c r="B24" s="268"/>
      <c r="C24" s="268"/>
      <c r="D24" s="268"/>
      <c r="E24" s="268"/>
      <c r="F24" s="268"/>
      <c r="G24" s="268"/>
      <c r="H24" s="269"/>
      <c r="I24" s="1">
        <v>18</v>
      </c>
      <c r="J24" s="10">
        <f>SUM(J25:J26)</f>
        <v>620995448</v>
      </c>
      <c r="K24" s="10">
        <f>SUM(K25:K26)</f>
        <v>651970981</v>
      </c>
    </row>
    <row r="25" spans="1:11" x14ac:dyDescent="0.2">
      <c r="A25" s="258" t="s">
        <v>44</v>
      </c>
      <c r="B25" s="259"/>
      <c r="C25" s="259"/>
      <c r="D25" s="259"/>
      <c r="E25" s="259"/>
      <c r="F25" s="259"/>
      <c r="G25" s="259"/>
      <c r="H25" s="260"/>
      <c r="I25" s="1">
        <v>19</v>
      </c>
      <c r="J25" s="9">
        <v>0</v>
      </c>
      <c r="K25" s="9">
        <v>0</v>
      </c>
    </row>
    <row r="26" spans="1:11" x14ac:dyDescent="0.2">
      <c r="A26" s="258" t="s">
        <v>45</v>
      </c>
      <c r="B26" s="259"/>
      <c r="C26" s="259"/>
      <c r="D26" s="259"/>
      <c r="E26" s="259"/>
      <c r="F26" s="259"/>
      <c r="G26" s="259"/>
      <c r="H26" s="260"/>
      <c r="I26" s="1">
        <v>20</v>
      </c>
      <c r="J26" s="9">
        <v>620995448</v>
      </c>
      <c r="K26" s="9">
        <v>651970981</v>
      </c>
    </row>
    <row r="27" spans="1:11" x14ac:dyDescent="0.2">
      <c r="A27" s="258" t="s">
        <v>46</v>
      </c>
      <c r="B27" s="259"/>
      <c r="C27" s="259"/>
      <c r="D27" s="259"/>
      <c r="E27" s="259"/>
      <c r="F27" s="259"/>
      <c r="G27" s="259"/>
      <c r="H27" s="260"/>
      <c r="I27" s="1">
        <v>21</v>
      </c>
      <c r="J27" s="11">
        <f>SUM(J28:J30)</f>
        <v>14781982934</v>
      </c>
      <c r="K27" s="11">
        <f>SUM(K28:K30)</f>
        <v>15389912890</v>
      </c>
    </row>
    <row r="28" spans="1:11" x14ac:dyDescent="0.2">
      <c r="A28" s="258" t="s">
        <v>47</v>
      </c>
      <c r="B28" s="259"/>
      <c r="C28" s="259"/>
      <c r="D28" s="259"/>
      <c r="E28" s="259"/>
      <c r="F28" s="259"/>
      <c r="G28" s="259"/>
      <c r="H28" s="260"/>
      <c r="I28" s="1">
        <v>22</v>
      </c>
      <c r="J28" s="9">
        <v>3981010898</v>
      </c>
      <c r="K28" s="9">
        <v>5125557660</v>
      </c>
    </row>
    <row r="29" spans="1:11" x14ac:dyDescent="0.2">
      <c r="A29" s="258" t="s">
        <v>48</v>
      </c>
      <c r="B29" s="259"/>
      <c r="C29" s="259"/>
      <c r="D29" s="259"/>
      <c r="E29" s="259"/>
      <c r="F29" s="259"/>
      <c r="G29" s="259"/>
      <c r="H29" s="260"/>
      <c r="I29" s="1">
        <v>23</v>
      </c>
      <c r="J29" s="9">
        <v>1486719761</v>
      </c>
      <c r="K29" s="9">
        <v>1538006561</v>
      </c>
    </row>
    <row r="30" spans="1:11" x14ac:dyDescent="0.2">
      <c r="A30" s="258" t="s">
        <v>49</v>
      </c>
      <c r="B30" s="259"/>
      <c r="C30" s="259"/>
      <c r="D30" s="259"/>
      <c r="E30" s="259"/>
      <c r="F30" s="259"/>
      <c r="G30" s="259"/>
      <c r="H30" s="260"/>
      <c r="I30" s="1">
        <v>24</v>
      </c>
      <c r="J30" s="9">
        <v>9314252275</v>
      </c>
      <c r="K30" s="9">
        <v>8726348669</v>
      </c>
    </row>
    <row r="31" spans="1:11" x14ac:dyDescent="0.2">
      <c r="A31" s="258" t="s">
        <v>80</v>
      </c>
      <c r="B31" s="259"/>
      <c r="C31" s="259"/>
      <c r="D31" s="259"/>
      <c r="E31" s="259"/>
      <c r="F31" s="259"/>
      <c r="G31" s="259"/>
      <c r="H31" s="260"/>
      <c r="I31" s="1">
        <v>25</v>
      </c>
      <c r="J31" s="11">
        <f>SUM(J32:J33)</f>
        <v>88426108</v>
      </c>
      <c r="K31" s="11">
        <f>SUM(K32:K33)</f>
        <v>20286850</v>
      </c>
    </row>
    <row r="32" spans="1:11" x14ac:dyDescent="0.2">
      <c r="A32" s="258" t="s">
        <v>50</v>
      </c>
      <c r="B32" s="259"/>
      <c r="C32" s="259"/>
      <c r="D32" s="259"/>
      <c r="E32" s="259"/>
      <c r="F32" s="259"/>
      <c r="G32" s="259"/>
      <c r="H32" s="260"/>
      <c r="I32" s="1">
        <v>26</v>
      </c>
      <c r="J32" s="9">
        <v>0</v>
      </c>
      <c r="K32" s="9">
        <v>0</v>
      </c>
    </row>
    <row r="33" spans="1:11" x14ac:dyDescent="0.2">
      <c r="A33" s="258" t="s">
        <v>51</v>
      </c>
      <c r="B33" s="259"/>
      <c r="C33" s="259"/>
      <c r="D33" s="259"/>
      <c r="E33" s="259"/>
      <c r="F33" s="259"/>
      <c r="G33" s="259"/>
      <c r="H33" s="260"/>
      <c r="I33" s="1">
        <v>27</v>
      </c>
      <c r="J33" s="9">
        <v>88426108</v>
      </c>
      <c r="K33" s="9">
        <v>20286850</v>
      </c>
    </row>
    <row r="34" spans="1:11" ht="24.95" customHeight="1" x14ac:dyDescent="0.2">
      <c r="A34" s="258" t="s">
        <v>58</v>
      </c>
      <c r="B34" s="259"/>
      <c r="C34" s="259"/>
      <c r="D34" s="259"/>
      <c r="E34" s="259"/>
      <c r="F34" s="259"/>
      <c r="G34" s="259"/>
      <c r="H34" s="260"/>
      <c r="I34" s="1">
        <v>28</v>
      </c>
      <c r="J34" s="9">
        <v>3640667</v>
      </c>
      <c r="K34" s="9">
        <v>0</v>
      </c>
    </row>
    <row r="35" spans="1:11" x14ac:dyDescent="0.2">
      <c r="A35" s="258" t="s">
        <v>84</v>
      </c>
      <c r="B35" s="259"/>
      <c r="C35" s="259"/>
      <c r="D35" s="259"/>
      <c r="E35" s="259"/>
      <c r="F35" s="259"/>
      <c r="G35" s="259"/>
      <c r="H35" s="260"/>
      <c r="I35" s="1">
        <v>29</v>
      </c>
      <c r="J35" s="11">
        <f>SUM(J36:J37)</f>
        <v>0</v>
      </c>
      <c r="K35" s="11">
        <f>SUM(K36:K37)</f>
        <v>0</v>
      </c>
    </row>
    <row r="36" spans="1:11" x14ac:dyDescent="0.2">
      <c r="A36" s="258" t="s">
        <v>52</v>
      </c>
      <c r="B36" s="259"/>
      <c r="C36" s="259"/>
      <c r="D36" s="259"/>
      <c r="E36" s="259"/>
      <c r="F36" s="259"/>
      <c r="G36" s="259"/>
      <c r="H36" s="260"/>
      <c r="I36" s="1">
        <v>30</v>
      </c>
      <c r="J36" s="9">
        <v>0</v>
      </c>
      <c r="K36" s="9">
        <v>0</v>
      </c>
    </row>
    <row r="37" spans="1:11" x14ac:dyDescent="0.2">
      <c r="A37" s="258" t="s">
        <v>53</v>
      </c>
      <c r="B37" s="259"/>
      <c r="C37" s="259"/>
      <c r="D37" s="259"/>
      <c r="E37" s="259"/>
      <c r="F37" s="259"/>
      <c r="G37" s="259"/>
      <c r="H37" s="260"/>
      <c r="I37" s="1">
        <v>31</v>
      </c>
      <c r="J37" s="9">
        <v>0</v>
      </c>
      <c r="K37" s="9">
        <v>0</v>
      </c>
    </row>
    <row r="38" spans="1:11" x14ac:dyDescent="0.2">
      <c r="A38" s="258" t="s">
        <v>54</v>
      </c>
      <c r="B38" s="259"/>
      <c r="C38" s="259"/>
      <c r="D38" s="259"/>
      <c r="E38" s="259"/>
      <c r="F38" s="259"/>
      <c r="G38" s="259"/>
      <c r="H38" s="260"/>
      <c r="I38" s="1">
        <v>32</v>
      </c>
      <c r="J38" s="9">
        <v>0</v>
      </c>
      <c r="K38" s="9">
        <v>0</v>
      </c>
    </row>
    <row r="39" spans="1:11" x14ac:dyDescent="0.2">
      <c r="A39" s="258" t="s">
        <v>55</v>
      </c>
      <c r="B39" s="259"/>
      <c r="C39" s="259"/>
      <c r="D39" s="259"/>
      <c r="E39" s="259"/>
      <c r="F39" s="259"/>
      <c r="G39" s="259"/>
      <c r="H39" s="260"/>
      <c r="I39" s="1">
        <v>33</v>
      </c>
      <c r="J39" s="9">
        <v>0</v>
      </c>
      <c r="K39" s="9">
        <v>0</v>
      </c>
    </row>
    <row r="40" spans="1:11" x14ac:dyDescent="0.2">
      <c r="A40" s="258" t="s">
        <v>56</v>
      </c>
      <c r="B40" s="259"/>
      <c r="C40" s="259"/>
      <c r="D40" s="259"/>
      <c r="E40" s="259"/>
      <c r="F40" s="259"/>
      <c r="G40" s="259"/>
      <c r="H40" s="260"/>
      <c r="I40" s="1">
        <v>34</v>
      </c>
      <c r="J40" s="9">
        <v>2317559985</v>
      </c>
      <c r="K40" s="9">
        <v>2096847345</v>
      </c>
    </row>
    <row r="41" spans="1:11" x14ac:dyDescent="0.2">
      <c r="A41" s="261" t="s">
        <v>79</v>
      </c>
      <c r="B41" s="262"/>
      <c r="C41" s="262"/>
      <c r="D41" s="262"/>
      <c r="E41" s="262"/>
      <c r="F41" s="262"/>
      <c r="G41" s="262"/>
      <c r="H41" s="263"/>
      <c r="I41" s="2">
        <v>35</v>
      </c>
      <c r="J41" s="112">
        <f>J24+J27+J31+J34+J35+J38+J39+J40</f>
        <v>17812605142</v>
      </c>
      <c r="K41" s="112">
        <f>K24+K27+K31+K34+K35+K38+K39+K40</f>
        <v>18159018066</v>
      </c>
    </row>
    <row r="42" spans="1:11" x14ac:dyDescent="0.2">
      <c r="A42" s="264" t="s">
        <v>57</v>
      </c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x14ac:dyDescent="0.2">
      <c r="A43" s="267" t="s">
        <v>59</v>
      </c>
      <c r="B43" s="268"/>
      <c r="C43" s="268"/>
      <c r="D43" s="268"/>
      <c r="E43" s="268"/>
      <c r="F43" s="268"/>
      <c r="G43" s="268"/>
      <c r="H43" s="269"/>
      <c r="I43" s="1">
        <v>36</v>
      </c>
      <c r="J43" s="9">
        <v>1214298000</v>
      </c>
      <c r="K43" s="9">
        <v>1214298000</v>
      </c>
    </row>
    <row r="44" spans="1:11" x14ac:dyDescent="0.2">
      <c r="A44" s="258" t="s">
        <v>60</v>
      </c>
      <c r="B44" s="259"/>
      <c r="C44" s="259"/>
      <c r="D44" s="259"/>
      <c r="E44" s="259"/>
      <c r="F44" s="259"/>
      <c r="G44" s="259"/>
      <c r="H44" s="260"/>
      <c r="I44" s="1">
        <v>37</v>
      </c>
      <c r="J44" s="9">
        <v>183486624</v>
      </c>
      <c r="K44" s="9">
        <v>7898428</v>
      </c>
    </row>
    <row r="45" spans="1:11" x14ac:dyDescent="0.2">
      <c r="A45" s="258" t="s">
        <v>61</v>
      </c>
      <c r="B45" s="259"/>
      <c r="C45" s="259"/>
      <c r="D45" s="259"/>
      <c r="E45" s="259"/>
      <c r="F45" s="259"/>
      <c r="G45" s="259"/>
      <c r="H45" s="260"/>
      <c r="I45" s="1">
        <v>38</v>
      </c>
      <c r="J45" s="9">
        <v>41154765</v>
      </c>
      <c r="K45" s="9">
        <v>130368702</v>
      </c>
    </row>
    <row r="46" spans="1:11" x14ac:dyDescent="0.2">
      <c r="A46" s="258" t="s">
        <v>62</v>
      </c>
      <c r="B46" s="259"/>
      <c r="C46" s="259"/>
      <c r="D46" s="259"/>
      <c r="E46" s="259"/>
      <c r="F46" s="259"/>
      <c r="G46" s="259"/>
      <c r="H46" s="260"/>
      <c r="I46" s="1">
        <v>39</v>
      </c>
      <c r="J46" s="9">
        <v>6160835</v>
      </c>
      <c r="K46" s="9">
        <v>15708724</v>
      </c>
    </row>
    <row r="47" spans="1:11" x14ac:dyDescent="0.2">
      <c r="A47" s="258" t="s">
        <v>63</v>
      </c>
      <c r="B47" s="259"/>
      <c r="C47" s="259"/>
      <c r="D47" s="259"/>
      <c r="E47" s="259"/>
      <c r="F47" s="259"/>
      <c r="G47" s="259"/>
      <c r="H47" s="260"/>
      <c r="I47" s="1">
        <v>40</v>
      </c>
      <c r="J47" s="9">
        <v>363623023</v>
      </c>
      <c r="K47" s="9">
        <v>448288175</v>
      </c>
    </row>
    <row r="48" spans="1:11" ht="24.95" customHeight="1" x14ac:dyDescent="0.2">
      <c r="A48" s="258" t="s">
        <v>64</v>
      </c>
      <c r="B48" s="259"/>
      <c r="C48" s="259"/>
      <c r="D48" s="259"/>
      <c r="E48" s="259"/>
      <c r="F48" s="259"/>
      <c r="G48" s="259"/>
      <c r="H48" s="260"/>
      <c r="I48" s="1">
        <v>41</v>
      </c>
      <c r="J48" s="9">
        <v>84690116</v>
      </c>
      <c r="K48" s="9">
        <v>94257214</v>
      </c>
    </row>
    <row r="49" spans="1:11" x14ac:dyDescent="0.2">
      <c r="A49" s="258" t="s">
        <v>65</v>
      </c>
      <c r="B49" s="259"/>
      <c r="C49" s="259"/>
      <c r="D49" s="259"/>
      <c r="E49" s="259"/>
      <c r="F49" s="259"/>
      <c r="G49" s="259"/>
      <c r="H49" s="260"/>
      <c r="I49" s="1">
        <v>42</v>
      </c>
      <c r="J49" s="185">
        <v>0</v>
      </c>
      <c r="K49" s="185">
        <v>0</v>
      </c>
    </row>
    <row r="50" spans="1:11" x14ac:dyDescent="0.2">
      <c r="A50" s="255" t="s">
        <v>69</v>
      </c>
      <c r="B50" s="256"/>
      <c r="C50" s="256"/>
      <c r="D50" s="256"/>
      <c r="E50" s="256"/>
      <c r="F50" s="256"/>
      <c r="G50" s="256"/>
      <c r="H50" s="257"/>
      <c r="I50" s="1">
        <v>43</v>
      </c>
      <c r="J50" s="111">
        <f>SUM(J43:J49)</f>
        <v>1893413363</v>
      </c>
      <c r="K50" s="111">
        <f>SUM(K43:K49)</f>
        <v>1910819243</v>
      </c>
    </row>
    <row r="51" spans="1:11" x14ac:dyDescent="0.2">
      <c r="A51" s="261" t="s">
        <v>66</v>
      </c>
      <c r="B51" s="262"/>
      <c r="C51" s="262"/>
      <c r="D51" s="262"/>
      <c r="E51" s="262"/>
      <c r="F51" s="262"/>
      <c r="G51" s="262"/>
      <c r="H51" s="263"/>
      <c r="I51" s="1">
        <v>44</v>
      </c>
      <c r="J51" s="112">
        <f>J41+J50</f>
        <v>19706018505</v>
      </c>
      <c r="K51" s="112">
        <f>K41+K50</f>
        <v>20069837309</v>
      </c>
    </row>
    <row r="52" spans="1:11" x14ac:dyDescent="0.2">
      <c r="A52" s="264" t="s">
        <v>138</v>
      </c>
      <c r="B52" s="286"/>
      <c r="C52" s="286"/>
      <c r="D52" s="286"/>
      <c r="E52" s="286"/>
      <c r="F52" s="286"/>
      <c r="G52" s="286"/>
      <c r="H52" s="286"/>
      <c r="I52" s="265"/>
      <c r="J52" s="265"/>
      <c r="K52" s="266"/>
    </row>
    <row r="53" spans="1:11" x14ac:dyDescent="0.2">
      <c r="A53" s="255" t="s">
        <v>70</v>
      </c>
      <c r="B53" s="256"/>
      <c r="C53" s="256"/>
      <c r="D53" s="256"/>
      <c r="E53" s="256"/>
      <c r="F53" s="256"/>
      <c r="G53" s="256"/>
      <c r="H53" s="257"/>
      <c r="I53" s="1">
        <v>45</v>
      </c>
      <c r="J53" s="10">
        <f>+J50</f>
        <v>1893413363</v>
      </c>
      <c r="K53" s="10">
        <f>+K50</f>
        <v>1910819243</v>
      </c>
    </row>
    <row r="54" spans="1:11" x14ac:dyDescent="0.2">
      <c r="A54" s="258" t="s">
        <v>71</v>
      </c>
      <c r="B54" s="259"/>
      <c r="C54" s="259"/>
      <c r="D54" s="259"/>
      <c r="E54" s="259"/>
      <c r="F54" s="259"/>
      <c r="G54" s="259"/>
      <c r="H54" s="260"/>
      <c r="I54" s="1">
        <v>46</v>
      </c>
      <c r="J54" s="9">
        <f>+J50</f>
        <v>1893413363</v>
      </c>
      <c r="K54" s="9">
        <f>+K50</f>
        <v>1910819243</v>
      </c>
    </row>
    <row r="55" spans="1:11" x14ac:dyDescent="0.2">
      <c r="A55" s="279" t="s">
        <v>78</v>
      </c>
      <c r="B55" s="280"/>
      <c r="C55" s="280"/>
      <c r="D55" s="280"/>
      <c r="E55" s="280"/>
      <c r="F55" s="280"/>
      <c r="G55" s="280"/>
      <c r="H55" s="281"/>
      <c r="I55" s="4">
        <v>47</v>
      </c>
      <c r="J55" s="184">
        <f>J53-J54</f>
        <v>0</v>
      </c>
      <c r="K55" s="184">
        <f>K53-K54</f>
        <v>0</v>
      </c>
    </row>
  </sheetData>
  <protectedRanges>
    <protectedRange sqref="F2:G2" name="Range1"/>
  </protectedRanges>
  <mergeCells count="57">
    <mergeCell ref="A53:H53"/>
    <mergeCell ref="A54:H54"/>
    <mergeCell ref="A55:H55"/>
    <mergeCell ref="A47:H47"/>
    <mergeCell ref="A48:H48"/>
    <mergeCell ref="A49:H49"/>
    <mergeCell ref="A50:H50"/>
    <mergeCell ref="A51:H51"/>
    <mergeCell ref="A52:K52"/>
    <mergeCell ref="A41:H41"/>
    <mergeCell ref="A42:K42"/>
    <mergeCell ref="A43:H43"/>
    <mergeCell ref="A44:H44"/>
    <mergeCell ref="A45:H45"/>
    <mergeCell ref="A46:H46"/>
    <mergeCell ref="A35:H35"/>
    <mergeCell ref="A36:H36"/>
    <mergeCell ref="A37:H37"/>
    <mergeCell ref="A38:H38"/>
    <mergeCell ref="A39:H39"/>
    <mergeCell ref="A40:H40"/>
    <mergeCell ref="A29:H29"/>
    <mergeCell ref="A30:H30"/>
    <mergeCell ref="A31:H31"/>
    <mergeCell ref="A32:H32"/>
    <mergeCell ref="A33:H33"/>
    <mergeCell ref="A34:H34"/>
    <mergeCell ref="A23:K23"/>
    <mergeCell ref="A24:H24"/>
    <mergeCell ref="A25:H25"/>
    <mergeCell ref="A26:H26"/>
    <mergeCell ref="A27:H27"/>
    <mergeCell ref="A28:H28"/>
    <mergeCell ref="A17:H17"/>
    <mergeCell ref="A18:H18"/>
    <mergeCell ref="A19:H19"/>
    <mergeCell ref="A20:H20"/>
    <mergeCell ref="A21:H21"/>
    <mergeCell ref="A22:H22"/>
    <mergeCell ref="A11:H11"/>
    <mergeCell ref="A12:H12"/>
    <mergeCell ref="A13:H13"/>
    <mergeCell ref="A14:H14"/>
    <mergeCell ref="A15:H15"/>
    <mergeCell ref="A16:H16"/>
    <mergeCell ref="A5:K5"/>
    <mergeCell ref="A6:H6"/>
    <mergeCell ref="A7:H7"/>
    <mergeCell ref="A8:H8"/>
    <mergeCell ref="A9:H9"/>
    <mergeCell ref="A10:H10"/>
    <mergeCell ref="A1:K1"/>
    <mergeCell ref="D2:E2"/>
    <mergeCell ref="F2:G2"/>
    <mergeCell ref="J2:K2"/>
    <mergeCell ref="A3:H3"/>
    <mergeCell ref="A4:H4"/>
  </mergeCells>
  <conditionalFormatting sqref="J24:K24 J6:K22">
    <cfRule type="cellIs" dxfId="10" priority="11" stopIfTrue="1" operator="lessThan">
      <formula>0</formula>
    </cfRule>
  </conditionalFormatting>
  <conditionalFormatting sqref="J25:J26">
    <cfRule type="cellIs" dxfId="9" priority="10" stopIfTrue="1" operator="lessThan">
      <formula>0</formula>
    </cfRule>
  </conditionalFormatting>
  <conditionalFormatting sqref="J28:J30">
    <cfRule type="cellIs" dxfId="8" priority="9" stopIfTrue="1" operator="lessThan">
      <formula>0</formula>
    </cfRule>
  </conditionalFormatting>
  <conditionalFormatting sqref="J32:J34">
    <cfRule type="cellIs" dxfId="7" priority="8" stopIfTrue="1" operator="lessThan">
      <formula>0</formula>
    </cfRule>
  </conditionalFormatting>
  <conditionalFormatting sqref="J36:J40">
    <cfRule type="cellIs" dxfId="6" priority="7" stopIfTrue="1" operator="lessThan">
      <formula>0</formula>
    </cfRule>
  </conditionalFormatting>
  <conditionalFormatting sqref="J43:J49">
    <cfRule type="cellIs" dxfId="5" priority="6" stopIfTrue="1" operator="lessThan">
      <formula>0</formula>
    </cfRule>
  </conditionalFormatting>
  <conditionalFormatting sqref="K25:K26">
    <cfRule type="cellIs" dxfId="4" priority="5" stopIfTrue="1" operator="lessThan">
      <formula>0</formula>
    </cfRule>
  </conditionalFormatting>
  <conditionalFormatting sqref="K28:K30">
    <cfRule type="cellIs" dxfId="3" priority="4" stopIfTrue="1" operator="lessThan">
      <formula>0</formula>
    </cfRule>
  </conditionalFormatting>
  <conditionalFormatting sqref="K32:K34">
    <cfRule type="cellIs" dxfId="2" priority="3" stopIfTrue="1" operator="lessThan">
      <formula>0</formula>
    </cfRule>
  </conditionalFormatting>
  <conditionalFormatting sqref="K36:K40">
    <cfRule type="cellIs" dxfId="1" priority="2" stopIfTrue="1" operator="lessThan">
      <formula>0</formula>
    </cfRule>
  </conditionalFormatting>
  <conditionalFormatting sqref="K43:K49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5:K26 J7:K21 J28:K30 J36:K40 J32:K34 J43:K49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4:K54">
      <formula1>9999999999</formula1>
    </dataValidation>
  </dataValidations>
  <pageMargins left="0.7" right="0.7" top="0.75" bottom="0.75" header="0.3" footer="0.3"/>
  <ignoredErrors>
    <ignoredError sqref="J22:K22 J31:K36 J6:K6" formulaRange="1"/>
    <ignoredError sqref="J54:K5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3"/>
  <sheetViews>
    <sheetView zoomScaleNormal="100" zoomScaleSheetLayoutView="115" workbookViewId="0">
      <selection activeCell="K33" sqref="A1:K33"/>
    </sheetView>
  </sheetViews>
  <sheetFormatPr defaultRowHeight="12.75" x14ac:dyDescent="0.2"/>
  <cols>
    <col min="1" max="9" width="9.140625" style="17"/>
    <col min="10" max="11" width="12.7109375" style="17" customWidth="1"/>
    <col min="12" max="12" width="12.5703125" style="17" bestFit="1" customWidth="1"/>
    <col min="13" max="16384" width="9.140625" style="17"/>
  </cols>
  <sheetData>
    <row r="1" spans="1:12" ht="15.75" x14ac:dyDescent="0.25">
      <c r="A1" s="301" t="s">
        <v>124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2" ht="12.75" customHeight="1" x14ac:dyDescent="0.2">
      <c r="A2" s="165"/>
      <c r="B2" s="165"/>
      <c r="C2" s="270" t="s">
        <v>186</v>
      </c>
      <c r="D2" s="270"/>
      <c r="E2" s="271" t="s">
        <v>294</v>
      </c>
      <c r="F2" s="272"/>
      <c r="G2" s="166" t="s">
        <v>73</v>
      </c>
      <c r="H2" s="271" t="s">
        <v>311</v>
      </c>
      <c r="I2" s="272"/>
      <c r="J2" s="302" t="s">
        <v>195</v>
      </c>
      <c r="K2" s="287"/>
    </row>
    <row r="3" spans="1:12" ht="24" thickBot="1" x14ac:dyDescent="0.25">
      <c r="A3" s="300" t="s">
        <v>158</v>
      </c>
      <c r="B3" s="300"/>
      <c r="C3" s="300"/>
      <c r="D3" s="300"/>
      <c r="E3" s="300"/>
      <c r="F3" s="300"/>
      <c r="G3" s="300"/>
      <c r="H3" s="300"/>
      <c r="I3" s="18" t="s">
        <v>197</v>
      </c>
      <c r="J3" s="20" t="s">
        <v>2</v>
      </c>
      <c r="K3" s="20" t="s">
        <v>295</v>
      </c>
    </row>
    <row r="4" spans="1:12" x14ac:dyDescent="0.2">
      <c r="A4" s="285">
        <v>1</v>
      </c>
      <c r="B4" s="285"/>
      <c r="C4" s="285"/>
      <c r="D4" s="285"/>
      <c r="E4" s="285"/>
      <c r="F4" s="285"/>
      <c r="G4" s="285"/>
      <c r="H4" s="285"/>
      <c r="I4" s="22">
        <v>2</v>
      </c>
      <c r="J4" s="21">
        <v>3</v>
      </c>
      <c r="K4" s="21">
        <v>4</v>
      </c>
    </row>
    <row r="5" spans="1:12" x14ac:dyDescent="0.2">
      <c r="A5" s="267" t="s">
        <v>139</v>
      </c>
      <c r="B5" s="268"/>
      <c r="C5" s="268"/>
      <c r="D5" s="268"/>
      <c r="E5" s="268"/>
      <c r="F5" s="268"/>
      <c r="G5" s="268"/>
      <c r="H5" s="269"/>
      <c r="I5" s="3">
        <v>48</v>
      </c>
      <c r="J5" s="12">
        <v>733387784</v>
      </c>
      <c r="K5" s="12">
        <v>676898411</v>
      </c>
    </row>
    <row r="6" spans="1:12" x14ac:dyDescent="0.2">
      <c r="A6" s="258" t="s">
        <v>140</v>
      </c>
      <c r="B6" s="259"/>
      <c r="C6" s="259"/>
      <c r="D6" s="259"/>
      <c r="E6" s="259"/>
      <c r="F6" s="259"/>
      <c r="G6" s="259"/>
      <c r="H6" s="260"/>
      <c r="I6" s="1">
        <v>49</v>
      </c>
      <c r="J6" s="12">
        <v>213939602</v>
      </c>
      <c r="K6" s="12">
        <v>139435674</v>
      </c>
    </row>
    <row r="7" spans="1:12" x14ac:dyDescent="0.2">
      <c r="A7" s="255" t="s">
        <v>76</v>
      </c>
      <c r="B7" s="256"/>
      <c r="C7" s="256"/>
      <c r="D7" s="256"/>
      <c r="E7" s="256"/>
      <c r="F7" s="256"/>
      <c r="G7" s="256"/>
      <c r="H7" s="257"/>
      <c r="I7" s="1">
        <v>50</v>
      </c>
      <c r="J7" s="13">
        <f>J5-J6</f>
        <v>519448182</v>
      </c>
      <c r="K7" s="13">
        <f>K5-K6</f>
        <v>537462737</v>
      </c>
      <c r="L7" s="89"/>
    </row>
    <row r="8" spans="1:12" x14ac:dyDescent="0.2">
      <c r="A8" s="258" t="s">
        <v>141</v>
      </c>
      <c r="B8" s="259"/>
      <c r="C8" s="259"/>
      <c r="D8" s="259"/>
      <c r="E8" s="259"/>
      <c r="F8" s="259"/>
      <c r="G8" s="259"/>
      <c r="H8" s="260"/>
      <c r="I8" s="1">
        <v>51</v>
      </c>
      <c r="J8" s="12">
        <v>505577129</v>
      </c>
      <c r="K8" s="12">
        <v>535395993</v>
      </c>
    </row>
    <row r="9" spans="1:12" x14ac:dyDescent="0.2">
      <c r="A9" s="258" t="s">
        <v>142</v>
      </c>
      <c r="B9" s="259"/>
      <c r="C9" s="259"/>
      <c r="D9" s="259"/>
      <c r="E9" s="259"/>
      <c r="F9" s="259"/>
      <c r="G9" s="259"/>
      <c r="H9" s="260"/>
      <c r="I9" s="1">
        <v>52</v>
      </c>
      <c r="J9" s="12">
        <v>310083100</v>
      </c>
      <c r="K9" s="12">
        <v>329247214</v>
      </c>
    </row>
    <row r="10" spans="1:12" x14ac:dyDescent="0.2">
      <c r="A10" s="255" t="s">
        <v>75</v>
      </c>
      <c r="B10" s="256"/>
      <c r="C10" s="256"/>
      <c r="D10" s="256"/>
      <c r="E10" s="256"/>
      <c r="F10" s="256"/>
      <c r="G10" s="256"/>
      <c r="H10" s="257"/>
      <c r="I10" s="1">
        <v>53</v>
      </c>
      <c r="J10" s="13">
        <f>J8-J9</f>
        <v>195494029</v>
      </c>
      <c r="K10" s="13">
        <f>K8-K9</f>
        <v>206148779</v>
      </c>
    </row>
    <row r="11" spans="1:12" ht="24.75" customHeight="1" x14ac:dyDescent="0.2">
      <c r="A11" s="258" t="s">
        <v>31</v>
      </c>
      <c r="B11" s="259"/>
      <c r="C11" s="259"/>
      <c r="D11" s="259"/>
      <c r="E11" s="259"/>
      <c r="F11" s="259"/>
      <c r="G11" s="259"/>
      <c r="H11" s="260"/>
      <c r="I11" s="1">
        <v>54</v>
      </c>
      <c r="J11" s="12">
        <v>0</v>
      </c>
      <c r="K11" s="12">
        <v>0</v>
      </c>
    </row>
    <row r="12" spans="1:12" x14ac:dyDescent="0.2">
      <c r="A12" s="258" t="s">
        <v>143</v>
      </c>
      <c r="B12" s="259"/>
      <c r="C12" s="259"/>
      <c r="D12" s="259"/>
      <c r="E12" s="259"/>
      <c r="F12" s="259"/>
      <c r="G12" s="259"/>
      <c r="H12" s="260"/>
      <c r="I12" s="1">
        <v>55</v>
      </c>
      <c r="J12" s="12">
        <v>69656910</v>
      </c>
      <c r="K12" s="12">
        <v>48629494</v>
      </c>
    </row>
    <row r="13" spans="1:12" x14ac:dyDescent="0.2">
      <c r="A13" s="258" t="s">
        <v>144</v>
      </c>
      <c r="B13" s="259"/>
      <c r="C13" s="259"/>
      <c r="D13" s="259"/>
      <c r="E13" s="259"/>
      <c r="F13" s="259"/>
      <c r="G13" s="259"/>
      <c r="H13" s="260"/>
      <c r="I13" s="1">
        <v>56</v>
      </c>
      <c r="J13" s="12">
        <v>0</v>
      </c>
      <c r="K13" s="12">
        <v>0</v>
      </c>
    </row>
    <row r="14" spans="1:12" ht="23.25" customHeight="1" x14ac:dyDescent="0.2">
      <c r="A14" s="258" t="s">
        <v>145</v>
      </c>
      <c r="B14" s="259"/>
      <c r="C14" s="259"/>
      <c r="D14" s="259"/>
      <c r="E14" s="259"/>
      <c r="F14" s="259"/>
      <c r="G14" s="259"/>
      <c r="H14" s="260"/>
      <c r="I14" s="1">
        <v>57</v>
      </c>
      <c r="J14" s="12">
        <v>0</v>
      </c>
      <c r="K14" s="12">
        <v>0</v>
      </c>
    </row>
    <row r="15" spans="1:12" x14ac:dyDescent="0.2">
      <c r="A15" s="258" t="s">
        <v>146</v>
      </c>
      <c r="B15" s="259"/>
      <c r="C15" s="259"/>
      <c r="D15" s="259"/>
      <c r="E15" s="259"/>
      <c r="F15" s="259"/>
      <c r="G15" s="259"/>
      <c r="H15" s="260"/>
      <c r="I15" s="1">
        <v>58</v>
      </c>
      <c r="J15" s="12">
        <v>48595443</v>
      </c>
      <c r="K15" s="12">
        <v>30212617</v>
      </c>
    </row>
    <row r="16" spans="1:12" x14ac:dyDescent="0.2">
      <c r="A16" s="258" t="s">
        <v>147</v>
      </c>
      <c r="B16" s="259"/>
      <c r="C16" s="259"/>
      <c r="D16" s="259"/>
      <c r="E16" s="259"/>
      <c r="F16" s="259"/>
      <c r="G16" s="259"/>
      <c r="H16" s="260"/>
      <c r="I16" s="1">
        <v>59</v>
      </c>
      <c r="J16" s="12">
        <v>0</v>
      </c>
      <c r="K16" s="12">
        <v>0</v>
      </c>
    </row>
    <row r="17" spans="1:13" x14ac:dyDescent="0.2">
      <c r="A17" s="258" t="s">
        <v>148</v>
      </c>
      <c r="B17" s="259"/>
      <c r="C17" s="259"/>
      <c r="D17" s="259"/>
      <c r="E17" s="259"/>
      <c r="F17" s="259"/>
      <c r="G17" s="259"/>
      <c r="H17" s="260"/>
      <c r="I17" s="1">
        <v>60</v>
      </c>
      <c r="J17" s="12">
        <v>0</v>
      </c>
      <c r="K17" s="12">
        <v>0</v>
      </c>
    </row>
    <row r="18" spans="1:13" x14ac:dyDescent="0.2">
      <c r="A18" s="258" t="s">
        <v>149</v>
      </c>
      <c r="B18" s="259"/>
      <c r="C18" s="259"/>
      <c r="D18" s="259"/>
      <c r="E18" s="259"/>
      <c r="F18" s="259"/>
      <c r="G18" s="259"/>
      <c r="H18" s="260"/>
      <c r="I18" s="1">
        <v>61</v>
      </c>
      <c r="J18" s="12">
        <v>0</v>
      </c>
      <c r="K18" s="12">
        <v>0</v>
      </c>
    </row>
    <row r="19" spans="1:13" x14ac:dyDescent="0.2">
      <c r="A19" s="258" t="s">
        <v>150</v>
      </c>
      <c r="B19" s="259"/>
      <c r="C19" s="259"/>
      <c r="D19" s="259"/>
      <c r="E19" s="259"/>
      <c r="F19" s="259"/>
      <c r="G19" s="259"/>
      <c r="H19" s="260"/>
      <c r="I19" s="1">
        <v>62</v>
      </c>
      <c r="J19" s="12">
        <v>826626</v>
      </c>
      <c r="K19" s="12">
        <v>974919</v>
      </c>
    </row>
    <row r="20" spans="1:13" x14ac:dyDescent="0.2">
      <c r="A20" s="258" t="s">
        <v>151</v>
      </c>
      <c r="B20" s="259"/>
      <c r="C20" s="259"/>
      <c r="D20" s="259"/>
      <c r="E20" s="259"/>
      <c r="F20" s="259"/>
      <c r="G20" s="259"/>
      <c r="H20" s="260"/>
      <c r="I20" s="1">
        <v>63</v>
      </c>
      <c r="J20" s="88">
        <v>-3872484</v>
      </c>
      <c r="K20" s="88">
        <v>1771373</v>
      </c>
    </row>
    <row r="21" spans="1:13" x14ac:dyDescent="0.2">
      <c r="A21" s="258" t="s">
        <v>20</v>
      </c>
      <c r="B21" s="259"/>
      <c r="C21" s="259"/>
      <c r="D21" s="259"/>
      <c r="E21" s="259"/>
      <c r="F21" s="259"/>
      <c r="G21" s="259"/>
      <c r="H21" s="260"/>
      <c r="I21" s="1">
        <v>64</v>
      </c>
      <c r="J21" s="12">
        <v>7751693</v>
      </c>
      <c r="K21" s="12">
        <v>7374544</v>
      </c>
      <c r="M21" s="91"/>
    </row>
    <row r="22" spans="1:13" x14ac:dyDescent="0.2">
      <c r="A22" s="258" t="s">
        <v>21</v>
      </c>
      <c r="B22" s="259"/>
      <c r="C22" s="259"/>
      <c r="D22" s="259"/>
      <c r="E22" s="259"/>
      <c r="F22" s="259"/>
      <c r="G22" s="259"/>
      <c r="H22" s="260"/>
      <c r="I22" s="1">
        <v>65</v>
      </c>
      <c r="J22" s="12">
        <v>58305566</v>
      </c>
      <c r="K22" s="12">
        <v>63144219</v>
      </c>
      <c r="M22" s="91"/>
    </row>
    <row r="23" spans="1:13" x14ac:dyDescent="0.2">
      <c r="A23" s="258" t="s">
        <v>22</v>
      </c>
      <c r="B23" s="259"/>
      <c r="C23" s="259"/>
      <c r="D23" s="259"/>
      <c r="E23" s="259"/>
      <c r="F23" s="259"/>
      <c r="G23" s="259"/>
      <c r="H23" s="260"/>
      <c r="I23" s="1">
        <v>66</v>
      </c>
      <c r="J23" s="12">
        <v>396188817</v>
      </c>
      <c r="K23" s="12">
        <v>396427546</v>
      </c>
    </row>
    <row r="24" spans="1:13" ht="25.5" customHeight="1" x14ac:dyDescent="0.2">
      <c r="A24" s="255" t="s">
        <v>74</v>
      </c>
      <c r="B24" s="256"/>
      <c r="C24" s="256"/>
      <c r="D24" s="256"/>
      <c r="E24" s="256"/>
      <c r="F24" s="256"/>
      <c r="G24" s="256"/>
      <c r="H24" s="257"/>
      <c r="I24" s="1">
        <v>67</v>
      </c>
      <c r="J24" s="113">
        <f>J7+J10+SUM(J11:J21)-J22-J23</f>
        <v>383406016</v>
      </c>
      <c r="K24" s="113">
        <f>K7+K10+SUM(K11:K21)-K22-K23</f>
        <v>373002698</v>
      </c>
    </row>
    <row r="25" spans="1:13" x14ac:dyDescent="0.2">
      <c r="A25" s="258" t="s">
        <v>23</v>
      </c>
      <c r="B25" s="259"/>
      <c r="C25" s="259"/>
      <c r="D25" s="259"/>
      <c r="E25" s="259"/>
      <c r="F25" s="259"/>
      <c r="G25" s="259"/>
      <c r="H25" s="260"/>
      <c r="I25" s="1">
        <v>68</v>
      </c>
      <c r="J25" s="12">
        <v>227018648</v>
      </c>
      <c r="K25" s="12">
        <v>359842586</v>
      </c>
    </row>
    <row r="26" spans="1:13" x14ac:dyDescent="0.2">
      <c r="A26" s="255" t="s">
        <v>29</v>
      </c>
      <c r="B26" s="256"/>
      <c r="C26" s="256"/>
      <c r="D26" s="256"/>
      <c r="E26" s="256"/>
      <c r="F26" s="256"/>
      <c r="G26" s="256"/>
      <c r="H26" s="257"/>
      <c r="I26" s="1">
        <v>69</v>
      </c>
      <c r="J26" s="113">
        <f>J24-J25</f>
        <v>156387368</v>
      </c>
      <c r="K26" s="113">
        <f>K24-K25</f>
        <v>13160112</v>
      </c>
    </row>
    <row r="27" spans="1:13" x14ac:dyDescent="0.2">
      <c r="A27" s="255" t="s">
        <v>24</v>
      </c>
      <c r="B27" s="256"/>
      <c r="C27" s="256"/>
      <c r="D27" s="256"/>
      <c r="E27" s="256"/>
      <c r="F27" s="256"/>
      <c r="G27" s="256"/>
      <c r="H27" s="257"/>
      <c r="I27" s="1">
        <v>70</v>
      </c>
      <c r="J27" s="114">
        <v>-27099256</v>
      </c>
      <c r="K27" s="171">
        <v>5261684</v>
      </c>
    </row>
    <row r="28" spans="1:13" x14ac:dyDescent="0.2">
      <c r="A28" s="255" t="s">
        <v>30</v>
      </c>
      <c r="B28" s="256"/>
      <c r="C28" s="256"/>
      <c r="D28" s="256"/>
      <c r="E28" s="256"/>
      <c r="F28" s="256"/>
      <c r="G28" s="256"/>
      <c r="H28" s="257"/>
      <c r="I28" s="1">
        <v>71</v>
      </c>
      <c r="J28" s="113">
        <f>J26-J27</f>
        <v>183486624</v>
      </c>
      <c r="K28" s="113">
        <f>K26-K27</f>
        <v>7898428</v>
      </c>
      <c r="M28" s="91"/>
    </row>
    <row r="29" spans="1:13" x14ac:dyDescent="0.2">
      <c r="A29" s="258" t="s">
        <v>25</v>
      </c>
      <c r="B29" s="259"/>
      <c r="C29" s="259"/>
      <c r="D29" s="259"/>
      <c r="E29" s="259"/>
      <c r="F29" s="259"/>
      <c r="G29" s="259"/>
      <c r="H29" s="260"/>
      <c r="I29" s="1">
        <v>72</v>
      </c>
      <c r="J29" s="12">
        <v>90</v>
      </c>
      <c r="K29" s="12">
        <v>4</v>
      </c>
    </row>
    <row r="30" spans="1:13" x14ac:dyDescent="0.2">
      <c r="A30" s="264" t="s">
        <v>26</v>
      </c>
      <c r="B30" s="286"/>
      <c r="C30" s="286"/>
      <c r="D30" s="286"/>
      <c r="E30" s="286"/>
      <c r="F30" s="286"/>
      <c r="G30" s="286"/>
      <c r="H30" s="286"/>
      <c r="I30" s="265"/>
      <c r="J30" s="265"/>
      <c r="K30" s="266"/>
    </row>
    <row r="31" spans="1:13" x14ac:dyDescent="0.2">
      <c r="A31" s="297" t="s">
        <v>27</v>
      </c>
      <c r="B31" s="268"/>
      <c r="C31" s="268"/>
      <c r="D31" s="268"/>
      <c r="E31" s="268"/>
      <c r="F31" s="268"/>
      <c r="G31" s="268"/>
      <c r="H31" s="269"/>
      <c r="I31" s="1">
        <v>73</v>
      </c>
      <c r="J31" s="13">
        <f>+J28</f>
        <v>183486624</v>
      </c>
      <c r="K31" s="13">
        <f>+K28</f>
        <v>7898428</v>
      </c>
    </row>
    <row r="32" spans="1:13" x14ac:dyDescent="0.2">
      <c r="A32" s="298" t="s">
        <v>28</v>
      </c>
      <c r="B32" s="259"/>
      <c r="C32" s="259"/>
      <c r="D32" s="259"/>
      <c r="E32" s="259"/>
      <c r="F32" s="259"/>
      <c r="G32" s="259"/>
      <c r="H32" s="260"/>
      <c r="I32" s="1">
        <v>74</v>
      </c>
      <c r="J32" s="12">
        <f>+J28</f>
        <v>183486624</v>
      </c>
      <c r="K32" s="12">
        <f>+K28</f>
        <v>7898428</v>
      </c>
    </row>
    <row r="33" spans="1:11" x14ac:dyDescent="0.2">
      <c r="A33" s="299" t="s">
        <v>77</v>
      </c>
      <c r="B33" s="280"/>
      <c r="C33" s="280"/>
      <c r="D33" s="280"/>
      <c r="E33" s="280"/>
      <c r="F33" s="280"/>
      <c r="G33" s="280"/>
      <c r="H33" s="281"/>
      <c r="I33" s="4">
        <v>75</v>
      </c>
      <c r="J33" s="186">
        <f>J31-J32</f>
        <v>0</v>
      </c>
      <c r="K33" s="186">
        <f>K31-K32</f>
        <v>0</v>
      </c>
    </row>
  </sheetData>
  <protectedRanges>
    <protectedRange sqref="E2:F2 H2:I2" name="Range1"/>
  </protectedRanges>
  <mergeCells count="36">
    <mergeCell ref="A3:H3"/>
    <mergeCell ref="A4:H4"/>
    <mergeCell ref="A5:H5"/>
    <mergeCell ref="A1:K1"/>
    <mergeCell ref="C2:D2"/>
    <mergeCell ref="E2:F2"/>
    <mergeCell ref="H2:I2"/>
    <mergeCell ref="J2:K2"/>
    <mergeCell ref="A6:H6"/>
    <mergeCell ref="A7:H7"/>
    <mergeCell ref="A8:H8"/>
    <mergeCell ref="A25:H25"/>
    <mergeCell ref="A11:H11"/>
    <mergeCell ref="A12:H12"/>
    <mergeCell ref="A13:H13"/>
    <mergeCell ref="A14:H14"/>
    <mergeCell ref="A15:H15"/>
    <mergeCell ref="A9:H9"/>
    <mergeCell ref="A10:H10"/>
    <mergeCell ref="A16:H16"/>
    <mergeCell ref="A17:H17"/>
    <mergeCell ref="A18:H18"/>
    <mergeCell ref="A19:H19"/>
    <mergeCell ref="A20:H20"/>
    <mergeCell ref="A32:H32"/>
    <mergeCell ref="A26:H26"/>
    <mergeCell ref="A33:H33"/>
    <mergeCell ref="A27:H27"/>
    <mergeCell ref="A28:H28"/>
    <mergeCell ref="A29:H29"/>
    <mergeCell ref="A30:K30"/>
    <mergeCell ref="A21:H21"/>
    <mergeCell ref="A22:H22"/>
    <mergeCell ref="A23:H23"/>
    <mergeCell ref="A24:H24"/>
    <mergeCell ref="A31:H31"/>
  </mergeCells>
  <phoneticPr fontId="3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2:K32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5:K6 J25:K25 J29:K29 J11:K23 J8:K9 J27:K27">
      <formula1>0</formula1>
    </dataValidation>
  </dataValidations>
  <pageMargins left="0.75" right="0.75" top="1" bottom="1" header="0.5" footer="0.5"/>
  <pageSetup paperSize="9" scale="105" orientation="landscape" r:id="rId1"/>
  <headerFooter alignWithMargins="0"/>
  <ignoredErrors>
    <ignoredError sqref="J28 J26 J24 J10 J7 K7 K10 K24 K26 K28 J32:K3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2"/>
  <sheetViews>
    <sheetView topLeftCell="A15" zoomScaleNormal="100" zoomScaleSheetLayoutView="115" workbookViewId="0">
      <selection sqref="A1:K49"/>
    </sheetView>
  </sheetViews>
  <sheetFormatPr defaultRowHeight="12.75" x14ac:dyDescent="0.2"/>
  <cols>
    <col min="1" max="7" width="9.140625" style="17"/>
    <col min="8" max="8" width="13.28515625" style="17" customWidth="1"/>
    <col min="9" max="9" width="9.140625" style="17"/>
    <col min="10" max="11" width="17.7109375" style="17" customWidth="1"/>
    <col min="12" max="16384" width="9.140625" style="17"/>
  </cols>
  <sheetData>
    <row r="1" spans="1:11" ht="15.75" x14ac:dyDescent="0.25">
      <c r="A1" s="301" t="s">
        <v>189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x14ac:dyDescent="0.2">
      <c r="A2" s="165"/>
      <c r="B2" s="165"/>
      <c r="C2" s="270" t="s">
        <v>190</v>
      </c>
      <c r="D2" s="324"/>
      <c r="E2" s="271" t="s">
        <v>319</v>
      </c>
      <c r="F2" s="272"/>
      <c r="G2" s="166" t="s">
        <v>73</v>
      </c>
      <c r="H2" s="271" t="s">
        <v>311</v>
      </c>
      <c r="I2" s="272"/>
      <c r="J2" s="302" t="s">
        <v>195</v>
      </c>
      <c r="K2" s="287"/>
    </row>
    <row r="3" spans="1:11" ht="24" thickBot="1" x14ac:dyDescent="0.25">
      <c r="A3" s="303" t="s">
        <v>158</v>
      </c>
      <c r="B3" s="303"/>
      <c r="C3" s="303"/>
      <c r="D3" s="303"/>
      <c r="E3" s="303"/>
      <c r="F3" s="303"/>
      <c r="G3" s="303"/>
      <c r="H3" s="303"/>
      <c r="I3" s="23" t="s">
        <v>197</v>
      </c>
      <c r="J3" s="24" t="s">
        <v>2</v>
      </c>
      <c r="K3" s="24" t="s">
        <v>3</v>
      </c>
    </row>
    <row r="4" spans="1:11" x14ac:dyDescent="0.2">
      <c r="A4" s="304">
        <v>1</v>
      </c>
      <c r="B4" s="304"/>
      <c r="C4" s="304"/>
      <c r="D4" s="304"/>
      <c r="E4" s="304"/>
      <c r="F4" s="304"/>
      <c r="G4" s="304"/>
      <c r="H4" s="304"/>
      <c r="I4" s="25">
        <v>2</v>
      </c>
      <c r="J4" s="26" t="s">
        <v>187</v>
      </c>
      <c r="K4" s="26" t="s">
        <v>188</v>
      </c>
    </row>
    <row r="5" spans="1:11" x14ac:dyDescent="0.2">
      <c r="A5" s="305" t="s">
        <v>85</v>
      </c>
      <c r="B5" s="306"/>
      <c r="C5" s="306"/>
      <c r="D5" s="306"/>
      <c r="E5" s="306"/>
      <c r="F5" s="306"/>
      <c r="G5" s="306"/>
      <c r="H5" s="306"/>
      <c r="I5" s="307"/>
      <c r="J5" s="307"/>
      <c r="K5" s="308"/>
    </row>
    <row r="6" spans="1:11" x14ac:dyDescent="0.2">
      <c r="A6" s="309" t="s">
        <v>194</v>
      </c>
      <c r="B6" s="310"/>
      <c r="C6" s="310"/>
      <c r="D6" s="310"/>
      <c r="E6" s="310"/>
      <c r="F6" s="310"/>
      <c r="G6" s="310"/>
      <c r="H6" s="311"/>
      <c r="I6" s="1">
        <v>1</v>
      </c>
      <c r="J6" s="14">
        <f>SUM(J7:J12)</f>
        <v>398290866</v>
      </c>
      <c r="K6" s="14">
        <f>SUM(K7:K12)</f>
        <v>406476241</v>
      </c>
    </row>
    <row r="7" spans="1:11" x14ac:dyDescent="0.2">
      <c r="A7" s="312" t="s">
        <v>86</v>
      </c>
      <c r="B7" s="316"/>
      <c r="C7" s="316"/>
      <c r="D7" s="316"/>
      <c r="E7" s="316"/>
      <c r="F7" s="316"/>
      <c r="G7" s="316"/>
      <c r="H7" s="317"/>
      <c r="I7" s="1">
        <v>2</v>
      </c>
      <c r="J7" s="88">
        <f>+RDG!J26</f>
        <v>156387368</v>
      </c>
      <c r="K7" s="88">
        <v>13160112</v>
      </c>
    </row>
    <row r="8" spans="1:11" x14ac:dyDescent="0.2">
      <c r="A8" s="312" t="s">
        <v>87</v>
      </c>
      <c r="B8" s="316"/>
      <c r="C8" s="316"/>
      <c r="D8" s="316"/>
      <c r="E8" s="316"/>
      <c r="F8" s="316"/>
      <c r="G8" s="316"/>
      <c r="H8" s="317"/>
      <c r="I8" s="1">
        <v>3</v>
      </c>
      <c r="J8" s="88">
        <v>227018648</v>
      </c>
      <c r="K8" s="88">
        <v>359842586</v>
      </c>
    </row>
    <row r="9" spans="1:11" x14ac:dyDescent="0.2">
      <c r="A9" s="312" t="s">
        <v>88</v>
      </c>
      <c r="B9" s="316"/>
      <c r="C9" s="316"/>
      <c r="D9" s="316"/>
      <c r="E9" s="316"/>
      <c r="F9" s="316"/>
      <c r="G9" s="316"/>
      <c r="H9" s="317"/>
      <c r="I9" s="1">
        <v>4</v>
      </c>
      <c r="J9" s="88">
        <v>45487838</v>
      </c>
      <c r="K9" s="88">
        <v>44073387</v>
      </c>
    </row>
    <row r="10" spans="1:11" ht="23.25" customHeight="1" x14ac:dyDescent="0.2">
      <c r="A10" s="312" t="s">
        <v>89</v>
      </c>
      <c r="B10" s="316"/>
      <c r="C10" s="316"/>
      <c r="D10" s="316"/>
      <c r="E10" s="316"/>
      <c r="F10" s="316"/>
      <c r="G10" s="316"/>
      <c r="H10" s="317"/>
      <c r="I10" s="1">
        <v>5</v>
      </c>
      <c r="J10" s="88">
        <v>-25665095</v>
      </c>
      <c r="K10" s="88">
        <v>-6946142</v>
      </c>
    </row>
    <row r="11" spans="1:11" x14ac:dyDescent="0.2">
      <c r="A11" s="312" t="s">
        <v>5</v>
      </c>
      <c r="B11" s="316"/>
      <c r="C11" s="316"/>
      <c r="D11" s="316"/>
      <c r="E11" s="316"/>
      <c r="F11" s="316"/>
      <c r="G11" s="316"/>
      <c r="H11" s="317"/>
      <c r="I11" s="1">
        <v>6</v>
      </c>
      <c r="J11" s="88">
        <v>-253900</v>
      </c>
      <c r="K11" s="88">
        <v>-1882329</v>
      </c>
    </row>
    <row r="12" spans="1:11" x14ac:dyDescent="0.2">
      <c r="A12" s="312" t="s">
        <v>6</v>
      </c>
      <c r="B12" s="316"/>
      <c r="C12" s="316"/>
      <c r="D12" s="316"/>
      <c r="E12" s="316"/>
      <c r="F12" s="316"/>
      <c r="G12" s="316"/>
      <c r="H12" s="317"/>
      <c r="I12" s="1">
        <v>7</v>
      </c>
      <c r="J12" s="88">
        <v>-4683993</v>
      </c>
      <c r="K12" s="88">
        <v>-1771373</v>
      </c>
    </row>
    <row r="13" spans="1:11" x14ac:dyDescent="0.2">
      <c r="A13" s="315" t="s">
        <v>90</v>
      </c>
      <c r="B13" s="316"/>
      <c r="C13" s="316"/>
      <c r="D13" s="316"/>
      <c r="E13" s="316"/>
      <c r="F13" s="316"/>
      <c r="G13" s="316"/>
      <c r="H13" s="317"/>
      <c r="I13" s="1">
        <v>8</v>
      </c>
      <c r="J13" s="98">
        <f>SUM(J14:J21)</f>
        <v>-2032582600</v>
      </c>
      <c r="K13" s="98">
        <f>SUM(K14:K21)</f>
        <v>681570443.59720004</v>
      </c>
    </row>
    <row r="14" spans="1:11" x14ac:dyDescent="0.2">
      <c r="A14" s="312" t="s">
        <v>91</v>
      </c>
      <c r="B14" s="316"/>
      <c r="C14" s="316"/>
      <c r="D14" s="316"/>
      <c r="E14" s="316"/>
      <c r="F14" s="316"/>
      <c r="G14" s="316"/>
      <c r="H14" s="317"/>
      <c r="I14" s="1">
        <v>9</v>
      </c>
      <c r="J14" s="181">
        <v>0</v>
      </c>
      <c r="K14" s="181">
        <v>0</v>
      </c>
    </row>
    <row r="15" spans="1:11" x14ac:dyDescent="0.2">
      <c r="A15" s="312" t="s">
        <v>92</v>
      </c>
      <c r="B15" s="316"/>
      <c r="C15" s="316"/>
      <c r="D15" s="316"/>
      <c r="E15" s="316"/>
      <c r="F15" s="316"/>
      <c r="G15" s="316"/>
      <c r="H15" s="317"/>
      <c r="I15" s="1">
        <v>10</v>
      </c>
      <c r="J15" s="88">
        <v>85698193</v>
      </c>
      <c r="K15" s="88">
        <v>90605210</v>
      </c>
    </row>
    <row r="16" spans="1:11" x14ac:dyDescent="0.2">
      <c r="A16" s="312" t="s">
        <v>93</v>
      </c>
      <c r="B16" s="316"/>
      <c r="C16" s="316"/>
      <c r="D16" s="316"/>
      <c r="E16" s="316"/>
      <c r="F16" s="316"/>
      <c r="G16" s="316"/>
      <c r="H16" s="317"/>
      <c r="I16" s="1">
        <v>11</v>
      </c>
      <c r="J16" s="88">
        <v>13252769</v>
      </c>
      <c r="K16" s="88">
        <v>40590504</v>
      </c>
    </row>
    <row r="17" spans="1:11" x14ac:dyDescent="0.2">
      <c r="A17" s="312" t="s">
        <v>94</v>
      </c>
      <c r="B17" s="316"/>
      <c r="C17" s="316"/>
      <c r="D17" s="316"/>
      <c r="E17" s="316"/>
      <c r="F17" s="316"/>
      <c r="G17" s="316"/>
      <c r="H17" s="317"/>
      <c r="I17" s="1">
        <v>12</v>
      </c>
      <c r="J17" s="88">
        <v>-1389638672</v>
      </c>
      <c r="K17" s="88">
        <v>218136344</v>
      </c>
    </row>
    <row r="18" spans="1:11" ht="25.5" customHeight="1" x14ac:dyDescent="0.2">
      <c r="A18" s="312" t="s">
        <v>7</v>
      </c>
      <c r="B18" s="316"/>
      <c r="C18" s="316"/>
      <c r="D18" s="316"/>
      <c r="E18" s="316"/>
      <c r="F18" s="316"/>
      <c r="G18" s="316"/>
      <c r="H18" s="317"/>
      <c r="I18" s="1">
        <v>13</v>
      </c>
      <c r="J18" s="88">
        <v>44627605</v>
      </c>
      <c r="K18" s="88">
        <v>48444823</v>
      </c>
    </row>
    <row r="19" spans="1:11" x14ac:dyDescent="0.2">
      <c r="A19" s="312" t="s">
        <v>39</v>
      </c>
      <c r="B19" s="316"/>
      <c r="C19" s="316"/>
      <c r="D19" s="316"/>
      <c r="E19" s="316"/>
      <c r="F19" s="316"/>
      <c r="G19" s="316"/>
      <c r="H19" s="317"/>
      <c r="I19" s="1">
        <v>14</v>
      </c>
      <c r="J19" s="88">
        <v>-634815410</v>
      </c>
      <c r="K19" s="88">
        <v>198252412.59720001</v>
      </c>
    </row>
    <row r="20" spans="1:11" ht="22.5" customHeight="1" x14ac:dyDescent="0.2">
      <c r="A20" s="318" t="s">
        <v>8</v>
      </c>
      <c r="B20" s="319"/>
      <c r="C20" s="319"/>
      <c r="D20" s="319"/>
      <c r="E20" s="319"/>
      <c r="F20" s="319"/>
      <c r="G20" s="319"/>
      <c r="H20" s="320"/>
      <c r="I20" s="1">
        <v>15</v>
      </c>
      <c r="J20" s="181">
        <v>0</v>
      </c>
      <c r="K20" s="181">
        <v>0</v>
      </c>
    </row>
    <row r="21" spans="1:11" x14ac:dyDescent="0.2">
      <c r="A21" s="312" t="s">
        <v>95</v>
      </c>
      <c r="B21" s="313"/>
      <c r="C21" s="313"/>
      <c r="D21" s="313"/>
      <c r="E21" s="313"/>
      <c r="F21" s="313"/>
      <c r="G21" s="313"/>
      <c r="H21" s="314"/>
      <c r="I21" s="1">
        <v>16</v>
      </c>
      <c r="J21" s="88">
        <v>-151707085</v>
      </c>
      <c r="K21" s="88">
        <v>85541150</v>
      </c>
    </row>
    <row r="22" spans="1:11" x14ac:dyDescent="0.2">
      <c r="A22" s="315" t="s">
        <v>96</v>
      </c>
      <c r="B22" s="313"/>
      <c r="C22" s="313"/>
      <c r="D22" s="313"/>
      <c r="E22" s="313"/>
      <c r="F22" s="313"/>
      <c r="G22" s="313"/>
      <c r="H22" s="314"/>
      <c r="I22" s="1">
        <v>17</v>
      </c>
      <c r="J22" s="13">
        <f>SUM(J23:J26)</f>
        <v>1825357435</v>
      </c>
      <c r="K22" s="13">
        <f>SUM(K23:K26)</f>
        <v>573921676</v>
      </c>
    </row>
    <row r="23" spans="1:11" x14ac:dyDescent="0.2">
      <c r="A23" s="312" t="s">
        <v>97</v>
      </c>
      <c r="B23" s="313"/>
      <c r="C23" s="313"/>
      <c r="D23" s="313"/>
      <c r="E23" s="313"/>
      <c r="F23" s="313"/>
      <c r="G23" s="313"/>
      <c r="H23" s="314"/>
      <c r="I23" s="1">
        <v>18</v>
      </c>
      <c r="J23" s="88">
        <v>1044424666</v>
      </c>
      <c r="K23" s="88">
        <v>1144546762</v>
      </c>
    </row>
    <row r="24" spans="1:11" x14ac:dyDescent="0.2">
      <c r="A24" s="312" t="s">
        <v>98</v>
      </c>
      <c r="B24" s="313"/>
      <c r="C24" s="313"/>
      <c r="D24" s="313"/>
      <c r="E24" s="313"/>
      <c r="F24" s="313"/>
      <c r="G24" s="313"/>
      <c r="H24" s="314"/>
      <c r="I24" s="1">
        <v>19</v>
      </c>
      <c r="J24" s="88">
        <v>1142830149</v>
      </c>
      <c r="K24" s="88">
        <v>-536616806</v>
      </c>
    </row>
    <row r="25" spans="1:11" x14ac:dyDescent="0.2">
      <c r="A25" s="312" t="s">
        <v>99</v>
      </c>
      <c r="B25" s="313"/>
      <c r="C25" s="313"/>
      <c r="D25" s="313"/>
      <c r="E25" s="313"/>
      <c r="F25" s="313"/>
      <c r="G25" s="313"/>
      <c r="H25" s="314"/>
      <c r="I25" s="1">
        <v>20</v>
      </c>
      <c r="J25" s="88">
        <v>3640667</v>
      </c>
      <c r="K25" s="88">
        <v>-3640667</v>
      </c>
    </row>
    <row r="26" spans="1:11" x14ac:dyDescent="0.2">
      <c r="A26" s="312" t="s">
        <v>100</v>
      </c>
      <c r="B26" s="313"/>
      <c r="C26" s="313"/>
      <c r="D26" s="313"/>
      <c r="E26" s="313"/>
      <c r="F26" s="313"/>
      <c r="G26" s="313"/>
      <c r="H26" s="314"/>
      <c r="I26" s="1">
        <v>21</v>
      </c>
      <c r="J26" s="88">
        <v>-365538047</v>
      </c>
      <c r="K26" s="88">
        <v>-30367613</v>
      </c>
    </row>
    <row r="27" spans="1:11" ht="23.25" customHeight="1" x14ac:dyDescent="0.2">
      <c r="A27" s="315" t="s">
        <v>102</v>
      </c>
      <c r="B27" s="313"/>
      <c r="C27" s="313"/>
      <c r="D27" s="313"/>
      <c r="E27" s="313"/>
      <c r="F27" s="313"/>
      <c r="G27" s="313"/>
      <c r="H27" s="314"/>
      <c r="I27" s="1">
        <v>22</v>
      </c>
      <c r="J27" s="98">
        <f>J6+J13+J22</f>
        <v>191065701</v>
      </c>
      <c r="K27" s="98">
        <f>K6+K13+K22</f>
        <v>1661968360.5971999</v>
      </c>
    </row>
    <row r="28" spans="1:11" x14ac:dyDescent="0.2">
      <c r="A28" s="325" t="s">
        <v>101</v>
      </c>
      <c r="B28" s="326"/>
      <c r="C28" s="326"/>
      <c r="D28" s="326"/>
      <c r="E28" s="326"/>
      <c r="F28" s="326"/>
      <c r="G28" s="326"/>
      <c r="H28" s="327"/>
      <c r="I28" s="1">
        <v>23</v>
      </c>
      <c r="J28" s="88">
        <v>-857558</v>
      </c>
      <c r="K28" s="88">
        <v>-1342349</v>
      </c>
    </row>
    <row r="29" spans="1:11" x14ac:dyDescent="0.2">
      <c r="A29" s="328" t="s">
        <v>68</v>
      </c>
      <c r="B29" s="329"/>
      <c r="C29" s="329"/>
      <c r="D29" s="329"/>
      <c r="E29" s="329"/>
      <c r="F29" s="329"/>
      <c r="G29" s="329"/>
      <c r="H29" s="330"/>
      <c r="I29" s="1">
        <v>24</v>
      </c>
      <c r="J29" s="99">
        <f>J27+J28</f>
        <v>190208143</v>
      </c>
      <c r="K29" s="99">
        <f>K27+K28</f>
        <v>1660626011.5971999</v>
      </c>
    </row>
    <row r="30" spans="1:11" x14ac:dyDescent="0.2">
      <c r="A30" s="305" t="s">
        <v>103</v>
      </c>
      <c r="B30" s="306"/>
      <c r="C30" s="306"/>
      <c r="D30" s="306"/>
      <c r="E30" s="306"/>
      <c r="F30" s="306"/>
      <c r="G30" s="306"/>
      <c r="H30" s="306"/>
      <c r="I30" s="307"/>
      <c r="J30" s="307"/>
      <c r="K30" s="308"/>
    </row>
    <row r="31" spans="1:11" x14ac:dyDescent="0.2">
      <c r="A31" s="321" t="s">
        <v>104</v>
      </c>
      <c r="B31" s="322"/>
      <c r="C31" s="322"/>
      <c r="D31" s="322"/>
      <c r="E31" s="322"/>
      <c r="F31" s="322"/>
      <c r="G31" s="322"/>
      <c r="H31" s="323"/>
      <c r="I31" s="1">
        <v>25</v>
      </c>
      <c r="J31" s="14">
        <f>SUM(J32:J36)</f>
        <v>82057602</v>
      </c>
      <c r="K31" s="14">
        <f>SUM(K32:K36)</f>
        <v>143283737</v>
      </c>
    </row>
    <row r="32" spans="1:11" ht="23.25" customHeight="1" x14ac:dyDescent="0.2">
      <c r="A32" s="312" t="s">
        <v>121</v>
      </c>
      <c r="B32" s="313"/>
      <c r="C32" s="313"/>
      <c r="D32" s="313"/>
      <c r="E32" s="313"/>
      <c r="F32" s="313"/>
      <c r="G32" s="313"/>
      <c r="H32" s="314"/>
      <c r="I32" s="1">
        <v>26</v>
      </c>
      <c r="J32" s="88">
        <v>-42125587</v>
      </c>
      <c r="K32" s="88">
        <v>-42658845</v>
      </c>
    </row>
    <row r="33" spans="1:11" ht="25.5" customHeight="1" x14ac:dyDescent="0.2">
      <c r="A33" s="312" t="s">
        <v>105</v>
      </c>
      <c r="B33" s="313"/>
      <c r="C33" s="313"/>
      <c r="D33" s="313"/>
      <c r="E33" s="313"/>
      <c r="F33" s="313"/>
      <c r="G33" s="313"/>
      <c r="H33" s="314"/>
      <c r="I33" s="1">
        <v>27</v>
      </c>
      <c r="J33" s="181">
        <v>0</v>
      </c>
      <c r="K33" s="181">
        <v>0</v>
      </c>
    </row>
    <row r="34" spans="1:11" ht="23.25" customHeight="1" x14ac:dyDescent="0.2">
      <c r="A34" s="312" t="s">
        <v>106</v>
      </c>
      <c r="B34" s="313"/>
      <c r="C34" s="313"/>
      <c r="D34" s="313"/>
      <c r="E34" s="313"/>
      <c r="F34" s="313"/>
      <c r="G34" s="313"/>
      <c r="H34" s="314"/>
      <c r="I34" s="1">
        <v>28</v>
      </c>
      <c r="J34" s="88">
        <v>123227604</v>
      </c>
      <c r="K34" s="88">
        <v>184967663</v>
      </c>
    </row>
    <row r="35" spans="1:11" x14ac:dyDescent="0.2">
      <c r="A35" s="312" t="s">
        <v>107</v>
      </c>
      <c r="B35" s="313"/>
      <c r="C35" s="313"/>
      <c r="D35" s="313"/>
      <c r="E35" s="313"/>
      <c r="F35" s="313"/>
      <c r="G35" s="313"/>
      <c r="H35" s="314"/>
      <c r="I35" s="1">
        <v>29</v>
      </c>
      <c r="J35" s="88">
        <v>955585</v>
      </c>
      <c r="K35" s="88">
        <v>974919</v>
      </c>
    </row>
    <row r="36" spans="1:11" x14ac:dyDescent="0.2">
      <c r="A36" s="312" t="s">
        <v>108</v>
      </c>
      <c r="B36" s="313"/>
      <c r="C36" s="313"/>
      <c r="D36" s="313"/>
      <c r="E36" s="313"/>
      <c r="F36" s="313"/>
      <c r="G36" s="313"/>
      <c r="H36" s="314"/>
      <c r="I36" s="1">
        <v>30</v>
      </c>
      <c r="J36" s="181">
        <v>0</v>
      </c>
      <c r="K36" s="181">
        <v>0</v>
      </c>
    </row>
    <row r="37" spans="1:11" x14ac:dyDescent="0.2">
      <c r="A37" s="305" t="s">
        <v>109</v>
      </c>
      <c r="B37" s="306"/>
      <c r="C37" s="306"/>
      <c r="D37" s="306"/>
      <c r="E37" s="306"/>
      <c r="F37" s="306"/>
      <c r="G37" s="306"/>
      <c r="H37" s="306"/>
      <c r="I37" s="307"/>
      <c r="J37" s="307"/>
      <c r="K37" s="308"/>
    </row>
    <row r="38" spans="1:11" x14ac:dyDescent="0.2">
      <c r="A38" s="321" t="s">
        <v>116</v>
      </c>
      <c r="B38" s="322"/>
      <c r="C38" s="322"/>
      <c r="D38" s="322"/>
      <c r="E38" s="322"/>
      <c r="F38" s="322"/>
      <c r="G38" s="322"/>
      <c r="H38" s="323"/>
      <c r="I38" s="1">
        <v>31</v>
      </c>
      <c r="J38" s="100">
        <f>SUM(J39:J44)</f>
        <v>-326508925</v>
      </c>
      <c r="K38" s="100">
        <f>SUM(K39:K44)</f>
        <v>-37163725</v>
      </c>
    </row>
    <row r="39" spans="1:11" x14ac:dyDescent="0.2">
      <c r="A39" s="312" t="s">
        <v>110</v>
      </c>
      <c r="B39" s="313"/>
      <c r="C39" s="313"/>
      <c r="D39" s="313"/>
      <c r="E39" s="313"/>
      <c r="F39" s="313"/>
      <c r="G39" s="313"/>
      <c r="H39" s="314"/>
      <c r="I39" s="1">
        <v>32</v>
      </c>
      <c r="J39" s="88">
        <v>-295746710</v>
      </c>
      <c r="K39" s="88">
        <v>-37163725</v>
      </c>
    </row>
    <row r="40" spans="1:11" x14ac:dyDescent="0.2">
      <c r="A40" s="312" t="s">
        <v>111</v>
      </c>
      <c r="B40" s="313"/>
      <c r="C40" s="313"/>
      <c r="D40" s="313"/>
      <c r="E40" s="313"/>
      <c r="F40" s="313"/>
      <c r="G40" s="313"/>
      <c r="H40" s="314"/>
      <c r="I40" s="1">
        <v>33</v>
      </c>
      <c r="J40" s="181">
        <v>0</v>
      </c>
      <c r="K40" s="181">
        <v>0</v>
      </c>
    </row>
    <row r="41" spans="1:11" x14ac:dyDescent="0.2">
      <c r="A41" s="312" t="s">
        <v>112</v>
      </c>
      <c r="B41" s="313"/>
      <c r="C41" s="313"/>
      <c r="D41" s="313"/>
      <c r="E41" s="313"/>
      <c r="F41" s="313"/>
      <c r="G41" s="313"/>
      <c r="H41" s="314"/>
      <c r="I41" s="1">
        <v>34</v>
      </c>
      <c r="J41" s="181">
        <v>0</v>
      </c>
      <c r="K41" s="181">
        <v>0</v>
      </c>
    </row>
    <row r="42" spans="1:11" x14ac:dyDescent="0.2">
      <c r="A42" s="312" t="s">
        <v>113</v>
      </c>
      <c r="B42" s="313"/>
      <c r="C42" s="313"/>
      <c r="D42" s="313"/>
      <c r="E42" s="313"/>
      <c r="F42" s="313"/>
      <c r="G42" s="313"/>
      <c r="H42" s="314"/>
      <c r="I42" s="1">
        <v>35</v>
      </c>
      <c r="J42" s="181">
        <v>0</v>
      </c>
      <c r="K42" s="181">
        <v>0</v>
      </c>
    </row>
    <row r="43" spans="1:11" x14ac:dyDescent="0.2">
      <c r="A43" s="312" t="s">
        <v>114</v>
      </c>
      <c r="B43" s="313"/>
      <c r="C43" s="313"/>
      <c r="D43" s="313"/>
      <c r="E43" s="313"/>
      <c r="F43" s="313"/>
      <c r="G43" s="313"/>
      <c r="H43" s="314"/>
      <c r="I43" s="1">
        <v>36</v>
      </c>
      <c r="J43" s="88">
        <v>-30762215</v>
      </c>
      <c r="K43" s="181">
        <v>0</v>
      </c>
    </row>
    <row r="44" spans="1:11" x14ac:dyDescent="0.2">
      <c r="A44" s="312" t="s">
        <v>115</v>
      </c>
      <c r="B44" s="313"/>
      <c r="C44" s="313"/>
      <c r="D44" s="313"/>
      <c r="E44" s="313"/>
      <c r="F44" s="313"/>
      <c r="G44" s="313"/>
      <c r="H44" s="314"/>
      <c r="I44" s="1">
        <v>37</v>
      </c>
      <c r="J44" s="181">
        <v>0</v>
      </c>
      <c r="K44" s="181">
        <v>0</v>
      </c>
    </row>
    <row r="45" spans="1:11" ht="23.25" customHeight="1" x14ac:dyDescent="0.2">
      <c r="A45" s="334" t="s">
        <v>117</v>
      </c>
      <c r="B45" s="335"/>
      <c r="C45" s="335"/>
      <c r="D45" s="335"/>
      <c r="E45" s="335"/>
      <c r="F45" s="335"/>
      <c r="G45" s="335"/>
      <c r="H45" s="336"/>
      <c r="I45" s="1">
        <v>38</v>
      </c>
      <c r="J45" s="98">
        <f>J29+J31+J38</f>
        <v>-54243180</v>
      </c>
      <c r="K45" s="98">
        <f>K29+K31+K38</f>
        <v>1766746023.5971999</v>
      </c>
    </row>
    <row r="46" spans="1:11" x14ac:dyDescent="0.2">
      <c r="A46" s="312" t="s">
        <v>118</v>
      </c>
      <c r="B46" s="313"/>
      <c r="C46" s="313"/>
      <c r="D46" s="313"/>
      <c r="E46" s="313"/>
      <c r="F46" s="313"/>
      <c r="G46" s="313"/>
      <c r="H46" s="314"/>
      <c r="I46" s="1">
        <v>39</v>
      </c>
      <c r="J46" s="88">
        <v>813257</v>
      </c>
      <c r="K46" s="88">
        <v>-4982723</v>
      </c>
    </row>
    <row r="47" spans="1:11" x14ac:dyDescent="0.2">
      <c r="A47" s="334" t="s">
        <v>9</v>
      </c>
      <c r="B47" s="335"/>
      <c r="C47" s="335"/>
      <c r="D47" s="335"/>
      <c r="E47" s="335"/>
      <c r="F47" s="335"/>
      <c r="G47" s="335"/>
      <c r="H47" s="336"/>
      <c r="I47" s="1">
        <v>40</v>
      </c>
      <c r="J47" s="98">
        <f>J45+J46</f>
        <v>-53429923</v>
      </c>
      <c r="K47" s="98">
        <f>K45+K46</f>
        <v>1761763300.5971999</v>
      </c>
    </row>
    <row r="48" spans="1:11" x14ac:dyDescent="0.2">
      <c r="A48" s="315" t="s">
        <v>119</v>
      </c>
      <c r="B48" s="313"/>
      <c r="C48" s="313"/>
      <c r="D48" s="313"/>
      <c r="E48" s="313"/>
      <c r="F48" s="313"/>
      <c r="G48" s="313"/>
      <c r="H48" s="314"/>
      <c r="I48" s="2">
        <v>41</v>
      </c>
      <c r="J48" s="88">
        <v>3224601265</v>
      </c>
      <c r="K48" s="88">
        <v>3171171342</v>
      </c>
    </row>
    <row r="49" spans="1:11" x14ac:dyDescent="0.2">
      <c r="A49" s="331" t="s">
        <v>120</v>
      </c>
      <c r="B49" s="332"/>
      <c r="C49" s="332"/>
      <c r="D49" s="332"/>
      <c r="E49" s="332"/>
      <c r="F49" s="332"/>
      <c r="G49" s="332"/>
      <c r="H49" s="333"/>
      <c r="I49" s="4">
        <v>42</v>
      </c>
      <c r="J49" s="99">
        <f>IF(J47+J48&gt;=0,J47+J48,0)</f>
        <v>3171171342</v>
      </c>
      <c r="K49" s="99">
        <f>IF(K47+K48&gt;=0,K47+K48,0)</f>
        <v>4932934642.5972004</v>
      </c>
    </row>
    <row r="52" spans="1:11" x14ac:dyDescent="0.2">
      <c r="J52" s="94"/>
    </row>
  </sheetData>
  <protectedRanges>
    <protectedRange sqref="E2:F2 H2:I2" name="Range1_1"/>
  </protectedRanges>
  <mergeCells count="52">
    <mergeCell ref="A49:H49"/>
    <mergeCell ref="A43:H43"/>
    <mergeCell ref="A44:H44"/>
    <mergeCell ref="A45:H45"/>
    <mergeCell ref="A46:H46"/>
    <mergeCell ref="A47:H47"/>
    <mergeCell ref="A48:H48"/>
    <mergeCell ref="A41:H41"/>
    <mergeCell ref="A42:H42"/>
    <mergeCell ref="A35:H35"/>
    <mergeCell ref="A36:H36"/>
    <mergeCell ref="A1:K1"/>
    <mergeCell ref="E2:F2"/>
    <mergeCell ref="C2:D2"/>
    <mergeCell ref="H2:I2"/>
    <mergeCell ref="J2:K2"/>
    <mergeCell ref="A37:K37"/>
    <mergeCell ref="A38:H38"/>
    <mergeCell ref="A39:H39"/>
    <mergeCell ref="A40:H40"/>
    <mergeCell ref="A27:H27"/>
    <mergeCell ref="A28:H28"/>
    <mergeCell ref="A29:H29"/>
    <mergeCell ref="A24:H24"/>
    <mergeCell ref="A25:H25"/>
    <mergeCell ref="A30:K30"/>
    <mergeCell ref="A33:H33"/>
    <mergeCell ref="A34:H34"/>
    <mergeCell ref="A31:H31"/>
    <mergeCell ref="A32:H32"/>
    <mergeCell ref="A26:H26"/>
    <mergeCell ref="A22:H22"/>
    <mergeCell ref="A23:H23"/>
    <mergeCell ref="A7:H7"/>
    <mergeCell ref="A8:H8"/>
    <mergeCell ref="A19:H19"/>
    <mergeCell ref="A20:H20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3:H3"/>
    <mergeCell ref="A4:H4"/>
    <mergeCell ref="A5:K5"/>
    <mergeCell ref="A6:H6"/>
    <mergeCell ref="A21:H21"/>
  </mergeCells>
  <phoneticPr fontId="3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48:K48 J46:K46 J32:K36 J7:K12 J28:K29 J14:K21 J23:K26 J39:K44">
      <formula1>9999999999</formula1>
    </dataValidation>
  </dataValidations>
  <pageMargins left="0.75" right="0.75" top="1" bottom="1" header="0.5" footer="0.5"/>
  <pageSetup paperSize="9" scale="72" orientation="portrait" r:id="rId1"/>
  <headerFooter alignWithMargins="0"/>
  <ignoredErrors>
    <ignoredError sqref="J45:K45 J13:K13 J7 J22:K22 J27:K27 J47:K47" unlockedFormula="1"/>
    <ignoredError sqref="J4:K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25"/>
  <sheetViews>
    <sheetView zoomScaleNormal="100" zoomScaleSheetLayoutView="100" workbookViewId="0">
      <selection sqref="A1:L22"/>
    </sheetView>
  </sheetViews>
  <sheetFormatPr defaultRowHeight="12.75" x14ac:dyDescent="0.2"/>
  <cols>
    <col min="1" max="2" width="9.140625" style="17"/>
    <col min="3" max="3" width="30.5703125" style="17" customWidth="1"/>
    <col min="4" max="4" width="9.140625" style="17"/>
    <col min="5" max="12" width="17.7109375" style="17" customWidth="1"/>
    <col min="13" max="16384" width="9.140625" style="17"/>
  </cols>
  <sheetData>
    <row r="1" spans="1:12" ht="15.75" x14ac:dyDescent="0.25">
      <c r="A1" s="301" t="s">
        <v>4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</row>
    <row r="2" spans="1:12" ht="12.75" customHeight="1" x14ac:dyDescent="0.2">
      <c r="A2" s="165"/>
      <c r="B2" s="165"/>
      <c r="C2" s="362" t="s">
        <v>191</v>
      </c>
      <c r="D2" s="363"/>
      <c r="E2" s="271" t="s">
        <v>319</v>
      </c>
      <c r="F2" s="272"/>
      <c r="G2" s="187" t="s">
        <v>73</v>
      </c>
      <c r="H2" s="271" t="s">
        <v>311</v>
      </c>
      <c r="I2" s="272"/>
      <c r="J2" s="165"/>
      <c r="K2" s="287" t="s">
        <v>195</v>
      </c>
      <c r="L2" s="287"/>
    </row>
    <row r="3" spans="1:12" ht="12.75" customHeight="1" x14ac:dyDescent="0.2">
      <c r="A3" s="346" t="s">
        <v>158</v>
      </c>
      <c r="B3" s="347"/>
      <c r="C3" s="348"/>
      <c r="D3" s="352" t="s">
        <v>197</v>
      </c>
      <c r="E3" s="354" t="s">
        <v>153</v>
      </c>
      <c r="F3" s="355"/>
      <c r="G3" s="355"/>
      <c r="H3" s="355"/>
      <c r="I3" s="355"/>
      <c r="J3" s="355"/>
      <c r="K3" s="339" t="s">
        <v>155</v>
      </c>
      <c r="L3" s="339" t="s">
        <v>156</v>
      </c>
    </row>
    <row r="4" spans="1:12" ht="45.75" thickBot="1" x14ac:dyDescent="0.25">
      <c r="A4" s="349"/>
      <c r="B4" s="350"/>
      <c r="C4" s="351"/>
      <c r="D4" s="353"/>
      <c r="E4" s="24" t="s">
        <v>177</v>
      </c>
      <c r="F4" s="24" t="s">
        <v>38</v>
      </c>
      <c r="G4" s="24" t="s">
        <v>152</v>
      </c>
      <c r="H4" s="24" t="s">
        <v>154</v>
      </c>
      <c r="I4" s="24" t="s">
        <v>168</v>
      </c>
      <c r="J4" s="27" t="s">
        <v>157</v>
      </c>
      <c r="K4" s="340"/>
      <c r="L4" s="340"/>
    </row>
    <row r="5" spans="1:12" x14ac:dyDescent="0.2">
      <c r="A5" s="341">
        <v>1</v>
      </c>
      <c r="B5" s="342"/>
      <c r="C5" s="343"/>
      <c r="D5" s="28">
        <v>2</v>
      </c>
      <c r="E5" s="26" t="s">
        <v>187</v>
      </c>
      <c r="F5" s="26" t="s">
        <v>188</v>
      </c>
      <c r="G5" s="26" t="s">
        <v>198</v>
      </c>
      <c r="H5" s="26" t="s">
        <v>199</v>
      </c>
      <c r="I5" s="26" t="s">
        <v>200</v>
      </c>
      <c r="J5" s="26" t="s">
        <v>201</v>
      </c>
      <c r="K5" s="26" t="s">
        <v>202</v>
      </c>
      <c r="L5" s="26" t="s">
        <v>203</v>
      </c>
    </row>
    <row r="6" spans="1:12" x14ac:dyDescent="0.2">
      <c r="A6" s="344" t="s">
        <v>160</v>
      </c>
      <c r="B6" s="345"/>
      <c r="C6" s="345"/>
      <c r="D6" s="8">
        <v>1</v>
      </c>
      <c r="E6" s="93">
        <v>1214775000</v>
      </c>
      <c r="F6" s="93">
        <v>-477000</v>
      </c>
      <c r="G6" s="93">
        <v>369783858</v>
      </c>
      <c r="H6" s="93">
        <v>86030542</v>
      </c>
      <c r="I6" s="93">
        <v>190502935</v>
      </c>
      <c r="J6" s="93">
        <v>84690116</v>
      </c>
      <c r="K6" s="188">
        <v>0</v>
      </c>
      <c r="L6" s="93">
        <f>SUM(E6:K6)</f>
        <v>1945305451</v>
      </c>
    </row>
    <row r="7" spans="1:12" ht="18.75" customHeight="1" x14ac:dyDescent="0.2">
      <c r="A7" s="337" t="s">
        <v>161</v>
      </c>
      <c r="B7" s="338"/>
      <c r="C7" s="338"/>
      <c r="D7" s="1">
        <v>2</v>
      </c>
      <c r="E7" s="189">
        <v>0</v>
      </c>
      <c r="F7" s="189">
        <v>0</v>
      </c>
      <c r="G7" s="189">
        <v>0</v>
      </c>
      <c r="H7" s="92">
        <v>-44875777</v>
      </c>
      <c r="I7" s="92">
        <v>-7016311</v>
      </c>
      <c r="J7" s="92">
        <v>0</v>
      </c>
      <c r="K7" s="189">
        <v>0</v>
      </c>
      <c r="L7" s="92">
        <f>+SUM(E7:K7)</f>
        <v>-51892088</v>
      </c>
    </row>
    <row r="8" spans="1:12" ht="15.75" customHeight="1" x14ac:dyDescent="0.2">
      <c r="A8" s="358" t="s">
        <v>162</v>
      </c>
      <c r="B8" s="359"/>
      <c r="C8" s="359"/>
      <c r="D8" s="1">
        <v>3</v>
      </c>
      <c r="E8" s="96">
        <f>SUM(E6:E7)</f>
        <v>1214775000</v>
      </c>
      <c r="F8" s="96">
        <f t="shared" ref="F8:L8" si="0">SUM(F6:F7)</f>
        <v>-477000</v>
      </c>
      <c r="G8" s="96">
        <f t="shared" si="0"/>
        <v>369783858</v>
      </c>
      <c r="H8" s="96">
        <f t="shared" si="0"/>
        <v>41154765</v>
      </c>
      <c r="I8" s="96">
        <f t="shared" si="0"/>
        <v>183486624</v>
      </c>
      <c r="J8" s="96">
        <f t="shared" si="0"/>
        <v>84690116</v>
      </c>
      <c r="K8" s="190">
        <f t="shared" si="0"/>
        <v>0</v>
      </c>
      <c r="L8" s="96">
        <f t="shared" si="0"/>
        <v>1893413363</v>
      </c>
    </row>
    <row r="9" spans="1:12" ht="14.25" customHeight="1" x14ac:dyDescent="0.2">
      <c r="A9" s="337" t="s">
        <v>163</v>
      </c>
      <c r="B9" s="338"/>
      <c r="C9" s="338"/>
      <c r="D9" s="1">
        <v>4</v>
      </c>
      <c r="E9" s="189">
        <v>0</v>
      </c>
      <c r="F9" s="189">
        <v>0</v>
      </c>
      <c r="G9" s="189">
        <v>0</v>
      </c>
      <c r="H9" s="189">
        <v>0</v>
      </c>
      <c r="I9" s="189">
        <v>0</v>
      </c>
      <c r="J9" s="92">
        <v>-6744613</v>
      </c>
      <c r="K9" s="189">
        <v>0</v>
      </c>
      <c r="L9" s="92">
        <f>+SUM(E9:K9)</f>
        <v>-6744613</v>
      </c>
    </row>
    <row r="10" spans="1:12" ht="26.25" customHeight="1" x14ac:dyDescent="0.2">
      <c r="A10" s="337" t="s">
        <v>164</v>
      </c>
      <c r="B10" s="338"/>
      <c r="C10" s="338"/>
      <c r="D10" s="1">
        <v>5</v>
      </c>
      <c r="E10" s="189">
        <v>0</v>
      </c>
      <c r="F10" s="189">
        <v>0</v>
      </c>
      <c r="G10" s="189">
        <v>0</v>
      </c>
      <c r="H10" s="189">
        <v>0</v>
      </c>
      <c r="I10" s="189">
        <v>0</v>
      </c>
      <c r="J10" s="92">
        <v>18934865</v>
      </c>
      <c r="K10" s="189">
        <v>0</v>
      </c>
      <c r="L10" s="92">
        <f t="shared" ref="L10:L12" si="1">+SUM(E10:K10)</f>
        <v>18934865</v>
      </c>
    </row>
    <row r="11" spans="1:12" ht="18.75" customHeight="1" x14ac:dyDescent="0.2">
      <c r="A11" s="337" t="s">
        <v>165</v>
      </c>
      <c r="B11" s="338"/>
      <c r="C11" s="338"/>
      <c r="D11" s="1">
        <v>6</v>
      </c>
      <c r="E11" s="189">
        <v>0</v>
      </c>
      <c r="F11" s="189">
        <v>0</v>
      </c>
      <c r="G11" s="92">
        <v>13093</v>
      </c>
      <c r="H11" s="189">
        <v>0</v>
      </c>
      <c r="I11" s="189">
        <v>0</v>
      </c>
      <c r="J11" s="92">
        <v>-2194245</v>
      </c>
      <c r="K11" s="189">
        <v>0</v>
      </c>
      <c r="L11" s="92">
        <f t="shared" si="1"/>
        <v>-2181152</v>
      </c>
    </row>
    <row r="12" spans="1:12" ht="18" customHeight="1" x14ac:dyDescent="0.2">
      <c r="A12" s="337" t="s">
        <v>166</v>
      </c>
      <c r="B12" s="338"/>
      <c r="C12" s="338"/>
      <c r="D12" s="1">
        <v>7</v>
      </c>
      <c r="E12" s="189">
        <v>0</v>
      </c>
      <c r="F12" s="189">
        <v>0</v>
      </c>
      <c r="G12" s="92">
        <v>-72739</v>
      </c>
      <c r="H12" s="189">
        <v>0</v>
      </c>
      <c r="I12" s="189">
        <v>0</v>
      </c>
      <c r="J12" s="92">
        <v>-428909</v>
      </c>
      <c r="K12" s="189">
        <v>0</v>
      </c>
      <c r="L12" s="92">
        <f t="shared" si="1"/>
        <v>-501648</v>
      </c>
    </row>
    <row r="13" spans="1:12" ht="24" customHeight="1" x14ac:dyDescent="0.2">
      <c r="A13" s="358" t="s">
        <v>167</v>
      </c>
      <c r="B13" s="359"/>
      <c r="C13" s="359"/>
      <c r="D13" s="1">
        <v>8</v>
      </c>
      <c r="E13" s="190">
        <f>SUM(E9:E12)</f>
        <v>0</v>
      </c>
      <c r="F13" s="190">
        <f t="shared" ref="F13:L13" si="2">SUM(F9:F12)</f>
        <v>0</v>
      </c>
      <c r="G13" s="96">
        <f t="shared" si="2"/>
        <v>-59646</v>
      </c>
      <c r="H13" s="190">
        <f t="shared" si="2"/>
        <v>0</v>
      </c>
      <c r="I13" s="190">
        <f t="shared" si="2"/>
        <v>0</v>
      </c>
      <c r="J13" s="96">
        <f t="shared" si="2"/>
        <v>9567098</v>
      </c>
      <c r="K13" s="190">
        <f t="shared" si="2"/>
        <v>0</v>
      </c>
      <c r="L13" s="96">
        <f t="shared" si="2"/>
        <v>9507452</v>
      </c>
    </row>
    <row r="14" spans="1:12" x14ac:dyDescent="0.2">
      <c r="A14" s="337" t="s">
        <v>168</v>
      </c>
      <c r="B14" s="338"/>
      <c r="C14" s="338"/>
      <c r="D14" s="1">
        <v>9</v>
      </c>
      <c r="E14" s="189">
        <v>0</v>
      </c>
      <c r="F14" s="189">
        <v>0</v>
      </c>
      <c r="G14" s="189">
        <v>0</v>
      </c>
      <c r="H14" s="189">
        <v>0</v>
      </c>
      <c r="I14" s="92">
        <v>7898428</v>
      </c>
      <c r="J14" s="189">
        <v>0</v>
      </c>
      <c r="K14" s="189">
        <v>0</v>
      </c>
      <c r="L14" s="92">
        <f>SUM(E14:K14)</f>
        <v>7898428</v>
      </c>
    </row>
    <row r="15" spans="1:12" x14ac:dyDescent="0.2">
      <c r="A15" s="358" t="s">
        <v>169</v>
      </c>
      <c r="B15" s="359"/>
      <c r="C15" s="359"/>
      <c r="D15" s="1">
        <v>10</v>
      </c>
      <c r="E15" s="190">
        <f>SUM(E13:E14)</f>
        <v>0</v>
      </c>
      <c r="F15" s="190">
        <f t="shared" ref="F15:L15" si="3">SUM(F13:F14)</f>
        <v>0</v>
      </c>
      <c r="G15" s="96">
        <f t="shared" si="3"/>
        <v>-59646</v>
      </c>
      <c r="H15" s="190">
        <f t="shared" si="3"/>
        <v>0</v>
      </c>
      <c r="I15" s="96">
        <f t="shared" si="3"/>
        <v>7898428</v>
      </c>
      <c r="J15" s="96">
        <f t="shared" si="3"/>
        <v>9567098</v>
      </c>
      <c r="K15" s="190">
        <f t="shared" si="3"/>
        <v>0</v>
      </c>
      <c r="L15" s="96">
        <f t="shared" si="3"/>
        <v>17405880</v>
      </c>
    </row>
    <row r="16" spans="1:12" x14ac:dyDescent="0.2">
      <c r="A16" s="337" t="s">
        <v>170</v>
      </c>
      <c r="B16" s="338"/>
      <c r="C16" s="338"/>
      <c r="D16" s="1">
        <v>11</v>
      </c>
      <c r="E16" s="189">
        <v>0</v>
      </c>
      <c r="F16" s="189">
        <v>0</v>
      </c>
      <c r="G16" s="189">
        <v>0</v>
      </c>
      <c r="H16" s="189">
        <v>0</v>
      </c>
      <c r="I16" s="189">
        <v>0</v>
      </c>
      <c r="J16" s="189">
        <v>0</v>
      </c>
      <c r="K16" s="189">
        <v>0</v>
      </c>
      <c r="L16" s="189">
        <f>SUM(E16:K16)</f>
        <v>0</v>
      </c>
    </row>
    <row r="17" spans="1:12" x14ac:dyDescent="0.2">
      <c r="A17" s="337" t="s">
        <v>171</v>
      </c>
      <c r="B17" s="338"/>
      <c r="C17" s="338"/>
      <c r="D17" s="1">
        <v>12</v>
      </c>
      <c r="E17" s="189">
        <v>0</v>
      </c>
      <c r="F17" s="189">
        <v>0</v>
      </c>
      <c r="G17" s="189">
        <v>0</v>
      </c>
      <c r="H17" s="189">
        <v>0</v>
      </c>
      <c r="I17" s="189">
        <v>0</v>
      </c>
      <c r="J17" s="189">
        <v>0</v>
      </c>
      <c r="K17" s="189">
        <v>0</v>
      </c>
      <c r="L17" s="189">
        <f t="shared" ref="L17:L20" si="4">SUM(E17:K17)</f>
        <v>0</v>
      </c>
    </row>
    <row r="18" spans="1:12" x14ac:dyDescent="0.2">
      <c r="A18" s="337" t="s">
        <v>172</v>
      </c>
      <c r="B18" s="338"/>
      <c r="C18" s="338"/>
      <c r="D18" s="1">
        <v>13</v>
      </c>
      <c r="E18" s="189">
        <v>0</v>
      </c>
      <c r="F18" s="189">
        <v>0</v>
      </c>
      <c r="G18" s="189">
        <v>0</v>
      </c>
      <c r="H18" s="92">
        <v>-7016311</v>
      </c>
      <c r="I18" s="92">
        <v>7016311</v>
      </c>
      <c r="J18" s="189">
        <v>0</v>
      </c>
      <c r="K18" s="189">
        <v>0</v>
      </c>
      <c r="L18" s="189">
        <f t="shared" si="4"/>
        <v>0</v>
      </c>
    </row>
    <row r="19" spans="1:12" x14ac:dyDescent="0.2">
      <c r="A19" s="337" t="s">
        <v>173</v>
      </c>
      <c r="B19" s="338"/>
      <c r="C19" s="338"/>
      <c r="D19" s="1">
        <v>14</v>
      </c>
      <c r="E19" s="189">
        <v>0</v>
      </c>
      <c r="F19" s="189">
        <v>0</v>
      </c>
      <c r="G19" s="92">
        <v>94272687</v>
      </c>
      <c r="H19" s="92">
        <v>96230248</v>
      </c>
      <c r="I19" s="92">
        <v>-190502935</v>
      </c>
      <c r="J19" s="189">
        <v>0</v>
      </c>
      <c r="K19" s="189">
        <v>0</v>
      </c>
      <c r="L19" s="189">
        <f t="shared" si="4"/>
        <v>0</v>
      </c>
    </row>
    <row r="20" spans="1:12" x14ac:dyDescent="0.2">
      <c r="A20" s="337" t="s">
        <v>174</v>
      </c>
      <c r="B20" s="338"/>
      <c r="C20" s="338"/>
      <c r="D20" s="1">
        <v>15</v>
      </c>
      <c r="E20" s="189">
        <v>0</v>
      </c>
      <c r="F20" s="189">
        <v>0</v>
      </c>
      <c r="G20" s="189">
        <v>0</v>
      </c>
      <c r="H20" s="189">
        <v>0</v>
      </c>
      <c r="I20" s="189">
        <v>0</v>
      </c>
      <c r="J20" s="189">
        <v>0</v>
      </c>
      <c r="K20" s="189">
        <v>0</v>
      </c>
      <c r="L20" s="189">
        <f t="shared" si="4"/>
        <v>0</v>
      </c>
    </row>
    <row r="21" spans="1:12" x14ac:dyDescent="0.2">
      <c r="A21" s="358" t="s">
        <v>175</v>
      </c>
      <c r="B21" s="359"/>
      <c r="C21" s="359"/>
      <c r="D21" s="1">
        <v>16</v>
      </c>
      <c r="E21" s="190">
        <f>SUM(E19:E20)</f>
        <v>0</v>
      </c>
      <c r="F21" s="190">
        <f t="shared" ref="F21:L21" si="5">SUM(F19:F20)</f>
        <v>0</v>
      </c>
      <c r="G21" s="96">
        <f t="shared" si="5"/>
        <v>94272687</v>
      </c>
      <c r="H21" s="96">
        <f t="shared" si="5"/>
        <v>96230248</v>
      </c>
      <c r="I21" s="96">
        <f t="shared" si="5"/>
        <v>-190502935</v>
      </c>
      <c r="J21" s="190">
        <f t="shared" si="5"/>
        <v>0</v>
      </c>
      <c r="K21" s="190">
        <f t="shared" si="5"/>
        <v>0</v>
      </c>
      <c r="L21" s="190">
        <f t="shared" si="5"/>
        <v>0</v>
      </c>
    </row>
    <row r="22" spans="1:12" ht="25.5" customHeight="1" x14ac:dyDescent="0.2">
      <c r="A22" s="360" t="s">
        <v>176</v>
      </c>
      <c r="B22" s="361"/>
      <c r="C22" s="361"/>
      <c r="D22" s="4">
        <v>17</v>
      </c>
      <c r="E22" s="95">
        <f>E8+E15+E16+E17+E18+E21</f>
        <v>1214775000</v>
      </c>
      <c r="F22" s="95">
        <f t="shared" ref="F22:L22" si="6">F8+F15+F16+F17+F18+F21</f>
        <v>-477000</v>
      </c>
      <c r="G22" s="95">
        <f t="shared" si="6"/>
        <v>463996899</v>
      </c>
      <c r="H22" s="95">
        <f t="shared" si="6"/>
        <v>130368702</v>
      </c>
      <c r="I22" s="95">
        <f t="shared" si="6"/>
        <v>7898428</v>
      </c>
      <c r="J22" s="95">
        <f t="shared" si="6"/>
        <v>94257214</v>
      </c>
      <c r="K22" s="191">
        <f t="shared" si="6"/>
        <v>0</v>
      </c>
      <c r="L22" s="95">
        <f t="shared" si="6"/>
        <v>1910819243</v>
      </c>
    </row>
    <row r="23" spans="1:12" x14ac:dyDescent="0.2">
      <c r="A23" s="356" t="s">
        <v>0</v>
      </c>
      <c r="B23" s="357"/>
      <c r="C23" s="357"/>
      <c r="D23" s="357"/>
      <c r="E23" s="357"/>
      <c r="F23" s="357"/>
      <c r="G23" s="357"/>
      <c r="H23" s="357"/>
      <c r="I23" s="357"/>
      <c r="J23" s="357"/>
      <c r="K23" s="357"/>
      <c r="L23" s="357"/>
    </row>
    <row r="24" spans="1:12" x14ac:dyDescent="0.2">
      <c r="G24" s="91"/>
      <c r="H24" s="91"/>
      <c r="I24" s="91"/>
      <c r="J24" s="91"/>
    </row>
    <row r="25" spans="1:12" x14ac:dyDescent="0.2">
      <c r="G25" s="91"/>
      <c r="J25" s="94"/>
      <c r="L25" s="91"/>
    </row>
  </sheetData>
  <protectedRanges>
    <protectedRange sqref="E2:F2 H2:I2" name="Range1"/>
  </protectedRanges>
  <mergeCells count="29">
    <mergeCell ref="A17:C17"/>
    <mergeCell ref="A18:C18"/>
    <mergeCell ref="A1:L1"/>
    <mergeCell ref="E2:F2"/>
    <mergeCell ref="H2:I2"/>
    <mergeCell ref="C2:D2"/>
    <mergeCell ref="A15:C15"/>
    <mergeCell ref="A16:C16"/>
    <mergeCell ref="K2:L2"/>
    <mergeCell ref="A11:C11"/>
    <mergeCell ref="A12:C12"/>
    <mergeCell ref="A13:C13"/>
    <mergeCell ref="A14:C14"/>
    <mergeCell ref="A7:C7"/>
    <mergeCell ref="A8:C8"/>
    <mergeCell ref="A9:C9"/>
    <mergeCell ref="A23:L23"/>
    <mergeCell ref="A19:C19"/>
    <mergeCell ref="A20:C20"/>
    <mergeCell ref="A21:C21"/>
    <mergeCell ref="A22:C22"/>
    <mergeCell ref="A10:C10"/>
    <mergeCell ref="L3:L4"/>
    <mergeCell ref="A5:C5"/>
    <mergeCell ref="A6:C6"/>
    <mergeCell ref="A3:C4"/>
    <mergeCell ref="D3:D4"/>
    <mergeCell ref="E3:J3"/>
    <mergeCell ref="K3:K4"/>
  </mergeCells>
  <phoneticPr fontId="3" type="noConversion"/>
  <dataValidations count="1">
    <dataValidation type="whole" operator="notEqual" allowBlank="1" showInputMessage="1" showErrorMessage="1" errorTitle="Neispravan unos" error="Unose se samo cjelobrojne (pozitivne ili negativne) vrijednosti" sqref="E14:L14 E6:L7 E9:L12 E16:L20">
      <formula1>9999999999</formula1>
    </dataValidation>
  </dataValidations>
  <pageMargins left="0.75" right="0.75" top="1" bottom="1" header="0.5" footer="0.5"/>
  <pageSetup paperSize="9" scale="65" orientation="landscape" r:id="rId1"/>
  <headerFooter alignWithMargins="0"/>
  <ignoredErrors>
    <ignoredError sqref="L7 L6 L20 E15:K15 E13:L13 E8:K8 L9 L10 L11 L12 L14 L16 L17 L18 L19" unlockedFormula="1"/>
    <ignoredError sqref="E5:L5" numberStoredAsText="1"/>
    <ignoredError sqref="L15 L8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G210"/>
  <sheetViews>
    <sheetView topLeftCell="A117" zoomScaleNormal="100" zoomScaleSheetLayoutView="115" workbookViewId="0">
      <selection activeCell="B137" sqref="B137"/>
    </sheetView>
  </sheetViews>
  <sheetFormatPr defaultColWidth="9.140625" defaultRowHeight="12.75" x14ac:dyDescent="0.2"/>
  <cols>
    <col min="1" max="1" width="53" style="45" customWidth="1"/>
    <col min="2" max="3" width="27.7109375" style="30" customWidth="1"/>
    <col min="4" max="5" width="27.7109375" style="31" customWidth="1"/>
    <col min="6" max="6" width="12.7109375" style="32" bestFit="1" customWidth="1"/>
    <col min="7" max="8" width="20.7109375" style="32" customWidth="1"/>
    <col min="9" max="16384" width="9.140625" style="32"/>
  </cols>
  <sheetData>
    <row r="1" spans="1:5" x14ac:dyDescent="0.2">
      <c r="A1" s="29"/>
    </row>
    <row r="2" spans="1:5" x14ac:dyDescent="0.2">
      <c r="A2" s="29"/>
    </row>
    <row r="3" spans="1:5" x14ac:dyDescent="0.2">
      <c r="A3" s="29"/>
    </row>
    <row r="4" spans="1:5" x14ac:dyDescent="0.2">
      <c r="A4" s="29"/>
    </row>
    <row r="5" spans="1:5" x14ac:dyDescent="0.2">
      <c r="A5" s="33" t="s">
        <v>192</v>
      </c>
      <c r="B5" s="34"/>
      <c r="C5" s="34"/>
      <c r="D5" s="35"/>
      <c r="E5" s="35"/>
    </row>
    <row r="6" spans="1:5" x14ac:dyDescent="0.2">
      <c r="A6" s="29"/>
    </row>
    <row r="7" spans="1:5" ht="13.5" thickBot="1" x14ac:dyDescent="0.25">
      <c r="A7" s="36" t="s">
        <v>208</v>
      </c>
      <c r="C7" s="37" t="s">
        <v>209</v>
      </c>
      <c r="E7" s="32"/>
    </row>
    <row r="8" spans="1:5" ht="13.5" thickBot="1" x14ac:dyDescent="0.25">
      <c r="A8" s="38" t="s">
        <v>210</v>
      </c>
      <c r="B8" s="87" t="s">
        <v>293</v>
      </c>
      <c r="C8" s="87" t="s">
        <v>310</v>
      </c>
      <c r="D8" s="32"/>
      <c r="E8" s="32"/>
    </row>
    <row r="9" spans="1:5" x14ac:dyDescent="0.2">
      <c r="A9" s="39" t="s">
        <v>211</v>
      </c>
      <c r="B9" s="40">
        <v>600916177</v>
      </c>
      <c r="C9" s="40">
        <v>579734596</v>
      </c>
      <c r="D9" s="32"/>
      <c r="E9" s="32"/>
    </row>
    <row r="10" spans="1:5" x14ac:dyDescent="0.2">
      <c r="A10" s="41" t="s">
        <v>212</v>
      </c>
      <c r="B10" s="42">
        <v>2104322</v>
      </c>
      <c r="C10" s="42">
        <v>-1125442</v>
      </c>
      <c r="D10" s="32"/>
      <c r="E10" s="32"/>
    </row>
    <row r="11" spans="1:5" ht="13.5" thickBot="1" x14ac:dyDescent="0.25">
      <c r="A11" s="41" t="s">
        <v>213</v>
      </c>
      <c r="B11" s="42">
        <v>130367285</v>
      </c>
      <c r="C11" s="42">
        <v>98289257</v>
      </c>
      <c r="D11" s="32"/>
      <c r="E11" s="32"/>
    </row>
    <row r="12" spans="1:5" ht="13.5" thickBot="1" x14ac:dyDescent="0.25">
      <c r="A12" s="43" t="s">
        <v>214</v>
      </c>
      <c r="B12" s="44">
        <f>SUM(B9:B11)</f>
        <v>733387784</v>
      </c>
      <c r="C12" s="44">
        <f>SUM(C9:C11)</f>
        <v>676898411</v>
      </c>
      <c r="D12" s="32"/>
      <c r="E12" s="32"/>
    </row>
    <row r="13" spans="1:5" x14ac:dyDescent="0.2">
      <c r="B13" s="34"/>
      <c r="C13" s="34"/>
      <c r="D13" s="32"/>
      <c r="E13" s="32"/>
    </row>
    <row r="14" spans="1:5" x14ac:dyDescent="0.2">
      <c r="D14" s="32"/>
      <c r="E14" s="32"/>
    </row>
    <row r="15" spans="1:5" ht="13.5" thickBot="1" x14ac:dyDescent="0.25">
      <c r="A15" s="36" t="s">
        <v>215</v>
      </c>
      <c r="C15" s="37" t="s">
        <v>209</v>
      </c>
      <c r="D15" s="32"/>
      <c r="E15" s="32"/>
    </row>
    <row r="16" spans="1:5" ht="13.5" thickBot="1" x14ac:dyDescent="0.25">
      <c r="A16" s="90" t="s">
        <v>216</v>
      </c>
      <c r="B16" s="87" t="s">
        <v>293</v>
      </c>
      <c r="C16" s="87" t="s">
        <v>310</v>
      </c>
      <c r="D16" s="32"/>
      <c r="E16" s="32"/>
    </row>
    <row r="17" spans="1:5" x14ac:dyDescent="0.2">
      <c r="A17" s="47" t="s">
        <v>217</v>
      </c>
      <c r="B17" s="40">
        <v>18962631</v>
      </c>
      <c r="C17" s="40">
        <v>14083983</v>
      </c>
      <c r="D17" s="32"/>
      <c r="E17" s="32"/>
    </row>
    <row r="18" spans="1:5" ht="13.5" thickBot="1" x14ac:dyDescent="0.25">
      <c r="A18" s="47" t="s">
        <v>218</v>
      </c>
      <c r="B18" s="56">
        <v>194976971</v>
      </c>
      <c r="C18" s="56">
        <v>125351691</v>
      </c>
      <c r="D18" s="32"/>
      <c r="E18" s="32"/>
    </row>
    <row r="19" spans="1:5" ht="13.5" thickBot="1" x14ac:dyDescent="0.25">
      <c r="A19" s="48" t="s">
        <v>214</v>
      </c>
      <c r="B19" s="49">
        <f>+SUM(B17:B18)</f>
        <v>213939602</v>
      </c>
      <c r="C19" s="49">
        <f>+SUM(C17:C18)</f>
        <v>139435674</v>
      </c>
      <c r="D19" s="32"/>
      <c r="E19" s="32"/>
    </row>
    <row r="20" spans="1:5" x14ac:dyDescent="0.2">
      <c r="B20" s="34"/>
      <c r="C20" s="34"/>
      <c r="D20" s="32"/>
      <c r="E20" s="32"/>
    </row>
    <row r="21" spans="1:5" x14ac:dyDescent="0.2">
      <c r="D21" s="32"/>
      <c r="E21" s="32"/>
    </row>
    <row r="22" spans="1:5" ht="13.5" thickBot="1" x14ac:dyDescent="0.25">
      <c r="A22" s="36" t="s">
        <v>219</v>
      </c>
      <c r="C22" s="37" t="s">
        <v>209</v>
      </c>
      <c r="D22" s="32"/>
      <c r="E22" s="32"/>
    </row>
    <row r="23" spans="1:5" ht="13.5" thickBot="1" x14ac:dyDescent="0.25">
      <c r="A23" s="90" t="s">
        <v>220</v>
      </c>
      <c r="B23" s="87" t="s">
        <v>293</v>
      </c>
      <c r="C23" s="87" t="s">
        <v>310</v>
      </c>
      <c r="D23" s="32"/>
      <c r="E23" s="32"/>
    </row>
    <row r="24" spans="1:5" x14ac:dyDescent="0.2">
      <c r="A24" s="51" t="s">
        <v>221</v>
      </c>
      <c r="B24" s="40">
        <v>285883397</v>
      </c>
      <c r="C24" s="40">
        <v>277133723</v>
      </c>
      <c r="D24" s="50"/>
      <c r="E24" s="50"/>
    </row>
    <row r="25" spans="1:5" ht="24" x14ac:dyDescent="0.2">
      <c r="A25" s="47" t="s">
        <v>222</v>
      </c>
      <c r="B25" s="42">
        <v>146326916</v>
      </c>
      <c r="C25" s="42">
        <v>179789439</v>
      </c>
      <c r="D25" s="50"/>
      <c r="E25" s="50"/>
    </row>
    <row r="26" spans="1:5" ht="24" x14ac:dyDescent="0.2">
      <c r="A26" s="47" t="s">
        <v>223</v>
      </c>
      <c r="B26" s="42">
        <v>57004832</v>
      </c>
      <c r="C26" s="42">
        <v>59486631</v>
      </c>
      <c r="D26" s="50"/>
      <c r="E26" s="50"/>
    </row>
    <row r="27" spans="1:5" ht="13.5" thickBot="1" x14ac:dyDescent="0.25">
      <c r="A27" s="51" t="s">
        <v>224</v>
      </c>
      <c r="B27" s="42">
        <v>16361984</v>
      </c>
      <c r="C27" s="42">
        <v>18986200</v>
      </c>
      <c r="D27" s="50"/>
      <c r="E27" s="50"/>
    </row>
    <row r="28" spans="1:5" ht="13.5" thickBot="1" x14ac:dyDescent="0.25">
      <c r="A28" s="48" t="s">
        <v>214</v>
      </c>
      <c r="B28" s="49">
        <f>SUM(B24:B27)</f>
        <v>505577129</v>
      </c>
      <c r="C28" s="49">
        <f>SUM(C24:C27)</f>
        <v>535395993</v>
      </c>
      <c r="D28" s="50"/>
      <c r="E28" s="50"/>
    </row>
    <row r="29" spans="1:5" x14ac:dyDescent="0.2">
      <c r="A29" s="52"/>
      <c r="B29" s="53"/>
      <c r="C29" s="53"/>
      <c r="D29" s="32"/>
      <c r="E29" s="32"/>
    </row>
    <row r="30" spans="1:5" x14ac:dyDescent="0.2">
      <c r="A30" s="52"/>
      <c r="B30" s="53"/>
      <c r="C30" s="53"/>
      <c r="D30" s="32"/>
      <c r="E30" s="32"/>
    </row>
    <row r="31" spans="1:5" ht="13.5" thickBot="1" x14ac:dyDescent="0.25">
      <c r="A31" s="36" t="s">
        <v>225</v>
      </c>
      <c r="C31" s="37" t="s">
        <v>209</v>
      </c>
      <c r="D31" s="32"/>
      <c r="E31" s="32"/>
    </row>
    <row r="32" spans="1:5" ht="13.5" thickBot="1" x14ac:dyDescent="0.25">
      <c r="A32" s="90" t="s">
        <v>226</v>
      </c>
      <c r="B32" s="87" t="s">
        <v>293</v>
      </c>
      <c r="C32" s="87" t="s">
        <v>310</v>
      </c>
      <c r="D32" s="32"/>
      <c r="E32" s="32"/>
    </row>
    <row r="33" spans="1:5" x14ac:dyDescent="0.2">
      <c r="A33" s="47" t="s">
        <v>227</v>
      </c>
      <c r="B33" s="40">
        <v>284852560</v>
      </c>
      <c r="C33" s="40">
        <v>278084072</v>
      </c>
      <c r="D33" s="32"/>
      <c r="E33" s="32"/>
    </row>
    <row r="34" spans="1:5" ht="13.5" thickBot="1" x14ac:dyDescent="0.25">
      <c r="A34" s="47" t="s">
        <v>224</v>
      </c>
      <c r="B34" s="42">
        <v>25230540</v>
      </c>
      <c r="C34" s="42">
        <v>51163142</v>
      </c>
      <c r="D34" s="32"/>
      <c r="E34" s="32"/>
    </row>
    <row r="35" spans="1:5" ht="13.5" thickBot="1" x14ac:dyDescent="0.25">
      <c r="A35" s="48" t="s">
        <v>214</v>
      </c>
      <c r="B35" s="49">
        <f>SUM(B33:B34)</f>
        <v>310083100</v>
      </c>
      <c r="C35" s="49">
        <f>SUM(C33:C34)</f>
        <v>329247214</v>
      </c>
      <c r="D35" s="32"/>
      <c r="E35" s="32"/>
    </row>
    <row r="36" spans="1:5" x14ac:dyDescent="0.2">
      <c r="D36" s="32"/>
      <c r="E36" s="32"/>
    </row>
    <row r="37" spans="1:5" x14ac:dyDescent="0.2">
      <c r="D37" s="32"/>
      <c r="E37" s="32"/>
    </row>
    <row r="38" spans="1:5" ht="13.5" thickBot="1" x14ac:dyDescent="0.25">
      <c r="A38" s="36" t="s">
        <v>228</v>
      </c>
      <c r="C38" s="37" t="s">
        <v>209</v>
      </c>
      <c r="D38" s="32"/>
      <c r="E38" s="32"/>
    </row>
    <row r="39" spans="1:5" ht="13.5" thickBot="1" x14ac:dyDescent="0.25">
      <c r="A39" s="90" t="s">
        <v>229</v>
      </c>
      <c r="B39" s="87" t="s">
        <v>293</v>
      </c>
      <c r="C39" s="87" t="s">
        <v>310</v>
      </c>
      <c r="D39" s="32"/>
      <c r="E39" s="32"/>
    </row>
    <row r="40" spans="1:5" x14ac:dyDescent="0.2">
      <c r="A40" s="47" t="s">
        <v>230</v>
      </c>
      <c r="B40" s="40">
        <v>27643005</v>
      </c>
      <c r="C40" s="40">
        <v>9891502</v>
      </c>
      <c r="D40" s="32"/>
      <c r="E40" s="32"/>
    </row>
    <row r="41" spans="1:5" x14ac:dyDescent="0.2">
      <c r="A41" s="47" t="s">
        <v>231</v>
      </c>
      <c r="B41" s="42">
        <v>43408098</v>
      </c>
      <c r="C41" s="42">
        <v>38157579</v>
      </c>
      <c r="D41" s="32"/>
      <c r="E41" s="32"/>
    </row>
    <row r="42" spans="1:5" x14ac:dyDescent="0.2">
      <c r="A42" s="47" t="s">
        <v>232</v>
      </c>
      <c r="B42" s="42">
        <v>367955</v>
      </c>
      <c r="C42" s="42">
        <v>490545</v>
      </c>
      <c r="D42" s="32"/>
      <c r="E42" s="32"/>
    </row>
    <row r="43" spans="1:5" ht="13.5" thickBot="1" x14ac:dyDescent="0.25">
      <c r="A43" s="47" t="s">
        <v>233</v>
      </c>
      <c r="B43" s="42">
        <v>-1762148</v>
      </c>
      <c r="C43" s="42">
        <v>89868</v>
      </c>
      <c r="D43" s="32"/>
      <c r="E43" s="32"/>
    </row>
    <row r="44" spans="1:5" ht="13.5" thickBot="1" x14ac:dyDescent="0.25">
      <c r="A44" s="48" t="s">
        <v>214</v>
      </c>
      <c r="B44" s="49">
        <f>SUM(B40:B43)</f>
        <v>69656910</v>
      </c>
      <c r="C44" s="49">
        <f>SUM(C40:C43)</f>
        <v>48629494</v>
      </c>
      <c r="D44" s="32"/>
      <c r="E44" s="32"/>
    </row>
    <row r="45" spans="1:5" x14ac:dyDescent="0.2">
      <c r="A45" s="52"/>
      <c r="B45" s="54"/>
      <c r="C45" s="54"/>
      <c r="D45" s="32"/>
      <c r="E45" s="32"/>
    </row>
    <row r="46" spans="1:5" x14ac:dyDescent="0.2">
      <c r="A46" s="52"/>
      <c r="B46" s="54"/>
      <c r="C46" s="54"/>
      <c r="D46" s="32"/>
      <c r="E46" s="32"/>
    </row>
    <row r="47" spans="1:5" ht="13.5" thickBot="1" x14ac:dyDescent="0.25">
      <c r="A47" s="36" t="s">
        <v>234</v>
      </c>
      <c r="C47" s="37" t="s">
        <v>209</v>
      </c>
      <c r="D47" s="32"/>
      <c r="E47" s="32"/>
    </row>
    <row r="48" spans="1:5" ht="13.5" thickBot="1" x14ac:dyDescent="0.25">
      <c r="A48" s="90" t="s">
        <v>235</v>
      </c>
      <c r="B48" s="87" t="s">
        <v>293</v>
      </c>
      <c r="C48" s="87" t="s">
        <v>310</v>
      </c>
      <c r="D48" s="32"/>
      <c r="E48" s="32"/>
    </row>
    <row r="49" spans="1:5" x14ac:dyDescent="0.2">
      <c r="A49" s="51" t="s">
        <v>236</v>
      </c>
      <c r="B49" s="40">
        <v>350700979</v>
      </c>
      <c r="C49" s="40">
        <v>352354159</v>
      </c>
      <c r="D49" s="55"/>
      <c r="E49" s="32"/>
    </row>
    <row r="50" spans="1:5" x14ac:dyDescent="0.2">
      <c r="A50" s="51" t="s">
        <v>237</v>
      </c>
      <c r="B50" s="42">
        <v>45487838</v>
      </c>
      <c r="C50" s="42">
        <v>44073387</v>
      </c>
      <c r="D50" s="32"/>
      <c r="E50" s="32"/>
    </row>
    <row r="51" spans="1:5" x14ac:dyDescent="0.2">
      <c r="A51" s="51" t="s">
        <v>238</v>
      </c>
      <c r="B51" s="42">
        <v>34691397</v>
      </c>
      <c r="C51" s="42">
        <v>35559103</v>
      </c>
      <c r="D51" s="55"/>
      <c r="E51" s="55"/>
    </row>
    <row r="52" spans="1:5" ht="13.5" thickBot="1" x14ac:dyDescent="0.25">
      <c r="A52" s="51" t="s">
        <v>239</v>
      </c>
      <c r="B52" s="42">
        <v>23614169</v>
      </c>
      <c r="C52" s="56">
        <v>27585116</v>
      </c>
      <c r="D52" s="32"/>
      <c r="E52" s="32"/>
    </row>
    <row r="53" spans="1:5" ht="13.5" thickBot="1" x14ac:dyDescent="0.25">
      <c r="A53" s="48" t="s">
        <v>214</v>
      </c>
      <c r="B53" s="49">
        <f>SUM(B49:B52)</f>
        <v>454494383</v>
      </c>
      <c r="C53" s="49">
        <f>SUM(C49:C52)</f>
        <v>459571765</v>
      </c>
      <c r="D53" s="32"/>
      <c r="E53" s="32"/>
    </row>
    <row r="54" spans="1:5" x14ac:dyDescent="0.2">
      <c r="D54" s="32"/>
      <c r="E54" s="32"/>
    </row>
    <row r="55" spans="1:5" x14ac:dyDescent="0.2">
      <c r="D55" s="32"/>
      <c r="E55" s="32"/>
    </row>
    <row r="56" spans="1:5" ht="13.5" thickBot="1" x14ac:dyDescent="0.25">
      <c r="A56" s="36" t="s">
        <v>240</v>
      </c>
      <c r="C56" s="37" t="s">
        <v>209</v>
      </c>
      <c r="D56" s="32"/>
      <c r="E56" s="32"/>
    </row>
    <row r="57" spans="1:5" ht="13.5" thickBot="1" x14ac:dyDescent="0.25">
      <c r="A57" s="90" t="s">
        <v>241</v>
      </c>
      <c r="B57" s="87" t="s">
        <v>293</v>
      </c>
      <c r="C57" s="87" t="s">
        <v>310</v>
      </c>
      <c r="D57" s="32"/>
      <c r="E57" s="32"/>
    </row>
    <row r="58" spans="1:5" ht="24" x14ac:dyDescent="0.2">
      <c r="A58" s="47" t="s">
        <v>242</v>
      </c>
      <c r="B58" s="40">
        <v>172323158</v>
      </c>
      <c r="C58" s="40">
        <v>352277101</v>
      </c>
      <c r="D58" s="32"/>
      <c r="E58" s="32"/>
    </row>
    <row r="59" spans="1:5" ht="24" x14ac:dyDescent="0.2">
      <c r="A59" s="47" t="s">
        <v>243</v>
      </c>
      <c r="B59" s="42">
        <v>13632773</v>
      </c>
      <c r="C59" s="42">
        <v>5575717</v>
      </c>
      <c r="D59" s="32"/>
      <c r="E59" s="32"/>
    </row>
    <row r="60" spans="1:5" ht="13.5" thickBot="1" x14ac:dyDescent="0.25">
      <c r="A60" s="51" t="s">
        <v>244</v>
      </c>
      <c r="B60" s="42">
        <v>41062717</v>
      </c>
      <c r="C60" s="42">
        <v>1989768</v>
      </c>
      <c r="D60" s="32"/>
      <c r="E60" s="32"/>
    </row>
    <row r="61" spans="1:5" ht="13.5" thickBot="1" x14ac:dyDescent="0.25">
      <c r="A61" s="48" t="s">
        <v>214</v>
      </c>
      <c r="B61" s="49">
        <f>SUM(B58:B60)</f>
        <v>227018648</v>
      </c>
      <c r="C61" s="49">
        <f>SUM(C58:C60)</f>
        <v>359842586</v>
      </c>
      <c r="D61" s="32"/>
      <c r="E61" s="32"/>
    </row>
    <row r="62" spans="1:5" x14ac:dyDescent="0.2">
      <c r="D62" s="34"/>
      <c r="E62" s="34"/>
    </row>
    <row r="63" spans="1:5" x14ac:dyDescent="0.2">
      <c r="D63" s="30"/>
      <c r="E63" s="30"/>
    </row>
    <row r="64" spans="1:5" ht="13.5" thickBot="1" x14ac:dyDescent="0.25">
      <c r="A64" s="36" t="s">
        <v>245</v>
      </c>
      <c r="C64" s="46" t="s">
        <v>209</v>
      </c>
      <c r="D64" s="58"/>
      <c r="E64" s="58"/>
    </row>
    <row r="65" spans="1:5" ht="13.5" thickBot="1" x14ac:dyDescent="0.25">
      <c r="A65" s="59" t="s">
        <v>246</v>
      </c>
      <c r="B65" s="60" t="s">
        <v>247</v>
      </c>
      <c r="C65" s="60" t="s">
        <v>311</v>
      </c>
      <c r="D65" s="58"/>
      <c r="E65" s="58"/>
    </row>
    <row r="66" spans="1:5" x14ac:dyDescent="0.2">
      <c r="A66" s="61" t="s">
        <v>248</v>
      </c>
      <c r="B66" s="62">
        <v>421479852</v>
      </c>
      <c r="C66" s="63">
        <v>460024014</v>
      </c>
      <c r="D66" s="58"/>
      <c r="E66" s="58"/>
    </row>
    <row r="67" spans="1:5" x14ac:dyDescent="0.2">
      <c r="A67" s="47"/>
      <c r="B67" s="64"/>
      <c r="C67" s="42"/>
      <c r="D67" s="58"/>
      <c r="E67" s="58"/>
    </row>
    <row r="68" spans="1:5" x14ac:dyDescent="0.2">
      <c r="A68" s="65" t="s">
        <v>249</v>
      </c>
      <c r="B68" s="66">
        <f>+B69+B70</f>
        <v>1841823262</v>
      </c>
      <c r="C68" s="67">
        <f>+C69+C70</f>
        <v>3931442857</v>
      </c>
      <c r="D68" s="58"/>
      <c r="E68" s="58"/>
    </row>
    <row r="69" spans="1:5" x14ac:dyDescent="0.2">
      <c r="A69" s="68" t="s">
        <v>250</v>
      </c>
      <c r="B69" s="64">
        <v>1300796321</v>
      </c>
      <c r="C69" s="42">
        <v>1300268691</v>
      </c>
      <c r="D69" s="58"/>
      <c r="E69" s="58"/>
    </row>
    <row r="70" spans="1:5" x14ac:dyDescent="0.2">
      <c r="A70" s="68" t="s">
        <v>251</v>
      </c>
      <c r="B70" s="64">
        <v>541026941</v>
      </c>
      <c r="C70" s="42">
        <v>2631174166</v>
      </c>
      <c r="D70" s="58"/>
      <c r="E70" s="58"/>
    </row>
    <row r="71" spans="1:5" x14ac:dyDescent="0.2">
      <c r="A71" s="65" t="s">
        <v>252</v>
      </c>
      <c r="B71" s="172">
        <v>0</v>
      </c>
      <c r="C71" s="97">
        <v>0</v>
      </c>
      <c r="D71" s="58"/>
      <c r="E71" s="58"/>
    </row>
    <row r="72" spans="1:5" x14ac:dyDescent="0.2">
      <c r="A72" s="65"/>
      <c r="B72" s="173"/>
      <c r="C72" s="174"/>
      <c r="D72" s="58"/>
      <c r="E72" s="58"/>
    </row>
    <row r="73" spans="1:5" ht="13.5" thickBot="1" x14ac:dyDescent="0.25">
      <c r="A73" s="69" t="s">
        <v>253</v>
      </c>
      <c r="B73" s="175">
        <v>0</v>
      </c>
      <c r="C73" s="176">
        <v>0</v>
      </c>
      <c r="D73" s="58"/>
      <c r="E73" s="58"/>
    </row>
    <row r="74" spans="1:5" ht="13.5" thickBot="1" x14ac:dyDescent="0.25">
      <c r="A74" s="70" t="s">
        <v>214</v>
      </c>
      <c r="B74" s="49">
        <f>+B71+B68+B66+B73</f>
        <v>2263303114</v>
      </c>
      <c r="C74" s="49">
        <f>+C71+C68+C66+C73</f>
        <v>4391466871</v>
      </c>
      <c r="D74" s="58"/>
      <c r="E74" s="58"/>
    </row>
    <row r="75" spans="1:5" x14ac:dyDescent="0.2">
      <c r="D75" s="58"/>
      <c r="E75" s="58"/>
    </row>
    <row r="76" spans="1:5" x14ac:dyDescent="0.2">
      <c r="D76" s="58"/>
      <c r="E76" s="58"/>
    </row>
    <row r="77" spans="1:5" ht="13.5" thickBot="1" x14ac:dyDescent="0.25">
      <c r="A77" s="36" t="s">
        <v>254</v>
      </c>
      <c r="C77" s="46" t="s">
        <v>209</v>
      </c>
      <c r="D77" s="58"/>
      <c r="E77" s="58"/>
    </row>
    <row r="78" spans="1:5" ht="13.5" thickBot="1" x14ac:dyDescent="0.25">
      <c r="A78" s="59" t="s">
        <v>255</v>
      </c>
      <c r="B78" s="60" t="s">
        <v>247</v>
      </c>
      <c r="C78" s="60" t="s">
        <v>311</v>
      </c>
      <c r="D78" s="58"/>
      <c r="E78" s="58"/>
    </row>
    <row r="79" spans="1:5" x14ac:dyDescent="0.2">
      <c r="A79" s="71" t="s">
        <v>256</v>
      </c>
      <c r="B79" s="177">
        <v>753064739</v>
      </c>
      <c r="C79" s="40">
        <v>449961251</v>
      </c>
      <c r="D79" s="58"/>
      <c r="E79" s="58"/>
    </row>
    <row r="80" spans="1:5" x14ac:dyDescent="0.2">
      <c r="A80" s="72" t="s">
        <v>257</v>
      </c>
      <c r="B80" s="64">
        <v>21070270</v>
      </c>
      <c r="C80" s="42">
        <v>23369080</v>
      </c>
      <c r="D80" s="58"/>
      <c r="E80" s="58"/>
    </row>
    <row r="81" spans="1:5" x14ac:dyDescent="0.2">
      <c r="A81" s="72"/>
      <c r="B81" s="64"/>
      <c r="C81" s="42"/>
      <c r="D81" s="58"/>
      <c r="E81" s="58"/>
    </row>
    <row r="82" spans="1:5" ht="13.5" thickBot="1" x14ac:dyDescent="0.25">
      <c r="A82" s="69" t="s">
        <v>253</v>
      </c>
      <c r="B82" s="179">
        <v>0</v>
      </c>
      <c r="C82" s="180">
        <v>0</v>
      </c>
      <c r="D82" s="58"/>
      <c r="E82" s="58"/>
    </row>
    <row r="83" spans="1:5" ht="13.5" thickBot="1" x14ac:dyDescent="0.25">
      <c r="A83" s="70" t="s">
        <v>214</v>
      </c>
      <c r="B83" s="49">
        <f>SUM(B79:B82)</f>
        <v>774135009</v>
      </c>
      <c r="C83" s="49">
        <f>SUM(C79:C82)</f>
        <v>473330331</v>
      </c>
      <c r="D83" s="58"/>
      <c r="E83" s="58"/>
    </row>
    <row r="84" spans="1:5" x14ac:dyDescent="0.2">
      <c r="D84" s="58"/>
      <c r="E84" s="58"/>
    </row>
    <row r="85" spans="1:5" x14ac:dyDescent="0.2">
      <c r="D85" s="58"/>
      <c r="E85" s="58"/>
    </row>
    <row r="86" spans="1:5" ht="13.5" thickBot="1" x14ac:dyDescent="0.25">
      <c r="A86" s="33" t="s">
        <v>258</v>
      </c>
      <c r="C86" s="46" t="s">
        <v>209</v>
      </c>
      <c r="D86" s="58"/>
      <c r="E86" s="58"/>
    </row>
    <row r="87" spans="1:5" ht="13.5" thickBot="1" x14ac:dyDescent="0.25">
      <c r="A87" s="73" t="s">
        <v>259</v>
      </c>
      <c r="B87" s="60" t="s">
        <v>247</v>
      </c>
      <c r="C87" s="60" t="s">
        <v>311</v>
      </c>
      <c r="D87" s="58"/>
      <c r="E87" s="58"/>
    </row>
    <row r="88" spans="1:5" x14ac:dyDescent="0.2">
      <c r="A88" s="72" t="s">
        <v>260</v>
      </c>
      <c r="B88" s="177">
        <v>415536615</v>
      </c>
      <c r="C88" s="40">
        <v>324931405</v>
      </c>
      <c r="D88" s="58"/>
      <c r="E88" s="58"/>
    </row>
    <row r="89" spans="1:5" x14ac:dyDescent="0.2">
      <c r="A89" s="74" t="s">
        <v>261</v>
      </c>
      <c r="B89" s="64">
        <v>696314398</v>
      </c>
      <c r="C89" s="42">
        <v>654815717</v>
      </c>
      <c r="D89" s="58"/>
      <c r="E89" s="58"/>
    </row>
    <row r="90" spans="1:5" x14ac:dyDescent="0.2">
      <c r="A90" s="74" t="s">
        <v>262</v>
      </c>
      <c r="B90" s="64">
        <v>2630574528</v>
      </c>
      <c r="C90" s="42">
        <v>2459982241</v>
      </c>
      <c r="D90" s="58"/>
      <c r="E90" s="58"/>
    </row>
    <row r="91" spans="1:5" x14ac:dyDescent="0.2">
      <c r="A91" s="74" t="s">
        <v>263</v>
      </c>
      <c r="B91" s="64">
        <v>450105787</v>
      </c>
      <c r="C91" s="42">
        <v>73139356</v>
      </c>
      <c r="D91" s="58"/>
      <c r="E91" s="58"/>
    </row>
    <row r="92" spans="1:5" x14ac:dyDescent="0.2">
      <c r="A92" s="74"/>
      <c r="B92" s="42"/>
      <c r="C92" s="42"/>
      <c r="D92" s="58"/>
      <c r="E92" s="58"/>
    </row>
    <row r="93" spans="1:5" x14ac:dyDescent="0.2">
      <c r="A93" s="74" t="s">
        <v>253</v>
      </c>
      <c r="B93" s="64">
        <v>-6771524</v>
      </c>
      <c r="C93" s="42">
        <v>-775376</v>
      </c>
      <c r="D93" s="58"/>
      <c r="E93" s="58"/>
    </row>
    <row r="94" spans="1:5" ht="13.5" thickBot="1" x14ac:dyDescent="0.25">
      <c r="A94" s="76" t="s">
        <v>264</v>
      </c>
      <c r="B94" s="178">
        <v>-499204</v>
      </c>
      <c r="C94" s="56">
        <v>-18523</v>
      </c>
      <c r="D94" s="58"/>
      <c r="E94" s="58"/>
    </row>
    <row r="95" spans="1:5" ht="13.5" thickBot="1" x14ac:dyDescent="0.25">
      <c r="A95" s="48" t="s">
        <v>214</v>
      </c>
      <c r="B95" s="49">
        <f>+B94+B93+B91+B90+B89+B88</f>
        <v>4185260600</v>
      </c>
      <c r="C95" s="49">
        <f>+C94+C93+C91+C90+C89+C88</f>
        <v>3512074820</v>
      </c>
      <c r="D95" s="77"/>
      <c r="E95" s="58"/>
    </row>
    <row r="96" spans="1:5" x14ac:dyDescent="0.2">
      <c r="B96" s="34"/>
      <c r="C96" s="34"/>
      <c r="D96" s="58"/>
      <c r="E96" s="58"/>
    </row>
    <row r="97" spans="1:6" x14ac:dyDescent="0.2">
      <c r="D97" s="58"/>
      <c r="E97" s="58"/>
    </row>
    <row r="98" spans="1:6" ht="13.5" thickBot="1" x14ac:dyDescent="0.25">
      <c r="A98" s="33" t="s">
        <v>265</v>
      </c>
      <c r="C98" s="46" t="s">
        <v>209</v>
      </c>
      <c r="D98" s="58"/>
      <c r="E98" s="58"/>
    </row>
    <row r="99" spans="1:6" ht="13.5" thickBot="1" x14ac:dyDescent="0.25">
      <c r="A99" s="73" t="s">
        <v>266</v>
      </c>
      <c r="B99" s="60" t="s">
        <v>247</v>
      </c>
      <c r="C99" s="60" t="s">
        <v>311</v>
      </c>
      <c r="D99" s="58"/>
      <c r="E99" s="58"/>
    </row>
    <row r="100" spans="1:6" x14ac:dyDescent="0.2">
      <c r="A100" s="78" t="s">
        <v>267</v>
      </c>
      <c r="B100" s="67">
        <f>+B101+B102</f>
        <v>81579680</v>
      </c>
      <c r="C100" s="67">
        <f>+C101+C102</f>
        <v>62450000</v>
      </c>
      <c r="D100" s="57"/>
      <c r="E100" s="57"/>
      <c r="F100" s="79"/>
    </row>
    <row r="101" spans="1:6" x14ac:dyDescent="0.2">
      <c r="A101" s="80" t="s">
        <v>268</v>
      </c>
      <c r="B101" s="75">
        <v>81583376</v>
      </c>
      <c r="C101" s="75">
        <v>62454545</v>
      </c>
      <c r="D101" s="58"/>
      <c r="E101" s="57"/>
      <c r="F101" s="55"/>
    </row>
    <row r="102" spans="1:6" x14ac:dyDescent="0.2">
      <c r="A102" s="80" t="s">
        <v>269</v>
      </c>
      <c r="B102" s="75">
        <v>-3696</v>
      </c>
      <c r="C102" s="75">
        <v>-4545</v>
      </c>
      <c r="D102" s="58"/>
      <c r="E102" s="58"/>
      <c r="F102" s="55"/>
    </row>
    <row r="103" spans="1:6" x14ac:dyDescent="0.2">
      <c r="A103" s="81" t="s">
        <v>270</v>
      </c>
      <c r="B103" s="67">
        <f>+B104+B105</f>
        <v>2776517716</v>
      </c>
      <c r="C103" s="67">
        <f>+C104+C105</f>
        <v>2942304493</v>
      </c>
      <c r="D103" s="57"/>
      <c r="E103" s="57"/>
      <c r="F103" s="79"/>
    </row>
    <row r="104" spans="1:6" x14ac:dyDescent="0.2">
      <c r="A104" s="80" t="s">
        <v>268</v>
      </c>
      <c r="B104" s="75">
        <v>3831863830</v>
      </c>
      <c r="C104" s="75">
        <v>3902668309</v>
      </c>
      <c r="D104" s="58"/>
      <c r="E104" s="58"/>
      <c r="F104" s="55"/>
    </row>
    <row r="105" spans="1:6" x14ac:dyDescent="0.2">
      <c r="A105" s="80" t="s">
        <v>269</v>
      </c>
      <c r="B105" s="75">
        <v>-1055346114</v>
      </c>
      <c r="C105" s="75">
        <v>-960363816</v>
      </c>
      <c r="D105" s="58"/>
      <c r="E105" s="58"/>
      <c r="F105" s="55"/>
    </row>
    <row r="106" spans="1:6" x14ac:dyDescent="0.2">
      <c r="A106" s="81" t="s">
        <v>271</v>
      </c>
      <c r="B106" s="67">
        <f>+B107+B108</f>
        <v>4743453981</v>
      </c>
      <c r="C106" s="67">
        <f>+C107+C108</f>
        <v>5036923707</v>
      </c>
      <c r="E106" s="58"/>
    </row>
    <row r="107" spans="1:6" x14ac:dyDescent="0.2">
      <c r="A107" s="80" t="s">
        <v>268</v>
      </c>
      <c r="B107" s="75">
        <v>4966265650</v>
      </c>
      <c r="C107" s="75">
        <v>5333998299</v>
      </c>
      <c r="D107" s="58"/>
      <c r="E107" s="58"/>
      <c r="F107" s="55"/>
    </row>
    <row r="108" spans="1:6" x14ac:dyDescent="0.2">
      <c r="A108" s="80" t="s">
        <v>269</v>
      </c>
      <c r="B108" s="75">
        <v>-222811669</v>
      </c>
      <c r="C108" s="75">
        <v>-297074592</v>
      </c>
      <c r="D108" s="58"/>
      <c r="E108" s="58"/>
      <c r="F108" s="55"/>
    </row>
    <row r="109" spans="1:6" x14ac:dyDescent="0.2">
      <c r="A109" s="81" t="s">
        <v>272</v>
      </c>
      <c r="B109" s="67">
        <f>+B110+B111</f>
        <v>4037506783</v>
      </c>
      <c r="C109" s="67">
        <f>+C110+C111</f>
        <v>3192134584</v>
      </c>
      <c r="D109" s="82"/>
      <c r="E109" s="58"/>
      <c r="F109" s="55"/>
    </row>
    <row r="110" spans="1:6" x14ac:dyDescent="0.2">
      <c r="A110" s="80" t="s">
        <v>268</v>
      </c>
      <c r="B110" s="75">
        <v>4040077723</v>
      </c>
      <c r="C110" s="75">
        <v>3198303415</v>
      </c>
      <c r="D110" s="77"/>
      <c r="E110" s="58"/>
      <c r="F110" s="55"/>
    </row>
    <row r="111" spans="1:6" x14ac:dyDescent="0.2">
      <c r="A111" s="80" t="s">
        <v>269</v>
      </c>
      <c r="B111" s="75">
        <v>-2570940</v>
      </c>
      <c r="C111" s="75">
        <v>-6168831</v>
      </c>
      <c r="D111" s="77"/>
      <c r="E111" s="58"/>
      <c r="F111" s="55"/>
    </row>
    <row r="112" spans="1:6" x14ac:dyDescent="0.2">
      <c r="A112" s="83"/>
      <c r="B112" s="67"/>
      <c r="C112" s="67"/>
      <c r="D112" s="77"/>
      <c r="E112" s="82"/>
    </row>
    <row r="113" spans="1:7" x14ac:dyDescent="0.2">
      <c r="A113" s="74" t="s">
        <v>253</v>
      </c>
      <c r="B113" s="75">
        <v>-104459180</v>
      </c>
      <c r="C113" s="75">
        <v>-118064812</v>
      </c>
      <c r="D113" s="79"/>
      <c r="F113" s="55"/>
    </row>
    <row r="114" spans="1:7" ht="13.5" thickBot="1" x14ac:dyDescent="0.25">
      <c r="A114" s="74" t="s">
        <v>264</v>
      </c>
      <c r="B114" s="75">
        <v>-46082502</v>
      </c>
      <c r="C114" s="75">
        <v>-39566058</v>
      </c>
      <c r="D114" s="58"/>
      <c r="E114" s="58"/>
      <c r="F114" s="55"/>
    </row>
    <row r="115" spans="1:7" ht="13.5" thickBot="1" x14ac:dyDescent="0.25">
      <c r="A115" s="48" t="s">
        <v>273</v>
      </c>
      <c r="B115" s="49">
        <f>+B113+B114+B109+B106+B103+B100</f>
        <v>11488516478</v>
      </c>
      <c r="C115" s="49">
        <f>+C113+C114+C109+C106+C103+C100</f>
        <v>11076181914</v>
      </c>
      <c r="D115" s="32"/>
      <c r="E115" s="55"/>
    </row>
    <row r="116" spans="1:7" x14ac:dyDescent="0.2">
      <c r="D116" s="32"/>
      <c r="E116" s="32"/>
    </row>
    <row r="117" spans="1:7" x14ac:dyDescent="0.2">
      <c r="D117" s="58"/>
      <c r="E117" s="58"/>
    </row>
    <row r="118" spans="1:7" ht="13.5" thickBot="1" x14ac:dyDescent="0.25">
      <c r="A118" s="36" t="s">
        <v>274</v>
      </c>
      <c r="B118" s="34"/>
      <c r="C118" s="46" t="s">
        <v>209</v>
      </c>
      <c r="D118" s="58"/>
      <c r="E118" s="58"/>
    </row>
    <row r="119" spans="1:7" ht="13.5" thickBot="1" x14ac:dyDescent="0.25">
      <c r="A119" s="59" t="s">
        <v>275</v>
      </c>
      <c r="B119" s="60" t="s">
        <v>247</v>
      </c>
      <c r="C119" s="60" t="s">
        <v>311</v>
      </c>
      <c r="D119" s="58"/>
      <c r="E119" s="58"/>
    </row>
    <row r="120" spans="1:7" x14ac:dyDescent="0.2">
      <c r="A120" s="72" t="s">
        <v>276</v>
      </c>
      <c r="B120" s="42">
        <v>1153448334</v>
      </c>
      <c r="C120" s="42">
        <v>1116153667</v>
      </c>
      <c r="D120" s="57"/>
      <c r="E120" s="58"/>
    </row>
    <row r="121" spans="1:7" x14ac:dyDescent="0.2">
      <c r="A121" s="72" t="s">
        <v>277</v>
      </c>
      <c r="B121" s="42">
        <v>3009235694</v>
      </c>
      <c r="C121" s="42">
        <v>3574264999</v>
      </c>
      <c r="D121" s="77"/>
      <c r="E121" s="57"/>
      <c r="F121" s="55"/>
      <c r="G121" s="84"/>
    </row>
    <row r="122" spans="1:7" x14ac:dyDescent="0.2">
      <c r="A122" s="72" t="s">
        <v>278</v>
      </c>
      <c r="B122" s="42">
        <v>9166235142</v>
      </c>
      <c r="C122" s="42">
        <v>9282809836</v>
      </c>
      <c r="D122" s="77"/>
      <c r="E122" s="58"/>
    </row>
    <row r="123" spans="1:7" ht="13.5" thickBot="1" x14ac:dyDescent="0.25">
      <c r="A123" s="72" t="s">
        <v>279</v>
      </c>
      <c r="B123" s="42">
        <v>1453063764</v>
      </c>
      <c r="C123" s="42">
        <v>1416684388</v>
      </c>
      <c r="D123" s="77"/>
      <c r="E123" s="58"/>
    </row>
    <row r="124" spans="1:7" ht="13.5" thickBot="1" x14ac:dyDescent="0.25">
      <c r="A124" s="70" t="s">
        <v>214</v>
      </c>
      <c r="B124" s="49">
        <f>SUM(B120:B123)</f>
        <v>14781982934</v>
      </c>
      <c r="C124" s="49">
        <f>SUM(C120:C123)</f>
        <v>15389912890</v>
      </c>
      <c r="D124" s="58"/>
      <c r="E124" s="57"/>
      <c r="F124" s="57"/>
      <c r="G124" s="79"/>
    </row>
    <row r="125" spans="1:7" x14ac:dyDescent="0.2">
      <c r="B125" s="34"/>
      <c r="C125" s="34"/>
      <c r="D125" s="58"/>
      <c r="E125" s="58"/>
    </row>
    <row r="126" spans="1:7" x14ac:dyDescent="0.2">
      <c r="D126" s="58"/>
      <c r="E126" s="58"/>
    </row>
    <row r="127" spans="1:7" ht="13.5" thickBot="1" x14ac:dyDescent="0.25">
      <c r="A127" s="33" t="s">
        <v>280</v>
      </c>
      <c r="C127" s="46" t="s">
        <v>209</v>
      </c>
      <c r="D127" s="58"/>
      <c r="E127" s="58"/>
    </row>
    <row r="128" spans="1:7" ht="13.5" thickBot="1" x14ac:dyDescent="0.25">
      <c r="A128" s="73" t="s">
        <v>281</v>
      </c>
      <c r="B128" s="60" t="s">
        <v>247</v>
      </c>
      <c r="C128" s="60" t="s">
        <v>311</v>
      </c>
      <c r="D128" s="58"/>
      <c r="E128" s="58"/>
    </row>
    <row r="129" spans="1:5" x14ac:dyDescent="0.2">
      <c r="A129" s="72" t="s">
        <v>282</v>
      </c>
      <c r="B129" s="42">
        <v>624696401</v>
      </c>
      <c r="C129" s="42">
        <v>656196151</v>
      </c>
      <c r="D129" s="58"/>
      <c r="E129" s="58"/>
    </row>
    <row r="130" spans="1:5" x14ac:dyDescent="0.2">
      <c r="A130" s="71" t="s">
        <v>283</v>
      </c>
      <c r="B130" s="97">
        <v>0</v>
      </c>
      <c r="C130" s="97">
        <v>0</v>
      </c>
      <c r="D130" s="58"/>
      <c r="E130" s="58"/>
    </row>
    <row r="131" spans="1:5" x14ac:dyDescent="0.2">
      <c r="A131" s="72" t="s">
        <v>284</v>
      </c>
      <c r="B131" s="97">
        <v>0</v>
      </c>
      <c r="C131" s="97">
        <v>0</v>
      </c>
      <c r="D131" s="58"/>
      <c r="E131" s="58"/>
    </row>
    <row r="132" spans="1:5" x14ac:dyDescent="0.2">
      <c r="A132" s="72" t="s">
        <v>285</v>
      </c>
      <c r="B132" s="42">
        <v>88426109</v>
      </c>
      <c r="C132" s="42">
        <v>20286850</v>
      </c>
      <c r="D132" s="58"/>
      <c r="E132" s="58"/>
    </row>
    <row r="133" spans="1:5" ht="13.5" thickBot="1" x14ac:dyDescent="0.25">
      <c r="A133" s="72" t="s">
        <v>286</v>
      </c>
      <c r="B133" s="42">
        <v>-3700954</v>
      </c>
      <c r="C133" s="42">
        <v>-4225170</v>
      </c>
      <c r="D133" s="58"/>
      <c r="E133" s="58"/>
    </row>
    <row r="134" spans="1:5" ht="13.5" thickBot="1" x14ac:dyDescent="0.25">
      <c r="A134" s="48" t="s">
        <v>214</v>
      </c>
      <c r="B134" s="49">
        <f>SUM(B129:B133)</f>
        <v>709421556</v>
      </c>
      <c r="C134" s="49">
        <f>SUM(C129:C133)</f>
        <v>672257831</v>
      </c>
      <c r="D134" s="34"/>
      <c r="E134" s="58"/>
    </row>
    <row r="135" spans="1:5" x14ac:dyDescent="0.2">
      <c r="B135" s="34"/>
      <c r="C135" s="34"/>
      <c r="D135" s="58"/>
      <c r="E135" s="58"/>
    </row>
    <row r="136" spans="1:5" x14ac:dyDescent="0.2">
      <c r="D136" s="58"/>
      <c r="E136" s="58"/>
    </row>
    <row r="137" spans="1:5" ht="13.5" thickBot="1" x14ac:dyDescent="0.25">
      <c r="A137" s="33" t="s">
        <v>287</v>
      </c>
      <c r="C137" s="46" t="s">
        <v>209</v>
      </c>
      <c r="D137" s="58"/>
      <c r="E137" s="58"/>
    </row>
    <row r="138" spans="1:5" ht="13.5" thickBot="1" x14ac:dyDescent="0.25">
      <c r="A138" s="73" t="s">
        <v>288</v>
      </c>
      <c r="B138" s="60" t="s">
        <v>247</v>
      </c>
      <c r="C138" s="60" t="s">
        <v>311</v>
      </c>
      <c r="D138" s="58"/>
      <c r="E138" s="58"/>
    </row>
    <row r="139" spans="1:5" x14ac:dyDescent="0.2">
      <c r="A139" s="71" t="s">
        <v>289</v>
      </c>
      <c r="B139" s="42">
        <v>1715292949</v>
      </c>
      <c r="C139" s="42">
        <v>1786812843</v>
      </c>
      <c r="D139" s="57"/>
      <c r="E139" s="57"/>
    </row>
    <row r="140" spans="1:5" x14ac:dyDescent="0.2">
      <c r="A140" s="72" t="s">
        <v>290</v>
      </c>
      <c r="B140" s="42">
        <v>58731565</v>
      </c>
      <c r="C140" s="42">
        <v>48664624</v>
      </c>
      <c r="D140" s="58"/>
      <c r="E140" s="58"/>
    </row>
    <row r="141" spans="1:5" x14ac:dyDescent="0.2">
      <c r="A141" s="72" t="s">
        <v>291</v>
      </c>
      <c r="B141" s="42">
        <v>22291290</v>
      </c>
      <c r="C141" s="42">
        <v>25193152</v>
      </c>
      <c r="D141" s="58"/>
      <c r="E141" s="58"/>
    </row>
    <row r="142" spans="1:5" ht="13.5" thickBot="1" x14ac:dyDescent="0.25">
      <c r="A142" s="72" t="s">
        <v>292</v>
      </c>
      <c r="B142" s="42">
        <v>521244181</v>
      </c>
      <c r="C142" s="42">
        <v>236176726</v>
      </c>
      <c r="D142" s="58"/>
      <c r="E142" s="58"/>
    </row>
    <row r="143" spans="1:5" ht="13.5" thickBot="1" x14ac:dyDescent="0.25">
      <c r="A143" s="48" t="s">
        <v>214</v>
      </c>
      <c r="B143" s="49">
        <f>SUM(B139:B142)</f>
        <v>2317559985</v>
      </c>
      <c r="C143" s="49">
        <f>SUM(C139:C142)</f>
        <v>2096847345</v>
      </c>
      <c r="D143" s="58"/>
      <c r="E143" s="58"/>
    </row>
    <row r="144" spans="1:5" x14ac:dyDescent="0.2">
      <c r="B144" s="34"/>
      <c r="C144" s="34"/>
      <c r="D144" s="58"/>
      <c r="E144" s="58"/>
    </row>
    <row r="145" spans="1:5" x14ac:dyDescent="0.2">
      <c r="B145" s="85"/>
      <c r="C145" s="85"/>
      <c r="D145" s="58"/>
      <c r="E145" s="58"/>
    </row>
    <row r="146" spans="1:5" ht="13.5" thickBot="1" x14ac:dyDescent="0.25">
      <c r="A146" s="33" t="s">
        <v>313</v>
      </c>
      <c r="C146" s="46" t="s">
        <v>209</v>
      </c>
      <c r="D146" s="77"/>
      <c r="E146" s="58"/>
    </row>
    <row r="147" spans="1:5" ht="13.5" thickBot="1" x14ac:dyDescent="0.25">
      <c r="A147" s="73" t="s">
        <v>314</v>
      </c>
      <c r="B147" s="60" t="s">
        <v>247</v>
      </c>
      <c r="C147" s="60" t="s">
        <v>311</v>
      </c>
      <c r="D147" s="58"/>
      <c r="E147" s="58"/>
    </row>
    <row r="148" spans="1:5" x14ac:dyDescent="0.2">
      <c r="A148" s="71" t="s">
        <v>315</v>
      </c>
      <c r="B148" s="42">
        <f>1554584113+60868</f>
        <v>1554644981</v>
      </c>
      <c r="C148" s="42">
        <v>3451043957</v>
      </c>
      <c r="D148" s="58"/>
      <c r="E148" s="58"/>
    </row>
    <row r="149" spans="1:5" x14ac:dyDescent="0.2">
      <c r="A149" s="72" t="s">
        <v>316</v>
      </c>
      <c r="B149" s="42">
        <v>1300796321</v>
      </c>
      <c r="C149" s="42">
        <v>1300269073</v>
      </c>
      <c r="D149" s="58"/>
      <c r="E149" s="58"/>
    </row>
    <row r="150" spans="1:5" x14ac:dyDescent="0.2">
      <c r="A150" s="72" t="s">
        <v>317</v>
      </c>
      <c r="B150" s="42">
        <v>148462493</v>
      </c>
      <c r="C150" s="42">
        <v>101668054</v>
      </c>
      <c r="D150" s="58"/>
      <c r="E150" s="58"/>
    </row>
    <row r="151" spans="1:5" ht="13.5" thickBot="1" x14ac:dyDescent="0.25">
      <c r="A151" s="72" t="s">
        <v>318</v>
      </c>
      <c r="B151" s="42">
        <v>167267547</v>
      </c>
      <c r="C151" s="42">
        <v>79953559</v>
      </c>
      <c r="D151" s="58"/>
      <c r="E151" s="58"/>
    </row>
    <row r="152" spans="1:5" ht="13.5" thickBot="1" x14ac:dyDescent="0.25">
      <c r="A152" s="48" t="s">
        <v>214</v>
      </c>
      <c r="B152" s="49">
        <f>SUM(B148:B151)</f>
        <v>3171171342</v>
      </c>
      <c r="C152" s="49">
        <f>SUM(C148:C151)</f>
        <v>4932934643</v>
      </c>
      <c r="D152" s="58"/>
      <c r="E152" s="58"/>
    </row>
    <row r="153" spans="1:5" x14ac:dyDescent="0.2">
      <c r="A153" s="86"/>
      <c r="B153" s="57"/>
      <c r="C153" s="57"/>
      <c r="D153" s="58"/>
      <c r="E153" s="58"/>
    </row>
    <row r="154" spans="1:5" x14ac:dyDescent="0.2">
      <c r="A154" s="86"/>
      <c r="B154" s="57"/>
      <c r="C154" s="57"/>
      <c r="D154" s="58"/>
      <c r="E154" s="58"/>
    </row>
    <row r="155" spans="1:5" x14ac:dyDescent="0.2">
      <c r="A155" s="86"/>
      <c r="B155" s="57"/>
      <c r="C155" s="57"/>
      <c r="D155" s="58"/>
      <c r="E155" s="58"/>
    </row>
    <row r="156" spans="1:5" x14ac:dyDescent="0.2">
      <c r="A156" s="86"/>
      <c r="B156" s="57"/>
      <c r="C156" s="57"/>
      <c r="D156" s="58"/>
      <c r="E156" s="58"/>
    </row>
    <row r="157" spans="1:5" x14ac:dyDescent="0.2">
      <c r="A157" s="86"/>
      <c r="B157" s="57"/>
      <c r="C157" s="57"/>
      <c r="D157" s="58"/>
      <c r="E157" s="58"/>
    </row>
    <row r="158" spans="1:5" x14ac:dyDescent="0.2">
      <c r="A158" s="86"/>
      <c r="B158" s="57"/>
      <c r="C158" s="57"/>
      <c r="D158" s="58"/>
      <c r="E158" s="58"/>
    </row>
    <row r="159" spans="1:5" x14ac:dyDescent="0.2">
      <c r="D159" s="58"/>
      <c r="E159" s="58"/>
    </row>
    <row r="160" spans="1:5" x14ac:dyDescent="0.2">
      <c r="D160" s="58"/>
      <c r="E160" s="58"/>
    </row>
    <row r="161" spans="4:5" x14ac:dyDescent="0.2">
      <c r="D161" s="58"/>
      <c r="E161" s="58"/>
    </row>
    <row r="162" spans="4:5" x14ac:dyDescent="0.2">
      <c r="D162" s="58"/>
      <c r="E162" s="58"/>
    </row>
    <row r="163" spans="4:5" x14ac:dyDescent="0.2">
      <c r="D163" s="58"/>
      <c r="E163" s="58"/>
    </row>
    <row r="164" spans="4:5" x14ac:dyDescent="0.2">
      <c r="D164" s="58"/>
      <c r="E164" s="58"/>
    </row>
    <row r="165" spans="4:5" x14ac:dyDescent="0.2">
      <c r="D165" s="58"/>
      <c r="E165" s="58"/>
    </row>
    <row r="166" spans="4:5" x14ac:dyDescent="0.2">
      <c r="D166" s="58"/>
      <c r="E166" s="58"/>
    </row>
    <row r="167" spans="4:5" x14ac:dyDescent="0.2">
      <c r="D167" s="58"/>
      <c r="E167" s="58"/>
    </row>
    <row r="168" spans="4:5" x14ac:dyDescent="0.2">
      <c r="D168" s="58"/>
      <c r="E168" s="58"/>
    </row>
    <row r="169" spans="4:5" x14ac:dyDescent="0.2">
      <c r="D169" s="58"/>
      <c r="E169" s="58"/>
    </row>
    <row r="170" spans="4:5" x14ac:dyDescent="0.2">
      <c r="D170" s="58"/>
      <c r="E170" s="58"/>
    </row>
    <row r="171" spans="4:5" x14ac:dyDescent="0.2">
      <c r="D171" s="58"/>
      <c r="E171" s="58"/>
    </row>
    <row r="172" spans="4:5" x14ac:dyDescent="0.2">
      <c r="D172" s="58"/>
      <c r="E172" s="58"/>
    </row>
    <row r="173" spans="4:5" x14ac:dyDescent="0.2">
      <c r="D173" s="58"/>
      <c r="E173" s="58"/>
    </row>
    <row r="174" spans="4:5" x14ac:dyDescent="0.2">
      <c r="D174" s="58"/>
      <c r="E174" s="58"/>
    </row>
    <row r="175" spans="4:5" x14ac:dyDescent="0.2">
      <c r="D175" s="58"/>
      <c r="E175" s="58"/>
    </row>
    <row r="176" spans="4:5" x14ac:dyDescent="0.2">
      <c r="D176" s="58"/>
      <c r="E176" s="58"/>
    </row>
    <row r="177" spans="4:5" x14ac:dyDescent="0.2">
      <c r="D177" s="58"/>
      <c r="E177" s="58"/>
    </row>
    <row r="178" spans="4:5" x14ac:dyDescent="0.2">
      <c r="D178" s="58"/>
      <c r="E178" s="58"/>
    </row>
    <row r="179" spans="4:5" x14ac:dyDescent="0.2">
      <c r="D179" s="58"/>
      <c r="E179" s="58"/>
    </row>
    <row r="180" spans="4:5" x14ac:dyDescent="0.2">
      <c r="D180" s="58"/>
      <c r="E180" s="58"/>
    </row>
    <row r="181" spans="4:5" x14ac:dyDescent="0.2">
      <c r="D181" s="58"/>
      <c r="E181" s="58"/>
    </row>
    <row r="182" spans="4:5" x14ac:dyDescent="0.2">
      <c r="D182" s="58"/>
      <c r="E182" s="58"/>
    </row>
    <row r="183" spans="4:5" x14ac:dyDescent="0.2">
      <c r="D183" s="58"/>
      <c r="E183" s="58"/>
    </row>
    <row r="184" spans="4:5" x14ac:dyDescent="0.2">
      <c r="D184" s="58"/>
      <c r="E184" s="58"/>
    </row>
    <row r="185" spans="4:5" x14ac:dyDescent="0.2">
      <c r="D185" s="58"/>
      <c r="E185" s="58"/>
    </row>
    <row r="186" spans="4:5" x14ac:dyDescent="0.2">
      <c r="D186" s="58"/>
      <c r="E186" s="58"/>
    </row>
    <row r="187" spans="4:5" x14ac:dyDescent="0.2">
      <c r="D187" s="58"/>
      <c r="E187" s="58"/>
    </row>
    <row r="188" spans="4:5" x14ac:dyDescent="0.2">
      <c r="D188" s="58"/>
      <c r="E188" s="58"/>
    </row>
    <row r="189" spans="4:5" x14ac:dyDescent="0.2">
      <c r="D189" s="58"/>
      <c r="E189" s="58"/>
    </row>
    <row r="190" spans="4:5" x14ac:dyDescent="0.2">
      <c r="D190" s="58"/>
      <c r="E190" s="58"/>
    </row>
    <row r="191" spans="4:5" x14ac:dyDescent="0.2">
      <c r="D191" s="58"/>
      <c r="E191" s="58"/>
    </row>
    <row r="192" spans="4:5" x14ac:dyDescent="0.2">
      <c r="D192" s="58"/>
      <c r="E192" s="58"/>
    </row>
    <row r="193" spans="4:5" x14ac:dyDescent="0.2">
      <c r="D193" s="58"/>
      <c r="E193" s="58"/>
    </row>
    <row r="194" spans="4:5" x14ac:dyDescent="0.2">
      <c r="D194" s="58"/>
      <c r="E194" s="58"/>
    </row>
    <row r="195" spans="4:5" x14ac:dyDescent="0.2">
      <c r="D195" s="58"/>
      <c r="E195" s="58"/>
    </row>
    <row r="196" spans="4:5" x14ac:dyDescent="0.2">
      <c r="D196" s="58"/>
      <c r="E196" s="58"/>
    </row>
    <row r="197" spans="4:5" x14ac:dyDescent="0.2">
      <c r="D197" s="58"/>
      <c r="E197" s="58"/>
    </row>
    <row r="198" spans="4:5" x14ac:dyDescent="0.2">
      <c r="D198" s="58"/>
      <c r="E198" s="58"/>
    </row>
    <row r="199" spans="4:5" x14ac:dyDescent="0.2">
      <c r="D199" s="58"/>
      <c r="E199" s="58"/>
    </row>
    <row r="200" spans="4:5" x14ac:dyDescent="0.2">
      <c r="D200" s="58"/>
      <c r="E200" s="58"/>
    </row>
    <row r="201" spans="4:5" x14ac:dyDescent="0.2">
      <c r="D201" s="58"/>
      <c r="E201" s="58"/>
    </row>
    <row r="202" spans="4:5" x14ac:dyDescent="0.2">
      <c r="D202" s="58"/>
      <c r="E202" s="58"/>
    </row>
    <row r="203" spans="4:5" x14ac:dyDescent="0.2">
      <c r="D203" s="58"/>
      <c r="E203" s="58"/>
    </row>
    <row r="204" spans="4:5" x14ac:dyDescent="0.2">
      <c r="D204" s="58"/>
      <c r="E204" s="58"/>
    </row>
    <row r="205" spans="4:5" x14ac:dyDescent="0.2">
      <c r="D205" s="58"/>
      <c r="E205" s="58"/>
    </row>
    <row r="206" spans="4:5" x14ac:dyDescent="0.2">
      <c r="D206" s="58"/>
      <c r="E206" s="58"/>
    </row>
    <row r="207" spans="4:5" x14ac:dyDescent="0.2">
      <c r="D207" s="58"/>
      <c r="E207" s="58"/>
    </row>
    <row r="208" spans="4:5" x14ac:dyDescent="0.2">
      <c r="D208" s="58"/>
      <c r="E208" s="58"/>
    </row>
    <row r="209" spans="4:5" x14ac:dyDescent="0.2">
      <c r="D209" s="58"/>
      <c r="E209" s="58"/>
    </row>
    <row r="210" spans="4:5" x14ac:dyDescent="0.2">
      <c r="D210" s="58"/>
      <c r="E210" s="58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  <rowBreaks count="2" manualBreakCount="2">
    <brk id="63" max="2" man="1"/>
    <brk id="117" max="2" man="1"/>
  </rowBreaks>
  <colBreaks count="1" manualBreakCount="1">
    <brk id="5" max="70" man="1"/>
  </colBreaks>
  <ignoredErrors>
    <ignoredError sqref="B61:C61 B53:C53 B44:C44 B35:C35 B28:C28 B19:C19 B100:C100 B143:C143 B134:C134 B124:C124 B95:C95 B74:C74 B115:C115 B152:C152 B72:C72 B67:C67 B68:C68 B81:C81 B92:C92 C103 C106 C109 B103 B106 B109 B83:C83 B14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OPĆI PODACI</vt:lpstr>
      <vt:lpstr>Bilanca</vt:lpstr>
      <vt:lpstr>RDG</vt:lpstr>
      <vt:lpstr>NT_I</vt:lpstr>
      <vt:lpstr>PK</vt:lpstr>
      <vt:lpstr>BILJEŠKE</vt:lpstr>
      <vt:lpstr>BILJEŠKE!Print_Area</vt:lpstr>
      <vt:lpstr>'OPĆI PODACI'!Print_Area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Tomašek David</cp:lastModifiedBy>
  <cp:lastPrinted>2017-04-24T18:20:40Z</cp:lastPrinted>
  <dcterms:created xsi:type="dcterms:W3CDTF">2008-10-17T11:51:54Z</dcterms:created>
  <dcterms:modified xsi:type="dcterms:W3CDTF">2018-04-26T00:17:19Z</dcterms:modified>
</cp:coreProperties>
</file>