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_04_2018\TFI KI\GFI-KI\GFI-KI 2017\Završne verzije\"/>
    </mc:Choice>
  </mc:AlternateContent>
  <bookViews>
    <workbookView xWindow="-15" yWindow="285" windowWidth="11760" windowHeight="7320"/>
  </bookViews>
  <sheets>
    <sheet name="General information" sheetId="20" r:id="rId1"/>
    <sheet name="Balance sheet" sheetId="27" r:id="rId2"/>
    <sheet name="P&amp;L" sheetId="22" r:id="rId3"/>
    <sheet name="CF Statement" sheetId="23" r:id="rId4"/>
    <sheet name="Changes in equity" sheetId="25" r:id="rId5"/>
    <sheet name="Notes" sheetId="26" r:id="rId6"/>
  </sheets>
  <externalReferences>
    <externalReference r:id="rId7"/>
    <externalReference r:id="rId8"/>
  </externalReferences>
  <definedNames>
    <definedName name="_xlnm.Print_Area" localSheetId="1">'Balance sheet'!$A$1:$K$52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Notes!$A$1:$D$150</definedName>
    <definedName name="_xlnm.Print_Area" localSheetId="2">'P&amp;L'!$A$1:$K$31</definedName>
    <definedName name="_xlnm.Print_Titles" localSheetId="5">Notes!$1:$6</definedName>
  </definedNames>
  <calcPr calcId="162913"/>
</workbook>
</file>

<file path=xl/calcChain.xml><?xml version="1.0" encoding="utf-8"?>
<calcChain xmlns="http://schemas.openxmlformats.org/spreadsheetml/2006/main">
  <c r="B155" i="26" l="1"/>
  <c r="C141" i="26"/>
  <c r="B141" i="26"/>
  <c r="C131" i="26"/>
  <c r="B131" i="26"/>
  <c r="C116" i="26"/>
  <c r="B116" i="26"/>
  <c r="C113" i="26"/>
  <c r="B113" i="26"/>
  <c r="C110" i="26"/>
  <c r="B110" i="26"/>
  <c r="C107" i="26"/>
  <c r="B107" i="26"/>
  <c r="C75" i="26"/>
  <c r="B75" i="26"/>
  <c r="K22" i="25"/>
  <c r="J22" i="25"/>
  <c r="I22" i="25"/>
  <c r="H22" i="25"/>
  <c r="G22" i="25"/>
  <c r="F22" i="25"/>
  <c r="E22" i="25"/>
  <c r="L21" i="25"/>
  <c r="L20" i="25"/>
  <c r="L22" i="25" s="1"/>
  <c r="L19" i="25"/>
  <c r="L18" i="25"/>
  <c r="L17" i="25"/>
  <c r="J16" i="25"/>
  <c r="J23" i="25" s="1"/>
  <c r="F16" i="25"/>
  <c r="F23" i="25" s="1"/>
  <c r="L15" i="25"/>
  <c r="K14" i="25"/>
  <c r="K16" i="25" s="1"/>
  <c r="J14" i="25"/>
  <c r="I14" i="25"/>
  <c r="I16" i="25" s="1"/>
  <c r="I23" i="25" s="1"/>
  <c r="H14" i="25"/>
  <c r="H16" i="25" s="1"/>
  <c r="G14" i="25"/>
  <c r="G16" i="25" s="1"/>
  <c r="F14" i="25"/>
  <c r="E14" i="25"/>
  <c r="E16" i="25" s="1"/>
  <c r="E23" i="25" s="1"/>
  <c r="L13" i="25"/>
  <c r="L12" i="25"/>
  <c r="L14" i="25" s="1"/>
  <c r="L16" i="25" s="1"/>
  <c r="L11" i="25"/>
  <c r="L10" i="25"/>
  <c r="K9" i="25"/>
  <c r="J9" i="25"/>
  <c r="I9" i="25"/>
  <c r="H9" i="25"/>
  <c r="H23" i="25" s="1"/>
  <c r="G9" i="25"/>
  <c r="F9" i="25"/>
  <c r="E9" i="25"/>
  <c r="L8" i="25"/>
  <c r="L7" i="25"/>
  <c r="L9" i="25" s="1"/>
  <c r="K46" i="23"/>
  <c r="K48" i="23" s="1"/>
  <c r="K50" i="23" s="1"/>
  <c r="J46" i="23"/>
  <c r="J48" i="23" s="1"/>
  <c r="J50" i="23" s="1"/>
  <c r="K39" i="23"/>
  <c r="J39" i="23"/>
  <c r="K32" i="23"/>
  <c r="J32" i="23"/>
  <c r="K23" i="23"/>
  <c r="J23" i="23"/>
  <c r="K14" i="23"/>
  <c r="J14" i="23"/>
  <c r="J8" i="23"/>
  <c r="J7" i="23" s="1"/>
  <c r="J28" i="23" s="1"/>
  <c r="J30" i="23" s="1"/>
  <c r="K7" i="23"/>
  <c r="K28" i="23" s="1"/>
  <c r="K30" i="23" s="1"/>
  <c r="K34" i="22"/>
  <c r="J34" i="22"/>
  <c r="K33" i="22"/>
  <c r="J33" i="22"/>
  <c r="K55" i="27"/>
  <c r="J55" i="27"/>
  <c r="K54" i="27"/>
  <c r="J54" i="27"/>
  <c r="L23" i="25" l="1"/>
  <c r="G23" i="25"/>
  <c r="K23" i="25"/>
  <c r="C159" i="26" l="1"/>
  <c r="B159" i="26"/>
  <c r="K31" i="22"/>
  <c r="J31" i="22"/>
  <c r="K7" i="27" l="1"/>
  <c r="J25" i="27" l="1"/>
  <c r="J28" i="27"/>
  <c r="J32" i="27"/>
  <c r="J51" i="27"/>
  <c r="J42" i="27" l="1"/>
  <c r="J52" i="27" s="1"/>
  <c r="C122" i="26" l="1"/>
  <c r="B122" i="26" l="1"/>
  <c r="K36" i="27"/>
  <c r="K32" i="27"/>
  <c r="K28" i="27"/>
  <c r="K25" i="27"/>
  <c r="J7" i="27"/>
  <c r="B102" i="26"/>
  <c r="C102" i="26"/>
  <c r="B150" i="26" l="1"/>
  <c r="J12" i="22" l="1"/>
  <c r="J9" i="22" l="1"/>
  <c r="J26" i="22" s="1"/>
  <c r="J28" i="22" s="1"/>
  <c r="J30" i="22" s="1"/>
  <c r="K51" i="27" l="1"/>
  <c r="K56" i="27"/>
  <c r="J56" i="27"/>
  <c r="K23" i="27"/>
  <c r="J23" i="27"/>
  <c r="B68" i="26"/>
  <c r="B59" i="26"/>
  <c r="C21" i="26"/>
  <c r="B21" i="26"/>
  <c r="C150" i="26"/>
  <c r="C90" i="26"/>
  <c r="B90" i="26"/>
  <c r="C81" i="26"/>
  <c r="B81" i="26"/>
  <c r="C68" i="26"/>
  <c r="B49" i="26"/>
  <c r="C49" i="26"/>
  <c r="C39" i="26"/>
  <c r="B39" i="26"/>
  <c r="C31" i="26"/>
  <c r="B31" i="26"/>
  <c r="B13" i="26"/>
  <c r="C13" i="26"/>
  <c r="K35" i="22"/>
  <c r="J35" i="22"/>
  <c r="K42" i="27"/>
  <c r="K52" i="27" l="1"/>
  <c r="K12" i="22" l="1"/>
  <c r="K9" i="22" l="1"/>
  <c r="C59" i="26" l="1"/>
  <c r="K26" i="22"/>
  <c r="K28" i="22" s="1"/>
  <c r="K30" i="22" s="1"/>
</calcChain>
</file>

<file path=xl/sharedStrings.xml><?xml version="1.0" encoding="utf-8"?>
<sst xmlns="http://schemas.openxmlformats.org/spreadsheetml/2006/main" count="415" uniqueCount="309">
  <si>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</si>
  <si>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</si>
  <si>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</si>
  <si>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</si>
  <si>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</si>
  <si>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</si>
  <si>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</si>
  <si>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</si>
  <si>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</si>
  <si>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</si>
  <si>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</si>
  <si>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</si>
  <si>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</si>
  <si>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</si>
  <si>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</si>
  <si>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</si>
  <si>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</si>
  <si>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</si>
  <si>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</si>
  <si>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</si>
  <si>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</si>
  <si>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</si>
  <si>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Debt securities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</si>
  <si>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</si>
  <si>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</si>
  <si>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</si>
  <si>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</si>
  <si>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</si>
  <si>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</si>
  <si>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</si>
  <si>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</si>
  <si>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</si>
  <si>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</si>
  <si>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</si>
  <si>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</si>
  <si>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</si>
  <si>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</si>
  <si>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</si>
  <si>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</si>
  <si>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</si>
  <si>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</si>
  <si>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</si>
  <si>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</si>
  <si>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</si>
  <si>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</si>
  <si>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</si>
  <si>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</si>
  <si>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</si>
  <si>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</si>
  <si>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</si>
  <si>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</si>
  <si>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</si>
  <si>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</si>
  <si>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</si>
  <si>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</si>
  <si>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</si>
  <si>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</si>
  <si>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</si>
  <si>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</si>
  <si>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</si>
  <si>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</si>
  <si>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</si>
  <si>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</si>
  <si>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</si>
  <si>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</si>
  <si>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</si>
  <si>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</si>
  <si>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</si>
  <si>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</si>
  <si>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</si>
  <si>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</si>
  <si>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</si>
  <si>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</si>
  <si>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</si>
  <si>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</si>
  <si>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</si>
  <si>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</si>
  <si>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</si>
  <si>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</si>
  <si>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</si>
  <si>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</si>
  <si>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</si>
  <si>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</si>
  <si>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</si>
  <si>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</si>
  <si>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</si>
  <si>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</si>
  <si>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</si>
  <si>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</si>
  <si>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</si>
  <si>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</si>
  <si>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</si>
  <si>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</si>
  <si>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</si>
  <si>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</si>
  <si>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</si>
  <si>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</si>
  <si>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</si>
  <si>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</si>
  <si>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</si>
  <si>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</si>
  <si>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</si>
  <si>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</si>
  <si>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</si>
  <si>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</si>
  <si>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</si>
  <si>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</si>
  <si>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</si>
  <si>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</si>
  <si>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</si>
  <si>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</si>
  <si>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</si>
  <si>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</si>
  <si>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</si>
  <si>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</si>
  <si>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</si>
  <si>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</si>
  <si>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</si>
  <si>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2. PROFIT FOR THE YEAR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</si>
  <si>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</si>
  <si>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</si>
  <si>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</si>
  <si>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</si>
  <si>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</si>
  <si>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</si>
  <si>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</si>
  <si>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</si>
  <si>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</si>
  <si>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</si>
  <si>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</si>
  <si>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</si>
  <si>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</si>
  <si>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</si>
  <si>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</si>
  <si>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</si>
  <si>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</si>
  <si>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</si>
  <si>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</si>
  <si>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</si>
  <si>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</si>
  <si>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</si>
  <si>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</si>
  <si>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</si>
  <si>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</si>
  <si>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</si>
  <si>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</si>
  <si>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</si>
  <si>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</si>
  <si>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</si>
  <si>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</si>
  <si>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</si>
  <si>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</si>
  <si>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</si>
  <si>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22. PROFIT BEFORE TAXATION (067-068)</t>
  </si>
  <si>
    <t>23. INCOME TAX EXPENSE / DEFERRED TAX</t>
  </si>
  <si>
    <t>24. NET PROFIT FOR THE PERIOD (069-070)</t>
  </si>
  <si>
    <t>25. Earnings per share</t>
  </si>
  <si>
    <t>for the period from</t>
  </si>
  <si>
    <t>to</t>
  </si>
  <si>
    <t>Cumulative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</si>
  <si>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</si>
  <si>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</si>
  <si>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</si>
  <si>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</si>
  <si>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</si>
  <si>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</si>
  <si>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</si>
  <si>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</si>
  <si>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</si>
  <si>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</si>
  <si>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Profit for the period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</si>
  <si>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</si>
  <si>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</si>
  <si>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</si>
  <si>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</si>
  <si>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</si>
  <si>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</si>
  <si>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</si>
  <si>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</si>
  <si>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</si>
  <si>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</si>
  <si>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</si>
  <si>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</si>
  <si>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</si>
  <si>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</si>
  <si>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</si>
  <si>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</si>
  <si>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</si>
  <si>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</si>
  <si>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</si>
  <si>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</si>
  <si>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1.1. Profit for taxation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</si>
  <si>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</si>
  <si>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</si>
  <si>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</si>
  <si>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</si>
  <si>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</si>
  <si>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</si>
  <si>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</si>
  <si>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</si>
  <si>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</si>
  <si>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</si>
  <si>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</si>
  <si>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</si>
  <si>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</si>
  <si>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</si>
  <si>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</si>
  <si>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</si>
  <si>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</si>
  <si>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</si>
  <si>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</si>
  <si>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</si>
  <si>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</si>
  <si>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</si>
  <si>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</si>
  <si>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</si>
  <si>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</si>
  <si>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</si>
  <si>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</si>
  <si>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</si>
  <si>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</si>
  <si>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</si>
  <si>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</si>
  <si>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</si>
  <si>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</si>
  <si>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</si>
  <si>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</si>
  <si>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</si>
  <si>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</si>
  <si>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</si>
  <si>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</si>
  <si>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</si>
  <si>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</si>
  <si>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</si>
  <si>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</si>
  <si>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</si>
  <si>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</si>
  <si>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</si>
  <si>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</si>
  <si>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</si>
  <si>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</si>
  <si>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</si>
  <si>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</si>
  <si>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</si>
  <si>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</si>
  <si>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</si>
  <si>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</si>
  <si>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</si>
  <si>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</si>
  <si>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</si>
  <si>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</si>
  <si>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</si>
  <si>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</si>
  <si>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</si>
  <si>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</si>
  <si>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</si>
  <si>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</si>
  <si>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</si>
  <si>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</si>
  <si>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</si>
  <si>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</si>
  <si>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</si>
  <si>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>(person authorized for representation)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</si>
  <si>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</si>
  <si>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</si>
  <si>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</si>
  <si>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</si>
  <si>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</si>
  <si>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</si>
  <si>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</si>
  <si>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</si>
  <si>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</si>
  <si>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</si>
  <si>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</si>
  <si>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Jan 01 - Dec 31 2016</t>
  </si>
  <si>
    <t>Impairment allowance</t>
  </si>
  <si>
    <t>Loans to financial instutitions</t>
  </si>
  <si>
    <t>Loans to companies</t>
  </si>
  <si>
    <t>Retail loans</t>
  </si>
  <si>
    <t>Other loans</t>
  </si>
  <si>
    <t>Gross loans</t>
  </si>
  <si>
    <t>Dec 31 2017</t>
  </si>
  <si>
    <t>Tomašek David</t>
  </si>
  <si>
    <t>014804900</t>
  </si>
  <si>
    <t>david.tomasek@hpb.hr</t>
  </si>
  <si>
    <t>Dec 31 2016
(restated)</t>
  </si>
  <si>
    <t>Jan 01 - Dec 31 2017</t>
  </si>
  <si>
    <t>Jan 01 - Dec 31 2016
(restated)</t>
  </si>
  <si>
    <t xml:space="preserve">Balance as per reporting date (003+010+011+012+013+016) </t>
  </si>
  <si>
    <t>14) CASH AND CASH EQUIVALENTS</t>
  </si>
  <si>
    <t>Cash and accounts held with banks</t>
  </si>
  <si>
    <t>Mandatory reserve held in CNB</t>
  </si>
  <si>
    <t>Placements to banks with original maturity of 90 days or less</t>
  </si>
  <si>
    <t>Instruments in course of collection</t>
  </si>
  <si>
    <t>YES</t>
  </si>
  <si>
    <t>HPB-Stambena Štedionica d.d.</t>
  </si>
  <si>
    <t>Savska 58, 10000 Zagreb</t>
  </si>
  <si>
    <t>02068001</t>
  </si>
  <si>
    <t>HPB Invest d.o.o.</t>
  </si>
  <si>
    <t>Strojarska 20, 10000 Zagreb</t>
  </si>
  <si>
    <t>01972278</t>
  </si>
  <si>
    <t>HPB-nekretnine d.o.o.</t>
  </si>
  <si>
    <t>Amruševa 8, 10000 Zagreb</t>
  </si>
  <si>
    <t>01972260</t>
  </si>
  <si>
    <t>Karadjole Domagoj
Mrvelj Mladen</t>
  </si>
  <si>
    <t xml:space="preserve">Balance as per Jan 01 </t>
  </si>
  <si>
    <t>Restated balance as per Jan 01 (001+002)</t>
  </si>
  <si>
    <t>Jan 01 2017</t>
  </si>
  <si>
    <t>Annual financial statements for credit institutions GFI-KI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</si>
</sst>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  <font>
      <sz val="9"/>
      <color indexed="8"/>
      <name val="Arial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3" fillId="42" borderId="49" applyNumberFormat="0" applyAlignment="0" applyProtection="0"/>
    <xf numFmtId="0" fontId="42" fillId="42" borderId="49" applyNumberFormat="0" applyAlignment="0" applyProtection="0"/>
    <xf numFmtId="0" fontId="44" fillId="42" borderId="49" applyNumberFormat="0" applyAlignment="0" applyProtection="0"/>
    <xf numFmtId="0" fontId="45" fillId="15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1" fillId="42" borderId="49" applyNumberFormat="0" applyAlignment="0" applyProtection="0"/>
    <xf numFmtId="0" fontId="42" fillId="42" borderId="49" applyNumberFormat="0" applyAlignment="0" applyProtection="0"/>
    <xf numFmtId="0" fontId="45" fillId="15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6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8" fillId="43" borderId="50" applyNumberFormat="0" applyAlignment="0" applyProtection="0"/>
    <xf numFmtId="0" fontId="47" fillId="43" borderId="50" applyNumberFormat="0" applyAlignment="0" applyProtection="0"/>
    <xf numFmtId="0" fontId="49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6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60" fillId="0" borderId="51" applyNumberFormat="0" applyFill="0" applyAlignment="0" applyProtection="0"/>
    <xf numFmtId="0" fontId="59" fillId="0" borderId="51" applyNumberFormat="0" applyFill="0" applyAlignment="0" applyProtection="0"/>
    <xf numFmtId="0" fontId="61" fillId="0" borderId="51" applyNumberFormat="0" applyFill="0" applyAlignment="0" applyProtection="0"/>
    <xf numFmtId="0" fontId="62" fillId="0" borderId="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8" fillId="0" borderId="51" applyNumberFormat="0" applyFill="0" applyAlignment="0" applyProtection="0"/>
    <xf numFmtId="0" fontId="59" fillId="0" borderId="51" applyNumberFormat="0" applyFill="0" applyAlignment="0" applyProtection="0"/>
    <xf numFmtId="0" fontId="62" fillId="0" borderId="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63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5" fillId="0" borderId="52" applyNumberFormat="0" applyFill="0" applyAlignment="0" applyProtection="0"/>
    <xf numFmtId="0" fontId="64" fillId="0" borderId="52" applyNumberFormat="0" applyFill="0" applyAlignment="0" applyProtection="0"/>
    <xf numFmtId="0" fontId="66" fillId="0" borderId="52" applyNumberFormat="0" applyFill="0" applyAlignment="0" applyProtection="0"/>
    <xf numFmtId="0" fontId="67" fillId="0" borderId="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3" fillId="0" borderId="52" applyNumberFormat="0" applyFill="0" applyAlignment="0" applyProtection="0"/>
    <xf numFmtId="0" fontId="64" fillId="0" borderId="52" applyNumberFormat="0" applyFill="0" applyAlignment="0" applyProtection="0"/>
    <xf numFmtId="0" fontId="67" fillId="0" borderId="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8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70" fillId="0" borderId="53" applyNumberFormat="0" applyFill="0" applyAlignment="0" applyProtection="0"/>
    <xf numFmtId="0" fontId="69" fillId="0" borderId="53" applyNumberFormat="0" applyFill="0" applyAlignment="0" applyProtection="0"/>
    <xf numFmtId="0" fontId="71" fillId="0" borderId="53" applyNumberFormat="0" applyFill="0" applyAlignment="0" applyProtection="0"/>
    <xf numFmtId="0" fontId="72" fillId="0" borderId="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8" fillId="0" borderId="53" applyNumberFormat="0" applyFill="0" applyAlignment="0" applyProtection="0"/>
    <xf numFmtId="0" fontId="69" fillId="0" borderId="53" applyNumberFormat="0" applyFill="0" applyAlignment="0" applyProtection="0"/>
    <xf numFmtId="0" fontId="72" fillId="0" borderId="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73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5" fillId="45" borderId="49" applyNumberFormat="0" applyAlignment="0" applyProtection="0"/>
    <xf numFmtId="0" fontId="74" fillId="45" borderId="49" applyNumberFormat="0" applyAlignment="0" applyProtection="0"/>
    <xf numFmtId="0" fontId="76" fillId="45" borderId="49" applyNumberFormat="0" applyAlignment="0" applyProtection="0"/>
    <xf numFmtId="0" fontId="74" fillId="9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3" fillId="45" borderId="49" applyNumberFormat="0" applyAlignment="0" applyProtection="0"/>
    <xf numFmtId="0" fontId="74" fillId="45" borderId="49" applyNumberFormat="0" applyAlignment="0" applyProtection="0"/>
    <xf numFmtId="0" fontId="74" fillId="9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7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9" fillId="0" borderId="54" applyNumberFormat="0" applyFill="0" applyAlignment="0" applyProtection="0"/>
    <xf numFmtId="0" fontId="78" fillId="0" borderId="54" applyNumberFormat="0" applyFill="0" applyAlignment="0" applyProtection="0"/>
    <xf numFmtId="0" fontId="80" fillId="0" borderId="54" applyNumberFormat="0" applyFill="0" applyAlignment="0" applyProtection="0"/>
    <xf numFmtId="0" fontId="81" fillId="0" borderId="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7" fillId="0" borderId="54" applyNumberFormat="0" applyFill="0" applyAlignment="0" applyProtection="0"/>
    <xf numFmtId="0" fontId="78" fillId="0" borderId="54" applyNumberFormat="0" applyFill="0" applyAlignment="0" applyProtection="0"/>
    <xf numFmtId="0" fontId="81" fillId="0" borderId="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30" fillId="0" borderId="0"/>
    <xf numFmtId="0" fontId="27" fillId="0" borderId="0"/>
    <xf numFmtId="0" fontId="30" fillId="0" borderId="0"/>
    <xf numFmtId="0" fontId="27" fillId="0" borderId="0"/>
    <xf numFmtId="0" fontId="2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10" fillId="47" borderId="55" applyNumberFormat="0" applyFont="0" applyAlignment="0" applyProtection="0"/>
    <xf numFmtId="0" fontId="30" fillId="47" borderId="55" applyNumberFormat="0" applyFont="0" applyAlignment="0" applyProtection="0"/>
    <xf numFmtId="0" fontId="1" fillId="47" borderId="55" applyNumberFormat="0" applyFont="0" applyAlignment="0" applyProtection="0"/>
    <xf numFmtId="0" fontId="1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2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9" fillId="42" borderId="56" applyNumberFormat="0" applyAlignment="0" applyProtection="0"/>
    <xf numFmtId="0" fontId="88" fillId="42" borderId="56" applyNumberFormat="0" applyAlignment="0" applyProtection="0"/>
    <xf numFmtId="0" fontId="90" fillId="42" borderId="56" applyNumberFormat="0" applyAlignment="0" applyProtection="0"/>
    <xf numFmtId="0" fontId="88" fillId="15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7" fillId="42" borderId="56" applyNumberFormat="0" applyAlignment="0" applyProtection="0"/>
    <xf numFmtId="0" fontId="88" fillId="42" borderId="56" applyNumberFormat="0" applyAlignment="0" applyProtection="0"/>
    <xf numFmtId="0" fontId="88" fillId="15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6" fillId="0" borderId="57" applyNumberFormat="0" applyFill="0" applyAlignment="0" applyProtection="0"/>
    <xf numFmtId="0" fontId="95" fillId="0" borderId="57" applyNumberFormat="0" applyFill="0" applyAlignment="0" applyProtection="0"/>
    <xf numFmtId="0" fontId="97" fillId="0" borderId="57" applyNumberFormat="0" applyFill="0" applyAlignment="0" applyProtection="0"/>
    <xf numFmtId="0" fontId="95" fillId="0" borderId="6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4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6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9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5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0" fontId="6" fillId="48" borderId="18" xfId="2581" applyFont="1" applyFill="1" applyBorder="1" applyAlignment="1">
      <alignment horizontal="left" wrapText="1"/>
    </xf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6" xfId="2581" applyFont="1" applyFill="1" applyBorder="1" applyAlignment="1">
      <alignment horizontal="left" wrapText="1" indent="1"/>
    </xf>
    <xf numFmtId="0" fontId="5" fillId="48" borderId="27" xfId="2581" applyFont="1" applyFill="1" applyBorder="1" applyAlignment="1">
      <alignment wrapText="1"/>
    </xf>
    <xf numFmtId="0" fontId="6" fillId="48" borderId="26" xfId="2581" applyFont="1" applyFill="1" applyBorder="1" applyAlignment="1">
      <alignment wrapText="1"/>
    </xf>
    <xf numFmtId="0" fontId="5" fillId="48" borderId="26" xfId="2581" applyFont="1" applyFill="1" applyBorder="1" applyAlignment="1">
      <alignment wrapText="1"/>
    </xf>
    <xf numFmtId="0" fontId="5" fillId="48" borderId="25" xfId="2581" applyFont="1" applyFill="1" applyBorder="1"/>
    <xf numFmtId="0" fontId="6" fillId="48" borderId="0" xfId="2630" applyFont="1" applyFill="1" applyAlignment="1"/>
    <xf numFmtId="0" fontId="6" fillId="48" borderId="26" xfId="2581" applyFont="1" applyFill="1" applyBorder="1" applyAlignment="1">
      <alignment horizontal="left" vertical="center"/>
    </xf>
    <xf numFmtId="0" fontId="6" fillId="48" borderId="26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6" xfId="2630" applyFont="1" applyFill="1" applyBorder="1" applyAlignment="1"/>
    <xf numFmtId="166" fontId="28" fillId="48" borderId="0" xfId="2762" applyNumberFormat="1" applyFont="1" applyFill="1"/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6" xfId="2581" applyFont="1" applyFill="1" applyBorder="1" applyAlignment="1"/>
    <xf numFmtId="167" fontId="5" fillId="48" borderId="25" xfId="2280" applyNumberFormat="1" applyFont="1" applyFill="1" applyBorder="1" applyAlignment="1">
      <alignment horizontal="center"/>
    </xf>
    <xf numFmtId="0" fontId="6" fillId="48" borderId="26" xfId="2581" applyFont="1" applyFill="1" applyBorder="1" applyAlignment="1">
      <alignment horizontal="left" vertical="center" indent="2"/>
    </xf>
    <xf numFmtId="0" fontId="5" fillId="48" borderId="26" xfId="2581" applyFont="1" applyFill="1" applyBorder="1" applyAlignment="1">
      <alignment horizontal="left" wrapText="1"/>
    </xf>
    <xf numFmtId="0" fontId="5" fillId="48" borderId="26" xfId="2581" applyFont="1" applyFill="1" applyBorder="1" applyAlignment="1">
      <alignment horizontal="left" vertical="center" indent="1"/>
    </xf>
    <xf numFmtId="0" fontId="5" fillId="48" borderId="20" xfId="2581" applyFont="1" applyFill="1" applyBorder="1" applyAlignment="1">
      <alignment horizontal="left" vertical="center" indent="1"/>
    </xf>
    <xf numFmtId="0" fontId="18" fillId="48" borderId="7" xfId="0" applyFont="1" applyFill="1" applyBorder="1" applyAlignment="1" applyProtection="1">
      <alignment horizontal="center" vertical="center" wrapText="1"/>
      <protection hidden="1"/>
    </xf>
    <xf numFmtId="167" fontId="5" fillId="0" borderId="13" xfId="0" applyNumberFormat="1" applyFont="1" applyFill="1" applyBorder="1" applyAlignment="1" applyProtection="1">
      <alignment horizontal="right" shrinkToFit="1"/>
      <protection hidden="1"/>
    </xf>
    <xf numFmtId="167" fontId="5" fillId="0" borderId="15" xfId="0" applyNumberFormat="1" applyFont="1" applyFill="1" applyBorder="1" applyAlignment="1" applyProtection="1">
      <alignment horizontal="right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5" fontId="5" fillId="48" borderId="15" xfId="0" applyNumberFormat="1" applyFont="1" applyFill="1" applyBorder="1" applyAlignment="1">
      <alignment horizontal="center"/>
    </xf>
    <xf numFmtId="165" fontId="5" fillId="48" borderId="13" xfId="0" applyNumberFormat="1" applyFont="1" applyFill="1" applyBorder="1" applyAlignment="1">
      <alignment horizontal="center"/>
    </xf>
    <xf numFmtId="165" fontId="5" fillId="48" borderId="14" xfId="0" applyNumberFormat="1" applyFont="1" applyFill="1" applyBorder="1" applyAlignment="1">
      <alignment horizontal="center"/>
    </xf>
    <xf numFmtId="167" fontId="5" fillId="48" borderId="23" xfId="2581" applyNumberFormat="1" applyFont="1" applyFill="1" applyBorder="1" applyAlignment="1">
      <alignment horizontal="center" wrapText="1"/>
    </xf>
    <xf numFmtId="167" fontId="5" fillId="48" borderId="23" xfId="2581" applyNumberFormat="1" applyFont="1" applyFill="1" applyBorder="1" applyAlignment="1">
      <alignment horizontal="center" vertical="center"/>
    </xf>
    <xf numFmtId="3" fontId="13" fillId="48" borderId="11" xfId="2630" applyNumberFormat="1" applyFont="1" applyFill="1" applyBorder="1" applyAlignment="1" applyProtection="1">
      <alignment horizontal="right" vertical="center"/>
      <protection locked="0" hidden="1"/>
    </xf>
    <xf numFmtId="0" fontId="103" fillId="48" borderId="0" xfId="2629" applyFont="1" applyFill="1" applyBorder="1" applyAlignment="1" applyProtection="1">
      <alignment horizontal="right"/>
      <protection hidden="1"/>
    </xf>
    <xf numFmtId="0" fontId="103" fillId="48" borderId="0" xfId="2629" applyFont="1" applyFill="1" applyBorder="1" applyAlignment="1" applyProtection="1">
      <alignment vertical="top"/>
      <protection hidden="1"/>
    </xf>
    <xf numFmtId="0" fontId="103" fillId="48" borderId="0" xfId="2629" applyFont="1" applyFill="1" applyBorder="1" applyAlignment="1" applyProtection="1">
      <alignment horizontal="right" vertical="top"/>
      <protection hidden="1"/>
    </xf>
    <xf numFmtId="0" fontId="103" fillId="48" borderId="0" xfId="2629" applyFont="1" applyFill="1" applyAlignment="1" applyProtection="1">
      <alignment horizontal="right" vertical="top" indent="2"/>
      <protection hidden="1"/>
    </xf>
    <xf numFmtId="0" fontId="103" fillId="48" borderId="0" xfId="2629" applyFont="1" applyFill="1" applyBorder="1" applyAlignment="1" applyProtection="1">
      <alignment vertical="top" wrapText="1"/>
      <protection hidden="1"/>
    </xf>
    <xf numFmtId="0" fontId="103" fillId="48" borderId="0" xfId="2629" applyFont="1" applyFill="1" applyBorder="1" applyAlignment="1" applyProtection="1">
      <alignment wrapText="1"/>
      <protection hidden="1"/>
    </xf>
    <xf numFmtId="0" fontId="103" fillId="48" borderId="0" xfId="2629" applyFont="1" applyFill="1" applyAlignment="1" applyProtection="1">
      <alignment horizontal="right" vertical="top" wrapText="1" indent="2"/>
      <protection hidden="1"/>
    </xf>
    <xf numFmtId="3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168" fontId="6" fillId="0" borderId="13" xfId="1807" applyFont="1" applyFill="1" applyBorder="1" applyAlignment="1" applyProtection="1">
      <alignment horizontal="right" vertical="center" shrinkToFit="1"/>
      <protection locked="0"/>
    </xf>
    <xf numFmtId="3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3" fontId="5" fillId="0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2" xfId="0" applyNumberFormat="1" applyFont="1" applyFill="1" applyBorder="1" applyAlignment="1" applyProtection="1">
      <alignment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4" xfId="0" applyNumberFormat="1" applyFont="1" applyFill="1" applyBorder="1" applyAlignment="1" applyProtection="1">
      <alignment vertical="center" shrinkToFit="1"/>
      <protection hidden="1"/>
    </xf>
    <xf numFmtId="43" fontId="6" fillId="0" borderId="13" xfId="1810" applyFont="1" applyFill="1" applyBorder="1" applyAlignment="1" applyProtection="1">
      <alignment vertical="center" shrinkToFit="1"/>
      <protection locked="0"/>
    </xf>
    <xf numFmtId="3" fontId="5" fillId="0" borderId="15" xfId="0" applyNumberFormat="1" applyFont="1" applyFill="1" applyBorder="1" applyAlignment="1" applyProtection="1">
      <alignment vertical="center" shrinkToFit="1"/>
      <protection hidden="1"/>
    </xf>
    <xf numFmtId="3" fontId="5" fillId="0" borderId="13" xfId="0" applyNumberFormat="1" applyFont="1" applyFill="1" applyBorder="1" applyAlignment="1" applyProtection="1">
      <alignment vertical="center" shrinkToFit="1"/>
      <protection hidden="1"/>
    </xf>
    <xf numFmtId="43" fontId="5" fillId="0" borderId="15" xfId="1810" applyFont="1" applyFill="1" applyBorder="1" applyAlignment="1" applyProtection="1">
      <alignment horizontal="right" shrinkToFit="1"/>
      <protection locked="0"/>
    </xf>
    <xf numFmtId="43" fontId="6" fillId="0" borderId="13" xfId="1810" applyFont="1" applyFill="1" applyBorder="1" applyAlignment="1" applyProtection="1">
      <alignment horizontal="right" shrinkToFit="1"/>
      <protection locked="0"/>
    </xf>
    <xf numFmtId="43" fontId="5" fillId="0" borderId="13" xfId="1810" applyFont="1" applyFill="1" applyBorder="1" applyAlignment="1" applyProtection="1">
      <alignment horizontal="right" shrinkToFit="1"/>
      <protection hidden="1"/>
    </xf>
    <xf numFmtId="167" fontId="5" fillId="0" borderId="14" xfId="0" applyNumberFormat="1" applyFont="1" applyFill="1" applyBorder="1" applyAlignment="1" applyProtection="1">
      <alignment horizontal="right" shrinkToFit="1"/>
      <protection hidden="1"/>
    </xf>
    <xf numFmtId="43" fontId="5" fillId="0" borderId="14" xfId="1810" applyFont="1" applyFill="1" applyBorder="1" applyAlignment="1" applyProtection="1">
      <alignment horizontal="right" shrinkToFit="1"/>
      <protection hidden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6" xfId="2581" applyNumberFormat="1" applyFont="1" applyFill="1" applyBorder="1" applyAlignment="1" applyProtection="1">
      <alignment shrinkToFit="1"/>
      <protection locked="0"/>
    </xf>
    <xf numFmtId="167" fontId="5" fillId="48" borderId="26" xfId="2581" applyNumberFormat="1" applyFont="1" applyFill="1" applyBorder="1" applyAlignment="1" applyProtection="1">
      <alignment shrinkToFit="1"/>
      <protection locked="0"/>
    </xf>
    <xf numFmtId="43" fontId="6" fillId="48" borderId="26" xfId="1810" applyFont="1" applyFill="1" applyBorder="1" applyAlignment="1" applyProtection="1">
      <alignment shrinkToFit="1"/>
      <protection locked="0"/>
    </xf>
    <xf numFmtId="43" fontId="6" fillId="48" borderId="18" xfId="1810" applyFont="1" applyFill="1" applyBorder="1" applyAlignment="1" applyProtection="1">
      <alignment shrinkToFit="1"/>
      <protection locked="0"/>
    </xf>
    <xf numFmtId="43" fontId="5" fillId="48" borderId="26" xfId="1810" applyFont="1" applyFill="1" applyBorder="1" applyAlignment="1" applyProtection="1">
      <alignment shrinkToFit="1"/>
      <protection locked="0"/>
    </xf>
    <xf numFmtId="43" fontId="5" fillId="48" borderId="18" xfId="1810" applyFont="1" applyFill="1" applyBorder="1" applyAlignment="1" applyProtection="1">
      <alignment shrinkToFit="1"/>
      <protection locked="0"/>
    </xf>
    <xf numFmtId="43" fontId="5" fillId="48" borderId="21" xfId="1810" applyFont="1" applyFill="1" applyBorder="1" applyAlignment="1" applyProtection="1">
      <alignment shrinkToFit="1"/>
      <protection locked="0"/>
    </xf>
    <xf numFmtId="43" fontId="5" fillId="48" borderId="22" xfId="1810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43" fontId="6" fillId="48" borderId="21" xfId="1810" applyFont="1" applyFill="1" applyBorder="1" applyAlignment="1" applyProtection="1">
      <alignment shrinkToFit="1"/>
      <protection locked="0"/>
    </xf>
    <xf numFmtId="43" fontId="6" fillId="48" borderId="22" xfId="1810" applyFont="1" applyFill="1" applyBorder="1" applyAlignment="1" applyProtection="1">
      <alignment shrinkToFit="1"/>
      <protection locked="0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2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8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8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8" xfId="2629" applyFont="1" applyFill="1" applyBorder="1" applyAlignment="1" applyProtection="1">
      <alignment horizontal="left" wrapText="1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2" fillId="48" borderId="30" xfId="2629" applyFont="1" applyFill="1" applyBorder="1" applyAlignment="1">
      <alignment horizontal="left" vertical="center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29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0" xfId="2629" applyFont="1" applyFill="1" applyBorder="1" applyAlignment="1">
      <alignment horizontal="left"/>
    </xf>
    <xf numFmtId="0" fontId="12" fillId="48" borderId="29" xfId="2629" applyFont="1" applyFill="1" applyBorder="1" applyAlignment="1">
      <alignment horizontal="left"/>
    </xf>
    <xf numFmtId="0" fontId="22" fillId="48" borderId="11" xfId="2064" applyFill="1" applyBorder="1" applyAlignment="1" applyProtection="1">
      <protection locked="0" hidden="1"/>
    </xf>
    <xf numFmtId="0" fontId="13" fillId="48" borderId="30" xfId="2629" applyFont="1" applyFill="1" applyBorder="1" applyAlignment="1" applyProtection="1">
      <protection locked="0"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49" fontId="13" fillId="0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0" borderId="29" xfId="2629" applyNumberFormat="1" applyFont="1" applyFill="1" applyBorder="1" applyAlignment="1" applyProtection="1">
      <alignment horizontal="right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0" borderId="11" xfId="2629" applyFont="1" applyFill="1" applyBorder="1" applyAlignment="1" applyProtection="1">
      <alignment horizontal="left" vertical="center"/>
      <protection locked="0" hidden="1"/>
    </xf>
    <xf numFmtId="0" fontId="13" fillId="0" borderId="30" xfId="2629" applyFont="1" applyFill="1" applyBorder="1" applyAlignment="1" applyProtection="1">
      <alignment horizontal="left" vertical="center"/>
      <protection locked="0" hidden="1"/>
    </xf>
    <xf numFmtId="0" fontId="13" fillId="0" borderId="29" xfId="2629" applyFont="1" applyFill="1" applyBorder="1" applyAlignment="1" applyProtection="1">
      <alignment horizontal="left" vertical="center"/>
      <protection locked="0" hidden="1"/>
    </xf>
    <xf numFmtId="0" fontId="103" fillId="48" borderId="10" xfId="2629" applyFont="1" applyFill="1" applyBorder="1" applyAlignment="1" applyProtection="1">
      <alignment vertical="top" wrapText="1"/>
      <protection hidden="1"/>
    </xf>
    <xf numFmtId="0" fontId="13" fillId="48" borderId="30" xfId="2629" applyFont="1" applyFill="1" applyBorder="1" applyAlignment="1" applyProtection="1">
      <alignment horizontal="right" vertical="center"/>
      <protection locked="0" hidden="1"/>
    </xf>
    <xf numFmtId="0" fontId="12" fillId="48" borderId="30" xfId="2629" applyFont="1" applyFill="1" applyBorder="1" applyAlignment="1"/>
    <xf numFmtId="0" fontId="12" fillId="48" borderId="29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2" fillId="48" borderId="28" xfId="2629" applyFont="1" applyFill="1" applyBorder="1" applyAlignment="1" applyProtection="1">
      <alignment horizontal="right" wrapText="1"/>
      <protection hidden="1"/>
    </xf>
    <xf numFmtId="0" fontId="13" fillId="48" borderId="30" xfId="2629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1" fillId="48" borderId="0" xfId="2629" applyFont="1" applyFill="1" applyBorder="1" applyAlignment="1">
      <alignment vertical="top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1" xfId="2630" applyFont="1" applyFill="1" applyBorder="1" applyAlignment="1" applyProtection="1">
      <alignment horizontal="left" vertical="center" wrapText="1"/>
      <protection locked="0" hidden="1"/>
    </xf>
    <xf numFmtId="0" fontId="13" fillId="48" borderId="30" xfId="2630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29" xfId="2629" applyNumberFormat="1" applyFont="1" applyFill="1" applyBorder="1" applyAlignment="1" applyProtection="1">
      <alignment horizontal="left" vertical="center"/>
      <protection locked="0" hidden="1"/>
    </xf>
    <xf numFmtId="0" fontId="8" fillId="48" borderId="0" xfId="0" applyFont="1" applyFill="1" applyBorder="1" applyAlignment="1">
      <alignment horizontal="center" wrapText="1"/>
    </xf>
    <xf numFmtId="0" fontId="8" fillId="48" borderId="30" xfId="0" applyFont="1" applyFill="1" applyBorder="1" applyAlignment="1">
      <alignment horizontal="right" wrapText="1"/>
    </xf>
    <xf numFmtId="0" fontId="8" fillId="48" borderId="29" xfId="0" applyFont="1" applyFill="1" applyBorder="1" applyAlignment="1">
      <alignment horizontal="right" wrapText="1"/>
    </xf>
    <xf numFmtId="49" fontId="5" fillId="48" borderId="31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0" fontId="102" fillId="48" borderId="30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0" fontId="6" fillId="48" borderId="29" xfId="0" applyFont="1" applyFill="1" applyBorder="1" applyAlignment="1">
      <alignment horizontal="left" vertical="center" wrapText="1"/>
    </xf>
    <xf numFmtId="49" fontId="6" fillId="48" borderId="33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49" fontId="6" fillId="48" borderId="33" xfId="0" applyNumberFormat="1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36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5" fillId="48" borderId="43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0" xfId="0" applyFont="1" applyFill="1" applyBorder="1" applyAlignment="1">
      <alignment horizontal="right" wrapText="1"/>
    </xf>
    <xf numFmtId="0" fontId="7" fillId="48" borderId="29" xfId="0" applyFont="1" applyFill="1" applyBorder="1" applyAlignment="1">
      <alignment horizontal="right" wrapText="1"/>
    </xf>
    <xf numFmtId="49" fontId="5" fillId="0" borderId="31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0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3" xfId="0" applyNumberFormat="1" applyFont="1" applyFill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vertical="center" wrapText="1"/>
    </xf>
    <xf numFmtId="0" fontId="6" fillId="48" borderId="32" xfId="0" applyFont="1" applyFill="1" applyBorder="1" applyAlignment="1">
      <alignment vertical="center" wrapText="1"/>
    </xf>
    <xf numFmtId="0" fontId="5" fillId="48" borderId="33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0" xfId="0" applyFont="1" applyFill="1" applyBorder="1" applyAlignment="1">
      <alignment horizontal="right"/>
    </xf>
    <xf numFmtId="0" fontId="6" fillId="48" borderId="36" xfId="0" applyFont="1" applyFill="1" applyBorder="1" applyAlignment="1">
      <alignment vertical="center" wrapText="1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4" xfId="0" applyFont="1" applyFill="1" applyBorder="1" applyAlignment="1">
      <alignment wrapText="1"/>
    </xf>
    <xf numFmtId="0" fontId="6" fillId="48" borderId="35" xfId="0" applyFont="1" applyFill="1" applyBorder="1" applyAlignment="1">
      <alignment wrapText="1"/>
    </xf>
    <xf numFmtId="0" fontId="3" fillId="48" borderId="36" xfId="0" applyFont="1" applyFill="1" applyBorder="1" applyAlignment="1">
      <alignment horizontal="left" wrapText="1"/>
    </xf>
    <xf numFmtId="0" fontId="3" fillId="48" borderId="37" xfId="0" applyFont="1" applyFill="1" applyBorder="1" applyAlignment="1">
      <alignment horizontal="left" wrapText="1"/>
    </xf>
    <xf numFmtId="0" fontId="7" fillId="48" borderId="36" xfId="0" applyFont="1" applyFill="1" applyBorder="1" applyAlignment="1">
      <alignment horizontal="left" wrapText="1"/>
    </xf>
    <xf numFmtId="0" fontId="7" fillId="48" borderId="37" xfId="0" applyFont="1" applyFill="1" applyBorder="1" applyAlignment="1">
      <alignment horizontal="left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7" fillId="48" borderId="43" xfId="0" applyFont="1" applyFill="1" applyBorder="1" applyAlignment="1">
      <alignment horizontal="left" wrapText="1"/>
    </xf>
    <xf numFmtId="0" fontId="7" fillId="48" borderId="44" xfId="0" applyFont="1" applyFill="1" applyBorder="1" applyAlignment="1">
      <alignment horizontal="left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3" xfId="0" applyFont="1" applyFill="1" applyBorder="1" applyAlignment="1">
      <alignment horizontal="left" wrapText="1"/>
    </xf>
    <xf numFmtId="0" fontId="7" fillId="48" borderId="34" xfId="0" applyFont="1" applyFill="1" applyBorder="1" applyAlignment="1">
      <alignment horizontal="left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_04_2018/TFI%20KI/GFI-KI/GFI-KI%202017/nekonsolidirano/GFI-KI%20-%20HR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FI-KI%202017_konsolidirano_H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/>
      <sheetData sheetId="1">
        <row r="7">
          <cell r="J7">
            <v>421479852</v>
          </cell>
        </row>
      </sheetData>
      <sheetData sheetId="2">
        <row r="5">
          <cell r="J5">
            <v>720254986</v>
          </cell>
        </row>
        <row r="29">
          <cell r="J29">
            <v>90</v>
          </cell>
          <cell r="K29">
            <v>4</v>
          </cell>
        </row>
      </sheetData>
      <sheetData sheetId="3">
        <row r="7">
          <cell r="J7">
            <v>153169813</v>
          </cell>
        </row>
      </sheetData>
      <sheetData sheetId="4">
        <row r="6">
          <cell r="E6">
            <v>1214775000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 refreshError="1"/>
      <sheetData sheetId="1" refreshError="1"/>
      <sheetData sheetId="2">
        <row r="27">
          <cell r="J27">
            <v>-27099256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A5" sqref="A5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41" t="s">
        <v>236</v>
      </c>
      <c r="B1" s="241"/>
      <c r="C1" s="1"/>
      <c r="D1" s="1"/>
      <c r="E1" s="1"/>
      <c r="F1" s="1"/>
      <c r="G1" s="1"/>
      <c r="H1" s="1"/>
      <c r="I1" s="1"/>
      <c r="J1" s="1"/>
    </row>
    <row r="2" spans="1:10" x14ac:dyDescent="0.2">
      <c r="A2" s="204" t="s">
        <v>237</v>
      </c>
      <c r="B2" s="204"/>
      <c r="C2" s="204"/>
      <c r="D2" s="205"/>
      <c r="E2" s="3" t="s">
        <v>238</v>
      </c>
      <c r="F2" s="4"/>
      <c r="G2" s="5" t="s">
        <v>158</v>
      </c>
      <c r="H2" s="3" t="s">
        <v>281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06" t="s">
        <v>308</v>
      </c>
      <c r="B4" s="206"/>
      <c r="C4" s="206"/>
      <c r="D4" s="206"/>
      <c r="E4" s="206"/>
      <c r="F4" s="206"/>
      <c r="G4" s="206"/>
      <c r="H4" s="206"/>
      <c r="I4" s="206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2" t="s">
        <v>241</v>
      </c>
      <c r="B6" s="203"/>
      <c r="C6" s="200" t="s">
        <v>9</v>
      </c>
      <c r="D6" s="201"/>
      <c r="E6" s="207"/>
      <c r="F6" s="207"/>
      <c r="G6" s="207"/>
      <c r="H6" s="207"/>
      <c r="I6" s="35"/>
      <c r="J6" s="1"/>
    </row>
    <row r="7" spans="1:10" x14ac:dyDescent="0.2">
      <c r="A7" s="36"/>
      <c r="B7" s="36"/>
      <c r="C7" s="13"/>
      <c r="D7" s="13"/>
      <c r="E7" s="207"/>
      <c r="F7" s="207"/>
      <c r="G7" s="207"/>
      <c r="H7" s="207"/>
      <c r="I7" s="35"/>
      <c r="J7" s="1"/>
    </row>
    <row r="8" spans="1:10" x14ac:dyDescent="0.2">
      <c r="A8" s="208" t="s">
        <v>240</v>
      </c>
      <c r="B8" s="209"/>
      <c r="C8" s="200" t="s">
        <v>10</v>
      </c>
      <c r="D8" s="201"/>
      <c r="E8" s="207"/>
      <c r="F8" s="207"/>
      <c r="G8" s="207"/>
      <c r="H8" s="207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198" t="s">
        <v>239</v>
      </c>
      <c r="B10" s="199"/>
      <c r="C10" s="200" t="s">
        <v>11</v>
      </c>
      <c r="D10" s="201"/>
      <c r="E10" s="13"/>
      <c r="F10" s="13"/>
      <c r="G10" s="13"/>
      <c r="H10" s="13"/>
      <c r="I10" s="13"/>
      <c r="J10" s="1"/>
    </row>
    <row r="11" spans="1:10" x14ac:dyDescent="0.2">
      <c r="A11" s="199"/>
      <c r="B11" s="199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2" t="s">
        <v>242</v>
      </c>
      <c r="B12" s="203"/>
      <c r="C12" s="210" t="s">
        <v>266</v>
      </c>
      <c r="D12" s="211"/>
      <c r="E12" s="211"/>
      <c r="F12" s="211"/>
      <c r="G12" s="211"/>
      <c r="H12" s="211"/>
      <c r="I12" s="211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2" t="s">
        <v>243</v>
      </c>
      <c r="B14" s="203"/>
      <c r="C14" s="212">
        <v>10000</v>
      </c>
      <c r="D14" s="213"/>
      <c r="E14" s="13"/>
      <c r="F14" s="210" t="s">
        <v>12</v>
      </c>
      <c r="G14" s="211"/>
      <c r="H14" s="211"/>
      <c r="I14" s="211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2" t="s">
        <v>244</v>
      </c>
      <c r="B16" s="203"/>
      <c r="C16" s="210" t="s">
        <v>13</v>
      </c>
      <c r="D16" s="211"/>
      <c r="E16" s="211"/>
      <c r="F16" s="211"/>
      <c r="G16" s="211"/>
      <c r="H16" s="211"/>
      <c r="I16" s="211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2" t="s">
        <v>245</v>
      </c>
      <c r="B18" s="203"/>
      <c r="C18" s="216" t="s">
        <v>14</v>
      </c>
      <c r="D18" s="217"/>
      <c r="E18" s="217"/>
      <c r="F18" s="217"/>
      <c r="G18" s="217"/>
      <c r="H18" s="217"/>
      <c r="I18" s="217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2" t="s">
        <v>246</v>
      </c>
      <c r="B20" s="203"/>
      <c r="C20" s="216" t="s">
        <v>15</v>
      </c>
      <c r="D20" s="217"/>
      <c r="E20" s="217"/>
      <c r="F20" s="217"/>
      <c r="G20" s="217"/>
      <c r="H20" s="217"/>
      <c r="I20" s="217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2" t="s">
        <v>247</v>
      </c>
      <c r="B22" s="203"/>
      <c r="C22" s="16">
        <v>133</v>
      </c>
      <c r="D22" s="210" t="s">
        <v>12</v>
      </c>
      <c r="E22" s="214"/>
      <c r="F22" s="215"/>
      <c r="G22" s="218"/>
      <c r="H22" s="219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2" t="s">
        <v>248</v>
      </c>
      <c r="B24" s="203"/>
      <c r="C24" s="16">
        <v>21</v>
      </c>
      <c r="D24" s="210" t="s">
        <v>16</v>
      </c>
      <c r="E24" s="214"/>
      <c r="F24" s="214"/>
      <c r="G24" s="215"/>
      <c r="H24" s="144" t="s">
        <v>250</v>
      </c>
      <c r="I24" s="161">
        <v>1162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45" t="s">
        <v>251</v>
      </c>
      <c r="I25" s="15"/>
      <c r="J25" s="1"/>
    </row>
    <row r="26" spans="1:10" x14ac:dyDescent="0.2">
      <c r="A26" s="202" t="s">
        <v>249</v>
      </c>
      <c r="B26" s="203"/>
      <c r="C26" s="18" t="s">
        <v>294</v>
      </c>
      <c r="D26" s="19"/>
      <c r="E26" s="1"/>
      <c r="F26" s="20"/>
      <c r="G26" s="202" t="s">
        <v>252</v>
      </c>
      <c r="H26" s="203"/>
      <c r="I26" s="41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2"/>
      <c r="J27" s="1"/>
    </row>
    <row r="28" spans="1:10" x14ac:dyDescent="0.2">
      <c r="A28" s="225" t="s">
        <v>253</v>
      </c>
      <c r="B28" s="226"/>
      <c r="C28" s="220"/>
      <c r="D28" s="220"/>
      <c r="E28" s="226" t="s">
        <v>254</v>
      </c>
      <c r="F28" s="227"/>
      <c r="G28" s="227"/>
      <c r="H28" s="220" t="s">
        <v>255</v>
      </c>
      <c r="I28" s="221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2"/>
      <c r="J29" s="1"/>
    </row>
    <row r="30" spans="1:10" x14ac:dyDescent="0.2">
      <c r="A30" s="228" t="s">
        <v>295</v>
      </c>
      <c r="B30" s="229"/>
      <c r="C30" s="229"/>
      <c r="D30" s="230"/>
      <c r="E30" s="228" t="s">
        <v>296</v>
      </c>
      <c r="F30" s="229"/>
      <c r="G30" s="230"/>
      <c r="H30" s="223" t="s">
        <v>297</v>
      </c>
      <c r="I30" s="224"/>
      <c r="J30" s="1"/>
    </row>
    <row r="31" spans="1:10" x14ac:dyDescent="0.2">
      <c r="A31" s="162"/>
      <c r="B31" s="162"/>
      <c r="C31" s="163"/>
      <c r="D31" s="231"/>
      <c r="E31" s="231"/>
      <c r="F31" s="231"/>
      <c r="G31" s="231"/>
      <c r="H31" s="164"/>
      <c r="I31" s="165"/>
      <c r="J31" s="1"/>
    </row>
    <row r="32" spans="1:10" x14ac:dyDescent="0.2">
      <c r="A32" s="228" t="s">
        <v>298</v>
      </c>
      <c r="B32" s="229"/>
      <c r="C32" s="229"/>
      <c r="D32" s="230"/>
      <c r="E32" s="228" t="s">
        <v>299</v>
      </c>
      <c r="F32" s="229"/>
      <c r="G32" s="230"/>
      <c r="H32" s="223" t="s">
        <v>300</v>
      </c>
      <c r="I32" s="224"/>
      <c r="J32" s="1"/>
    </row>
    <row r="33" spans="1:10" x14ac:dyDescent="0.2">
      <c r="A33" s="162"/>
      <c r="B33" s="162"/>
      <c r="C33" s="163"/>
      <c r="D33" s="166"/>
      <c r="E33" s="166"/>
      <c r="F33" s="166"/>
      <c r="G33" s="167"/>
      <c r="H33" s="164"/>
      <c r="I33" s="168"/>
      <c r="J33" s="1"/>
    </row>
    <row r="34" spans="1:10" x14ac:dyDescent="0.2">
      <c r="A34" s="228" t="s">
        <v>301</v>
      </c>
      <c r="B34" s="229"/>
      <c r="C34" s="229"/>
      <c r="D34" s="230"/>
      <c r="E34" s="228" t="s">
        <v>302</v>
      </c>
      <c r="F34" s="229"/>
      <c r="G34" s="230"/>
      <c r="H34" s="223" t="s">
        <v>303</v>
      </c>
      <c r="I34" s="224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3"/>
      <c r="J35" s="1"/>
    </row>
    <row r="36" spans="1:10" x14ac:dyDescent="0.2">
      <c r="A36" s="232"/>
      <c r="B36" s="233"/>
      <c r="C36" s="233"/>
      <c r="D36" s="234"/>
      <c r="E36" s="235"/>
      <c r="F36" s="233"/>
      <c r="G36" s="233"/>
      <c r="H36" s="200"/>
      <c r="I36" s="222"/>
      <c r="J36" s="1"/>
    </row>
    <row r="37" spans="1:10" x14ac:dyDescent="0.2">
      <c r="A37" s="22"/>
      <c r="B37" s="22"/>
      <c r="C37" s="238"/>
      <c r="D37" s="239"/>
      <c r="E37" s="13"/>
      <c r="F37" s="238"/>
      <c r="G37" s="239"/>
      <c r="H37" s="13"/>
      <c r="I37" s="13"/>
      <c r="J37" s="1"/>
    </row>
    <row r="38" spans="1:10" x14ac:dyDescent="0.2">
      <c r="A38" s="232"/>
      <c r="B38" s="233"/>
      <c r="C38" s="233"/>
      <c r="D38" s="234"/>
      <c r="E38" s="235"/>
      <c r="F38" s="233"/>
      <c r="G38" s="233"/>
      <c r="H38" s="200"/>
      <c r="I38" s="222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32"/>
      <c r="B40" s="233"/>
      <c r="C40" s="233"/>
      <c r="D40" s="234"/>
      <c r="E40" s="235"/>
      <c r="F40" s="233"/>
      <c r="G40" s="233"/>
      <c r="H40" s="200"/>
      <c r="I40" s="222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198" t="s">
        <v>256</v>
      </c>
      <c r="B43" s="199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198" t="s">
        <v>257</v>
      </c>
      <c r="B44" s="236"/>
      <c r="C44" s="200" t="s">
        <v>269</v>
      </c>
      <c r="D44" s="201"/>
      <c r="E44" s="13"/>
      <c r="F44" s="210" t="s">
        <v>269</v>
      </c>
      <c r="G44" s="233"/>
      <c r="H44" s="233"/>
      <c r="I44" s="233"/>
      <c r="J44" s="1"/>
    </row>
    <row r="45" spans="1:10" x14ac:dyDescent="0.2">
      <c r="A45" s="22"/>
      <c r="B45" s="22"/>
      <c r="C45" s="238"/>
      <c r="D45" s="239"/>
      <c r="E45" s="13"/>
      <c r="F45" s="238"/>
      <c r="G45" s="240"/>
      <c r="H45" s="27"/>
      <c r="I45" s="27"/>
      <c r="J45" s="1"/>
    </row>
    <row r="46" spans="1:10" x14ac:dyDescent="0.2">
      <c r="A46" s="198" t="s">
        <v>258</v>
      </c>
      <c r="B46" s="236"/>
      <c r="C46" s="210" t="s">
        <v>282</v>
      </c>
      <c r="D46" s="237"/>
      <c r="E46" s="237"/>
      <c r="F46" s="237"/>
      <c r="G46" s="237"/>
      <c r="H46" s="237"/>
      <c r="I46" s="237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198" t="s">
        <v>259</v>
      </c>
      <c r="B48" s="236"/>
      <c r="C48" s="252" t="s">
        <v>283</v>
      </c>
      <c r="D48" s="243"/>
      <c r="E48" s="253"/>
      <c r="F48" s="13"/>
      <c r="G48" s="144" t="s">
        <v>260</v>
      </c>
      <c r="H48" s="252" t="s">
        <v>18</v>
      </c>
      <c r="I48" s="243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198" t="s">
        <v>245</v>
      </c>
      <c r="B50" s="236"/>
      <c r="C50" s="242" t="s">
        <v>284</v>
      </c>
      <c r="D50" s="243"/>
      <c r="E50" s="243"/>
      <c r="F50" s="243"/>
      <c r="G50" s="243"/>
      <c r="H50" s="243"/>
      <c r="I50" s="243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ht="25.5" customHeight="1" x14ac:dyDescent="0.2">
      <c r="A52" s="202" t="s">
        <v>261</v>
      </c>
      <c r="B52" s="203"/>
      <c r="C52" s="244" t="s">
        <v>304</v>
      </c>
      <c r="D52" s="245"/>
      <c r="E52" s="245"/>
      <c r="F52" s="245"/>
      <c r="G52" s="245"/>
      <c r="H52" s="245"/>
      <c r="I52" s="245"/>
      <c r="J52" s="1"/>
    </row>
    <row r="53" spans="1:10" x14ac:dyDescent="0.2">
      <c r="A53" s="14"/>
      <c r="B53" s="14"/>
      <c r="C53" s="250" t="s">
        <v>262</v>
      </c>
      <c r="D53" s="251"/>
      <c r="E53" s="251"/>
      <c r="F53" s="251"/>
      <c r="G53" s="251"/>
      <c r="H53" s="251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46" t="s">
        <v>263</v>
      </c>
      <c r="C56" s="247"/>
      <c r="D56" s="247"/>
      <c r="E56" s="247"/>
      <c r="F56" s="29"/>
      <c r="G56" s="29"/>
      <c r="H56" s="29"/>
      <c r="I56" s="29"/>
      <c r="J56" s="1"/>
    </row>
    <row r="57" spans="1:10" x14ac:dyDescent="0.2">
      <c r="A57" s="14"/>
      <c r="B57" s="246" t="s">
        <v>264</v>
      </c>
      <c r="C57" s="247"/>
      <c r="D57" s="247"/>
      <c r="E57" s="247"/>
      <c r="F57" s="247"/>
      <c r="G57" s="247"/>
      <c r="H57" s="247"/>
      <c r="I57" s="247"/>
      <c r="J57" s="1"/>
    </row>
    <row r="58" spans="1:10" x14ac:dyDescent="0.2">
      <c r="A58" s="14"/>
      <c r="B58" s="246" t="s">
        <v>265</v>
      </c>
      <c r="C58" s="247"/>
      <c r="D58" s="247"/>
      <c r="E58" s="247"/>
      <c r="F58" s="247"/>
      <c r="G58" s="247"/>
      <c r="H58" s="247"/>
      <c r="I58" s="29"/>
      <c r="J58" s="1"/>
    </row>
    <row r="59" spans="1:10" x14ac:dyDescent="0.2">
      <c r="A59" s="14"/>
      <c r="B59" s="246" t="s">
        <v>268</v>
      </c>
      <c r="C59" s="247"/>
      <c r="D59" s="247"/>
      <c r="E59" s="247"/>
      <c r="F59" s="247"/>
      <c r="G59" s="247"/>
      <c r="H59" s="247"/>
      <c r="I59" s="247"/>
      <c r="J59" s="1"/>
    </row>
    <row r="60" spans="1:10" x14ac:dyDescent="0.2">
      <c r="A60" s="14"/>
      <c r="B60" s="246" t="s">
        <v>267</v>
      </c>
      <c r="C60" s="247"/>
      <c r="D60" s="247"/>
      <c r="E60" s="247"/>
      <c r="F60" s="247"/>
      <c r="G60" s="247"/>
      <c r="H60" s="247"/>
      <c r="I60" s="247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4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48"/>
      <c r="H64" s="221"/>
      <c r="I64" s="249"/>
      <c r="J64" s="1"/>
    </row>
    <row r="65" spans="1:10" x14ac:dyDescent="0.2">
      <c r="A65" s="38"/>
      <c r="B65" s="38"/>
      <c r="C65" s="13"/>
      <c r="D65" s="13"/>
      <c r="E65" s="13"/>
      <c r="F65" s="13"/>
      <c r="G65" s="238"/>
      <c r="H65" s="239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I24" name="Range1_1_1"/>
    <protectedRange sqref="A30:D30" name="Range1_15"/>
    <protectedRange sqref="E30:I30" name="Range1_2_1_1"/>
    <protectedRange sqref="A32:I32" name="Range1_2_1_2"/>
    <protectedRange sqref="E34:G34" name="Range1_2_1_3"/>
  </protectedRanges>
  <mergeCells count="75"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6:B46"/>
    <mergeCell ref="A44:B44"/>
    <mergeCell ref="C44:D44"/>
    <mergeCell ref="F44:I44"/>
    <mergeCell ref="C46:I46"/>
    <mergeCell ref="C45:D45"/>
    <mergeCell ref="F45:G45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</mergeCells>
  <phoneticPr fontId="4" type="noConversion"/>
  <conditionalFormatting sqref="H29">
    <cfRule type="cellIs" dxfId="16" priority="2" stopIfTrue="1" operator="equal">
      <formula>"DA"</formula>
    </cfRule>
  </conditionalFormatting>
  <conditionalFormatting sqref="H2">
    <cfRule type="cellIs" dxfId="15" priority="3" stopIfTrue="1" operator="lessThan">
      <formula>#REF!</formula>
    </cfRule>
  </conditionalFormatting>
  <conditionalFormatting sqref="H2">
    <cfRule type="cellIs" dxfId="14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H30:I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A56" sqref="A2:K56"/>
    </sheetView>
  </sheetViews>
  <sheetFormatPr defaultColWidth="9.140625" defaultRowHeight="12.75" x14ac:dyDescent="0.2"/>
  <cols>
    <col min="1" max="9" width="9.140625" style="69"/>
    <col min="10" max="11" width="15.28515625" style="69" customWidth="1"/>
    <col min="12" max="12" width="11.140625" style="69" bestFit="1" customWidth="1"/>
    <col min="13" max="13" width="11.7109375" style="69" bestFit="1" customWidth="1"/>
    <col min="14" max="16384" width="9.140625" style="69"/>
  </cols>
  <sheetData>
    <row r="1" spans="1:1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84"/>
    </row>
    <row r="2" spans="1:11" x14ac:dyDescent="0.2">
      <c r="A2" s="254" t="s">
        <v>78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1" x14ac:dyDescent="0.2">
      <c r="A3" s="52"/>
      <c r="B3" s="52"/>
      <c r="C3" s="52"/>
      <c r="D3" s="255" t="s">
        <v>77</v>
      </c>
      <c r="E3" s="256"/>
      <c r="F3" s="257" t="s">
        <v>281</v>
      </c>
      <c r="G3" s="258"/>
      <c r="H3" s="52"/>
      <c r="I3" s="52"/>
      <c r="J3" s="259" t="s">
        <v>53</v>
      </c>
      <c r="K3" s="259"/>
    </row>
    <row r="4" spans="1:11" ht="22.5" x14ac:dyDescent="0.2">
      <c r="A4" s="260" t="s">
        <v>79</v>
      </c>
      <c r="B4" s="260"/>
      <c r="C4" s="260"/>
      <c r="D4" s="260"/>
      <c r="E4" s="260"/>
      <c r="F4" s="260"/>
      <c r="G4" s="260"/>
      <c r="H4" s="260"/>
      <c r="I4" s="131" t="s">
        <v>80</v>
      </c>
      <c r="J4" s="132" t="s">
        <v>285</v>
      </c>
      <c r="K4" s="132" t="s">
        <v>281</v>
      </c>
    </row>
    <row r="5" spans="1:11" x14ac:dyDescent="0.2">
      <c r="A5" s="261">
        <v>1</v>
      </c>
      <c r="B5" s="261"/>
      <c r="C5" s="261"/>
      <c r="D5" s="261"/>
      <c r="E5" s="261"/>
      <c r="F5" s="261"/>
      <c r="G5" s="261"/>
      <c r="H5" s="261"/>
      <c r="I5" s="48">
        <v>2</v>
      </c>
      <c r="J5" s="132">
        <v>3</v>
      </c>
      <c r="K5" s="132">
        <v>4</v>
      </c>
    </row>
    <row r="6" spans="1:11" x14ac:dyDescent="0.2">
      <c r="A6" s="262" t="s">
        <v>129</v>
      </c>
      <c r="B6" s="263"/>
      <c r="C6" s="263"/>
      <c r="D6" s="263"/>
      <c r="E6" s="263"/>
      <c r="F6" s="263"/>
      <c r="G6" s="263"/>
      <c r="H6" s="263"/>
      <c r="I6" s="263"/>
      <c r="J6" s="263"/>
      <c r="K6" s="264"/>
    </row>
    <row r="7" spans="1:11" x14ac:dyDescent="0.2">
      <c r="A7" s="265" t="s">
        <v>81</v>
      </c>
      <c r="B7" s="266"/>
      <c r="C7" s="266"/>
      <c r="D7" s="266"/>
      <c r="E7" s="266"/>
      <c r="F7" s="266"/>
      <c r="G7" s="266"/>
      <c r="H7" s="267"/>
      <c r="I7" s="54">
        <v>1</v>
      </c>
      <c r="J7" s="55">
        <f>SUM(J8:J9)</f>
        <v>2263303114</v>
      </c>
      <c r="K7" s="55">
        <f>SUM(K8:K9)</f>
        <v>4391466871</v>
      </c>
    </row>
    <row r="8" spans="1:11" x14ac:dyDescent="0.2">
      <c r="A8" s="268" t="s">
        <v>82</v>
      </c>
      <c r="B8" s="269"/>
      <c r="C8" s="269"/>
      <c r="D8" s="269"/>
      <c r="E8" s="269"/>
      <c r="F8" s="269"/>
      <c r="G8" s="269"/>
      <c r="H8" s="270"/>
      <c r="I8" s="56">
        <v>2</v>
      </c>
      <c r="J8" s="169">
        <v>421479852</v>
      </c>
      <c r="K8" s="169">
        <v>460024014</v>
      </c>
    </row>
    <row r="9" spans="1:11" x14ac:dyDescent="0.2">
      <c r="A9" s="268" t="s">
        <v>83</v>
      </c>
      <c r="B9" s="269"/>
      <c r="C9" s="269"/>
      <c r="D9" s="269"/>
      <c r="E9" s="269"/>
      <c r="F9" s="269"/>
      <c r="G9" s="269"/>
      <c r="H9" s="270"/>
      <c r="I9" s="56">
        <v>3</v>
      </c>
      <c r="J9" s="169">
        <v>1841823262</v>
      </c>
      <c r="K9" s="169">
        <v>3931442857</v>
      </c>
    </row>
    <row r="10" spans="1:11" x14ac:dyDescent="0.2">
      <c r="A10" s="268" t="s">
        <v>200</v>
      </c>
      <c r="B10" s="269"/>
      <c r="C10" s="269"/>
      <c r="D10" s="269"/>
      <c r="E10" s="269"/>
      <c r="F10" s="269"/>
      <c r="G10" s="269"/>
      <c r="H10" s="270"/>
      <c r="I10" s="56">
        <v>4</v>
      </c>
      <c r="J10" s="169">
        <v>774135009</v>
      </c>
      <c r="K10" s="169">
        <v>473330331</v>
      </c>
    </row>
    <row r="11" spans="1:11" x14ac:dyDescent="0.2">
      <c r="A11" s="268" t="s">
        <v>84</v>
      </c>
      <c r="B11" s="269"/>
      <c r="C11" s="269"/>
      <c r="D11" s="269"/>
      <c r="E11" s="269"/>
      <c r="F11" s="269"/>
      <c r="G11" s="269"/>
      <c r="H11" s="270"/>
      <c r="I11" s="56">
        <v>5</v>
      </c>
      <c r="J11" s="169">
        <v>415536615</v>
      </c>
      <c r="K11" s="169">
        <v>324931405</v>
      </c>
    </row>
    <row r="12" spans="1:11" x14ac:dyDescent="0.2">
      <c r="A12" s="268" t="s">
        <v>85</v>
      </c>
      <c r="B12" s="269"/>
      <c r="C12" s="269"/>
      <c r="D12" s="269"/>
      <c r="E12" s="269"/>
      <c r="F12" s="269"/>
      <c r="G12" s="269"/>
      <c r="H12" s="270"/>
      <c r="I12" s="56">
        <v>6</v>
      </c>
      <c r="J12" s="169">
        <v>696314398</v>
      </c>
      <c r="K12" s="169">
        <v>654815717</v>
      </c>
    </row>
    <row r="13" spans="1:11" x14ac:dyDescent="0.2">
      <c r="A13" s="268" t="s">
        <v>86</v>
      </c>
      <c r="B13" s="269"/>
      <c r="C13" s="269"/>
      <c r="D13" s="269"/>
      <c r="E13" s="269"/>
      <c r="F13" s="269"/>
      <c r="G13" s="269"/>
      <c r="H13" s="270"/>
      <c r="I13" s="56">
        <v>7</v>
      </c>
      <c r="J13" s="169">
        <v>2630574528</v>
      </c>
      <c r="K13" s="169">
        <v>2459982241</v>
      </c>
    </row>
    <row r="14" spans="1:11" x14ac:dyDescent="0.2">
      <c r="A14" s="268" t="s">
        <v>87</v>
      </c>
      <c r="B14" s="269"/>
      <c r="C14" s="269"/>
      <c r="D14" s="269"/>
      <c r="E14" s="269"/>
      <c r="F14" s="269"/>
      <c r="G14" s="269"/>
      <c r="H14" s="270"/>
      <c r="I14" s="56">
        <v>8</v>
      </c>
      <c r="J14" s="169">
        <v>442835059</v>
      </c>
      <c r="K14" s="169">
        <v>72345457</v>
      </c>
    </row>
    <row r="15" spans="1:11" ht="24.75" customHeight="1" x14ac:dyDescent="0.2">
      <c r="A15" s="268" t="s">
        <v>88</v>
      </c>
      <c r="B15" s="269"/>
      <c r="C15" s="269"/>
      <c r="D15" s="269"/>
      <c r="E15" s="269"/>
      <c r="F15" s="269"/>
      <c r="G15" s="269"/>
      <c r="H15" s="270"/>
      <c r="I15" s="56">
        <v>9</v>
      </c>
      <c r="J15" s="169">
        <v>0</v>
      </c>
      <c r="K15" s="169">
        <v>0</v>
      </c>
    </row>
    <row r="16" spans="1:11" x14ac:dyDescent="0.2">
      <c r="A16" s="268" t="s">
        <v>89</v>
      </c>
      <c r="B16" s="269"/>
      <c r="C16" s="269"/>
      <c r="D16" s="269"/>
      <c r="E16" s="269"/>
      <c r="F16" s="269"/>
      <c r="G16" s="269"/>
      <c r="H16" s="270"/>
      <c r="I16" s="56">
        <v>10</v>
      </c>
      <c r="J16" s="169">
        <v>3780197</v>
      </c>
      <c r="K16" s="169">
        <v>0</v>
      </c>
    </row>
    <row r="17" spans="1:13" x14ac:dyDescent="0.2">
      <c r="A17" s="268" t="s">
        <v>90</v>
      </c>
      <c r="B17" s="269"/>
      <c r="C17" s="269"/>
      <c r="D17" s="269"/>
      <c r="E17" s="269"/>
      <c r="F17" s="269"/>
      <c r="G17" s="269"/>
      <c r="H17" s="270"/>
      <c r="I17" s="56">
        <v>11</v>
      </c>
      <c r="J17" s="169">
        <v>81579680</v>
      </c>
      <c r="K17" s="169">
        <v>62450000</v>
      </c>
    </row>
    <row r="18" spans="1:13" x14ac:dyDescent="0.2">
      <c r="A18" s="268" t="s">
        <v>91</v>
      </c>
      <c r="B18" s="269"/>
      <c r="C18" s="269"/>
      <c r="D18" s="269"/>
      <c r="E18" s="269"/>
      <c r="F18" s="269"/>
      <c r="G18" s="269"/>
      <c r="H18" s="270"/>
      <c r="I18" s="56">
        <v>12</v>
      </c>
      <c r="J18" s="169">
        <v>11406936798</v>
      </c>
      <c r="K18" s="169">
        <v>11013731914</v>
      </c>
      <c r="L18" s="139"/>
    </row>
    <row r="19" spans="1:13" x14ac:dyDescent="0.2">
      <c r="A19" s="271" t="s">
        <v>93</v>
      </c>
      <c r="B19" s="272"/>
      <c r="C19" s="272"/>
      <c r="D19" s="272"/>
      <c r="E19" s="272"/>
      <c r="F19" s="272"/>
      <c r="G19" s="272"/>
      <c r="H19" s="273"/>
      <c r="I19" s="56">
        <v>13</v>
      </c>
      <c r="J19" s="169">
        <v>7930000</v>
      </c>
      <c r="K19" s="169">
        <v>20000000</v>
      </c>
    </row>
    <row r="20" spans="1:13" x14ac:dyDescent="0.2">
      <c r="A20" s="268" t="s">
        <v>94</v>
      </c>
      <c r="B20" s="269"/>
      <c r="C20" s="269"/>
      <c r="D20" s="269"/>
      <c r="E20" s="269"/>
      <c r="F20" s="269"/>
      <c r="G20" s="269"/>
      <c r="H20" s="270"/>
      <c r="I20" s="56">
        <v>14</v>
      </c>
      <c r="J20" s="169">
        <v>0</v>
      </c>
      <c r="K20" s="169">
        <v>0</v>
      </c>
    </row>
    <row r="21" spans="1:13" x14ac:dyDescent="0.2">
      <c r="A21" s="268" t="s">
        <v>95</v>
      </c>
      <c r="B21" s="269"/>
      <c r="C21" s="269"/>
      <c r="D21" s="269"/>
      <c r="E21" s="269"/>
      <c r="F21" s="269"/>
      <c r="G21" s="269"/>
      <c r="H21" s="270"/>
      <c r="I21" s="56">
        <v>15</v>
      </c>
      <c r="J21" s="169">
        <v>155541052</v>
      </c>
      <c r="K21" s="169">
        <v>141615708</v>
      </c>
    </row>
    <row r="22" spans="1:13" x14ac:dyDescent="0.2">
      <c r="A22" s="268" t="s">
        <v>96</v>
      </c>
      <c r="B22" s="269"/>
      <c r="C22" s="269"/>
      <c r="D22" s="269"/>
      <c r="E22" s="269"/>
      <c r="F22" s="269"/>
      <c r="G22" s="269"/>
      <c r="H22" s="270"/>
      <c r="I22" s="56">
        <v>16</v>
      </c>
      <c r="J22" s="169">
        <v>827552055</v>
      </c>
      <c r="K22" s="169">
        <v>455167665</v>
      </c>
    </row>
    <row r="23" spans="1:13" x14ac:dyDescent="0.2">
      <c r="A23" s="274" t="s">
        <v>270</v>
      </c>
      <c r="B23" s="275"/>
      <c r="C23" s="275"/>
      <c r="D23" s="275"/>
      <c r="E23" s="275"/>
      <c r="F23" s="275"/>
      <c r="G23" s="275"/>
      <c r="H23" s="276"/>
      <c r="I23" s="58">
        <v>17</v>
      </c>
      <c r="J23" s="75">
        <f>SUM(J8:J22)</f>
        <v>19706018505</v>
      </c>
      <c r="K23" s="75">
        <f>SUM(K8:K22)</f>
        <v>20069837309</v>
      </c>
    </row>
    <row r="24" spans="1:13" x14ac:dyDescent="0.2">
      <c r="A24" s="277" t="s">
        <v>97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3" x14ac:dyDescent="0.2">
      <c r="A25" s="280" t="s">
        <v>98</v>
      </c>
      <c r="B25" s="281"/>
      <c r="C25" s="281"/>
      <c r="D25" s="281"/>
      <c r="E25" s="281"/>
      <c r="F25" s="281"/>
      <c r="G25" s="281"/>
      <c r="H25" s="282"/>
      <c r="I25" s="50">
        <v>18</v>
      </c>
      <c r="J25" s="55">
        <f>+J26+J27</f>
        <v>620995448</v>
      </c>
      <c r="K25" s="55">
        <f>+K26+K27</f>
        <v>651970981</v>
      </c>
    </row>
    <row r="26" spans="1:13" x14ac:dyDescent="0.2">
      <c r="A26" s="283" t="s">
        <v>99</v>
      </c>
      <c r="B26" s="284"/>
      <c r="C26" s="284"/>
      <c r="D26" s="284"/>
      <c r="E26" s="284"/>
      <c r="F26" s="284"/>
      <c r="G26" s="284"/>
      <c r="H26" s="285"/>
      <c r="I26" s="50">
        <v>19</v>
      </c>
      <c r="J26" s="169">
        <v>0</v>
      </c>
      <c r="K26" s="169">
        <v>0</v>
      </c>
    </row>
    <row r="27" spans="1:13" x14ac:dyDescent="0.2">
      <c r="A27" s="283" t="s">
        <v>100</v>
      </c>
      <c r="B27" s="284"/>
      <c r="C27" s="284"/>
      <c r="D27" s="284"/>
      <c r="E27" s="284"/>
      <c r="F27" s="284"/>
      <c r="G27" s="284"/>
      <c r="H27" s="285"/>
      <c r="I27" s="50">
        <v>20</v>
      </c>
      <c r="J27" s="169">
        <v>620995448</v>
      </c>
      <c r="K27" s="169">
        <v>651970981</v>
      </c>
    </row>
    <row r="28" spans="1:13" x14ac:dyDescent="0.2">
      <c r="A28" s="283" t="s">
        <v>101</v>
      </c>
      <c r="B28" s="284"/>
      <c r="C28" s="284"/>
      <c r="D28" s="284"/>
      <c r="E28" s="284"/>
      <c r="F28" s="284"/>
      <c r="G28" s="284"/>
      <c r="H28" s="285"/>
      <c r="I28" s="50">
        <v>21</v>
      </c>
      <c r="J28" s="60">
        <f>+J29+J30+J31</f>
        <v>14781982934</v>
      </c>
      <c r="K28" s="60">
        <f>+K29+K30+K31</f>
        <v>15389912890</v>
      </c>
    </row>
    <row r="29" spans="1:13" x14ac:dyDescent="0.2">
      <c r="A29" s="283" t="s">
        <v>102</v>
      </c>
      <c r="B29" s="284"/>
      <c r="C29" s="284"/>
      <c r="D29" s="284"/>
      <c r="E29" s="284"/>
      <c r="F29" s="284"/>
      <c r="G29" s="284"/>
      <c r="H29" s="285"/>
      <c r="I29" s="50">
        <v>22</v>
      </c>
      <c r="J29" s="169">
        <v>3981010898</v>
      </c>
      <c r="K29" s="169">
        <v>5125557660</v>
      </c>
    </row>
    <row r="30" spans="1:13" x14ac:dyDescent="0.2">
      <c r="A30" s="283" t="s">
        <v>103</v>
      </c>
      <c r="B30" s="284"/>
      <c r="C30" s="284"/>
      <c r="D30" s="284"/>
      <c r="E30" s="284"/>
      <c r="F30" s="284"/>
      <c r="G30" s="284"/>
      <c r="H30" s="285"/>
      <c r="I30" s="50">
        <v>23</v>
      </c>
      <c r="J30" s="169">
        <v>1486719761</v>
      </c>
      <c r="K30" s="169">
        <v>1538006561</v>
      </c>
    </row>
    <row r="31" spans="1:13" x14ac:dyDescent="0.2">
      <c r="A31" s="283" t="s">
        <v>104</v>
      </c>
      <c r="B31" s="284"/>
      <c r="C31" s="284"/>
      <c r="D31" s="284"/>
      <c r="E31" s="284"/>
      <c r="F31" s="284"/>
      <c r="G31" s="284"/>
      <c r="H31" s="285"/>
      <c r="I31" s="50">
        <v>24</v>
      </c>
      <c r="J31" s="169">
        <v>9314252275</v>
      </c>
      <c r="K31" s="169">
        <v>8726348669</v>
      </c>
    </row>
    <row r="32" spans="1:13" x14ac:dyDescent="0.2">
      <c r="A32" s="283" t="s">
        <v>105</v>
      </c>
      <c r="B32" s="284"/>
      <c r="C32" s="284"/>
      <c r="D32" s="284"/>
      <c r="E32" s="284"/>
      <c r="F32" s="284"/>
      <c r="G32" s="284"/>
      <c r="H32" s="285"/>
      <c r="I32" s="50">
        <v>25</v>
      </c>
      <c r="J32" s="60">
        <f>+J33+J34</f>
        <v>88426108</v>
      </c>
      <c r="K32" s="60">
        <f>+K33+K34</f>
        <v>20286850</v>
      </c>
      <c r="M32" s="139"/>
    </row>
    <row r="33" spans="1:11" x14ac:dyDescent="0.2">
      <c r="A33" s="283" t="s">
        <v>106</v>
      </c>
      <c r="B33" s="284"/>
      <c r="C33" s="284"/>
      <c r="D33" s="284"/>
      <c r="E33" s="284"/>
      <c r="F33" s="284"/>
      <c r="G33" s="284"/>
      <c r="H33" s="285"/>
      <c r="I33" s="50">
        <v>26</v>
      </c>
      <c r="J33" s="169">
        <v>0</v>
      </c>
      <c r="K33" s="169">
        <v>0</v>
      </c>
    </row>
    <row r="34" spans="1:11" x14ac:dyDescent="0.2">
      <c r="A34" s="283" t="s">
        <v>107</v>
      </c>
      <c r="B34" s="284"/>
      <c r="C34" s="284"/>
      <c r="D34" s="284"/>
      <c r="E34" s="284"/>
      <c r="F34" s="284"/>
      <c r="G34" s="284"/>
      <c r="H34" s="285"/>
      <c r="I34" s="50">
        <v>27</v>
      </c>
      <c r="J34" s="169">
        <v>88426108</v>
      </c>
      <c r="K34" s="169">
        <v>20286850</v>
      </c>
    </row>
    <row r="35" spans="1:11" x14ac:dyDescent="0.2">
      <c r="A35" s="283" t="s">
        <v>108</v>
      </c>
      <c r="B35" s="284"/>
      <c r="C35" s="284"/>
      <c r="D35" s="284"/>
      <c r="E35" s="284"/>
      <c r="F35" s="284"/>
      <c r="G35" s="284"/>
      <c r="H35" s="285"/>
      <c r="I35" s="50">
        <v>28</v>
      </c>
      <c r="J35" s="169">
        <v>3640667</v>
      </c>
      <c r="K35" s="169">
        <v>0</v>
      </c>
    </row>
    <row r="36" spans="1:11" x14ac:dyDescent="0.2">
      <c r="A36" s="283" t="s">
        <v>109</v>
      </c>
      <c r="B36" s="284"/>
      <c r="C36" s="284"/>
      <c r="D36" s="284"/>
      <c r="E36" s="284"/>
      <c r="F36" s="284"/>
      <c r="G36" s="284"/>
      <c r="H36" s="285"/>
      <c r="I36" s="50">
        <v>29</v>
      </c>
      <c r="J36" s="60">
        <v>0</v>
      </c>
      <c r="K36" s="60">
        <f>+K37+K38</f>
        <v>0</v>
      </c>
    </row>
    <row r="37" spans="1:11" x14ac:dyDescent="0.2">
      <c r="A37" s="283" t="s">
        <v>110</v>
      </c>
      <c r="B37" s="284"/>
      <c r="C37" s="284"/>
      <c r="D37" s="284"/>
      <c r="E37" s="284"/>
      <c r="F37" s="284"/>
      <c r="G37" s="284"/>
      <c r="H37" s="285"/>
      <c r="I37" s="50">
        <v>30</v>
      </c>
      <c r="J37" s="169">
        <v>0</v>
      </c>
      <c r="K37" s="169">
        <v>0</v>
      </c>
    </row>
    <row r="38" spans="1:11" x14ac:dyDescent="0.2">
      <c r="A38" s="283" t="s">
        <v>111</v>
      </c>
      <c r="B38" s="284"/>
      <c r="C38" s="284"/>
      <c r="D38" s="284"/>
      <c r="E38" s="284"/>
      <c r="F38" s="284"/>
      <c r="G38" s="284"/>
      <c r="H38" s="285"/>
      <c r="I38" s="50">
        <v>31</v>
      </c>
      <c r="J38" s="169">
        <v>0</v>
      </c>
      <c r="K38" s="169">
        <v>0</v>
      </c>
    </row>
    <row r="39" spans="1:11" x14ac:dyDescent="0.2">
      <c r="A39" s="283" t="s">
        <v>112</v>
      </c>
      <c r="B39" s="284"/>
      <c r="C39" s="284"/>
      <c r="D39" s="284"/>
      <c r="E39" s="284"/>
      <c r="F39" s="284"/>
      <c r="G39" s="284"/>
      <c r="H39" s="285"/>
      <c r="I39" s="50">
        <v>32</v>
      </c>
      <c r="J39" s="169">
        <v>0</v>
      </c>
      <c r="K39" s="169">
        <v>0</v>
      </c>
    </row>
    <row r="40" spans="1:11" x14ac:dyDescent="0.2">
      <c r="A40" s="283" t="s">
        <v>113</v>
      </c>
      <c r="B40" s="284"/>
      <c r="C40" s="284"/>
      <c r="D40" s="284"/>
      <c r="E40" s="284"/>
      <c r="F40" s="284"/>
      <c r="G40" s="284"/>
      <c r="H40" s="285"/>
      <c r="I40" s="50">
        <v>33</v>
      </c>
      <c r="J40" s="169">
        <v>0</v>
      </c>
      <c r="K40" s="169">
        <v>0</v>
      </c>
    </row>
    <row r="41" spans="1:11" x14ac:dyDescent="0.2">
      <c r="A41" s="283" t="s">
        <v>114</v>
      </c>
      <c r="B41" s="284"/>
      <c r="C41" s="284"/>
      <c r="D41" s="284"/>
      <c r="E41" s="284"/>
      <c r="F41" s="284"/>
      <c r="G41" s="284"/>
      <c r="H41" s="285"/>
      <c r="I41" s="50">
        <v>34</v>
      </c>
      <c r="J41" s="169">
        <v>2317559985</v>
      </c>
      <c r="K41" s="169">
        <v>2096847345</v>
      </c>
    </row>
    <row r="42" spans="1:11" x14ac:dyDescent="0.2">
      <c r="A42" s="286" t="s">
        <v>115</v>
      </c>
      <c r="B42" s="287"/>
      <c r="C42" s="287"/>
      <c r="D42" s="287"/>
      <c r="E42" s="287"/>
      <c r="F42" s="287"/>
      <c r="G42" s="287"/>
      <c r="H42" s="288"/>
      <c r="I42" s="62">
        <v>35</v>
      </c>
      <c r="J42" s="75">
        <f>+J41+J40+J39+J36+J35+J32+J28+J25</f>
        <v>17812605142</v>
      </c>
      <c r="K42" s="75">
        <f>+K41+K40+K39+K36+K35+K32+K28+K25</f>
        <v>18159018066</v>
      </c>
    </row>
    <row r="43" spans="1:11" x14ac:dyDescent="0.2">
      <c r="A43" s="277" t="s">
        <v>116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pans="1:11" x14ac:dyDescent="0.2">
      <c r="A44" s="280" t="s">
        <v>117</v>
      </c>
      <c r="B44" s="281"/>
      <c r="C44" s="281"/>
      <c r="D44" s="281"/>
      <c r="E44" s="281"/>
      <c r="F44" s="281"/>
      <c r="G44" s="281"/>
      <c r="H44" s="282"/>
      <c r="I44" s="50">
        <v>36</v>
      </c>
      <c r="J44" s="169">
        <v>1214298000</v>
      </c>
      <c r="K44" s="169">
        <v>1214298000</v>
      </c>
    </row>
    <row r="45" spans="1:11" x14ac:dyDescent="0.2">
      <c r="A45" s="283" t="s">
        <v>118</v>
      </c>
      <c r="B45" s="284"/>
      <c r="C45" s="284"/>
      <c r="D45" s="284"/>
      <c r="E45" s="284"/>
      <c r="F45" s="284"/>
      <c r="G45" s="284"/>
      <c r="H45" s="285"/>
      <c r="I45" s="50">
        <v>37</v>
      </c>
      <c r="J45" s="169">
        <v>183486624</v>
      </c>
      <c r="K45" s="169">
        <v>7898428</v>
      </c>
    </row>
    <row r="46" spans="1:11" x14ac:dyDescent="0.2">
      <c r="A46" s="283" t="s">
        <v>119</v>
      </c>
      <c r="B46" s="284"/>
      <c r="C46" s="284"/>
      <c r="D46" s="284"/>
      <c r="E46" s="284"/>
      <c r="F46" s="284"/>
      <c r="G46" s="284"/>
      <c r="H46" s="285"/>
      <c r="I46" s="50">
        <v>38</v>
      </c>
      <c r="J46" s="169">
        <v>41154765</v>
      </c>
      <c r="K46" s="169">
        <v>130368702</v>
      </c>
    </row>
    <row r="47" spans="1:11" x14ac:dyDescent="0.2">
      <c r="A47" s="283" t="s">
        <v>120</v>
      </c>
      <c r="B47" s="284"/>
      <c r="C47" s="284"/>
      <c r="D47" s="284"/>
      <c r="E47" s="284"/>
      <c r="F47" s="284"/>
      <c r="G47" s="284"/>
      <c r="H47" s="285"/>
      <c r="I47" s="50">
        <v>39</v>
      </c>
      <c r="J47" s="169">
        <v>6160835</v>
      </c>
      <c r="K47" s="169">
        <v>15708724</v>
      </c>
    </row>
    <row r="48" spans="1:11" x14ac:dyDescent="0.2">
      <c r="A48" s="283" t="s">
        <v>121</v>
      </c>
      <c r="B48" s="284"/>
      <c r="C48" s="284"/>
      <c r="D48" s="284"/>
      <c r="E48" s="284"/>
      <c r="F48" s="284"/>
      <c r="G48" s="284"/>
      <c r="H48" s="285"/>
      <c r="I48" s="50">
        <v>40</v>
      </c>
      <c r="J48" s="169">
        <v>363623023</v>
      </c>
      <c r="K48" s="169">
        <v>448288175</v>
      </c>
    </row>
    <row r="49" spans="1:12" x14ac:dyDescent="0.2">
      <c r="A49" s="283" t="s">
        <v>122</v>
      </c>
      <c r="B49" s="284"/>
      <c r="C49" s="284"/>
      <c r="D49" s="284"/>
      <c r="E49" s="284"/>
      <c r="F49" s="284"/>
      <c r="G49" s="284"/>
      <c r="H49" s="285"/>
      <c r="I49" s="50">
        <v>41</v>
      </c>
      <c r="J49" s="169">
        <v>84690116</v>
      </c>
      <c r="K49" s="169">
        <v>94257214</v>
      </c>
    </row>
    <row r="50" spans="1:12" x14ac:dyDescent="0.2">
      <c r="A50" s="283" t="s">
        <v>123</v>
      </c>
      <c r="B50" s="284"/>
      <c r="C50" s="284"/>
      <c r="D50" s="284"/>
      <c r="E50" s="284"/>
      <c r="F50" s="284"/>
      <c r="G50" s="284"/>
      <c r="H50" s="285"/>
      <c r="I50" s="50">
        <v>42</v>
      </c>
      <c r="J50" s="170">
        <v>0</v>
      </c>
      <c r="K50" s="170">
        <v>0</v>
      </c>
    </row>
    <row r="51" spans="1:12" x14ac:dyDescent="0.2">
      <c r="A51" s="289" t="s">
        <v>124</v>
      </c>
      <c r="B51" s="290"/>
      <c r="C51" s="290"/>
      <c r="D51" s="290"/>
      <c r="E51" s="290"/>
      <c r="F51" s="290"/>
      <c r="G51" s="290"/>
      <c r="H51" s="291"/>
      <c r="I51" s="50">
        <v>43</v>
      </c>
      <c r="J51" s="72">
        <f>SUM(J44:J50)</f>
        <v>1893413363</v>
      </c>
      <c r="K51" s="72">
        <f>SUM(K44:K50)</f>
        <v>1910819243</v>
      </c>
    </row>
    <row r="52" spans="1:12" x14ac:dyDescent="0.2">
      <c r="A52" s="295" t="s">
        <v>128</v>
      </c>
      <c r="B52" s="296"/>
      <c r="C52" s="296"/>
      <c r="D52" s="296"/>
      <c r="E52" s="296"/>
      <c r="F52" s="296"/>
      <c r="G52" s="296"/>
      <c r="H52" s="297"/>
      <c r="I52" s="51">
        <v>44</v>
      </c>
      <c r="J52" s="68">
        <f>+J51+J42</f>
        <v>19706018505</v>
      </c>
      <c r="K52" s="68">
        <f>+K51+K42</f>
        <v>20069837309</v>
      </c>
      <c r="L52" s="141"/>
    </row>
    <row r="53" spans="1:12" x14ac:dyDescent="0.2">
      <c r="A53" s="277" t="s">
        <v>161</v>
      </c>
      <c r="B53" s="298"/>
      <c r="C53" s="298"/>
      <c r="D53" s="298"/>
      <c r="E53" s="298"/>
      <c r="F53" s="298"/>
      <c r="G53" s="298"/>
      <c r="H53" s="298"/>
      <c r="I53" s="278"/>
      <c r="J53" s="278"/>
      <c r="K53" s="279"/>
    </row>
    <row r="54" spans="1:12" x14ac:dyDescent="0.2">
      <c r="A54" s="289" t="s">
        <v>125</v>
      </c>
      <c r="B54" s="290"/>
      <c r="C54" s="290"/>
      <c r="D54" s="290"/>
      <c r="E54" s="290"/>
      <c r="F54" s="290"/>
      <c r="G54" s="290"/>
      <c r="H54" s="291"/>
      <c r="I54" s="50">
        <v>45</v>
      </c>
      <c r="J54" s="55">
        <f>+J51</f>
        <v>1893413363</v>
      </c>
      <c r="K54" s="55">
        <f>+K51</f>
        <v>1910819243</v>
      </c>
    </row>
    <row r="55" spans="1:12" x14ac:dyDescent="0.2">
      <c r="A55" s="283" t="s">
        <v>126</v>
      </c>
      <c r="B55" s="284"/>
      <c r="C55" s="284"/>
      <c r="D55" s="284"/>
      <c r="E55" s="284"/>
      <c r="F55" s="284"/>
      <c r="G55" s="284"/>
      <c r="H55" s="285"/>
      <c r="I55" s="50">
        <v>46</v>
      </c>
      <c r="J55" s="57">
        <f>+J54</f>
        <v>1893413363</v>
      </c>
      <c r="K55" s="57">
        <f>+K54</f>
        <v>1910819243</v>
      </c>
    </row>
    <row r="56" spans="1:12" x14ac:dyDescent="0.2">
      <c r="A56" s="292" t="s">
        <v>127</v>
      </c>
      <c r="B56" s="293"/>
      <c r="C56" s="293"/>
      <c r="D56" s="293"/>
      <c r="E56" s="293"/>
      <c r="F56" s="293"/>
      <c r="G56" s="293"/>
      <c r="H56" s="294"/>
      <c r="I56" s="51">
        <v>47</v>
      </c>
      <c r="J56" s="59">
        <f>J54-J55</f>
        <v>0</v>
      </c>
      <c r="K56" s="59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3:K23">
    <cfRule type="cellIs" dxfId="13" priority="52" stopIfTrue="1" operator="lessThan">
      <formula>0</formula>
    </cfRule>
  </conditionalFormatting>
  <conditionalFormatting sqref="J7:K7">
    <cfRule type="cellIs" dxfId="12" priority="46" stopIfTrue="1" operator="lessThan">
      <formula>0</formula>
    </cfRule>
  </conditionalFormatting>
  <conditionalFormatting sqref="J25:K25">
    <cfRule type="cellIs" dxfId="11" priority="45" stopIfTrue="1" operator="lessThan">
      <formula>0</formula>
    </cfRule>
  </conditionalFormatting>
  <conditionalFormatting sqref="J8:K22">
    <cfRule type="cellIs" dxfId="10" priority="11" stopIfTrue="1" operator="lessThan">
      <formula>0</formula>
    </cfRule>
  </conditionalFormatting>
  <conditionalFormatting sqref="J26:J27">
    <cfRule type="cellIs" dxfId="9" priority="10" stopIfTrue="1" operator="lessThan">
      <formula>0</formula>
    </cfRule>
  </conditionalFormatting>
  <conditionalFormatting sqref="K26:K27">
    <cfRule type="cellIs" dxfId="8" priority="9" stopIfTrue="1" operator="lessThan">
      <formula>0</formula>
    </cfRule>
  </conditionalFormatting>
  <conditionalFormatting sqref="J29:J31">
    <cfRule type="cellIs" dxfId="7" priority="8" stopIfTrue="1" operator="lessThan">
      <formula>0</formula>
    </cfRule>
  </conditionalFormatting>
  <conditionalFormatting sqref="K29:K31">
    <cfRule type="cellIs" dxfId="6" priority="7" stopIfTrue="1" operator="lessThan">
      <formula>0</formula>
    </cfRule>
  </conditionalFormatting>
  <conditionalFormatting sqref="J33:J35">
    <cfRule type="cellIs" dxfId="5" priority="6" stopIfTrue="1" operator="lessThan">
      <formula>0</formula>
    </cfRule>
  </conditionalFormatting>
  <conditionalFormatting sqref="K33:K35">
    <cfRule type="cellIs" dxfId="4" priority="5" stopIfTrue="1" operator="lessThan">
      <formula>0</formula>
    </cfRule>
  </conditionalFormatting>
  <conditionalFormatting sqref="J37:J41">
    <cfRule type="cellIs" dxfId="3" priority="4" stopIfTrue="1" operator="lessThan">
      <formula>0</formula>
    </cfRule>
  </conditionalFormatting>
  <conditionalFormatting sqref="K37:K41">
    <cfRule type="cellIs" dxfId="2" priority="3" stopIfTrue="1" operator="lessThan">
      <formula>0</formula>
    </cfRule>
  </conditionalFormatting>
  <conditionalFormatting sqref="J44:J50">
    <cfRule type="cellIs" dxfId="1" priority="2" stopIfTrue="1" operator="lessThan">
      <formula>0</formula>
    </cfRule>
  </conditionalFormatting>
  <conditionalFormatting sqref="K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6:K27 J29:K31 J8:K22 J37:K41 J33:K35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K23" formulaRange="1"/>
    <ignoredError sqref="K36 K32 K28 J28 J32 J36 K7 J55:K55" unlockedFormula="1"/>
    <ignoredError sqref="J7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Q41"/>
  <sheetViews>
    <sheetView topLeftCell="A4" zoomScale="115" zoomScaleNormal="115" zoomScaleSheetLayoutView="100" workbookViewId="0">
      <selection activeCell="A2" sqref="A2:K35"/>
    </sheetView>
  </sheetViews>
  <sheetFormatPr defaultColWidth="9.140625" defaultRowHeight="12.75" x14ac:dyDescent="0.2"/>
  <cols>
    <col min="1" max="8" width="9.140625" style="45"/>
    <col min="9" max="9" width="7.85546875" style="45" customWidth="1"/>
    <col min="10" max="11" width="14.42578125" style="45" customWidth="1"/>
    <col min="12" max="12" width="14" style="45" bestFit="1" customWidth="1"/>
    <col min="13" max="14" width="11.140625" style="69" bestFit="1" customWidth="1"/>
    <col min="15" max="15" width="9.140625" style="45"/>
    <col min="16" max="16" width="11.140625" style="45" bestFit="1" customWidth="1"/>
    <col min="17" max="17" width="10.140625" style="45" bestFit="1" customWidth="1"/>
    <col min="18" max="16384" width="9.140625" style="45"/>
  </cols>
  <sheetData>
    <row r="2" spans="1:17" ht="15.75" x14ac:dyDescent="0.25">
      <c r="A2" s="299" t="s">
        <v>152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7" ht="12.75" customHeight="1" x14ac:dyDescent="0.2">
      <c r="A3" s="52"/>
      <c r="B3" s="52"/>
      <c r="C3" s="300" t="s">
        <v>157</v>
      </c>
      <c r="D3" s="301"/>
      <c r="E3" s="302" t="s">
        <v>307</v>
      </c>
      <c r="F3" s="303"/>
      <c r="G3" s="143" t="s">
        <v>158</v>
      </c>
      <c r="H3" s="257" t="s">
        <v>281</v>
      </c>
      <c r="I3" s="258"/>
      <c r="J3" s="304" t="s">
        <v>53</v>
      </c>
      <c r="K3" s="305"/>
    </row>
    <row r="4" spans="1:17" ht="23.25" customHeight="1" x14ac:dyDescent="0.2">
      <c r="A4" s="260" t="s">
        <v>79</v>
      </c>
      <c r="B4" s="260"/>
      <c r="C4" s="260"/>
      <c r="D4" s="260"/>
      <c r="E4" s="260"/>
      <c r="F4" s="260"/>
      <c r="G4" s="260"/>
      <c r="H4" s="260"/>
      <c r="I4" s="46" t="s">
        <v>151</v>
      </c>
      <c r="J4" s="152" t="s">
        <v>287</v>
      </c>
      <c r="K4" s="152" t="s">
        <v>286</v>
      </c>
    </row>
    <row r="5" spans="1:17" x14ac:dyDescent="0.2">
      <c r="A5" s="306"/>
      <c r="B5" s="306"/>
      <c r="C5" s="306"/>
      <c r="D5" s="306"/>
      <c r="E5" s="306"/>
      <c r="F5" s="306"/>
      <c r="G5" s="306"/>
      <c r="H5" s="306"/>
      <c r="I5" s="46"/>
      <c r="J5" s="129" t="s">
        <v>159</v>
      </c>
      <c r="K5" s="129" t="s">
        <v>159</v>
      </c>
    </row>
    <row r="6" spans="1:17" x14ac:dyDescent="0.2">
      <c r="A6" s="261">
        <v>1</v>
      </c>
      <c r="B6" s="261"/>
      <c r="C6" s="261"/>
      <c r="D6" s="261"/>
      <c r="E6" s="261"/>
      <c r="F6" s="261"/>
      <c r="G6" s="261"/>
      <c r="H6" s="261"/>
      <c r="I6" s="48">
        <v>2</v>
      </c>
      <c r="J6" s="47">
        <v>3</v>
      </c>
      <c r="K6" s="47">
        <v>5</v>
      </c>
    </row>
    <row r="7" spans="1:17" x14ac:dyDescent="0.2">
      <c r="A7" s="310" t="s">
        <v>130</v>
      </c>
      <c r="B7" s="311"/>
      <c r="C7" s="311"/>
      <c r="D7" s="311"/>
      <c r="E7" s="311"/>
      <c r="F7" s="311"/>
      <c r="G7" s="311"/>
      <c r="H7" s="312"/>
      <c r="I7" s="49">
        <v>48</v>
      </c>
      <c r="J7" s="171">
        <v>733387784</v>
      </c>
      <c r="K7" s="171">
        <v>676898411</v>
      </c>
      <c r="L7" s="77"/>
      <c r="N7" s="133"/>
    </row>
    <row r="8" spans="1:17" x14ac:dyDescent="0.2">
      <c r="A8" s="307" t="s">
        <v>131</v>
      </c>
      <c r="B8" s="308"/>
      <c r="C8" s="308"/>
      <c r="D8" s="308"/>
      <c r="E8" s="308"/>
      <c r="F8" s="308"/>
      <c r="G8" s="308"/>
      <c r="H8" s="309"/>
      <c r="I8" s="50">
        <v>49</v>
      </c>
      <c r="J8" s="171">
        <v>213939602</v>
      </c>
      <c r="K8" s="171">
        <v>139435674</v>
      </c>
      <c r="L8" s="77"/>
      <c r="N8" s="133"/>
    </row>
    <row r="9" spans="1:17" x14ac:dyDescent="0.2">
      <c r="A9" s="289" t="s">
        <v>132</v>
      </c>
      <c r="B9" s="290"/>
      <c r="C9" s="290"/>
      <c r="D9" s="290"/>
      <c r="E9" s="290"/>
      <c r="F9" s="290"/>
      <c r="G9" s="290"/>
      <c r="H9" s="291"/>
      <c r="I9" s="50">
        <v>50</v>
      </c>
      <c r="J9" s="74">
        <f>+J7-J8</f>
        <v>519448182</v>
      </c>
      <c r="K9" s="74">
        <f>+K7-K8</f>
        <v>537462737</v>
      </c>
      <c r="L9" s="77"/>
      <c r="M9" s="81"/>
      <c r="N9" s="133"/>
    </row>
    <row r="10" spans="1:17" x14ac:dyDescent="0.2">
      <c r="A10" s="307" t="s">
        <v>133</v>
      </c>
      <c r="B10" s="308"/>
      <c r="C10" s="308"/>
      <c r="D10" s="308"/>
      <c r="E10" s="308"/>
      <c r="F10" s="308"/>
      <c r="G10" s="308"/>
      <c r="H10" s="309"/>
      <c r="I10" s="50">
        <v>51</v>
      </c>
      <c r="J10" s="171">
        <v>505577129</v>
      </c>
      <c r="K10" s="171">
        <v>535395993</v>
      </c>
      <c r="L10" s="77"/>
      <c r="N10" s="133"/>
    </row>
    <row r="11" spans="1:17" x14ac:dyDescent="0.2">
      <c r="A11" s="307" t="s">
        <v>134</v>
      </c>
      <c r="B11" s="308"/>
      <c r="C11" s="308"/>
      <c r="D11" s="308"/>
      <c r="E11" s="308"/>
      <c r="F11" s="308"/>
      <c r="G11" s="308"/>
      <c r="H11" s="309"/>
      <c r="I11" s="50">
        <v>52</v>
      </c>
      <c r="J11" s="171">
        <v>310083100</v>
      </c>
      <c r="K11" s="171">
        <v>329247214</v>
      </c>
      <c r="L11" s="77"/>
      <c r="N11" s="133"/>
    </row>
    <row r="12" spans="1:17" x14ac:dyDescent="0.2">
      <c r="A12" s="289" t="s">
        <v>135</v>
      </c>
      <c r="B12" s="290"/>
      <c r="C12" s="290"/>
      <c r="D12" s="290"/>
      <c r="E12" s="290"/>
      <c r="F12" s="290"/>
      <c r="G12" s="290"/>
      <c r="H12" s="291"/>
      <c r="I12" s="50">
        <v>53</v>
      </c>
      <c r="J12" s="74">
        <f>+J10-J11</f>
        <v>195494029</v>
      </c>
      <c r="K12" s="74">
        <f>+K10-K11</f>
        <v>206148779</v>
      </c>
      <c r="L12" s="77"/>
      <c r="M12" s="81"/>
      <c r="N12" s="133"/>
    </row>
    <row r="13" spans="1:17" ht="24" customHeight="1" x14ac:dyDescent="0.2">
      <c r="A13" s="283" t="s">
        <v>136</v>
      </c>
      <c r="B13" s="284"/>
      <c r="C13" s="284"/>
      <c r="D13" s="284"/>
      <c r="E13" s="284"/>
      <c r="F13" s="284"/>
      <c r="G13" s="284"/>
      <c r="H13" s="285"/>
      <c r="I13" s="50">
        <v>54</v>
      </c>
      <c r="J13" s="171">
        <v>0</v>
      </c>
      <c r="K13" s="171">
        <v>0</v>
      </c>
      <c r="L13" s="61"/>
      <c r="N13" s="133"/>
      <c r="P13" s="133"/>
      <c r="Q13" s="78"/>
    </row>
    <row r="14" spans="1:17" x14ac:dyDescent="0.2">
      <c r="A14" s="283" t="s">
        <v>137</v>
      </c>
      <c r="B14" s="284"/>
      <c r="C14" s="284"/>
      <c r="D14" s="284"/>
      <c r="E14" s="284"/>
      <c r="F14" s="284"/>
      <c r="G14" s="284"/>
      <c r="H14" s="285"/>
      <c r="I14" s="50">
        <v>55</v>
      </c>
      <c r="J14" s="171">
        <v>69656910</v>
      </c>
      <c r="K14" s="171">
        <v>48629494</v>
      </c>
      <c r="L14" s="77"/>
      <c r="M14" s="81"/>
      <c r="N14" s="133"/>
      <c r="P14" s="78"/>
      <c r="Q14" s="77"/>
    </row>
    <row r="15" spans="1:17" x14ac:dyDescent="0.2">
      <c r="A15" s="283" t="s">
        <v>138</v>
      </c>
      <c r="B15" s="284"/>
      <c r="C15" s="284"/>
      <c r="D15" s="284"/>
      <c r="E15" s="284"/>
      <c r="F15" s="284"/>
      <c r="G15" s="284"/>
      <c r="H15" s="285"/>
      <c r="I15" s="50">
        <v>56</v>
      </c>
      <c r="J15" s="171">
        <v>0</v>
      </c>
      <c r="K15" s="171">
        <v>0</v>
      </c>
      <c r="L15" s="61"/>
      <c r="N15" s="133"/>
      <c r="P15" s="78"/>
    </row>
    <row r="16" spans="1:17" ht="23.25" customHeight="1" x14ac:dyDescent="0.2">
      <c r="A16" s="283" t="s">
        <v>139</v>
      </c>
      <c r="B16" s="284"/>
      <c r="C16" s="284"/>
      <c r="D16" s="284"/>
      <c r="E16" s="284"/>
      <c r="F16" s="284"/>
      <c r="G16" s="284"/>
      <c r="H16" s="285"/>
      <c r="I16" s="50">
        <v>57</v>
      </c>
      <c r="J16" s="171">
        <v>0</v>
      </c>
      <c r="K16" s="171">
        <v>0</v>
      </c>
      <c r="L16" s="61"/>
      <c r="N16" s="133"/>
    </row>
    <row r="17" spans="1:16" x14ac:dyDescent="0.2">
      <c r="A17" s="283" t="s">
        <v>140</v>
      </c>
      <c r="B17" s="284"/>
      <c r="C17" s="284"/>
      <c r="D17" s="284"/>
      <c r="E17" s="284"/>
      <c r="F17" s="284"/>
      <c r="G17" s="284"/>
      <c r="H17" s="285"/>
      <c r="I17" s="50">
        <v>58</v>
      </c>
      <c r="J17" s="171">
        <v>48595443</v>
      </c>
      <c r="K17" s="171">
        <v>30212617</v>
      </c>
      <c r="L17" s="77"/>
      <c r="M17" s="81"/>
      <c r="N17" s="133"/>
    </row>
    <row r="18" spans="1:16" x14ac:dyDescent="0.2">
      <c r="A18" s="283" t="s">
        <v>141</v>
      </c>
      <c r="B18" s="284"/>
      <c r="C18" s="284"/>
      <c r="D18" s="284"/>
      <c r="E18" s="284"/>
      <c r="F18" s="284"/>
      <c r="G18" s="284"/>
      <c r="H18" s="285"/>
      <c r="I18" s="50">
        <v>59</v>
      </c>
      <c r="J18" s="171">
        <v>0</v>
      </c>
      <c r="K18" s="171">
        <v>0</v>
      </c>
      <c r="L18" s="61"/>
      <c r="N18" s="133"/>
    </row>
    <row r="19" spans="1:16" x14ac:dyDescent="0.2">
      <c r="A19" s="283" t="s">
        <v>142</v>
      </c>
      <c r="B19" s="284"/>
      <c r="C19" s="284"/>
      <c r="D19" s="284"/>
      <c r="E19" s="284"/>
      <c r="F19" s="284"/>
      <c r="G19" s="284"/>
      <c r="H19" s="285"/>
      <c r="I19" s="50">
        <v>60</v>
      </c>
      <c r="J19" s="171">
        <v>0</v>
      </c>
      <c r="K19" s="171">
        <v>0</v>
      </c>
      <c r="L19" s="61"/>
      <c r="N19" s="133"/>
      <c r="P19" s="134"/>
    </row>
    <row r="20" spans="1:16" x14ac:dyDescent="0.2">
      <c r="A20" s="283" t="s">
        <v>143</v>
      </c>
      <c r="B20" s="284"/>
      <c r="C20" s="284"/>
      <c r="D20" s="284"/>
      <c r="E20" s="284"/>
      <c r="F20" s="284"/>
      <c r="G20" s="284"/>
      <c r="H20" s="285"/>
      <c r="I20" s="50">
        <v>61</v>
      </c>
      <c r="J20" s="171">
        <v>0</v>
      </c>
      <c r="K20" s="171">
        <v>0</v>
      </c>
      <c r="L20" s="61"/>
      <c r="N20" s="133"/>
      <c r="P20" s="134"/>
    </row>
    <row r="21" spans="1:16" x14ac:dyDescent="0.2">
      <c r="A21" s="283" t="s">
        <v>144</v>
      </c>
      <c r="B21" s="284"/>
      <c r="C21" s="284"/>
      <c r="D21" s="284"/>
      <c r="E21" s="284"/>
      <c r="F21" s="284"/>
      <c r="G21" s="284"/>
      <c r="H21" s="285"/>
      <c r="I21" s="50">
        <v>62</v>
      </c>
      <c r="J21" s="171">
        <v>826626</v>
      </c>
      <c r="K21" s="171">
        <v>974919</v>
      </c>
      <c r="L21" s="61"/>
      <c r="N21" s="133"/>
    </row>
    <row r="22" spans="1:16" x14ac:dyDescent="0.2">
      <c r="A22" s="307" t="s">
        <v>145</v>
      </c>
      <c r="B22" s="308"/>
      <c r="C22" s="308"/>
      <c r="D22" s="308"/>
      <c r="E22" s="308"/>
      <c r="F22" s="308"/>
      <c r="G22" s="308"/>
      <c r="H22" s="309"/>
      <c r="I22" s="50">
        <v>63</v>
      </c>
      <c r="J22" s="73">
        <v>-3872484</v>
      </c>
      <c r="K22" s="73">
        <v>1771373</v>
      </c>
      <c r="L22" s="77"/>
      <c r="N22" s="133"/>
    </row>
    <row r="23" spans="1:16" x14ac:dyDescent="0.2">
      <c r="A23" s="307" t="s">
        <v>146</v>
      </c>
      <c r="B23" s="308"/>
      <c r="C23" s="308"/>
      <c r="D23" s="308"/>
      <c r="E23" s="308"/>
      <c r="F23" s="308"/>
      <c r="G23" s="308"/>
      <c r="H23" s="309"/>
      <c r="I23" s="50">
        <v>64</v>
      </c>
      <c r="J23" s="171">
        <v>7751693</v>
      </c>
      <c r="K23" s="171">
        <v>7374544</v>
      </c>
      <c r="L23" s="61"/>
      <c r="N23" s="133"/>
    </row>
    <row r="24" spans="1:16" x14ac:dyDescent="0.2">
      <c r="A24" s="307" t="s">
        <v>148</v>
      </c>
      <c r="B24" s="308"/>
      <c r="C24" s="308"/>
      <c r="D24" s="308"/>
      <c r="E24" s="308"/>
      <c r="F24" s="308"/>
      <c r="G24" s="308"/>
      <c r="H24" s="309"/>
      <c r="I24" s="50">
        <v>65</v>
      </c>
      <c r="J24" s="171">
        <v>58305566</v>
      </c>
      <c r="K24" s="171">
        <v>63144219</v>
      </c>
      <c r="L24" s="61"/>
      <c r="M24" s="81"/>
      <c r="N24" s="133"/>
    </row>
    <row r="25" spans="1:16" x14ac:dyDescent="0.2">
      <c r="A25" s="307" t="s">
        <v>147</v>
      </c>
      <c r="B25" s="308"/>
      <c r="C25" s="308"/>
      <c r="D25" s="308"/>
      <c r="E25" s="308"/>
      <c r="F25" s="308"/>
      <c r="G25" s="308"/>
      <c r="H25" s="309"/>
      <c r="I25" s="50">
        <v>66</v>
      </c>
      <c r="J25" s="171">
        <v>396188817</v>
      </c>
      <c r="K25" s="171">
        <v>396427546</v>
      </c>
      <c r="L25" s="61"/>
      <c r="M25" s="81"/>
      <c r="N25" s="133"/>
      <c r="P25" s="61"/>
    </row>
    <row r="26" spans="1:16" ht="12.75" customHeight="1" x14ac:dyDescent="0.2">
      <c r="A26" s="289" t="s">
        <v>150</v>
      </c>
      <c r="B26" s="290"/>
      <c r="C26" s="290"/>
      <c r="D26" s="290"/>
      <c r="E26" s="290"/>
      <c r="F26" s="290"/>
      <c r="G26" s="290"/>
      <c r="H26" s="291"/>
      <c r="I26" s="50">
        <v>67</v>
      </c>
      <c r="J26" s="85">
        <f>+J9+J12+J13+J14+J15+J16+J17+J18+J19+J20+J21+J22+J23-J24-J25</f>
        <v>383406016</v>
      </c>
      <c r="K26" s="85">
        <f>+K9+K12+K13+K14+K15+K16+K17+K18+K19+K20+K21+K22+K23-K24-K25</f>
        <v>373002698</v>
      </c>
      <c r="L26" s="77"/>
      <c r="N26" s="133"/>
      <c r="P26" s="61"/>
    </row>
    <row r="27" spans="1:16" x14ac:dyDescent="0.2">
      <c r="A27" s="307" t="s">
        <v>149</v>
      </c>
      <c r="B27" s="308"/>
      <c r="C27" s="308"/>
      <c r="D27" s="308"/>
      <c r="E27" s="308"/>
      <c r="F27" s="308"/>
      <c r="G27" s="308"/>
      <c r="H27" s="309"/>
      <c r="I27" s="50">
        <v>68</v>
      </c>
      <c r="J27" s="171">
        <v>227018648</v>
      </c>
      <c r="K27" s="171">
        <v>359842586</v>
      </c>
      <c r="L27" s="61"/>
      <c r="N27" s="133"/>
    </row>
    <row r="28" spans="1:16" x14ac:dyDescent="0.2">
      <c r="A28" s="289" t="s">
        <v>153</v>
      </c>
      <c r="B28" s="290"/>
      <c r="C28" s="290"/>
      <c r="D28" s="290"/>
      <c r="E28" s="290"/>
      <c r="F28" s="290"/>
      <c r="G28" s="290"/>
      <c r="H28" s="291"/>
      <c r="I28" s="50">
        <v>69</v>
      </c>
      <c r="J28" s="74">
        <f>+J26-J27</f>
        <v>156387368</v>
      </c>
      <c r="K28" s="74">
        <f>+K26-K27</f>
        <v>13160112</v>
      </c>
      <c r="L28" s="61"/>
      <c r="N28" s="133"/>
    </row>
    <row r="29" spans="1:16" x14ac:dyDescent="0.2">
      <c r="A29" s="289" t="s">
        <v>154</v>
      </c>
      <c r="B29" s="290"/>
      <c r="C29" s="290"/>
      <c r="D29" s="290"/>
      <c r="E29" s="290"/>
      <c r="F29" s="290"/>
      <c r="G29" s="290"/>
      <c r="H29" s="291"/>
      <c r="I29" s="50">
        <v>70</v>
      </c>
      <c r="J29" s="172">
        <v>-27099256</v>
      </c>
      <c r="K29" s="173">
        <v>5261684</v>
      </c>
      <c r="L29" s="61"/>
      <c r="N29" s="133"/>
    </row>
    <row r="30" spans="1:16" x14ac:dyDescent="0.2">
      <c r="A30" s="289" t="s">
        <v>155</v>
      </c>
      <c r="B30" s="290"/>
      <c r="C30" s="290"/>
      <c r="D30" s="290"/>
      <c r="E30" s="290"/>
      <c r="F30" s="290"/>
      <c r="G30" s="290"/>
      <c r="H30" s="291"/>
      <c r="I30" s="50">
        <v>71</v>
      </c>
      <c r="J30" s="74">
        <f>+J28-J29</f>
        <v>183486624</v>
      </c>
      <c r="K30" s="74">
        <f>+K28-K29</f>
        <v>7898428</v>
      </c>
      <c r="L30" s="61"/>
      <c r="N30" s="133"/>
    </row>
    <row r="31" spans="1:16" x14ac:dyDescent="0.2">
      <c r="A31" s="292" t="s">
        <v>156</v>
      </c>
      <c r="B31" s="293"/>
      <c r="C31" s="293"/>
      <c r="D31" s="293"/>
      <c r="E31" s="293"/>
      <c r="F31" s="293"/>
      <c r="G31" s="293"/>
      <c r="H31" s="294"/>
      <c r="I31" s="51">
        <v>72</v>
      </c>
      <c r="J31" s="73">
        <f>+[1]RDG!$J$29</f>
        <v>90</v>
      </c>
      <c r="K31" s="73">
        <f>+[1]RDG!$K$29</f>
        <v>4</v>
      </c>
      <c r="L31" s="61"/>
    </row>
    <row r="32" spans="1:16" ht="12.75" customHeight="1" x14ac:dyDescent="0.2">
      <c r="A32" s="277" t="s">
        <v>160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</row>
    <row r="33" spans="1:11" x14ac:dyDescent="0.2">
      <c r="A33" s="313" t="s">
        <v>162</v>
      </c>
      <c r="B33" s="314"/>
      <c r="C33" s="314"/>
      <c r="D33" s="314"/>
      <c r="E33" s="314"/>
      <c r="F33" s="314"/>
      <c r="G33" s="314"/>
      <c r="H33" s="315"/>
      <c r="I33" s="49">
        <v>73</v>
      </c>
      <c r="J33" s="174">
        <f>+J30</f>
        <v>183486624</v>
      </c>
      <c r="K33" s="174">
        <f>+K30</f>
        <v>7898428</v>
      </c>
    </row>
    <row r="34" spans="1:11" x14ac:dyDescent="0.2">
      <c r="A34" s="289" t="s">
        <v>163</v>
      </c>
      <c r="B34" s="284"/>
      <c r="C34" s="284"/>
      <c r="D34" s="284"/>
      <c r="E34" s="284"/>
      <c r="F34" s="284"/>
      <c r="G34" s="284"/>
      <c r="H34" s="285"/>
      <c r="I34" s="50">
        <v>74</v>
      </c>
      <c r="J34" s="175">
        <f>+J33</f>
        <v>183486624</v>
      </c>
      <c r="K34" s="175">
        <f>+K33</f>
        <v>7898428</v>
      </c>
    </row>
    <row r="35" spans="1:11" x14ac:dyDescent="0.2">
      <c r="A35" s="295" t="s">
        <v>164</v>
      </c>
      <c r="B35" s="293"/>
      <c r="C35" s="293"/>
      <c r="D35" s="293"/>
      <c r="E35" s="293"/>
      <c r="F35" s="293"/>
      <c r="G35" s="293"/>
      <c r="H35" s="294"/>
      <c r="I35" s="51">
        <v>75</v>
      </c>
      <c r="J35" s="176">
        <f>J33-J34</f>
        <v>0</v>
      </c>
      <c r="K35" s="176">
        <f>K33-K34</f>
        <v>0</v>
      </c>
    </row>
    <row r="37" spans="1:11" x14ac:dyDescent="0.2">
      <c r="I37" s="84"/>
      <c r="J37" s="130"/>
      <c r="K37" s="130"/>
    </row>
    <row r="38" spans="1:11" x14ac:dyDescent="0.2">
      <c r="J38" s="69"/>
      <c r="K38" s="86"/>
    </row>
    <row r="39" spans="1:11" x14ac:dyDescent="0.2">
      <c r="K39" s="87"/>
    </row>
    <row r="40" spans="1:11" x14ac:dyDescent="0.2">
      <c r="K40" s="87"/>
    </row>
    <row r="41" spans="1:11" x14ac:dyDescent="0.2">
      <c r="K41" s="87"/>
    </row>
  </sheetData>
  <protectedRanges>
    <protectedRange sqref="E3:F3" name="Range1_1"/>
    <protectedRange sqref="H3:I3" name="Range1_3"/>
  </protectedRanges>
  <mergeCells count="37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K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A2:K2"/>
    <mergeCell ref="C3:D3"/>
    <mergeCell ref="E3:F3"/>
    <mergeCell ref="H3:I3"/>
    <mergeCell ref="J3:K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K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31:K31 J10:K11 J13:K25 J27:K27 J7:K8 J29:K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9:K9 J31:K31 J12:K12 J26:K26 J28:K28 J34:K34" unlockedFormula="1"/>
    <ignoredError sqref="J30:K30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12" zoomScaleNormal="100" zoomScaleSheetLayoutView="115" workbookViewId="0">
      <selection activeCell="A2" sqref="A2:K50"/>
    </sheetView>
  </sheetViews>
  <sheetFormatPr defaultColWidth="9.140625" defaultRowHeight="12.75" x14ac:dyDescent="0.2"/>
  <cols>
    <col min="1" max="7" width="9.140625" style="45"/>
    <col min="8" max="8" width="13.28515625" style="45" customWidth="1"/>
    <col min="9" max="9" width="9.140625" style="45"/>
    <col min="10" max="11" width="16.28515625" style="84" customWidth="1"/>
    <col min="12" max="12" width="14.7109375" style="69" customWidth="1"/>
    <col min="13" max="13" width="11.140625" style="45" customWidth="1"/>
    <col min="14" max="16384" width="9.140625" style="45"/>
  </cols>
  <sheetData>
    <row r="2" spans="1:14" ht="15.75" x14ac:dyDescent="0.25">
      <c r="A2" s="328" t="s">
        <v>188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4" x14ac:dyDescent="0.2">
      <c r="C3" s="300" t="s">
        <v>157</v>
      </c>
      <c r="D3" s="301"/>
      <c r="E3" s="302" t="s">
        <v>307</v>
      </c>
      <c r="F3" s="303"/>
      <c r="G3" s="53" t="s">
        <v>158</v>
      </c>
      <c r="H3" s="257" t="s">
        <v>281</v>
      </c>
      <c r="I3" s="258"/>
      <c r="J3" s="304" t="s">
        <v>53</v>
      </c>
      <c r="K3" s="329"/>
    </row>
    <row r="4" spans="1:14" ht="23.25" x14ac:dyDescent="0.2">
      <c r="A4" s="341" t="s">
        <v>79</v>
      </c>
      <c r="B4" s="341"/>
      <c r="C4" s="341"/>
      <c r="D4" s="341"/>
      <c r="E4" s="341"/>
      <c r="F4" s="341"/>
      <c r="G4" s="341"/>
      <c r="H4" s="341"/>
      <c r="I4" s="70" t="s">
        <v>151</v>
      </c>
      <c r="J4" s="79" t="s">
        <v>287</v>
      </c>
      <c r="K4" s="79" t="s">
        <v>286</v>
      </c>
    </row>
    <row r="5" spans="1:14" x14ac:dyDescent="0.2">
      <c r="A5" s="342">
        <v>1</v>
      </c>
      <c r="B5" s="342"/>
      <c r="C5" s="342"/>
      <c r="D5" s="342"/>
      <c r="E5" s="342"/>
      <c r="F5" s="342"/>
      <c r="G5" s="342"/>
      <c r="H5" s="342"/>
      <c r="I5" s="71">
        <v>2</v>
      </c>
      <c r="J5" s="80" t="s">
        <v>1</v>
      </c>
      <c r="K5" s="80" t="s">
        <v>2</v>
      </c>
    </row>
    <row r="6" spans="1:14" x14ac:dyDescent="0.2">
      <c r="A6" s="277" t="s">
        <v>189</v>
      </c>
      <c r="B6" s="298"/>
      <c r="C6" s="298"/>
      <c r="D6" s="298"/>
      <c r="E6" s="298"/>
      <c r="F6" s="298"/>
      <c r="G6" s="298"/>
      <c r="H6" s="298"/>
      <c r="I6" s="323"/>
      <c r="J6" s="323"/>
      <c r="K6" s="324"/>
    </row>
    <row r="7" spans="1:14" x14ac:dyDescent="0.2">
      <c r="A7" s="325" t="s">
        <v>190</v>
      </c>
      <c r="B7" s="343"/>
      <c r="C7" s="343"/>
      <c r="D7" s="343"/>
      <c r="E7" s="343"/>
      <c r="F7" s="343"/>
      <c r="G7" s="343"/>
      <c r="H7" s="344"/>
      <c r="I7" s="50">
        <v>1</v>
      </c>
      <c r="J7" s="178">
        <f>SUM(J8:J13)</f>
        <v>214804242</v>
      </c>
      <c r="K7" s="178">
        <f>SUM(K8:K13)</f>
        <v>406476241</v>
      </c>
      <c r="M7" s="61"/>
      <c r="N7" s="61"/>
    </row>
    <row r="8" spans="1:14" x14ac:dyDescent="0.2">
      <c r="A8" s="322" t="s">
        <v>191</v>
      </c>
      <c r="B8" s="336"/>
      <c r="C8" s="336"/>
      <c r="D8" s="336"/>
      <c r="E8" s="336"/>
      <c r="F8" s="336"/>
      <c r="G8" s="336"/>
      <c r="H8" s="337"/>
      <c r="I8" s="50">
        <v>2</v>
      </c>
      <c r="J8" s="73">
        <f>+[2]RDG!J27</f>
        <v>-27099256</v>
      </c>
      <c r="K8" s="73">
        <v>13160112</v>
      </c>
      <c r="M8" s="61"/>
      <c r="N8" s="61"/>
    </row>
    <row r="9" spans="1:14" x14ac:dyDescent="0.2">
      <c r="A9" s="322" t="s">
        <v>192</v>
      </c>
      <c r="B9" s="336"/>
      <c r="C9" s="336"/>
      <c r="D9" s="336"/>
      <c r="E9" s="336"/>
      <c r="F9" s="336"/>
      <c r="G9" s="336"/>
      <c r="H9" s="337"/>
      <c r="I9" s="50">
        <v>3</v>
      </c>
      <c r="J9" s="73">
        <v>227018648</v>
      </c>
      <c r="K9" s="73">
        <v>359842586</v>
      </c>
      <c r="M9" s="61"/>
      <c r="N9" s="61"/>
    </row>
    <row r="10" spans="1:14" x14ac:dyDescent="0.2">
      <c r="A10" s="322" t="s">
        <v>193</v>
      </c>
      <c r="B10" s="336"/>
      <c r="C10" s="336"/>
      <c r="D10" s="336"/>
      <c r="E10" s="336"/>
      <c r="F10" s="336"/>
      <c r="G10" s="336"/>
      <c r="H10" s="337"/>
      <c r="I10" s="50">
        <v>4</v>
      </c>
      <c r="J10" s="73">
        <v>45487838</v>
      </c>
      <c r="K10" s="73">
        <v>44073387</v>
      </c>
      <c r="M10" s="61"/>
      <c r="N10" s="61"/>
    </row>
    <row r="11" spans="1:14" ht="23.25" customHeight="1" x14ac:dyDescent="0.2">
      <c r="A11" s="322" t="s">
        <v>197</v>
      </c>
      <c r="B11" s="336"/>
      <c r="C11" s="336"/>
      <c r="D11" s="336"/>
      <c r="E11" s="336"/>
      <c r="F11" s="336"/>
      <c r="G11" s="336"/>
      <c r="H11" s="337"/>
      <c r="I11" s="50">
        <v>5</v>
      </c>
      <c r="J11" s="73">
        <v>-25665095</v>
      </c>
      <c r="K11" s="73">
        <v>-6946142</v>
      </c>
      <c r="M11" s="61"/>
      <c r="N11" s="61"/>
    </row>
    <row r="12" spans="1:14" x14ac:dyDescent="0.2">
      <c r="A12" s="322" t="s">
        <v>196</v>
      </c>
      <c r="B12" s="336"/>
      <c r="C12" s="336"/>
      <c r="D12" s="336"/>
      <c r="E12" s="336"/>
      <c r="F12" s="336"/>
      <c r="G12" s="336"/>
      <c r="H12" s="337"/>
      <c r="I12" s="50">
        <v>6</v>
      </c>
      <c r="J12" s="73">
        <v>-253900</v>
      </c>
      <c r="K12" s="73">
        <v>-1882329</v>
      </c>
      <c r="M12" s="61"/>
      <c r="N12" s="61"/>
    </row>
    <row r="13" spans="1:14" x14ac:dyDescent="0.2">
      <c r="A13" s="322" t="s">
        <v>194</v>
      </c>
      <c r="B13" s="336"/>
      <c r="C13" s="336"/>
      <c r="D13" s="336"/>
      <c r="E13" s="336"/>
      <c r="F13" s="336"/>
      <c r="G13" s="336"/>
      <c r="H13" s="337"/>
      <c r="I13" s="50">
        <v>7</v>
      </c>
      <c r="J13" s="73">
        <v>-4683993</v>
      </c>
      <c r="K13" s="73">
        <v>-1771373</v>
      </c>
      <c r="M13" s="61"/>
      <c r="N13" s="61"/>
    </row>
    <row r="14" spans="1:14" x14ac:dyDescent="0.2">
      <c r="A14" s="316" t="s">
        <v>198</v>
      </c>
      <c r="B14" s="336"/>
      <c r="C14" s="336"/>
      <c r="D14" s="336"/>
      <c r="E14" s="336"/>
      <c r="F14" s="336"/>
      <c r="G14" s="336"/>
      <c r="H14" s="337"/>
      <c r="I14" s="50">
        <v>8</v>
      </c>
      <c r="J14" s="74">
        <f>SUM(J15:J22)</f>
        <v>-2032582600</v>
      </c>
      <c r="K14" s="74">
        <f>SUM(K15:K22)</f>
        <v>681570443.59720004</v>
      </c>
      <c r="M14" s="61"/>
      <c r="N14" s="61"/>
    </row>
    <row r="15" spans="1:14" x14ac:dyDescent="0.2">
      <c r="A15" s="322" t="s">
        <v>195</v>
      </c>
      <c r="B15" s="336"/>
      <c r="C15" s="336"/>
      <c r="D15" s="336"/>
      <c r="E15" s="336"/>
      <c r="F15" s="336"/>
      <c r="G15" s="336"/>
      <c r="H15" s="337"/>
      <c r="I15" s="50">
        <v>9</v>
      </c>
      <c r="J15" s="177">
        <v>0</v>
      </c>
      <c r="K15" s="177">
        <v>0</v>
      </c>
      <c r="M15" s="61"/>
      <c r="N15" s="61"/>
    </row>
    <row r="16" spans="1:14" x14ac:dyDescent="0.2">
      <c r="A16" s="322" t="s">
        <v>199</v>
      </c>
      <c r="B16" s="336"/>
      <c r="C16" s="336"/>
      <c r="D16" s="336"/>
      <c r="E16" s="336"/>
      <c r="F16" s="336"/>
      <c r="G16" s="336"/>
      <c r="H16" s="337"/>
      <c r="I16" s="50">
        <v>10</v>
      </c>
      <c r="J16" s="73">
        <v>85698193</v>
      </c>
      <c r="K16" s="73">
        <v>90605210</v>
      </c>
      <c r="M16" s="61"/>
      <c r="N16" s="61"/>
    </row>
    <row r="17" spans="1:14" x14ac:dyDescent="0.2">
      <c r="A17" s="322" t="s">
        <v>202</v>
      </c>
      <c r="B17" s="336"/>
      <c r="C17" s="336"/>
      <c r="D17" s="336"/>
      <c r="E17" s="336"/>
      <c r="F17" s="336"/>
      <c r="G17" s="336"/>
      <c r="H17" s="337"/>
      <c r="I17" s="50">
        <v>11</v>
      </c>
      <c r="J17" s="73">
        <v>13252769</v>
      </c>
      <c r="K17" s="73">
        <v>40590504</v>
      </c>
      <c r="M17" s="61"/>
      <c r="N17" s="61"/>
    </row>
    <row r="18" spans="1:14" x14ac:dyDescent="0.2">
      <c r="A18" s="322" t="s">
        <v>203</v>
      </c>
      <c r="B18" s="336"/>
      <c r="C18" s="336"/>
      <c r="D18" s="336"/>
      <c r="E18" s="336"/>
      <c r="F18" s="336"/>
      <c r="G18" s="336"/>
      <c r="H18" s="337"/>
      <c r="I18" s="50">
        <v>12</v>
      </c>
      <c r="J18" s="73">
        <v>-1389638672</v>
      </c>
      <c r="K18" s="73">
        <v>218136344</v>
      </c>
      <c r="M18" s="61"/>
      <c r="N18" s="61"/>
    </row>
    <row r="19" spans="1:14" ht="12.75" customHeight="1" x14ac:dyDescent="0.2">
      <c r="A19" s="322" t="s">
        <v>204</v>
      </c>
      <c r="B19" s="336"/>
      <c r="C19" s="336"/>
      <c r="D19" s="336"/>
      <c r="E19" s="336"/>
      <c r="F19" s="336"/>
      <c r="G19" s="336"/>
      <c r="H19" s="337"/>
      <c r="I19" s="50">
        <v>13</v>
      </c>
      <c r="J19" s="73">
        <v>44627605</v>
      </c>
      <c r="K19" s="73">
        <v>48444823</v>
      </c>
      <c r="M19" s="61"/>
      <c r="N19" s="61"/>
    </row>
    <row r="20" spans="1:14" x14ac:dyDescent="0.2">
      <c r="A20" s="322" t="s">
        <v>205</v>
      </c>
      <c r="B20" s="336"/>
      <c r="C20" s="336"/>
      <c r="D20" s="336"/>
      <c r="E20" s="336"/>
      <c r="F20" s="336"/>
      <c r="G20" s="336"/>
      <c r="H20" s="337"/>
      <c r="I20" s="50">
        <v>14</v>
      </c>
      <c r="J20" s="73">
        <v>-634815410</v>
      </c>
      <c r="K20" s="73">
        <v>198252412.59720001</v>
      </c>
      <c r="M20" s="61"/>
      <c r="N20" s="61"/>
    </row>
    <row r="21" spans="1:14" ht="12.75" customHeight="1" x14ac:dyDescent="0.2">
      <c r="A21" s="338" t="s">
        <v>206</v>
      </c>
      <c r="B21" s="339"/>
      <c r="C21" s="339"/>
      <c r="D21" s="339"/>
      <c r="E21" s="339"/>
      <c r="F21" s="339"/>
      <c r="G21" s="339"/>
      <c r="H21" s="340"/>
      <c r="I21" s="50">
        <v>15</v>
      </c>
      <c r="J21" s="177">
        <v>0</v>
      </c>
      <c r="K21" s="177">
        <v>0</v>
      </c>
      <c r="M21" s="61"/>
      <c r="N21" s="61"/>
    </row>
    <row r="22" spans="1:14" x14ac:dyDescent="0.2">
      <c r="A22" s="322" t="s">
        <v>207</v>
      </c>
      <c r="B22" s="317"/>
      <c r="C22" s="317"/>
      <c r="D22" s="317"/>
      <c r="E22" s="317"/>
      <c r="F22" s="317"/>
      <c r="G22" s="317"/>
      <c r="H22" s="318"/>
      <c r="I22" s="50">
        <v>16</v>
      </c>
      <c r="J22" s="73">
        <v>-151707085</v>
      </c>
      <c r="K22" s="73">
        <v>85541150</v>
      </c>
      <c r="M22" s="61"/>
      <c r="N22" s="61"/>
    </row>
    <row r="23" spans="1:14" x14ac:dyDescent="0.2">
      <c r="A23" s="316" t="s">
        <v>208</v>
      </c>
      <c r="B23" s="317"/>
      <c r="C23" s="317"/>
      <c r="D23" s="317"/>
      <c r="E23" s="317"/>
      <c r="F23" s="317"/>
      <c r="G23" s="317"/>
      <c r="H23" s="318"/>
      <c r="I23" s="50">
        <v>17</v>
      </c>
      <c r="J23" s="179">
        <f>SUM(J24:J27)</f>
        <v>1825357435</v>
      </c>
      <c r="K23" s="179">
        <f>SUM(K24:K27)</f>
        <v>573921676</v>
      </c>
      <c r="M23" s="61"/>
      <c r="N23" s="61"/>
    </row>
    <row r="24" spans="1:14" x14ac:dyDescent="0.2">
      <c r="A24" s="322" t="s">
        <v>209</v>
      </c>
      <c r="B24" s="317"/>
      <c r="C24" s="317"/>
      <c r="D24" s="317"/>
      <c r="E24" s="317"/>
      <c r="F24" s="317"/>
      <c r="G24" s="317"/>
      <c r="H24" s="318"/>
      <c r="I24" s="50">
        <v>18</v>
      </c>
      <c r="J24" s="73">
        <v>1044424666</v>
      </c>
      <c r="K24" s="73">
        <v>1144546762</v>
      </c>
      <c r="M24" s="61"/>
      <c r="N24" s="61"/>
    </row>
    <row r="25" spans="1:14" x14ac:dyDescent="0.2">
      <c r="A25" s="322" t="s">
        <v>210</v>
      </c>
      <c r="B25" s="317"/>
      <c r="C25" s="317"/>
      <c r="D25" s="317"/>
      <c r="E25" s="317"/>
      <c r="F25" s="317"/>
      <c r="G25" s="317"/>
      <c r="H25" s="318"/>
      <c r="I25" s="50">
        <v>19</v>
      </c>
      <c r="J25" s="73">
        <v>1142830149</v>
      </c>
      <c r="K25" s="73">
        <v>-536616806</v>
      </c>
      <c r="M25" s="61"/>
      <c r="N25" s="61"/>
    </row>
    <row r="26" spans="1:14" x14ac:dyDescent="0.2">
      <c r="A26" s="322" t="s">
        <v>211</v>
      </c>
      <c r="B26" s="317"/>
      <c r="C26" s="317"/>
      <c r="D26" s="317"/>
      <c r="E26" s="317"/>
      <c r="F26" s="317"/>
      <c r="G26" s="317"/>
      <c r="H26" s="318"/>
      <c r="I26" s="50">
        <v>20</v>
      </c>
      <c r="J26" s="73">
        <v>3640667</v>
      </c>
      <c r="K26" s="73">
        <v>-3640667</v>
      </c>
      <c r="M26" s="61"/>
      <c r="N26" s="61"/>
    </row>
    <row r="27" spans="1:14" x14ac:dyDescent="0.2">
      <c r="A27" s="322" t="s">
        <v>212</v>
      </c>
      <c r="B27" s="317"/>
      <c r="C27" s="317"/>
      <c r="D27" s="317"/>
      <c r="E27" s="317"/>
      <c r="F27" s="317"/>
      <c r="G27" s="317"/>
      <c r="H27" s="318"/>
      <c r="I27" s="50">
        <v>21</v>
      </c>
      <c r="J27" s="73">
        <v>-365538047</v>
      </c>
      <c r="K27" s="73">
        <v>-30367613</v>
      </c>
      <c r="M27" s="61"/>
      <c r="N27" s="61"/>
    </row>
    <row r="28" spans="1:14" ht="23.25" customHeight="1" x14ac:dyDescent="0.2">
      <c r="A28" s="316" t="s">
        <v>213</v>
      </c>
      <c r="B28" s="317"/>
      <c r="C28" s="317"/>
      <c r="D28" s="317"/>
      <c r="E28" s="317"/>
      <c r="F28" s="317"/>
      <c r="G28" s="317"/>
      <c r="H28" s="318"/>
      <c r="I28" s="50">
        <v>22</v>
      </c>
      <c r="J28" s="74">
        <f>J7+J14+J23</f>
        <v>7579077</v>
      </c>
      <c r="K28" s="74">
        <f>K7+K14+K23</f>
        <v>1661968360.5971999</v>
      </c>
      <c r="M28" s="61"/>
      <c r="N28" s="61"/>
    </row>
    <row r="29" spans="1:14" x14ac:dyDescent="0.2">
      <c r="A29" s="330" t="s">
        <v>214</v>
      </c>
      <c r="B29" s="331"/>
      <c r="C29" s="331"/>
      <c r="D29" s="331"/>
      <c r="E29" s="331"/>
      <c r="F29" s="331"/>
      <c r="G29" s="331"/>
      <c r="H29" s="332"/>
      <c r="I29" s="50">
        <v>23</v>
      </c>
      <c r="J29" s="73">
        <v>-857558</v>
      </c>
      <c r="K29" s="73">
        <v>-1342349</v>
      </c>
      <c r="M29" s="61"/>
      <c r="N29" s="61"/>
    </row>
    <row r="30" spans="1:14" x14ac:dyDescent="0.2">
      <c r="A30" s="333" t="s">
        <v>215</v>
      </c>
      <c r="B30" s="334"/>
      <c r="C30" s="334"/>
      <c r="D30" s="334"/>
      <c r="E30" s="334"/>
      <c r="F30" s="334"/>
      <c r="G30" s="334"/>
      <c r="H30" s="335"/>
      <c r="I30" s="50">
        <v>24</v>
      </c>
      <c r="J30" s="138">
        <f>J28+J29</f>
        <v>6721519</v>
      </c>
      <c r="K30" s="138">
        <f>K28+K29</f>
        <v>1660626011.5971999</v>
      </c>
      <c r="M30" s="61"/>
      <c r="N30" s="61"/>
    </row>
    <row r="31" spans="1:14" x14ac:dyDescent="0.2">
      <c r="A31" s="277" t="s">
        <v>216</v>
      </c>
      <c r="B31" s="298"/>
      <c r="C31" s="298"/>
      <c r="D31" s="298"/>
      <c r="E31" s="298"/>
      <c r="F31" s="298"/>
      <c r="G31" s="298"/>
      <c r="H31" s="298"/>
      <c r="I31" s="323"/>
      <c r="J31" s="323"/>
      <c r="K31" s="324"/>
      <c r="M31" s="61"/>
      <c r="N31" s="61"/>
    </row>
    <row r="32" spans="1:14" x14ac:dyDescent="0.2">
      <c r="A32" s="325" t="s">
        <v>217</v>
      </c>
      <c r="B32" s="326"/>
      <c r="C32" s="326"/>
      <c r="D32" s="326"/>
      <c r="E32" s="326"/>
      <c r="F32" s="326"/>
      <c r="G32" s="326"/>
      <c r="H32" s="327"/>
      <c r="I32" s="50">
        <v>25</v>
      </c>
      <c r="J32" s="178">
        <f>SUM(J33:J37)</f>
        <v>82057602</v>
      </c>
      <c r="K32" s="178">
        <f>SUM(K33:K37)</f>
        <v>143283737</v>
      </c>
      <c r="M32" s="61"/>
      <c r="N32" s="61"/>
    </row>
    <row r="33" spans="1:14" ht="12.75" customHeight="1" x14ac:dyDescent="0.2">
      <c r="A33" s="322" t="s">
        <v>218</v>
      </c>
      <c r="B33" s="317"/>
      <c r="C33" s="317"/>
      <c r="D33" s="317"/>
      <c r="E33" s="317"/>
      <c r="F33" s="317"/>
      <c r="G33" s="317"/>
      <c r="H33" s="318"/>
      <c r="I33" s="50">
        <v>26</v>
      </c>
      <c r="J33" s="73">
        <v>-42125587</v>
      </c>
      <c r="K33" s="73">
        <v>-42658845</v>
      </c>
      <c r="M33" s="61"/>
      <c r="N33" s="61"/>
    </row>
    <row r="34" spans="1:14" ht="12.75" customHeight="1" x14ac:dyDescent="0.2">
      <c r="A34" s="322" t="s">
        <v>219</v>
      </c>
      <c r="B34" s="317"/>
      <c r="C34" s="317"/>
      <c r="D34" s="317"/>
      <c r="E34" s="317"/>
      <c r="F34" s="317"/>
      <c r="G34" s="317"/>
      <c r="H34" s="318"/>
      <c r="I34" s="50">
        <v>27</v>
      </c>
      <c r="J34" s="177">
        <v>0</v>
      </c>
      <c r="K34" s="177">
        <v>0</v>
      </c>
      <c r="M34" s="61"/>
      <c r="N34" s="61"/>
    </row>
    <row r="35" spans="1:14" ht="12.75" customHeight="1" x14ac:dyDescent="0.2">
      <c r="A35" s="322" t="s">
        <v>220</v>
      </c>
      <c r="B35" s="317"/>
      <c r="C35" s="317"/>
      <c r="D35" s="317"/>
      <c r="E35" s="317"/>
      <c r="F35" s="317"/>
      <c r="G35" s="317"/>
      <c r="H35" s="318"/>
      <c r="I35" s="50">
        <v>28</v>
      </c>
      <c r="J35" s="73">
        <v>123227604</v>
      </c>
      <c r="K35" s="73">
        <v>184967663</v>
      </c>
      <c r="M35" s="61"/>
      <c r="N35" s="61"/>
    </row>
    <row r="36" spans="1:14" x14ac:dyDescent="0.2">
      <c r="A36" s="322" t="s">
        <v>221</v>
      </c>
      <c r="B36" s="317"/>
      <c r="C36" s="317"/>
      <c r="D36" s="317"/>
      <c r="E36" s="317"/>
      <c r="F36" s="317"/>
      <c r="G36" s="317"/>
      <c r="H36" s="318"/>
      <c r="I36" s="50">
        <v>29</v>
      </c>
      <c r="J36" s="73">
        <v>955585</v>
      </c>
      <c r="K36" s="73">
        <v>974919</v>
      </c>
      <c r="M36" s="61"/>
      <c r="N36" s="61"/>
    </row>
    <row r="37" spans="1:14" x14ac:dyDescent="0.2">
      <c r="A37" s="322" t="s">
        <v>230</v>
      </c>
      <c r="B37" s="317"/>
      <c r="C37" s="317"/>
      <c r="D37" s="317"/>
      <c r="E37" s="317"/>
      <c r="F37" s="317"/>
      <c r="G37" s="317"/>
      <c r="H37" s="318"/>
      <c r="I37" s="50">
        <v>30</v>
      </c>
      <c r="J37" s="177">
        <v>0</v>
      </c>
      <c r="K37" s="177">
        <v>0</v>
      </c>
      <c r="M37" s="61"/>
      <c r="N37" s="61"/>
    </row>
    <row r="38" spans="1:14" x14ac:dyDescent="0.2">
      <c r="A38" s="277" t="s">
        <v>222</v>
      </c>
      <c r="B38" s="298"/>
      <c r="C38" s="298"/>
      <c r="D38" s="298"/>
      <c r="E38" s="298"/>
      <c r="F38" s="298"/>
      <c r="G38" s="298"/>
      <c r="H38" s="298"/>
      <c r="I38" s="323"/>
      <c r="J38" s="323"/>
      <c r="K38" s="324"/>
      <c r="M38" s="61"/>
      <c r="N38" s="61"/>
    </row>
    <row r="39" spans="1:14" x14ac:dyDescent="0.2">
      <c r="A39" s="325" t="s">
        <v>223</v>
      </c>
      <c r="B39" s="326"/>
      <c r="C39" s="326"/>
      <c r="D39" s="326"/>
      <c r="E39" s="326"/>
      <c r="F39" s="326"/>
      <c r="G39" s="326"/>
      <c r="H39" s="327"/>
      <c r="I39" s="67">
        <v>31</v>
      </c>
      <c r="J39" s="137">
        <f>SUM(J40:J45)</f>
        <v>-326508925</v>
      </c>
      <c r="K39" s="137">
        <f>SUM(K40:K45)</f>
        <v>-37163725</v>
      </c>
      <c r="M39" s="61"/>
      <c r="N39" s="61"/>
    </row>
    <row r="40" spans="1:14" x14ac:dyDescent="0.2">
      <c r="A40" s="322" t="s">
        <v>224</v>
      </c>
      <c r="B40" s="317"/>
      <c r="C40" s="317"/>
      <c r="D40" s="317"/>
      <c r="E40" s="317"/>
      <c r="F40" s="317"/>
      <c r="G40" s="317"/>
      <c r="H40" s="318"/>
      <c r="I40" s="50">
        <v>32</v>
      </c>
      <c r="J40" s="73">
        <v>-295746710</v>
      </c>
      <c r="K40" s="73">
        <v>-37163725</v>
      </c>
      <c r="M40" s="61"/>
      <c r="N40" s="61"/>
    </row>
    <row r="41" spans="1:14" x14ac:dyDescent="0.2">
      <c r="A41" s="322" t="s">
        <v>225</v>
      </c>
      <c r="B41" s="317"/>
      <c r="C41" s="317"/>
      <c r="D41" s="317"/>
      <c r="E41" s="317"/>
      <c r="F41" s="317"/>
      <c r="G41" s="317"/>
      <c r="H41" s="318"/>
      <c r="I41" s="50">
        <v>33</v>
      </c>
      <c r="J41" s="177">
        <v>0</v>
      </c>
      <c r="K41" s="177">
        <v>0</v>
      </c>
      <c r="M41" s="61"/>
      <c r="N41" s="61"/>
    </row>
    <row r="42" spans="1:14" x14ac:dyDescent="0.2">
      <c r="A42" s="322" t="s">
        <v>226</v>
      </c>
      <c r="B42" s="317"/>
      <c r="C42" s="317"/>
      <c r="D42" s="317"/>
      <c r="E42" s="317"/>
      <c r="F42" s="317"/>
      <c r="G42" s="317"/>
      <c r="H42" s="318"/>
      <c r="I42" s="50">
        <v>34</v>
      </c>
      <c r="J42" s="177">
        <v>0</v>
      </c>
      <c r="K42" s="177">
        <v>0</v>
      </c>
      <c r="M42" s="61"/>
      <c r="N42" s="61"/>
    </row>
    <row r="43" spans="1:14" x14ac:dyDescent="0.2">
      <c r="A43" s="322" t="s">
        <v>227</v>
      </c>
      <c r="B43" s="317"/>
      <c r="C43" s="317"/>
      <c r="D43" s="317"/>
      <c r="E43" s="317"/>
      <c r="F43" s="317"/>
      <c r="G43" s="317"/>
      <c r="H43" s="318"/>
      <c r="I43" s="50">
        <v>35</v>
      </c>
      <c r="J43" s="177">
        <v>0</v>
      </c>
      <c r="K43" s="177">
        <v>0</v>
      </c>
      <c r="M43" s="61"/>
      <c r="N43" s="61"/>
    </row>
    <row r="44" spans="1:14" x14ac:dyDescent="0.2">
      <c r="A44" s="322" t="s">
        <v>228</v>
      </c>
      <c r="B44" s="317"/>
      <c r="C44" s="317"/>
      <c r="D44" s="317"/>
      <c r="E44" s="317"/>
      <c r="F44" s="317"/>
      <c r="G44" s="317"/>
      <c r="H44" s="318"/>
      <c r="I44" s="50">
        <v>36</v>
      </c>
      <c r="J44" s="73">
        <v>-30762215</v>
      </c>
      <c r="K44" s="177">
        <v>0</v>
      </c>
      <c r="M44" s="61"/>
      <c r="N44" s="61"/>
    </row>
    <row r="45" spans="1:14" x14ac:dyDescent="0.2">
      <c r="A45" s="322" t="s">
        <v>229</v>
      </c>
      <c r="B45" s="317"/>
      <c r="C45" s="317"/>
      <c r="D45" s="317"/>
      <c r="E45" s="317"/>
      <c r="F45" s="317"/>
      <c r="G45" s="317"/>
      <c r="H45" s="318"/>
      <c r="I45" s="50">
        <v>37</v>
      </c>
      <c r="J45" s="177">
        <v>0</v>
      </c>
      <c r="K45" s="177">
        <v>0</v>
      </c>
      <c r="M45" s="61"/>
      <c r="N45" s="61"/>
    </row>
    <row r="46" spans="1:14" ht="23.25" customHeight="1" x14ac:dyDescent="0.2">
      <c r="A46" s="316" t="s">
        <v>231</v>
      </c>
      <c r="B46" s="317"/>
      <c r="C46" s="317"/>
      <c r="D46" s="317"/>
      <c r="E46" s="317"/>
      <c r="F46" s="317"/>
      <c r="G46" s="317"/>
      <c r="H46" s="318"/>
      <c r="I46" s="50">
        <v>38</v>
      </c>
      <c r="J46" s="74">
        <f>J30+J32+J39</f>
        <v>-237729804</v>
      </c>
      <c r="K46" s="74">
        <f>K30+K32+K39</f>
        <v>1766746023.5971999</v>
      </c>
      <c r="M46" s="61"/>
      <c r="N46" s="61"/>
    </row>
    <row r="47" spans="1:14" x14ac:dyDescent="0.2">
      <c r="A47" s="322" t="s">
        <v>232</v>
      </c>
      <c r="B47" s="317"/>
      <c r="C47" s="317"/>
      <c r="D47" s="317"/>
      <c r="E47" s="317"/>
      <c r="F47" s="317"/>
      <c r="G47" s="317"/>
      <c r="H47" s="318"/>
      <c r="I47" s="50">
        <v>39</v>
      </c>
      <c r="J47" s="73">
        <v>813257</v>
      </c>
      <c r="K47" s="73">
        <v>-4982723</v>
      </c>
      <c r="M47" s="61"/>
      <c r="N47" s="61"/>
    </row>
    <row r="48" spans="1:14" x14ac:dyDescent="0.2">
      <c r="A48" s="316" t="s">
        <v>233</v>
      </c>
      <c r="B48" s="317"/>
      <c r="C48" s="317"/>
      <c r="D48" s="317"/>
      <c r="E48" s="317"/>
      <c r="F48" s="317"/>
      <c r="G48" s="317"/>
      <c r="H48" s="318"/>
      <c r="I48" s="50">
        <v>40</v>
      </c>
      <c r="J48" s="74">
        <f>J46+J47</f>
        <v>-236916547</v>
      </c>
      <c r="K48" s="74">
        <f>K46+K47</f>
        <v>1761763300.5971999</v>
      </c>
      <c r="M48" s="61"/>
      <c r="N48" s="61"/>
    </row>
    <row r="49" spans="1:14" x14ac:dyDescent="0.2">
      <c r="A49" s="316" t="s">
        <v>234</v>
      </c>
      <c r="B49" s="317"/>
      <c r="C49" s="317"/>
      <c r="D49" s="317"/>
      <c r="E49" s="317"/>
      <c r="F49" s="317"/>
      <c r="G49" s="317"/>
      <c r="H49" s="318"/>
      <c r="I49" s="62">
        <v>41</v>
      </c>
      <c r="J49" s="172">
        <v>3224601265</v>
      </c>
      <c r="K49" s="172">
        <v>3171171342</v>
      </c>
      <c r="L49" s="81"/>
      <c r="M49" s="61"/>
      <c r="N49" s="61"/>
    </row>
    <row r="50" spans="1:14" x14ac:dyDescent="0.2">
      <c r="A50" s="319" t="s">
        <v>235</v>
      </c>
      <c r="B50" s="320"/>
      <c r="C50" s="320"/>
      <c r="D50" s="320"/>
      <c r="E50" s="320"/>
      <c r="F50" s="320"/>
      <c r="G50" s="320"/>
      <c r="H50" s="321"/>
      <c r="I50" s="51">
        <v>42</v>
      </c>
      <c r="J50" s="138">
        <f>IF(J48+J49&gt;=0,J48+J49,0)</f>
        <v>2987684718</v>
      </c>
      <c r="K50" s="138">
        <f>IF(K48+K49&gt;=0,K48+K49,0)</f>
        <v>4932934642.5972004</v>
      </c>
      <c r="M50" s="61"/>
      <c r="N50" s="61"/>
    </row>
    <row r="51" spans="1:14" s="52" customFormat="1" x14ac:dyDescent="0.2">
      <c r="J51" s="82"/>
      <c r="K51" s="83"/>
      <c r="L51" s="76"/>
    </row>
    <row r="52" spans="1:14" s="52" customFormat="1" x14ac:dyDescent="0.2">
      <c r="J52" s="140"/>
      <c r="K52" s="83"/>
      <c r="L52" s="76"/>
    </row>
    <row r="53" spans="1:14" s="52" customFormat="1" x14ac:dyDescent="0.2">
      <c r="J53" s="140"/>
      <c r="K53" s="82"/>
      <c r="L53" s="76"/>
    </row>
    <row r="54" spans="1:14" s="52" customFormat="1" x14ac:dyDescent="0.2">
      <c r="J54" s="82"/>
      <c r="K54" s="82"/>
      <c r="L54" s="76"/>
    </row>
    <row r="55" spans="1:14" s="52" customFormat="1" x14ac:dyDescent="0.2">
      <c r="J55" s="82"/>
      <c r="K55" s="82"/>
      <c r="L55" s="76"/>
    </row>
    <row r="56" spans="1:14" s="52" customFormat="1" x14ac:dyDescent="0.2">
      <c r="J56" s="82"/>
      <c r="K56" s="82"/>
      <c r="L56" s="76"/>
    </row>
    <row r="57" spans="1:14" s="52" customFormat="1" x14ac:dyDescent="0.2">
      <c r="J57" s="82"/>
      <c r="K57" s="82"/>
      <c r="L57" s="76"/>
    </row>
    <row r="58" spans="1:14" s="52" customFormat="1" x14ac:dyDescent="0.2">
      <c r="J58" s="82"/>
      <c r="K58" s="82"/>
      <c r="L58" s="76"/>
    </row>
    <row r="59" spans="1:14" s="52" customFormat="1" x14ac:dyDescent="0.2">
      <c r="J59" s="82"/>
      <c r="K59" s="82"/>
      <c r="L59" s="76"/>
    </row>
    <row r="60" spans="1:14" s="52" customFormat="1" x14ac:dyDescent="0.2">
      <c r="J60" s="82"/>
      <c r="K60" s="82"/>
      <c r="L60" s="76"/>
    </row>
    <row r="61" spans="1:14" s="52" customFormat="1" x14ac:dyDescent="0.2">
      <c r="J61" s="82"/>
      <c r="K61" s="82"/>
      <c r="L61" s="76"/>
    </row>
    <row r="62" spans="1:14" s="52" customFormat="1" x14ac:dyDescent="0.2">
      <c r="J62" s="82"/>
      <c r="K62" s="82"/>
      <c r="L62" s="76"/>
    </row>
    <row r="63" spans="1:14" s="52" customFormat="1" x14ac:dyDescent="0.2">
      <c r="J63" s="82"/>
      <c r="K63" s="82"/>
      <c r="L63" s="76"/>
    </row>
    <row r="64" spans="1:14" s="52" customFormat="1" x14ac:dyDescent="0.2">
      <c r="J64" s="82"/>
      <c r="K64" s="82"/>
      <c r="L64" s="76"/>
    </row>
    <row r="65" spans="10:12" s="52" customFormat="1" x14ac:dyDescent="0.2">
      <c r="J65" s="82"/>
      <c r="K65" s="82"/>
      <c r="L65" s="76"/>
    </row>
    <row r="66" spans="10:12" s="52" customFormat="1" x14ac:dyDescent="0.2">
      <c r="J66" s="82"/>
      <c r="K66" s="82"/>
      <c r="L66" s="76"/>
    </row>
    <row r="67" spans="10:12" s="52" customFormat="1" x14ac:dyDescent="0.2">
      <c r="J67" s="82"/>
      <c r="K67" s="82"/>
      <c r="L67" s="76"/>
    </row>
    <row r="68" spans="10:12" s="52" customFormat="1" x14ac:dyDescent="0.2">
      <c r="J68" s="82"/>
      <c r="K68" s="82"/>
      <c r="L68" s="76"/>
    </row>
    <row r="69" spans="10:12" s="52" customFormat="1" x14ac:dyDescent="0.2">
      <c r="J69" s="82"/>
      <c r="K69" s="82"/>
      <c r="L69" s="76"/>
    </row>
    <row r="70" spans="10:12" s="52" customFormat="1" x14ac:dyDescent="0.2">
      <c r="J70" s="82"/>
      <c r="K70" s="82"/>
      <c r="L70" s="76"/>
    </row>
    <row r="71" spans="10:12" s="52" customFormat="1" x14ac:dyDescent="0.2">
      <c r="J71" s="82"/>
      <c r="K71" s="82"/>
      <c r="L71" s="76"/>
    </row>
    <row r="72" spans="10:12" s="52" customFormat="1" x14ac:dyDescent="0.2">
      <c r="J72" s="82"/>
      <c r="K72" s="82"/>
      <c r="L72" s="76"/>
    </row>
    <row r="73" spans="10:12" s="52" customFormat="1" x14ac:dyDescent="0.2">
      <c r="J73" s="82"/>
      <c r="K73" s="82"/>
      <c r="L73" s="76"/>
    </row>
    <row r="74" spans="10:12" s="52" customFormat="1" x14ac:dyDescent="0.2">
      <c r="J74" s="82"/>
      <c r="K74" s="82"/>
      <c r="L74" s="76"/>
    </row>
    <row r="75" spans="10:12" s="52" customFormat="1" x14ac:dyDescent="0.2">
      <c r="J75" s="82"/>
      <c r="K75" s="82"/>
      <c r="L75" s="76"/>
    </row>
    <row r="76" spans="10:12" s="52" customFormat="1" x14ac:dyDescent="0.2">
      <c r="J76" s="82"/>
      <c r="K76" s="82"/>
      <c r="L76" s="76"/>
    </row>
    <row r="77" spans="10:12" s="52" customFormat="1" x14ac:dyDescent="0.2">
      <c r="J77" s="82"/>
      <c r="K77" s="82"/>
      <c r="L77" s="76"/>
    </row>
    <row r="78" spans="10:12" s="52" customFormat="1" x14ac:dyDescent="0.2">
      <c r="J78" s="82"/>
      <c r="K78" s="82"/>
      <c r="L78" s="76"/>
    </row>
    <row r="79" spans="10:12" s="52" customFormat="1" x14ac:dyDescent="0.2">
      <c r="J79" s="82"/>
      <c r="K79" s="82"/>
      <c r="L79" s="76"/>
    </row>
    <row r="80" spans="10:12" s="52" customFormat="1" x14ac:dyDescent="0.2">
      <c r="J80" s="82"/>
      <c r="K80" s="82"/>
      <c r="L80" s="76"/>
    </row>
    <row r="81" spans="10:12" s="52" customFormat="1" x14ac:dyDescent="0.2">
      <c r="J81" s="82"/>
      <c r="K81" s="82"/>
      <c r="L81" s="76"/>
    </row>
    <row r="82" spans="10:12" s="52" customFormat="1" x14ac:dyDescent="0.2">
      <c r="J82" s="82"/>
      <c r="K82" s="82"/>
      <c r="L82" s="76"/>
    </row>
    <row r="83" spans="10:12" s="52" customFormat="1" x14ac:dyDescent="0.2">
      <c r="J83" s="82"/>
      <c r="K83" s="82"/>
      <c r="L83" s="76"/>
    </row>
    <row r="84" spans="10:12" s="52" customFormat="1" x14ac:dyDescent="0.2">
      <c r="J84" s="82"/>
      <c r="K84" s="82"/>
      <c r="L84" s="76"/>
    </row>
    <row r="85" spans="10:12" s="52" customFormat="1" x14ac:dyDescent="0.2">
      <c r="J85" s="82"/>
      <c r="K85" s="82"/>
      <c r="L85" s="76"/>
    </row>
    <row r="86" spans="10:12" s="52" customFormat="1" x14ac:dyDescent="0.2">
      <c r="J86" s="82"/>
      <c r="K86" s="82"/>
      <c r="L86" s="76"/>
    </row>
    <row r="87" spans="10:12" s="52" customFormat="1" x14ac:dyDescent="0.2">
      <c r="J87" s="82"/>
      <c r="K87" s="82"/>
      <c r="L87" s="76"/>
    </row>
    <row r="88" spans="10:12" s="52" customFormat="1" x14ac:dyDescent="0.2">
      <c r="J88" s="82"/>
      <c r="K88" s="82"/>
      <c r="L88" s="76"/>
    </row>
    <row r="89" spans="10:12" s="52" customFormat="1" x14ac:dyDescent="0.2">
      <c r="J89" s="82"/>
      <c r="K89" s="82"/>
      <c r="L89" s="76"/>
    </row>
    <row r="90" spans="10:12" s="52" customFormat="1" x14ac:dyDescent="0.2">
      <c r="J90" s="82"/>
      <c r="K90" s="82"/>
      <c r="L90" s="76"/>
    </row>
    <row r="91" spans="10:12" s="52" customFormat="1" x14ac:dyDescent="0.2">
      <c r="J91" s="82"/>
      <c r="K91" s="82"/>
      <c r="L91" s="76"/>
    </row>
    <row r="92" spans="10:12" s="52" customFormat="1" x14ac:dyDescent="0.2">
      <c r="J92" s="82"/>
      <c r="K92" s="82"/>
      <c r="L92" s="76"/>
    </row>
    <row r="93" spans="10:12" s="52" customFormat="1" x14ac:dyDescent="0.2">
      <c r="J93" s="82"/>
      <c r="K93" s="82"/>
      <c r="L93" s="76"/>
    </row>
    <row r="94" spans="10:12" s="52" customFormat="1" x14ac:dyDescent="0.2">
      <c r="J94" s="82"/>
      <c r="K94" s="82"/>
      <c r="L94" s="76"/>
    </row>
    <row r="95" spans="10:12" s="52" customFormat="1" x14ac:dyDescent="0.2">
      <c r="J95" s="82"/>
      <c r="K95" s="82"/>
      <c r="L95" s="76"/>
    </row>
    <row r="96" spans="10:12" s="52" customFormat="1" x14ac:dyDescent="0.2">
      <c r="J96" s="82"/>
      <c r="K96" s="82"/>
      <c r="L96" s="76"/>
    </row>
    <row r="97" spans="10:12" s="52" customFormat="1" x14ac:dyDescent="0.2">
      <c r="J97" s="82"/>
      <c r="K97" s="82"/>
      <c r="L97" s="76"/>
    </row>
    <row r="98" spans="10:12" s="52" customFormat="1" x14ac:dyDescent="0.2">
      <c r="J98" s="82"/>
      <c r="K98" s="82"/>
      <c r="L98" s="76"/>
    </row>
    <row r="99" spans="10:12" s="52" customFormat="1" x14ac:dyDescent="0.2">
      <c r="J99" s="82"/>
      <c r="K99" s="82"/>
      <c r="L99" s="76"/>
    </row>
    <row r="100" spans="10:12" s="52" customFormat="1" x14ac:dyDescent="0.2">
      <c r="J100" s="82"/>
      <c r="K100" s="82"/>
      <c r="L100" s="76"/>
    </row>
    <row r="101" spans="10:12" s="52" customFormat="1" x14ac:dyDescent="0.2">
      <c r="J101" s="82"/>
      <c r="K101" s="82"/>
      <c r="L101" s="76"/>
    </row>
    <row r="102" spans="10:12" s="52" customFormat="1" x14ac:dyDescent="0.2">
      <c r="J102" s="82"/>
      <c r="K102" s="82"/>
      <c r="L102" s="76"/>
    </row>
    <row r="103" spans="10:12" s="52" customFormat="1" x14ac:dyDescent="0.2">
      <c r="J103" s="82"/>
      <c r="K103" s="82"/>
      <c r="L103" s="76"/>
    </row>
    <row r="104" spans="10:12" s="52" customFormat="1" x14ac:dyDescent="0.2">
      <c r="J104" s="82"/>
      <c r="K104" s="82"/>
      <c r="L104" s="76"/>
    </row>
    <row r="105" spans="10:12" s="52" customFormat="1" x14ac:dyDescent="0.2">
      <c r="J105" s="82"/>
      <c r="K105" s="82"/>
      <c r="L105" s="76"/>
    </row>
    <row r="106" spans="10:12" s="52" customFormat="1" x14ac:dyDescent="0.2">
      <c r="J106" s="82"/>
      <c r="K106" s="82"/>
      <c r="L106" s="76"/>
    </row>
    <row r="107" spans="10:12" s="52" customFormat="1" x14ac:dyDescent="0.2">
      <c r="J107" s="82"/>
      <c r="K107" s="82"/>
      <c r="L107" s="76"/>
    </row>
    <row r="108" spans="10:12" s="52" customFormat="1" x14ac:dyDescent="0.2">
      <c r="J108" s="82"/>
      <c r="K108" s="82"/>
      <c r="L108" s="76"/>
    </row>
    <row r="109" spans="10:12" s="52" customFormat="1" x14ac:dyDescent="0.2">
      <c r="J109" s="82"/>
      <c r="K109" s="82"/>
      <c r="L109" s="76"/>
    </row>
    <row r="110" spans="10:12" s="52" customFormat="1" x14ac:dyDescent="0.2">
      <c r="J110" s="82"/>
      <c r="K110" s="82"/>
      <c r="L110" s="76"/>
    </row>
  </sheetData>
  <protectedRanges>
    <protectedRange sqref="E3:F3" name="Range1_1"/>
    <protectedRange sqref="H3:I3" name="Range1_3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29:K30 J15:K22 J33:K37 J24:K27 J8:K13 J49:K49 J47:K47 J40:K4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8:I30 A38:K38 A36:I36 A35:I35 A50:I50 A46:I46 A33:I34 A37:I37 A40:I45 A48:I48 A47:I47 A49:I49 A7:I7 A32:I32 A39:I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A2" sqref="A2:L23"/>
    </sheetView>
  </sheetViews>
  <sheetFormatPr defaultColWidth="9.140625" defaultRowHeight="12.75" x14ac:dyDescent="0.2"/>
  <cols>
    <col min="1" max="2" width="9.140625" style="45"/>
    <col min="3" max="3" width="27.28515625" style="45" customWidth="1"/>
    <col min="4" max="4" width="9.140625" style="45"/>
    <col min="5" max="12" width="17.7109375" style="45" customWidth="1"/>
    <col min="13" max="16384" width="9.140625" style="45"/>
  </cols>
  <sheetData>
    <row r="2" spans="1:12" ht="15.75" x14ac:dyDescent="0.25">
      <c r="A2" s="328" t="s">
        <v>165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2" ht="12.75" customHeight="1" x14ac:dyDescent="0.2">
      <c r="C3" s="255" t="s">
        <v>157</v>
      </c>
      <c r="D3" s="256"/>
      <c r="E3" s="257" t="s">
        <v>307</v>
      </c>
      <c r="F3" s="258"/>
      <c r="G3" s="63" t="s">
        <v>158</v>
      </c>
      <c r="H3" s="257" t="s">
        <v>281</v>
      </c>
      <c r="I3" s="258"/>
      <c r="K3" s="329" t="s">
        <v>53</v>
      </c>
      <c r="L3" s="305"/>
    </row>
    <row r="4" spans="1:12" ht="12.75" customHeight="1" x14ac:dyDescent="0.2">
      <c r="A4" s="341" t="s">
        <v>79</v>
      </c>
      <c r="B4" s="341"/>
      <c r="C4" s="341"/>
      <c r="D4" s="357" t="s">
        <v>151</v>
      </c>
      <c r="E4" s="342" t="s">
        <v>174</v>
      </c>
      <c r="F4" s="358"/>
      <c r="G4" s="358"/>
      <c r="H4" s="358"/>
      <c r="I4" s="358"/>
      <c r="J4" s="358"/>
      <c r="K4" s="342" t="s">
        <v>172</v>
      </c>
      <c r="L4" s="342" t="s">
        <v>173</v>
      </c>
    </row>
    <row r="5" spans="1:12" ht="22.5" x14ac:dyDescent="0.2">
      <c r="A5" s="356"/>
      <c r="B5" s="356"/>
      <c r="C5" s="356"/>
      <c r="D5" s="358"/>
      <c r="E5" s="64" t="s">
        <v>166</v>
      </c>
      <c r="F5" s="64" t="s">
        <v>167</v>
      </c>
      <c r="G5" s="64" t="s">
        <v>168</v>
      </c>
      <c r="H5" s="64" t="s">
        <v>169</v>
      </c>
      <c r="I5" s="64" t="s">
        <v>170</v>
      </c>
      <c r="J5" s="142" t="s">
        <v>171</v>
      </c>
      <c r="K5" s="342"/>
      <c r="L5" s="342"/>
    </row>
    <row r="6" spans="1:12" x14ac:dyDescent="0.2">
      <c r="A6" s="353">
        <v>1</v>
      </c>
      <c r="B6" s="353"/>
      <c r="C6" s="353"/>
      <c r="D6" s="65">
        <v>2</v>
      </c>
      <c r="E6" s="66" t="s">
        <v>1</v>
      </c>
      <c r="F6" s="66" t="s">
        <v>2</v>
      </c>
      <c r="G6" s="66" t="s">
        <v>3</v>
      </c>
      <c r="H6" s="66" t="s">
        <v>4</v>
      </c>
      <c r="I6" s="66" t="s">
        <v>5</v>
      </c>
      <c r="J6" s="66" t="s">
        <v>6</v>
      </c>
      <c r="K6" s="66" t="s">
        <v>7</v>
      </c>
      <c r="L6" s="66" t="s">
        <v>8</v>
      </c>
    </row>
    <row r="7" spans="1:12" x14ac:dyDescent="0.2">
      <c r="A7" s="354" t="s">
        <v>305</v>
      </c>
      <c r="B7" s="355"/>
      <c r="C7" s="355"/>
      <c r="D7" s="156">
        <v>1</v>
      </c>
      <c r="E7" s="154">
        <v>1214775000</v>
      </c>
      <c r="F7" s="154">
        <v>-477000</v>
      </c>
      <c r="G7" s="154">
        <v>369783858</v>
      </c>
      <c r="H7" s="154">
        <v>86030542</v>
      </c>
      <c r="I7" s="154">
        <v>190502935</v>
      </c>
      <c r="J7" s="154">
        <v>84690116</v>
      </c>
      <c r="K7" s="180">
        <v>0</v>
      </c>
      <c r="L7" s="154">
        <f>SUM(E7:K7)</f>
        <v>1945305451</v>
      </c>
    </row>
    <row r="8" spans="1:12" ht="22.5" customHeight="1" x14ac:dyDescent="0.2">
      <c r="A8" s="345" t="s">
        <v>175</v>
      </c>
      <c r="B8" s="346"/>
      <c r="C8" s="346"/>
      <c r="D8" s="157">
        <v>2</v>
      </c>
      <c r="E8" s="181">
        <v>0</v>
      </c>
      <c r="F8" s="181">
        <v>0</v>
      </c>
      <c r="G8" s="181">
        <v>0</v>
      </c>
      <c r="H8" s="155">
        <v>-44875777</v>
      </c>
      <c r="I8" s="155">
        <v>-7016311</v>
      </c>
      <c r="J8" s="155">
        <v>0</v>
      </c>
      <c r="K8" s="181">
        <v>0</v>
      </c>
      <c r="L8" s="155">
        <f>+SUM(E8:K8)</f>
        <v>-51892088</v>
      </c>
    </row>
    <row r="9" spans="1:12" ht="15.75" customHeight="1" x14ac:dyDescent="0.2">
      <c r="A9" s="347" t="s">
        <v>306</v>
      </c>
      <c r="B9" s="348"/>
      <c r="C9" s="348"/>
      <c r="D9" s="157">
        <v>3</v>
      </c>
      <c r="E9" s="153">
        <f>SUM(E7:E8)</f>
        <v>1214775000</v>
      </c>
      <c r="F9" s="153">
        <f t="shared" ref="F9:L9" si="0">SUM(F7:F8)</f>
        <v>-477000</v>
      </c>
      <c r="G9" s="153">
        <f t="shared" si="0"/>
        <v>369783858</v>
      </c>
      <c r="H9" s="153">
        <f t="shared" si="0"/>
        <v>41154765</v>
      </c>
      <c r="I9" s="153">
        <f t="shared" si="0"/>
        <v>183486624</v>
      </c>
      <c r="J9" s="153">
        <f t="shared" si="0"/>
        <v>84690116</v>
      </c>
      <c r="K9" s="182">
        <f t="shared" si="0"/>
        <v>0</v>
      </c>
      <c r="L9" s="153">
        <f t="shared" si="0"/>
        <v>1893413363</v>
      </c>
    </row>
    <row r="10" spans="1:12" ht="14.25" customHeight="1" x14ac:dyDescent="0.2">
      <c r="A10" s="345" t="s">
        <v>176</v>
      </c>
      <c r="B10" s="346"/>
      <c r="C10" s="346"/>
      <c r="D10" s="157">
        <v>4</v>
      </c>
      <c r="E10" s="181">
        <v>0</v>
      </c>
      <c r="F10" s="181">
        <v>0</v>
      </c>
      <c r="G10" s="181">
        <v>0</v>
      </c>
      <c r="H10" s="181">
        <v>0</v>
      </c>
      <c r="I10" s="181">
        <v>0</v>
      </c>
      <c r="J10" s="155">
        <v>-6744613</v>
      </c>
      <c r="K10" s="181">
        <v>0</v>
      </c>
      <c r="L10" s="155">
        <f>+SUM(E10:K10)</f>
        <v>-6744613</v>
      </c>
    </row>
    <row r="11" spans="1:12" ht="21.75" customHeight="1" x14ac:dyDescent="0.2">
      <c r="A11" s="345" t="s">
        <v>177</v>
      </c>
      <c r="B11" s="346"/>
      <c r="C11" s="346"/>
      <c r="D11" s="157">
        <v>5</v>
      </c>
      <c r="E11" s="181">
        <v>0</v>
      </c>
      <c r="F11" s="181">
        <v>0</v>
      </c>
      <c r="G11" s="181">
        <v>0</v>
      </c>
      <c r="H11" s="181">
        <v>0</v>
      </c>
      <c r="I11" s="181">
        <v>0</v>
      </c>
      <c r="J11" s="155">
        <v>18934865</v>
      </c>
      <c r="K11" s="181">
        <v>0</v>
      </c>
      <c r="L11" s="155">
        <f t="shared" ref="L11:L13" si="1">+SUM(E11:K11)</f>
        <v>18934865</v>
      </c>
    </row>
    <row r="12" spans="1:12" ht="22.5" customHeight="1" x14ac:dyDescent="0.2">
      <c r="A12" s="345" t="s">
        <v>178</v>
      </c>
      <c r="B12" s="346"/>
      <c r="C12" s="346"/>
      <c r="D12" s="157">
        <v>6</v>
      </c>
      <c r="E12" s="181">
        <v>0</v>
      </c>
      <c r="F12" s="181">
        <v>0</v>
      </c>
      <c r="G12" s="155">
        <v>13093</v>
      </c>
      <c r="H12" s="181">
        <v>0</v>
      </c>
      <c r="I12" s="181">
        <v>0</v>
      </c>
      <c r="J12" s="155">
        <v>-2194245</v>
      </c>
      <c r="K12" s="181">
        <v>0</v>
      </c>
      <c r="L12" s="155">
        <f t="shared" si="1"/>
        <v>-2181152</v>
      </c>
    </row>
    <row r="13" spans="1:12" ht="14.25" customHeight="1" x14ac:dyDescent="0.2">
      <c r="A13" s="345" t="s">
        <v>179</v>
      </c>
      <c r="B13" s="346"/>
      <c r="C13" s="346"/>
      <c r="D13" s="157">
        <v>7</v>
      </c>
      <c r="E13" s="181">
        <v>0</v>
      </c>
      <c r="F13" s="181">
        <v>0</v>
      </c>
      <c r="G13" s="155">
        <v>-72739</v>
      </c>
      <c r="H13" s="181">
        <v>0</v>
      </c>
      <c r="I13" s="181">
        <v>0</v>
      </c>
      <c r="J13" s="155">
        <v>-428909</v>
      </c>
      <c r="K13" s="181">
        <v>0</v>
      </c>
      <c r="L13" s="155">
        <f t="shared" si="1"/>
        <v>-501648</v>
      </c>
    </row>
    <row r="14" spans="1:12" ht="24" customHeight="1" x14ac:dyDescent="0.2">
      <c r="A14" s="347" t="s">
        <v>180</v>
      </c>
      <c r="B14" s="348"/>
      <c r="C14" s="348"/>
      <c r="D14" s="157">
        <v>8</v>
      </c>
      <c r="E14" s="182">
        <f>SUM(E10:E13)</f>
        <v>0</v>
      </c>
      <c r="F14" s="182">
        <f t="shared" ref="F14:L14" si="2">SUM(F10:F13)</f>
        <v>0</v>
      </c>
      <c r="G14" s="153">
        <f t="shared" si="2"/>
        <v>-59646</v>
      </c>
      <c r="H14" s="182">
        <f t="shared" si="2"/>
        <v>0</v>
      </c>
      <c r="I14" s="182">
        <f t="shared" si="2"/>
        <v>0</v>
      </c>
      <c r="J14" s="153">
        <f t="shared" si="2"/>
        <v>9567098</v>
      </c>
      <c r="K14" s="182">
        <f t="shared" si="2"/>
        <v>0</v>
      </c>
      <c r="L14" s="153">
        <f t="shared" si="2"/>
        <v>9507452</v>
      </c>
    </row>
    <row r="15" spans="1:12" x14ac:dyDescent="0.2">
      <c r="A15" s="345" t="s">
        <v>170</v>
      </c>
      <c r="B15" s="346"/>
      <c r="C15" s="346"/>
      <c r="D15" s="157">
        <v>9</v>
      </c>
      <c r="E15" s="181">
        <v>0</v>
      </c>
      <c r="F15" s="181">
        <v>0</v>
      </c>
      <c r="G15" s="181">
        <v>0</v>
      </c>
      <c r="H15" s="181">
        <v>0</v>
      </c>
      <c r="I15" s="155">
        <v>7898428</v>
      </c>
      <c r="J15" s="181">
        <v>0</v>
      </c>
      <c r="K15" s="181">
        <v>0</v>
      </c>
      <c r="L15" s="155">
        <f>SUM(E15:K15)</f>
        <v>7898428</v>
      </c>
    </row>
    <row r="16" spans="1:12" ht="27.75" customHeight="1" x14ac:dyDescent="0.2">
      <c r="A16" s="347" t="s">
        <v>181</v>
      </c>
      <c r="B16" s="348"/>
      <c r="C16" s="348"/>
      <c r="D16" s="157">
        <v>10</v>
      </c>
      <c r="E16" s="182">
        <f>SUM(E14:E15)</f>
        <v>0</v>
      </c>
      <c r="F16" s="182">
        <f t="shared" ref="F16:L16" si="3">SUM(F14:F15)</f>
        <v>0</v>
      </c>
      <c r="G16" s="153">
        <f t="shared" si="3"/>
        <v>-59646</v>
      </c>
      <c r="H16" s="182">
        <f t="shared" si="3"/>
        <v>0</v>
      </c>
      <c r="I16" s="153">
        <f t="shared" si="3"/>
        <v>7898428</v>
      </c>
      <c r="J16" s="153">
        <f t="shared" si="3"/>
        <v>9567098</v>
      </c>
      <c r="K16" s="182">
        <f t="shared" si="3"/>
        <v>0</v>
      </c>
      <c r="L16" s="153">
        <f t="shared" si="3"/>
        <v>17405880</v>
      </c>
    </row>
    <row r="17" spans="1:12" x14ac:dyDescent="0.2">
      <c r="A17" s="345" t="s">
        <v>182</v>
      </c>
      <c r="B17" s="346"/>
      <c r="C17" s="346"/>
      <c r="D17" s="157">
        <v>11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1">
        <v>0</v>
      </c>
      <c r="L17" s="181">
        <f>SUM(E17:K17)</f>
        <v>0</v>
      </c>
    </row>
    <row r="18" spans="1:12" x14ac:dyDescent="0.2">
      <c r="A18" s="345" t="s">
        <v>183</v>
      </c>
      <c r="B18" s="346"/>
      <c r="C18" s="346"/>
      <c r="D18" s="157">
        <v>12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1">
        <v>0</v>
      </c>
      <c r="L18" s="181">
        <f t="shared" ref="L18:L21" si="4">SUM(E18:K18)</f>
        <v>0</v>
      </c>
    </row>
    <row r="19" spans="1:12" x14ac:dyDescent="0.2">
      <c r="A19" s="345" t="s">
        <v>184</v>
      </c>
      <c r="B19" s="346"/>
      <c r="C19" s="346"/>
      <c r="D19" s="157">
        <v>13</v>
      </c>
      <c r="E19" s="181">
        <v>0</v>
      </c>
      <c r="F19" s="181">
        <v>0</v>
      </c>
      <c r="G19" s="181">
        <v>0</v>
      </c>
      <c r="H19" s="155">
        <v>-7016311</v>
      </c>
      <c r="I19" s="155">
        <v>7016311</v>
      </c>
      <c r="J19" s="181">
        <v>0</v>
      </c>
      <c r="K19" s="181">
        <v>0</v>
      </c>
      <c r="L19" s="181">
        <f t="shared" si="4"/>
        <v>0</v>
      </c>
    </row>
    <row r="20" spans="1:12" x14ac:dyDescent="0.2">
      <c r="A20" s="345" t="s">
        <v>185</v>
      </c>
      <c r="B20" s="346"/>
      <c r="C20" s="346"/>
      <c r="D20" s="157">
        <v>14</v>
      </c>
      <c r="E20" s="181">
        <v>0</v>
      </c>
      <c r="F20" s="181">
        <v>0</v>
      </c>
      <c r="G20" s="155">
        <v>94272687</v>
      </c>
      <c r="H20" s="155">
        <v>96230248</v>
      </c>
      <c r="I20" s="155">
        <v>-190502935</v>
      </c>
      <c r="J20" s="181">
        <v>0</v>
      </c>
      <c r="K20" s="181">
        <v>0</v>
      </c>
      <c r="L20" s="181">
        <f t="shared" si="4"/>
        <v>0</v>
      </c>
    </row>
    <row r="21" spans="1:12" x14ac:dyDescent="0.2">
      <c r="A21" s="345" t="s">
        <v>186</v>
      </c>
      <c r="B21" s="346"/>
      <c r="C21" s="346"/>
      <c r="D21" s="157">
        <v>15</v>
      </c>
      <c r="E21" s="181">
        <v>0</v>
      </c>
      <c r="F21" s="181">
        <v>0</v>
      </c>
      <c r="G21" s="181"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f t="shared" si="4"/>
        <v>0</v>
      </c>
    </row>
    <row r="22" spans="1:12" x14ac:dyDescent="0.2">
      <c r="A22" s="347" t="s">
        <v>187</v>
      </c>
      <c r="B22" s="348"/>
      <c r="C22" s="348"/>
      <c r="D22" s="157">
        <v>16</v>
      </c>
      <c r="E22" s="182">
        <f>SUM(E20:E21)</f>
        <v>0</v>
      </c>
      <c r="F22" s="182">
        <f t="shared" ref="F22:L22" si="5">SUM(F20:F21)</f>
        <v>0</v>
      </c>
      <c r="G22" s="153">
        <f t="shared" si="5"/>
        <v>94272687</v>
      </c>
      <c r="H22" s="153">
        <f t="shared" si="5"/>
        <v>96230248</v>
      </c>
      <c r="I22" s="153">
        <f t="shared" si="5"/>
        <v>-190502935</v>
      </c>
      <c r="J22" s="182">
        <f t="shared" si="5"/>
        <v>0</v>
      </c>
      <c r="K22" s="182">
        <f t="shared" si="5"/>
        <v>0</v>
      </c>
      <c r="L22" s="182">
        <f t="shared" si="5"/>
        <v>0</v>
      </c>
    </row>
    <row r="23" spans="1:12" ht="25.5" customHeight="1" x14ac:dyDescent="0.2">
      <c r="A23" s="351" t="s">
        <v>288</v>
      </c>
      <c r="B23" s="352"/>
      <c r="C23" s="352"/>
      <c r="D23" s="158">
        <v>17</v>
      </c>
      <c r="E23" s="183">
        <f>E9+E16+E17+E18+E19+E22</f>
        <v>1214775000</v>
      </c>
      <c r="F23" s="183">
        <f t="shared" ref="F23:L23" si="6">F9+F16+F17+F18+F19+F22</f>
        <v>-477000</v>
      </c>
      <c r="G23" s="183">
        <f t="shared" si="6"/>
        <v>463996899</v>
      </c>
      <c r="H23" s="183">
        <f t="shared" si="6"/>
        <v>130368702</v>
      </c>
      <c r="I23" s="183">
        <f t="shared" si="6"/>
        <v>7898428</v>
      </c>
      <c r="J23" s="183">
        <f t="shared" si="6"/>
        <v>94257214</v>
      </c>
      <c r="K23" s="184">
        <f t="shared" si="6"/>
        <v>0</v>
      </c>
      <c r="L23" s="183">
        <f t="shared" si="6"/>
        <v>1910819243</v>
      </c>
    </row>
    <row r="24" spans="1:12" x14ac:dyDescent="0.2">
      <c r="A24" s="349"/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</row>
    <row r="25" spans="1:12" x14ac:dyDescent="0.2">
      <c r="J25" s="78"/>
    </row>
    <row r="26" spans="1:12" s="69" customFormat="1" x14ac:dyDescent="0.2">
      <c r="E26" s="81"/>
      <c r="J26" s="81"/>
      <c r="L26" s="81"/>
    </row>
    <row r="27" spans="1:12" s="69" customFormat="1" x14ac:dyDescent="0.2"/>
    <row r="28" spans="1:12" s="69" customFormat="1" ht="12.75" customHeight="1" x14ac:dyDescent="0.2"/>
    <row r="29" spans="1:12" s="69" customFormat="1" x14ac:dyDescent="0.2"/>
    <row r="30" spans="1:12" s="69" customFormat="1" x14ac:dyDescent="0.2"/>
    <row r="31" spans="1:12" s="69" customFormat="1" x14ac:dyDescent="0.2"/>
    <row r="32" spans="1:12" s="69" customFormat="1" x14ac:dyDescent="0.2"/>
    <row r="33" spans="2:4" x14ac:dyDescent="0.2">
      <c r="B33" s="69"/>
      <c r="C33" s="69"/>
      <c r="D33" s="69"/>
    </row>
    <row r="34" spans="2:4" x14ac:dyDescent="0.2">
      <c r="B34" s="69"/>
      <c r="C34" s="69"/>
      <c r="D34" s="69"/>
    </row>
    <row r="35" spans="2:4" x14ac:dyDescent="0.2">
      <c r="B35" s="69"/>
      <c r="C35" s="69"/>
      <c r="D35" s="69"/>
    </row>
    <row r="36" spans="2:4" x14ac:dyDescent="0.2">
      <c r="B36" s="69"/>
      <c r="C36" s="69"/>
      <c r="D36" s="69"/>
    </row>
    <row r="37" spans="2:4" x14ac:dyDescent="0.2">
      <c r="B37" s="69"/>
      <c r="C37" s="69"/>
      <c r="D37" s="69"/>
    </row>
    <row r="38" spans="2:4" x14ac:dyDescent="0.2">
      <c r="B38" s="69"/>
      <c r="C38" s="69"/>
      <c r="D38" s="69"/>
    </row>
    <row r="39" spans="2:4" x14ac:dyDescent="0.2">
      <c r="B39" s="69"/>
      <c r="C39" s="69"/>
      <c r="D39" s="69"/>
    </row>
    <row r="40" spans="2:4" x14ac:dyDescent="0.2">
      <c r="B40" s="69"/>
      <c r="C40" s="69"/>
      <c r="D40" s="69"/>
    </row>
    <row r="41" spans="2:4" x14ac:dyDescent="0.2">
      <c r="B41" s="69"/>
      <c r="C41" s="69"/>
      <c r="D41" s="69"/>
    </row>
    <row r="42" spans="2:4" x14ac:dyDescent="0.2">
      <c r="B42" s="69"/>
      <c r="C42" s="69"/>
      <c r="D42" s="69"/>
    </row>
    <row r="43" spans="2:4" x14ac:dyDescent="0.2">
      <c r="B43" s="69"/>
      <c r="C43" s="69"/>
      <c r="D43" s="69"/>
    </row>
  </sheetData>
  <protectedRanges>
    <protectedRange sqref="E3:F3" name="Range1_2"/>
    <protectedRange sqref="H3:I3" name="Range1_3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7:L8 E10:L13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zoomScaleNormal="100" workbookViewId="0">
      <selection activeCell="C68" sqref="A7:C68"/>
    </sheetView>
  </sheetViews>
  <sheetFormatPr defaultColWidth="9.140625" defaultRowHeight="12.75" x14ac:dyDescent="0.2"/>
  <cols>
    <col min="1" max="1" width="51.5703125" style="122" customWidth="1"/>
    <col min="2" max="3" width="27.7109375" style="88" customWidth="1"/>
    <col min="4" max="4" width="27.7109375" style="89" customWidth="1"/>
    <col min="5" max="5" width="12.7109375" style="69" bestFit="1" customWidth="1"/>
    <col min="6" max="7" width="20.7109375" style="69" customWidth="1"/>
    <col min="8" max="16384" width="9.140625" style="69"/>
  </cols>
  <sheetData>
    <row r="1" spans="1:4" x14ac:dyDescent="0.2">
      <c r="A1" s="113"/>
    </row>
    <row r="2" spans="1:4" x14ac:dyDescent="0.2">
      <c r="A2" s="113"/>
    </row>
    <row r="3" spans="1:4" x14ac:dyDescent="0.2">
      <c r="A3" s="113"/>
    </row>
    <row r="4" spans="1:4" x14ac:dyDescent="0.2">
      <c r="A4" s="113"/>
      <c r="C4" s="89"/>
      <c r="D4" s="69"/>
    </row>
    <row r="5" spans="1:4" x14ac:dyDescent="0.2">
      <c r="A5" s="114" t="s">
        <v>76</v>
      </c>
      <c r="B5" s="90"/>
      <c r="C5" s="91"/>
      <c r="D5" s="69"/>
    </row>
    <row r="6" spans="1:4" x14ac:dyDescent="0.2">
      <c r="A6" s="113"/>
      <c r="C6" s="89"/>
      <c r="D6" s="69"/>
    </row>
    <row r="7" spans="1:4" ht="13.5" thickBot="1" x14ac:dyDescent="0.25">
      <c r="A7" s="115" t="s">
        <v>19</v>
      </c>
      <c r="C7" s="89"/>
      <c r="D7" s="69"/>
    </row>
    <row r="8" spans="1:4" ht="13.5" thickBot="1" x14ac:dyDescent="0.25">
      <c r="A8" s="92"/>
      <c r="B8" s="147" t="s">
        <v>274</v>
      </c>
      <c r="C8" s="102" t="s">
        <v>286</v>
      </c>
      <c r="D8" s="69"/>
    </row>
    <row r="9" spans="1:4" ht="13.5" thickBot="1" x14ac:dyDescent="0.25">
      <c r="A9" s="93"/>
      <c r="B9" s="94" t="s">
        <v>159</v>
      </c>
      <c r="C9" s="94" t="s">
        <v>159</v>
      </c>
      <c r="D9" s="69"/>
    </row>
    <row r="10" spans="1:4" x14ac:dyDescent="0.2">
      <c r="A10" s="95" t="s">
        <v>20</v>
      </c>
      <c r="B10" s="128">
        <v>600916177</v>
      </c>
      <c r="C10" s="128">
        <v>579734596</v>
      </c>
      <c r="D10" s="69"/>
    </row>
    <row r="11" spans="1:4" x14ac:dyDescent="0.2">
      <c r="A11" s="119" t="s">
        <v>21</v>
      </c>
      <c r="B11" s="126">
        <v>2104322</v>
      </c>
      <c r="C11" s="126">
        <v>-1125442</v>
      </c>
      <c r="D11" s="69"/>
    </row>
    <row r="12" spans="1:4" ht="13.5" thickBot="1" x14ac:dyDescent="0.25">
      <c r="A12" s="96" t="s">
        <v>22</v>
      </c>
      <c r="B12" s="126">
        <v>130367285</v>
      </c>
      <c r="C12" s="126">
        <v>98289257</v>
      </c>
      <c r="D12" s="69"/>
    </row>
    <row r="13" spans="1:4" ht="13.5" thickBot="1" x14ac:dyDescent="0.25">
      <c r="A13" s="125" t="s">
        <v>31</v>
      </c>
      <c r="B13" s="98">
        <f>SUM(B10:B12)</f>
        <v>733387784</v>
      </c>
      <c r="C13" s="98">
        <f>SUM(C10:C12)</f>
        <v>676898411</v>
      </c>
      <c r="D13" s="69"/>
    </row>
    <row r="14" spans="1:4" x14ac:dyDescent="0.2">
      <c r="B14" s="90"/>
      <c r="C14" s="90"/>
      <c r="D14" s="69"/>
    </row>
    <row r="15" spans="1:4" x14ac:dyDescent="0.2">
      <c r="D15" s="69"/>
    </row>
    <row r="16" spans="1:4" ht="13.5" thickBot="1" x14ac:dyDescent="0.25">
      <c r="A16" s="115" t="s">
        <v>29</v>
      </c>
      <c r="D16" s="69"/>
    </row>
    <row r="17" spans="1:6" ht="13.5" thickBot="1" x14ac:dyDescent="0.25">
      <c r="A17" s="92"/>
      <c r="B17" s="147" t="s">
        <v>274</v>
      </c>
      <c r="C17" s="102" t="s">
        <v>286</v>
      </c>
      <c r="D17" s="69"/>
    </row>
    <row r="18" spans="1:6" ht="13.5" thickBot="1" x14ac:dyDescent="0.25">
      <c r="A18" s="100"/>
      <c r="B18" s="94" t="s">
        <v>159</v>
      </c>
      <c r="C18" s="94" t="s">
        <v>159</v>
      </c>
      <c r="D18" s="69"/>
    </row>
    <row r="19" spans="1:6" x14ac:dyDescent="0.2">
      <c r="A19" s="119" t="s">
        <v>23</v>
      </c>
      <c r="B19" s="128">
        <v>18962631</v>
      </c>
      <c r="C19" s="128">
        <v>14083983</v>
      </c>
      <c r="D19" s="69"/>
    </row>
    <row r="20" spans="1:6" ht="13.5" thickBot="1" x14ac:dyDescent="0.25">
      <c r="A20" s="119" t="s">
        <v>21</v>
      </c>
      <c r="B20" s="97">
        <v>194976971</v>
      </c>
      <c r="C20" s="97">
        <v>125351691</v>
      </c>
      <c r="D20" s="69"/>
    </row>
    <row r="21" spans="1:6" ht="13.5" thickBot="1" x14ac:dyDescent="0.25">
      <c r="A21" s="125" t="s">
        <v>31</v>
      </c>
      <c r="B21" s="101">
        <f>+SUM(B19:B20)</f>
        <v>213939602</v>
      </c>
      <c r="C21" s="101">
        <f>+SUM(C19:C20)</f>
        <v>139435674</v>
      </c>
      <c r="D21" s="69"/>
    </row>
    <row r="22" spans="1:6" x14ac:dyDescent="0.2">
      <c r="B22" s="90"/>
      <c r="C22" s="90"/>
      <c r="D22" s="69"/>
    </row>
    <row r="23" spans="1:6" x14ac:dyDescent="0.2">
      <c r="D23" s="69"/>
    </row>
    <row r="24" spans="1:6" ht="13.5" thickBot="1" x14ac:dyDescent="0.25">
      <c r="A24" s="115" t="s">
        <v>28</v>
      </c>
      <c r="D24" s="69"/>
    </row>
    <row r="25" spans="1:6" ht="13.5" thickBot="1" x14ac:dyDescent="0.25">
      <c r="A25" s="92"/>
      <c r="B25" s="147" t="s">
        <v>274</v>
      </c>
      <c r="C25" s="102" t="s">
        <v>286</v>
      </c>
      <c r="D25" s="69"/>
    </row>
    <row r="26" spans="1:6" ht="13.5" thickBot="1" x14ac:dyDescent="0.25">
      <c r="A26" s="100"/>
      <c r="B26" s="94" t="s">
        <v>159</v>
      </c>
      <c r="C26" s="102" t="s">
        <v>159</v>
      </c>
      <c r="D26" s="69"/>
      <c r="E26" s="76"/>
      <c r="F26" s="76"/>
    </row>
    <row r="27" spans="1:6" x14ac:dyDescent="0.2">
      <c r="A27" s="119" t="s">
        <v>24</v>
      </c>
      <c r="B27" s="128">
        <v>285883397</v>
      </c>
      <c r="C27" s="128">
        <v>277133723</v>
      </c>
      <c r="D27" s="69"/>
      <c r="E27" s="76"/>
      <c r="F27" s="76"/>
    </row>
    <row r="28" spans="1:6" x14ac:dyDescent="0.2">
      <c r="A28" s="119" t="s">
        <v>25</v>
      </c>
      <c r="B28" s="126">
        <v>146326916</v>
      </c>
      <c r="C28" s="126">
        <v>179789439</v>
      </c>
      <c r="D28" s="69"/>
      <c r="E28" s="76"/>
      <c r="F28" s="76"/>
    </row>
    <row r="29" spans="1:6" x14ac:dyDescent="0.2">
      <c r="A29" s="119" t="s">
        <v>26</v>
      </c>
      <c r="B29" s="126">
        <v>57004832</v>
      </c>
      <c r="C29" s="126">
        <v>59486631</v>
      </c>
      <c r="D29" s="69"/>
      <c r="E29" s="76"/>
      <c r="F29" s="76"/>
    </row>
    <row r="30" spans="1:6" ht="13.5" thickBot="1" x14ac:dyDescent="0.25">
      <c r="A30" s="119" t="s">
        <v>27</v>
      </c>
      <c r="B30" s="126">
        <v>16361984</v>
      </c>
      <c r="C30" s="126">
        <v>18986200</v>
      </c>
      <c r="D30" s="69"/>
      <c r="E30" s="76"/>
      <c r="F30" s="76"/>
    </row>
    <row r="31" spans="1:6" ht="13.5" thickBot="1" x14ac:dyDescent="0.25">
      <c r="A31" s="125" t="s">
        <v>31</v>
      </c>
      <c r="B31" s="101">
        <f>SUM(B27:B30)</f>
        <v>505577129</v>
      </c>
      <c r="C31" s="101">
        <f>SUM(C27:C30)</f>
        <v>535395993</v>
      </c>
      <c r="D31" s="69"/>
      <c r="E31" s="76"/>
      <c r="F31" s="76"/>
    </row>
    <row r="32" spans="1:6" x14ac:dyDescent="0.2">
      <c r="A32" s="103"/>
      <c r="B32" s="104"/>
      <c r="C32" s="104"/>
      <c r="D32" s="69"/>
    </row>
    <row r="33" spans="1:4" x14ac:dyDescent="0.2">
      <c r="A33" s="103"/>
      <c r="B33" s="104"/>
      <c r="C33" s="104"/>
      <c r="D33" s="69"/>
    </row>
    <row r="34" spans="1:4" ht="13.5" thickBot="1" x14ac:dyDescent="0.25">
      <c r="A34" s="115" t="s">
        <v>30</v>
      </c>
      <c r="D34" s="69"/>
    </row>
    <row r="35" spans="1:4" ht="13.5" thickBot="1" x14ac:dyDescent="0.25">
      <c r="A35" s="92"/>
      <c r="B35" s="147" t="s">
        <v>274</v>
      </c>
      <c r="C35" s="102" t="s">
        <v>286</v>
      </c>
      <c r="D35" s="69"/>
    </row>
    <row r="36" spans="1:4" ht="13.5" thickBot="1" x14ac:dyDescent="0.25">
      <c r="A36" s="100"/>
      <c r="B36" s="94" t="s">
        <v>159</v>
      </c>
      <c r="C36" s="94" t="s">
        <v>159</v>
      </c>
      <c r="D36" s="69"/>
    </row>
    <row r="37" spans="1:4" x14ac:dyDescent="0.2">
      <c r="A37" s="119" t="s">
        <v>32</v>
      </c>
      <c r="B37" s="128">
        <v>284852560</v>
      </c>
      <c r="C37" s="128">
        <v>278084072</v>
      </c>
      <c r="D37" s="69"/>
    </row>
    <row r="38" spans="1:4" ht="13.5" thickBot="1" x14ac:dyDescent="0.25">
      <c r="A38" s="119" t="s">
        <v>33</v>
      </c>
      <c r="B38" s="126">
        <v>25230540</v>
      </c>
      <c r="C38" s="126">
        <v>51163142</v>
      </c>
      <c r="D38" s="69"/>
    </row>
    <row r="39" spans="1:4" ht="13.5" thickBot="1" x14ac:dyDescent="0.25">
      <c r="A39" s="125" t="s">
        <v>31</v>
      </c>
      <c r="B39" s="101">
        <f>SUM(B37:B38)</f>
        <v>310083100</v>
      </c>
      <c r="C39" s="101">
        <f>SUM(C37:C38)</f>
        <v>329247214</v>
      </c>
      <c r="D39" s="69"/>
    </row>
    <row r="40" spans="1:4" x14ac:dyDescent="0.2">
      <c r="D40" s="69"/>
    </row>
    <row r="41" spans="1:4" x14ac:dyDescent="0.2">
      <c r="D41" s="69"/>
    </row>
    <row r="42" spans="1:4" ht="13.5" thickBot="1" x14ac:dyDescent="0.25">
      <c r="A42" s="115" t="s">
        <v>42</v>
      </c>
      <c r="D42" s="69"/>
    </row>
    <row r="43" spans="1:4" ht="13.5" thickBot="1" x14ac:dyDescent="0.25">
      <c r="A43" s="92"/>
      <c r="B43" s="147" t="s">
        <v>274</v>
      </c>
      <c r="C43" s="102" t="s">
        <v>286</v>
      </c>
      <c r="D43" s="69"/>
    </row>
    <row r="44" spans="1:4" ht="13.5" thickBot="1" x14ac:dyDescent="0.25">
      <c r="A44" s="100"/>
      <c r="B44" s="94" t="s">
        <v>159</v>
      </c>
      <c r="C44" s="94" t="s">
        <v>159</v>
      </c>
      <c r="D44" s="69"/>
    </row>
    <row r="45" spans="1:4" x14ac:dyDescent="0.2">
      <c r="A45" s="146" t="s">
        <v>34</v>
      </c>
      <c r="B45" s="128">
        <v>27643005</v>
      </c>
      <c r="C45" s="128">
        <v>9891502</v>
      </c>
      <c r="D45" s="69"/>
    </row>
    <row r="46" spans="1:4" x14ac:dyDescent="0.2">
      <c r="A46" s="146" t="s">
        <v>35</v>
      </c>
      <c r="B46" s="126">
        <v>43408098</v>
      </c>
      <c r="C46" s="126">
        <v>38157579</v>
      </c>
      <c r="D46" s="69"/>
    </row>
    <row r="47" spans="1:4" x14ac:dyDescent="0.2">
      <c r="A47" s="146" t="s">
        <v>36</v>
      </c>
      <c r="B47" s="126">
        <v>367955</v>
      </c>
      <c r="C47" s="126">
        <v>490545</v>
      </c>
      <c r="D47" s="69"/>
    </row>
    <row r="48" spans="1:4" ht="13.5" thickBot="1" x14ac:dyDescent="0.25">
      <c r="A48" s="146" t="s">
        <v>37</v>
      </c>
      <c r="B48" s="126">
        <v>-1762148</v>
      </c>
      <c r="C48" s="126">
        <v>89868</v>
      </c>
      <c r="D48" s="69"/>
    </row>
    <row r="49" spans="1:4" ht="13.5" thickBot="1" x14ac:dyDescent="0.25">
      <c r="A49" s="125" t="s">
        <v>31</v>
      </c>
      <c r="B49" s="101">
        <f>SUM(B45:B48)</f>
        <v>69656910</v>
      </c>
      <c r="C49" s="101">
        <f>SUM(C45:C48)</f>
        <v>48629494</v>
      </c>
      <c r="D49" s="69"/>
    </row>
    <row r="50" spans="1:4" x14ac:dyDescent="0.2">
      <c r="A50" s="103"/>
      <c r="B50" s="104"/>
      <c r="C50" s="104"/>
      <c r="D50" s="69"/>
    </row>
    <row r="51" spans="1:4" x14ac:dyDescent="0.2">
      <c r="A51" s="103"/>
      <c r="B51" s="104"/>
      <c r="C51" s="104"/>
      <c r="D51" s="69"/>
    </row>
    <row r="52" spans="1:4" ht="13.5" thickBot="1" x14ac:dyDescent="0.25">
      <c r="A52" s="115" t="s">
        <v>41</v>
      </c>
      <c r="D52" s="69"/>
    </row>
    <row r="53" spans="1:4" ht="13.5" thickBot="1" x14ac:dyDescent="0.25">
      <c r="A53" s="92"/>
      <c r="B53" s="147" t="s">
        <v>274</v>
      </c>
      <c r="C53" s="102" t="s">
        <v>286</v>
      </c>
      <c r="D53" s="69"/>
    </row>
    <row r="54" spans="1:4" ht="13.5" thickBot="1" x14ac:dyDescent="0.25">
      <c r="A54" s="100"/>
      <c r="B54" s="94" t="s">
        <v>159</v>
      </c>
      <c r="C54" s="102" t="s">
        <v>159</v>
      </c>
      <c r="D54" s="69"/>
    </row>
    <row r="55" spans="1:4" x14ac:dyDescent="0.2">
      <c r="A55" s="146" t="s">
        <v>38</v>
      </c>
      <c r="B55" s="128">
        <v>350700979</v>
      </c>
      <c r="C55" s="128">
        <v>352354159</v>
      </c>
      <c r="D55" s="69"/>
    </row>
    <row r="56" spans="1:4" x14ac:dyDescent="0.2">
      <c r="A56" s="146" t="s">
        <v>39</v>
      </c>
      <c r="B56" s="126">
        <v>45487838</v>
      </c>
      <c r="C56" s="126">
        <v>44073387</v>
      </c>
      <c r="D56" s="69"/>
    </row>
    <row r="57" spans="1:4" x14ac:dyDescent="0.2">
      <c r="A57" s="146" t="s">
        <v>40</v>
      </c>
      <c r="B57" s="126">
        <v>34691397</v>
      </c>
      <c r="C57" s="126">
        <v>35559103</v>
      </c>
      <c r="D57" s="69"/>
    </row>
    <row r="58" spans="1:4" ht="13.5" thickBot="1" x14ac:dyDescent="0.25">
      <c r="A58" s="146" t="s">
        <v>272</v>
      </c>
      <c r="B58" s="126">
        <v>23614169</v>
      </c>
      <c r="C58" s="97">
        <v>27585116</v>
      </c>
      <c r="D58" s="69"/>
    </row>
    <row r="59" spans="1:4" ht="13.5" thickBot="1" x14ac:dyDescent="0.25">
      <c r="A59" s="125" t="s">
        <v>31</v>
      </c>
      <c r="B59" s="101">
        <f>SUM(B55:B58)</f>
        <v>454494383</v>
      </c>
      <c r="C59" s="101">
        <f>SUM(C55:C58)</f>
        <v>459571765</v>
      </c>
      <c r="D59" s="69"/>
    </row>
    <row r="60" spans="1:4" x14ac:dyDescent="0.2">
      <c r="B60" s="90"/>
      <c r="C60" s="90"/>
      <c r="D60" s="69"/>
    </row>
    <row r="61" spans="1:4" x14ac:dyDescent="0.2">
      <c r="D61" s="69"/>
    </row>
    <row r="62" spans="1:4" ht="13.5" thickBot="1" x14ac:dyDescent="0.25">
      <c r="A62" s="115" t="s">
        <v>43</v>
      </c>
      <c r="C62" s="105"/>
      <c r="D62" s="69"/>
    </row>
    <row r="63" spans="1:4" ht="13.5" thickBot="1" x14ac:dyDescent="0.25">
      <c r="A63" s="92"/>
      <c r="B63" s="147" t="s">
        <v>274</v>
      </c>
      <c r="C63" s="102" t="s">
        <v>286</v>
      </c>
      <c r="D63" s="69"/>
    </row>
    <row r="64" spans="1:4" ht="13.5" thickBot="1" x14ac:dyDescent="0.25">
      <c r="A64" s="100"/>
      <c r="B64" s="94" t="s">
        <v>159</v>
      </c>
      <c r="C64" s="102" t="s">
        <v>159</v>
      </c>
      <c r="D64" s="69"/>
    </row>
    <row r="65" spans="1:4" ht="24" x14ac:dyDescent="0.2">
      <c r="A65" s="119" t="s">
        <v>44</v>
      </c>
      <c r="B65" s="128">
        <v>172323158</v>
      </c>
      <c r="C65" s="128">
        <v>352277101</v>
      </c>
      <c r="D65" s="81"/>
    </row>
    <row r="66" spans="1:4" x14ac:dyDescent="0.2">
      <c r="A66" s="119" t="s">
        <v>45</v>
      </c>
      <c r="B66" s="126">
        <v>13632773</v>
      </c>
      <c r="C66" s="126">
        <v>5575717</v>
      </c>
      <c r="D66" s="69"/>
    </row>
    <row r="67" spans="1:4" ht="13.5" thickBot="1" x14ac:dyDescent="0.25">
      <c r="A67" s="119" t="s">
        <v>46</v>
      </c>
      <c r="B67" s="126">
        <v>41062717</v>
      </c>
      <c r="C67" s="126">
        <v>1989768</v>
      </c>
      <c r="D67" s="69"/>
    </row>
    <row r="68" spans="1:4" ht="13.5" thickBot="1" x14ac:dyDescent="0.25">
      <c r="A68" s="125" t="s">
        <v>31</v>
      </c>
      <c r="B68" s="101">
        <f>SUM(B65:B67)</f>
        <v>227018648</v>
      </c>
      <c r="C68" s="101">
        <f>SUM(C65:C67)</f>
        <v>359842586</v>
      </c>
      <c r="D68" s="69"/>
    </row>
    <row r="69" spans="1:4" x14ac:dyDescent="0.2">
      <c r="B69" s="90"/>
      <c r="C69" s="90"/>
      <c r="D69" s="69"/>
    </row>
    <row r="70" spans="1:4" x14ac:dyDescent="0.2">
      <c r="D70" s="88"/>
    </row>
    <row r="71" spans="1:4" ht="13.5" thickBot="1" x14ac:dyDescent="0.25">
      <c r="A71" s="115" t="s">
        <v>47</v>
      </c>
      <c r="C71" s="99" t="s">
        <v>53</v>
      </c>
      <c r="D71" s="106"/>
    </row>
    <row r="72" spans="1:4" ht="13.5" thickBot="1" x14ac:dyDescent="0.25">
      <c r="A72" s="107"/>
      <c r="B72" s="108" t="s">
        <v>273</v>
      </c>
      <c r="C72" s="108" t="s">
        <v>281</v>
      </c>
      <c r="D72" s="106"/>
    </row>
    <row r="73" spans="1:4" x14ac:dyDescent="0.2">
      <c r="A73" s="118" t="s">
        <v>48</v>
      </c>
      <c r="B73" s="185">
        <v>421479852</v>
      </c>
      <c r="C73" s="109">
        <v>460024014</v>
      </c>
      <c r="D73" s="106"/>
    </row>
    <row r="74" spans="1:4" x14ac:dyDescent="0.2">
      <c r="A74" s="119"/>
      <c r="B74" s="186"/>
      <c r="C74" s="126"/>
      <c r="D74" s="106"/>
    </row>
    <row r="75" spans="1:4" x14ac:dyDescent="0.2">
      <c r="A75" s="120" t="s">
        <v>49</v>
      </c>
      <c r="B75" s="187">
        <f>+B76+B77</f>
        <v>1841823262</v>
      </c>
      <c r="C75" s="110">
        <f>+C76+C77</f>
        <v>3931442857</v>
      </c>
      <c r="D75" s="106"/>
    </row>
    <row r="76" spans="1:4" x14ac:dyDescent="0.2">
      <c r="A76" s="117" t="s">
        <v>50</v>
      </c>
      <c r="B76" s="186">
        <v>1300796321</v>
      </c>
      <c r="C76" s="126">
        <v>1300268691</v>
      </c>
      <c r="D76" s="106"/>
    </row>
    <row r="77" spans="1:4" x14ac:dyDescent="0.2">
      <c r="A77" s="117" t="s">
        <v>51</v>
      </c>
      <c r="B77" s="186">
        <v>541026941</v>
      </c>
      <c r="C77" s="126">
        <v>2631174166</v>
      </c>
      <c r="D77" s="106"/>
    </row>
    <row r="78" spans="1:4" x14ac:dyDescent="0.2">
      <c r="A78" s="120" t="s">
        <v>52</v>
      </c>
      <c r="B78" s="188">
        <v>0</v>
      </c>
      <c r="C78" s="189">
        <v>0</v>
      </c>
      <c r="D78" s="106"/>
    </row>
    <row r="79" spans="1:4" x14ac:dyDescent="0.2">
      <c r="A79" s="120"/>
      <c r="B79" s="190"/>
      <c r="C79" s="191"/>
      <c r="D79" s="106"/>
    </row>
    <row r="80" spans="1:4" ht="13.5" thickBot="1" x14ac:dyDescent="0.25">
      <c r="A80" s="111" t="s">
        <v>75</v>
      </c>
      <c r="B80" s="192">
        <v>0</v>
      </c>
      <c r="C80" s="193">
        <v>0</v>
      </c>
      <c r="D80" s="106"/>
    </row>
    <row r="81" spans="1:4" ht="13.5" thickBot="1" x14ac:dyDescent="0.25">
      <c r="A81" s="121" t="s">
        <v>31</v>
      </c>
      <c r="B81" s="101">
        <f>+B78+B75+B73+B80</f>
        <v>2263303114</v>
      </c>
      <c r="C81" s="101">
        <f>+C78+C75+C73+C80</f>
        <v>4391466871</v>
      </c>
      <c r="D81" s="106"/>
    </row>
    <row r="82" spans="1:4" x14ac:dyDescent="0.2">
      <c r="B82" s="90"/>
      <c r="C82" s="90"/>
      <c r="D82" s="106"/>
    </row>
    <row r="83" spans="1:4" x14ac:dyDescent="0.2">
      <c r="D83" s="106"/>
    </row>
    <row r="84" spans="1:4" ht="13.5" thickBot="1" x14ac:dyDescent="0.25">
      <c r="A84" s="115" t="s">
        <v>201</v>
      </c>
      <c r="C84" s="99" t="s">
        <v>53</v>
      </c>
      <c r="D84" s="106"/>
    </row>
    <row r="85" spans="1:4" ht="13.5" thickBot="1" x14ac:dyDescent="0.25">
      <c r="A85" s="107"/>
      <c r="B85" s="108" t="s">
        <v>273</v>
      </c>
      <c r="C85" s="108" t="s">
        <v>281</v>
      </c>
      <c r="D85" s="106"/>
    </row>
    <row r="86" spans="1:4" x14ac:dyDescent="0.2">
      <c r="A86" s="123" t="s">
        <v>58</v>
      </c>
      <c r="B86" s="194">
        <v>753064739</v>
      </c>
      <c r="C86" s="128">
        <v>449961251</v>
      </c>
      <c r="D86" s="106"/>
    </row>
    <row r="87" spans="1:4" x14ac:dyDescent="0.2">
      <c r="A87" s="124" t="s">
        <v>59</v>
      </c>
      <c r="B87" s="186">
        <v>21070270</v>
      </c>
      <c r="C87" s="126">
        <v>23369080</v>
      </c>
      <c r="D87" s="106"/>
    </row>
    <row r="88" spans="1:4" x14ac:dyDescent="0.2">
      <c r="A88" s="124"/>
      <c r="B88" s="186"/>
      <c r="C88" s="126"/>
      <c r="D88" s="106"/>
    </row>
    <row r="89" spans="1:4" ht="13.5" thickBot="1" x14ac:dyDescent="0.25">
      <c r="A89" s="111" t="s">
        <v>75</v>
      </c>
      <c r="B89" s="195">
        <v>0</v>
      </c>
      <c r="C89" s="196">
        <v>0</v>
      </c>
      <c r="D89" s="106"/>
    </row>
    <row r="90" spans="1:4" ht="13.5" thickBot="1" x14ac:dyDescent="0.25">
      <c r="A90" s="121" t="s">
        <v>31</v>
      </c>
      <c r="B90" s="101">
        <f>SUM(B86:B89)</f>
        <v>774135009</v>
      </c>
      <c r="C90" s="101">
        <f>SUM(C86:C89)</f>
        <v>473330331</v>
      </c>
      <c r="D90" s="106"/>
    </row>
    <row r="91" spans="1:4" x14ac:dyDescent="0.2">
      <c r="B91" s="90"/>
      <c r="C91" s="90"/>
      <c r="D91" s="106"/>
    </row>
    <row r="92" spans="1:4" x14ac:dyDescent="0.2">
      <c r="D92" s="106"/>
    </row>
    <row r="93" spans="1:4" ht="13.5" thickBot="1" x14ac:dyDescent="0.25">
      <c r="A93" s="114" t="s">
        <v>60</v>
      </c>
      <c r="C93" s="99" t="s">
        <v>53</v>
      </c>
      <c r="D93" s="106"/>
    </row>
    <row r="94" spans="1:4" ht="13.5" thickBot="1" x14ac:dyDescent="0.25">
      <c r="A94" s="116"/>
      <c r="B94" s="108" t="s">
        <v>273</v>
      </c>
      <c r="C94" s="108" t="s">
        <v>281</v>
      </c>
      <c r="D94" s="106"/>
    </row>
    <row r="95" spans="1:4" x14ac:dyDescent="0.2">
      <c r="A95" s="124" t="s">
        <v>271</v>
      </c>
      <c r="B95" s="194">
        <v>415536615</v>
      </c>
      <c r="C95" s="128">
        <v>324931405</v>
      </c>
      <c r="D95" s="106"/>
    </row>
    <row r="96" spans="1:4" x14ac:dyDescent="0.2">
      <c r="A96" s="111" t="s">
        <v>55</v>
      </c>
      <c r="B96" s="186">
        <v>696314398</v>
      </c>
      <c r="C96" s="126">
        <v>654815717</v>
      </c>
      <c r="D96" s="106"/>
    </row>
    <row r="97" spans="1:4" x14ac:dyDescent="0.2">
      <c r="A97" s="111" t="s">
        <v>56</v>
      </c>
      <c r="B97" s="186">
        <v>2630574528</v>
      </c>
      <c r="C97" s="126">
        <v>2459982241</v>
      </c>
      <c r="D97" s="106"/>
    </row>
    <row r="98" spans="1:4" x14ac:dyDescent="0.2">
      <c r="A98" s="111" t="s">
        <v>57</v>
      </c>
      <c r="B98" s="186">
        <v>450105787</v>
      </c>
      <c r="C98" s="126">
        <v>73139356</v>
      </c>
      <c r="D98" s="106"/>
    </row>
    <row r="99" spans="1:4" x14ac:dyDescent="0.2">
      <c r="A99" s="111"/>
      <c r="B99" s="126"/>
      <c r="C99" s="126"/>
      <c r="D99" s="106"/>
    </row>
    <row r="100" spans="1:4" x14ac:dyDescent="0.2">
      <c r="A100" s="111" t="s">
        <v>75</v>
      </c>
      <c r="B100" s="186">
        <v>-6771524</v>
      </c>
      <c r="C100" s="126">
        <v>-775376</v>
      </c>
      <c r="D100" s="106"/>
    </row>
    <row r="101" spans="1:4" ht="13.5" thickBot="1" x14ac:dyDescent="0.25">
      <c r="A101" s="135" t="s">
        <v>54</v>
      </c>
      <c r="B101" s="197">
        <v>-499204</v>
      </c>
      <c r="C101" s="97">
        <v>-18523</v>
      </c>
      <c r="D101" s="106"/>
    </row>
    <row r="102" spans="1:4" ht="13.5" thickBot="1" x14ac:dyDescent="0.25">
      <c r="A102" s="121" t="s">
        <v>31</v>
      </c>
      <c r="B102" s="101">
        <f>SUM(B95:B101)</f>
        <v>4185260600</v>
      </c>
      <c r="C102" s="101">
        <f>SUM(C95:C101)</f>
        <v>3512074820</v>
      </c>
      <c r="D102" s="106"/>
    </row>
    <row r="103" spans="1:4" x14ac:dyDescent="0.2">
      <c r="B103" s="90"/>
      <c r="C103" s="90"/>
      <c r="D103" s="106"/>
    </row>
    <row r="104" spans="1:4" x14ac:dyDescent="0.2">
      <c r="D104" s="106"/>
    </row>
    <row r="105" spans="1:4" ht="13.5" thickBot="1" x14ac:dyDescent="0.25">
      <c r="A105" s="114" t="s">
        <v>92</v>
      </c>
      <c r="C105" s="99" t="s">
        <v>53</v>
      </c>
      <c r="D105" s="106"/>
    </row>
    <row r="106" spans="1:4" ht="13.5" thickBot="1" x14ac:dyDescent="0.25">
      <c r="A106" s="107"/>
      <c r="B106" s="108" t="s">
        <v>273</v>
      </c>
      <c r="C106" s="108" t="s">
        <v>281</v>
      </c>
      <c r="D106" s="106"/>
    </row>
    <row r="107" spans="1:4" x14ac:dyDescent="0.2">
      <c r="A107" s="151" t="s">
        <v>276</v>
      </c>
      <c r="B107" s="110">
        <f>+B108+B109</f>
        <v>81579680</v>
      </c>
      <c r="C107" s="110">
        <f>+C108+C109</f>
        <v>62450000</v>
      </c>
      <c r="D107" s="106"/>
    </row>
    <row r="108" spans="1:4" x14ac:dyDescent="0.2">
      <c r="A108" s="148" t="s">
        <v>280</v>
      </c>
      <c r="B108" s="126">
        <v>81583376</v>
      </c>
      <c r="C108" s="127">
        <v>62454545</v>
      </c>
      <c r="D108" s="106"/>
    </row>
    <row r="109" spans="1:4" x14ac:dyDescent="0.2">
      <c r="A109" s="148" t="s">
        <v>275</v>
      </c>
      <c r="B109" s="126">
        <v>-3696</v>
      </c>
      <c r="C109" s="127">
        <v>-4545</v>
      </c>
      <c r="D109" s="106"/>
    </row>
    <row r="110" spans="1:4" x14ac:dyDescent="0.2">
      <c r="A110" s="150" t="s">
        <v>277</v>
      </c>
      <c r="B110" s="110">
        <f>+B111+B112</f>
        <v>2776517716</v>
      </c>
      <c r="C110" s="110">
        <f>+C111+C112</f>
        <v>2942304493</v>
      </c>
      <c r="D110" s="106"/>
    </row>
    <row r="111" spans="1:4" x14ac:dyDescent="0.2">
      <c r="A111" s="148" t="s">
        <v>280</v>
      </c>
      <c r="B111" s="126">
        <v>3831863830</v>
      </c>
      <c r="C111" s="127">
        <v>3902668309</v>
      </c>
      <c r="D111" s="106"/>
    </row>
    <row r="112" spans="1:4" x14ac:dyDescent="0.2">
      <c r="A112" s="148" t="s">
        <v>275</v>
      </c>
      <c r="B112" s="126">
        <v>-1055346114</v>
      </c>
      <c r="C112" s="127">
        <v>-960363816</v>
      </c>
      <c r="D112" s="106"/>
    </row>
    <row r="113" spans="1:6" x14ac:dyDescent="0.2">
      <c r="A113" s="150" t="s">
        <v>278</v>
      </c>
      <c r="B113" s="110">
        <f>+B114+B115</f>
        <v>4743453981</v>
      </c>
      <c r="C113" s="110">
        <f>+C114+C115</f>
        <v>5036923707</v>
      </c>
      <c r="D113" s="106"/>
    </row>
    <row r="114" spans="1:6" x14ac:dyDescent="0.2">
      <c r="A114" s="148" t="s">
        <v>280</v>
      </c>
      <c r="B114" s="126">
        <v>4966265650</v>
      </c>
      <c r="C114" s="127">
        <v>5333998299</v>
      </c>
      <c r="D114" s="106"/>
    </row>
    <row r="115" spans="1:6" x14ac:dyDescent="0.2">
      <c r="A115" s="148" t="s">
        <v>275</v>
      </c>
      <c r="B115" s="126">
        <v>-222811669</v>
      </c>
      <c r="C115" s="127">
        <v>-297074592</v>
      </c>
      <c r="D115" s="106"/>
    </row>
    <row r="116" spans="1:6" x14ac:dyDescent="0.2">
      <c r="A116" s="150" t="s">
        <v>279</v>
      </c>
      <c r="B116" s="110">
        <f>+B117+B118</f>
        <v>4037506783</v>
      </c>
      <c r="C116" s="110">
        <f>+C117+C118</f>
        <v>3192134584</v>
      </c>
      <c r="D116" s="106"/>
    </row>
    <row r="117" spans="1:6" x14ac:dyDescent="0.2">
      <c r="A117" s="148" t="s">
        <v>280</v>
      </c>
      <c r="B117" s="126">
        <v>4040077723</v>
      </c>
      <c r="C117" s="127">
        <v>3198303415</v>
      </c>
      <c r="D117" s="106"/>
    </row>
    <row r="118" spans="1:6" x14ac:dyDescent="0.2">
      <c r="A118" s="148" t="s">
        <v>275</v>
      </c>
      <c r="B118" s="126">
        <v>-2570940</v>
      </c>
      <c r="C118" s="127">
        <v>-6168831</v>
      </c>
      <c r="D118" s="106"/>
    </row>
    <row r="119" spans="1:6" x14ac:dyDescent="0.2">
      <c r="A119" s="149"/>
      <c r="B119" s="110"/>
      <c r="C119" s="110"/>
      <c r="D119" s="106"/>
    </row>
    <row r="120" spans="1:6" x14ac:dyDescent="0.2">
      <c r="A120" s="124" t="s">
        <v>75</v>
      </c>
      <c r="B120" s="126">
        <v>-104459180</v>
      </c>
      <c r="C120" s="127">
        <v>-118064812</v>
      </c>
      <c r="D120" s="106"/>
    </row>
    <row r="121" spans="1:6" ht="13.5" thickBot="1" x14ac:dyDescent="0.25">
      <c r="A121" s="135" t="s">
        <v>54</v>
      </c>
      <c r="B121" s="126">
        <v>-46082502</v>
      </c>
      <c r="C121" s="127">
        <v>-39566058</v>
      </c>
      <c r="D121" s="106"/>
    </row>
    <row r="122" spans="1:6" ht="13.5" thickBot="1" x14ac:dyDescent="0.25">
      <c r="A122" s="121" t="s">
        <v>31</v>
      </c>
      <c r="B122" s="101">
        <f>+B121+B120+B116+B113+B110+B107</f>
        <v>11488516478</v>
      </c>
      <c r="C122" s="101">
        <f>+C121+C120+C116+C113+C110+C107</f>
        <v>11076181914</v>
      </c>
      <c r="D122" s="106"/>
    </row>
    <row r="123" spans="1:6" x14ac:dyDescent="0.2">
      <c r="B123" s="90"/>
      <c r="C123" s="90"/>
      <c r="D123" s="106"/>
    </row>
    <row r="124" spans="1:6" x14ac:dyDescent="0.2">
      <c r="D124" s="106"/>
    </row>
    <row r="125" spans="1:6" ht="13.5" thickBot="1" x14ac:dyDescent="0.25">
      <c r="A125" s="115" t="s">
        <v>74</v>
      </c>
      <c r="B125" s="90"/>
      <c r="C125" s="99" t="s">
        <v>53</v>
      </c>
      <c r="D125" s="106"/>
    </row>
    <row r="126" spans="1:6" ht="13.5" thickBot="1" x14ac:dyDescent="0.25">
      <c r="A126" s="107"/>
      <c r="B126" s="108" t="s">
        <v>273</v>
      </c>
      <c r="C126" s="108" t="s">
        <v>281</v>
      </c>
      <c r="D126" s="106"/>
    </row>
    <row r="127" spans="1:6" x14ac:dyDescent="0.2">
      <c r="A127" s="124" t="s">
        <v>71</v>
      </c>
      <c r="B127" s="126">
        <v>1153448334</v>
      </c>
      <c r="C127" s="126">
        <v>1116153667</v>
      </c>
      <c r="D127" s="106"/>
    </row>
    <row r="128" spans="1:6" x14ac:dyDescent="0.2">
      <c r="A128" s="124" t="s">
        <v>72</v>
      </c>
      <c r="B128" s="126">
        <v>3009235694</v>
      </c>
      <c r="C128" s="126">
        <v>3574264999</v>
      </c>
      <c r="D128" s="105"/>
      <c r="E128" s="81"/>
      <c r="F128" s="136"/>
    </row>
    <row r="129" spans="1:6" x14ac:dyDescent="0.2">
      <c r="A129" s="124" t="s">
        <v>73</v>
      </c>
      <c r="B129" s="126">
        <v>9166235142</v>
      </c>
      <c r="C129" s="126">
        <v>9282809836</v>
      </c>
      <c r="D129" s="106"/>
    </row>
    <row r="130" spans="1:6" ht="13.5" thickBot="1" x14ac:dyDescent="0.25">
      <c r="A130" s="124" t="s">
        <v>65</v>
      </c>
      <c r="B130" s="126">
        <v>1453063764</v>
      </c>
      <c r="C130" s="126">
        <v>1416684388</v>
      </c>
      <c r="D130" s="106"/>
    </row>
    <row r="131" spans="1:6" ht="13.5" thickBot="1" x14ac:dyDescent="0.25">
      <c r="A131" s="121" t="s">
        <v>31</v>
      </c>
      <c r="B131" s="101">
        <f>SUM(B127:B130)</f>
        <v>14781982934</v>
      </c>
      <c r="C131" s="101">
        <f>SUM(C127:C130)</f>
        <v>15389912890</v>
      </c>
      <c r="D131" s="105"/>
      <c r="E131" s="105"/>
      <c r="F131" s="141"/>
    </row>
    <row r="132" spans="1:6" x14ac:dyDescent="0.2">
      <c r="B132" s="90"/>
      <c r="C132" s="90"/>
      <c r="D132" s="106"/>
    </row>
    <row r="133" spans="1:6" x14ac:dyDescent="0.2">
      <c r="D133" s="106"/>
    </row>
    <row r="134" spans="1:6" ht="13.5" thickBot="1" x14ac:dyDescent="0.25">
      <c r="A134" s="114" t="s">
        <v>66</v>
      </c>
      <c r="C134" s="99" t="s">
        <v>53</v>
      </c>
      <c r="D134" s="106"/>
    </row>
    <row r="135" spans="1:6" ht="13.5" thickBot="1" x14ac:dyDescent="0.25">
      <c r="A135" s="116"/>
      <c r="B135" s="108" t="s">
        <v>273</v>
      </c>
      <c r="C135" s="108" t="s">
        <v>281</v>
      </c>
      <c r="D135" s="106"/>
    </row>
    <row r="136" spans="1:6" x14ac:dyDescent="0.2">
      <c r="A136" s="124" t="s">
        <v>67</v>
      </c>
      <c r="B136" s="126">
        <v>624696401</v>
      </c>
      <c r="C136" s="126">
        <v>656196151</v>
      </c>
      <c r="D136" s="106"/>
    </row>
    <row r="137" spans="1:6" x14ac:dyDescent="0.2">
      <c r="A137" s="123" t="s">
        <v>68</v>
      </c>
      <c r="B137" s="189">
        <v>0</v>
      </c>
      <c r="C137" s="189">
        <v>0</v>
      </c>
      <c r="D137" s="106"/>
    </row>
    <row r="138" spans="1:6" x14ac:dyDescent="0.2">
      <c r="A138" s="124" t="s">
        <v>69</v>
      </c>
      <c r="B138" s="189">
        <v>0</v>
      </c>
      <c r="C138" s="189">
        <v>0</v>
      </c>
      <c r="D138" s="106"/>
    </row>
    <row r="139" spans="1:6" x14ac:dyDescent="0.2">
      <c r="A139" s="124" t="s">
        <v>70</v>
      </c>
      <c r="B139" s="126">
        <v>88426109</v>
      </c>
      <c r="C139" s="126">
        <v>20286850</v>
      </c>
      <c r="D139" s="106"/>
    </row>
    <row r="140" spans="1:6" ht="13.5" thickBot="1" x14ac:dyDescent="0.25">
      <c r="A140" s="124" t="s">
        <v>54</v>
      </c>
      <c r="B140" s="126">
        <v>-3700954</v>
      </c>
      <c r="C140" s="126">
        <v>-4225170</v>
      </c>
      <c r="D140" s="106"/>
    </row>
    <row r="141" spans="1:6" ht="13.5" thickBot="1" x14ac:dyDescent="0.25">
      <c r="A141" s="121" t="s">
        <v>31</v>
      </c>
      <c r="B141" s="101">
        <f>SUM(B136:B140)</f>
        <v>709421556</v>
      </c>
      <c r="C141" s="101">
        <f>SUM(C136:C140)</f>
        <v>672257831</v>
      </c>
      <c r="D141" s="106"/>
    </row>
    <row r="142" spans="1:6" x14ac:dyDescent="0.2">
      <c r="B142" s="90"/>
      <c r="C142" s="90"/>
      <c r="D142" s="106"/>
    </row>
    <row r="143" spans="1:6" x14ac:dyDescent="0.2">
      <c r="D143" s="106"/>
    </row>
    <row r="144" spans="1:6" ht="13.5" thickBot="1" x14ac:dyDescent="0.25">
      <c r="A144" s="114" t="s">
        <v>61</v>
      </c>
      <c r="C144" s="99" t="s">
        <v>53</v>
      </c>
      <c r="D144" s="106"/>
    </row>
    <row r="145" spans="1:4" ht="13.5" thickBot="1" x14ac:dyDescent="0.25">
      <c r="A145" s="116"/>
      <c r="B145" s="108" t="s">
        <v>273</v>
      </c>
      <c r="C145" s="108" t="s">
        <v>281</v>
      </c>
      <c r="D145" s="106"/>
    </row>
    <row r="146" spans="1:4" x14ac:dyDescent="0.2">
      <c r="A146" s="123" t="s">
        <v>62</v>
      </c>
      <c r="B146" s="126">
        <v>1715292949</v>
      </c>
      <c r="C146" s="126">
        <v>1786812843</v>
      </c>
      <c r="D146" s="105"/>
    </row>
    <row r="147" spans="1:4" x14ac:dyDescent="0.2">
      <c r="A147" s="124" t="s">
        <v>63</v>
      </c>
      <c r="B147" s="126">
        <v>58731565</v>
      </c>
      <c r="C147" s="126">
        <v>48664624</v>
      </c>
      <c r="D147" s="106"/>
    </row>
    <row r="148" spans="1:4" x14ac:dyDescent="0.2">
      <c r="A148" s="124" t="s">
        <v>64</v>
      </c>
      <c r="B148" s="126">
        <v>22291290</v>
      </c>
      <c r="C148" s="126">
        <v>25193152</v>
      </c>
      <c r="D148" s="106"/>
    </row>
    <row r="149" spans="1:4" ht="13.5" thickBot="1" x14ac:dyDescent="0.25">
      <c r="A149" s="124" t="s">
        <v>65</v>
      </c>
      <c r="B149" s="126">
        <v>521244181</v>
      </c>
      <c r="C149" s="126">
        <v>236176726</v>
      </c>
      <c r="D149" s="106"/>
    </row>
    <row r="150" spans="1:4" ht="13.5" thickBot="1" x14ac:dyDescent="0.25">
      <c r="A150" s="121" t="s">
        <v>31</v>
      </c>
      <c r="B150" s="101">
        <f>SUM(B146:B149)</f>
        <v>2317559985</v>
      </c>
      <c r="C150" s="101">
        <f>SUM(C146:C149)</f>
        <v>2096847345</v>
      </c>
      <c r="D150" s="106"/>
    </row>
    <row r="151" spans="1:4" x14ac:dyDescent="0.2">
      <c r="B151" s="90"/>
      <c r="C151" s="90"/>
      <c r="D151" s="106"/>
    </row>
    <row r="152" spans="1:4" x14ac:dyDescent="0.2">
      <c r="D152" s="106"/>
    </row>
    <row r="153" spans="1:4" ht="13.5" thickBot="1" x14ac:dyDescent="0.25">
      <c r="A153" s="114" t="s">
        <v>289</v>
      </c>
      <c r="C153" s="99" t="s">
        <v>53</v>
      </c>
      <c r="D153" s="106"/>
    </row>
    <row r="154" spans="1:4" ht="24.75" thickBot="1" x14ac:dyDescent="0.25">
      <c r="A154" s="116"/>
      <c r="B154" s="159" t="s">
        <v>285</v>
      </c>
      <c r="C154" s="160" t="s">
        <v>281</v>
      </c>
      <c r="D154" s="106"/>
    </row>
    <row r="155" spans="1:4" x14ac:dyDescent="0.2">
      <c r="A155" s="123" t="s">
        <v>290</v>
      </c>
      <c r="B155" s="126">
        <f>1554584113+60868</f>
        <v>1554644981</v>
      </c>
      <c r="C155" s="126">
        <v>3451043957</v>
      </c>
      <c r="D155" s="105"/>
    </row>
    <row r="156" spans="1:4" x14ac:dyDescent="0.2">
      <c r="A156" s="124" t="s">
        <v>291</v>
      </c>
      <c r="B156" s="126">
        <v>1300796321</v>
      </c>
      <c r="C156" s="126">
        <v>1300269073</v>
      </c>
      <c r="D156" s="106"/>
    </row>
    <row r="157" spans="1:4" x14ac:dyDescent="0.2">
      <c r="A157" s="124" t="s">
        <v>292</v>
      </c>
      <c r="B157" s="126">
        <v>148462493</v>
      </c>
      <c r="C157" s="126">
        <v>101668054</v>
      </c>
      <c r="D157" s="106"/>
    </row>
    <row r="158" spans="1:4" ht="13.5" thickBot="1" x14ac:dyDescent="0.25">
      <c r="A158" s="124" t="s">
        <v>293</v>
      </c>
      <c r="B158" s="126">
        <v>167267547</v>
      </c>
      <c r="C158" s="126">
        <v>79953559</v>
      </c>
      <c r="D158" s="106"/>
    </row>
    <row r="159" spans="1:4" ht="13.5" thickBot="1" x14ac:dyDescent="0.25">
      <c r="A159" s="121" t="s">
        <v>31</v>
      </c>
      <c r="B159" s="101">
        <f>SUM(B155:B158)</f>
        <v>3171171342</v>
      </c>
      <c r="C159" s="101">
        <f>SUM(C155:C158)</f>
        <v>4932934643</v>
      </c>
      <c r="D159" s="106"/>
    </row>
    <row r="160" spans="1:4" x14ac:dyDescent="0.2">
      <c r="A160" s="112"/>
      <c r="B160" s="105"/>
      <c r="C160" s="105"/>
      <c r="D160" s="106"/>
    </row>
    <row r="161" spans="1:4" x14ac:dyDescent="0.2">
      <c r="A161" s="112"/>
      <c r="B161" s="105"/>
      <c r="C161" s="105"/>
      <c r="D161" s="106"/>
    </row>
    <row r="162" spans="1:4" x14ac:dyDescent="0.2">
      <c r="A162" s="112"/>
      <c r="B162" s="105"/>
      <c r="C162" s="105"/>
      <c r="D162" s="106"/>
    </row>
    <row r="163" spans="1:4" x14ac:dyDescent="0.2">
      <c r="A163" s="112"/>
      <c r="B163" s="105"/>
      <c r="C163" s="105"/>
      <c r="D163" s="106"/>
    </row>
    <row r="164" spans="1:4" x14ac:dyDescent="0.2">
      <c r="A164" s="112"/>
      <c r="B164" s="105"/>
      <c r="C164" s="105"/>
      <c r="D164" s="106"/>
    </row>
    <row r="165" spans="1:4" x14ac:dyDescent="0.2">
      <c r="A165" s="112"/>
      <c r="B165" s="105"/>
      <c r="C165" s="105"/>
      <c r="D165" s="106"/>
    </row>
    <row r="166" spans="1:4" x14ac:dyDescent="0.2">
      <c r="D166" s="106"/>
    </row>
    <row r="167" spans="1:4" x14ac:dyDescent="0.2">
      <c r="D167" s="106"/>
    </row>
    <row r="168" spans="1:4" x14ac:dyDescent="0.2">
      <c r="D168" s="106"/>
    </row>
    <row r="169" spans="1:4" x14ac:dyDescent="0.2">
      <c r="D169" s="106"/>
    </row>
    <row r="170" spans="1:4" x14ac:dyDescent="0.2">
      <c r="D170" s="106"/>
    </row>
    <row r="171" spans="1:4" x14ac:dyDescent="0.2">
      <c r="D171" s="106"/>
    </row>
    <row r="172" spans="1:4" x14ac:dyDescent="0.2">
      <c r="D172" s="106"/>
    </row>
    <row r="173" spans="1:4" x14ac:dyDescent="0.2">
      <c r="D173" s="106"/>
    </row>
    <row r="174" spans="1:4" x14ac:dyDescent="0.2">
      <c r="D174" s="106"/>
    </row>
    <row r="175" spans="1:4" x14ac:dyDescent="0.2">
      <c r="D175" s="106"/>
    </row>
    <row r="176" spans="1:4" x14ac:dyDescent="0.2">
      <c r="D176" s="106"/>
    </row>
    <row r="177" spans="4:4" x14ac:dyDescent="0.2">
      <c r="D177" s="106"/>
    </row>
    <row r="178" spans="4:4" x14ac:dyDescent="0.2">
      <c r="D178" s="106"/>
    </row>
    <row r="179" spans="4:4" x14ac:dyDescent="0.2">
      <c r="D179" s="106"/>
    </row>
    <row r="180" spans="4:4" x14ac:dyDescent="0.2">
      <c r="D180" s="106"/>
    </row>
    <row r="181" spans="4:4" x14ac:dyDescent="0.2">
      <c r="D181" s="106"/>
    </row>
    <row r="182" spans="4:4" x14ac:dyDescent="0.2">
      <c r="D182" s="106"/>
    </row>
    <row r="183" spans="4:4" x14ac:dyDescent="0.2">
      <c r="D183" s="106"/>
    </row>
    <row r="184" spans="4:4" x14ac:dyDescent="0.2">
      <c r="D184" s="106"/>
    </row>
    <row r="185" spans="4:4" x14ac:dyDescent="0.2">
      <c r="D185" s="106"/>
    </row>
    <row r="186" spans="4:4" x14ac:dyDescent="0.2">
      <c r="D186" s="106"/>
    </row>
    <row r="187" spans="4:4" x14ac:dyDescent="0.2">
      <c r="D187" s="106"/>
    </row>
    <row r="188" spans="4:4" x14ac:dyDescent="0.2">
      <c r="D188" s="106"/>
    </row>
    <row r="189" spans="4:4" x14ac:dyDescent="0.2">
      <c r="D189" s="106"/>
    </row>
    <row r="190" spans="4:4" x14ac:dyDescent="0.2">
      <c r="D190" s="106"/>
    </row>
    <row r="191" spans="4:4" x14ac:dyDescent="0.2">
      <c r="D191" s="106"/>
    </row>
    <row r="192" spans="4:4" x14ac:dyDescent="0.2">
      <c r="D192" s="106"/>
    </row>
    <row r="193" spans="4:4" x14ac:dyDescent="0.2">
      <c r="D193" s="106"/>
    </row>
    <row r="194" spans="4:4" x14ac:dyDescent="0.2">
      <c r="D194" s="106"/>
    </row>
    <row r="195" spans="4:4" x14ac:dyDescent="0.2">
      <c r="D195" s="106"/>
    </row>
    <row r="196" spans="4:4" x14ac:dyDescent="0.2">
      <c r="D196" s="106"/>
    </row>
    <row r="197" spans="4:4" x14ac:dyDescent="0.2">
      <c r="D197" s="106"/>
    </row>
    <row r="198" spans="4:4" x14ac:dyDescent="0.2">
      <c r="D198" s="106"/>
    </row>
    <row r="199" spans="4:4" x14ac:dyDescent="0.2">
      <c r="D199" s="106"/>
    </row>
    <row r="200" spans="4:4" x14ac:dyDescent="0.2">
      <c r="D200" s="106"/>
    </row>
    <row r="201" spans="4:4" x14ac:dyDescent="0.2">
      <c r="D201" s="106"/>
    </row>
    <row r="202" spans="4:4" x14ac:dyDescent="0.2">
      <c r="D202" s="106"/>
    </row>
    <row r="203" spans="4:4" x14ac:dyDescent="0.2">
      <c r="D203" s="106"/>
    </row>
    <row r="204" spans="4:4" x14ac:dyDescent="0.2">
      <c r="D204" s="106"/>
    </row>
    <row r="205" spans="4:4" x14ac:dyDescent="0.2">
      <c r="D205" s="106"/>
    </row>
    <row r="206" spans="4:4" x14ac:dyDescent="0.2">
      <c r="D206" s="106"/>
    </row>
    <row r="207" spans="4:4" x14ac:dyDescent="0.2">
      <c r="D207" s="106"/>
    </row>
    <row r="208" spans="4:4" x14ac:dyDescent="0.2">
      <c r="D208" s="106"/>
    </row>
    <row r="209" spans="4:4" x14ac:dyDescent="0.2">
      <c r="D209" s="106"/>
    </row>
    <row r="210" spans="4:4" x14ac:dyDescent="0.2">
      <c r="D210" s="106"/>
    </row>
    <row r="211" spans="4:4" x14ac:dyDescent="0.2">
      <c r="D211" s="106"/>
    </row>
    <row r="212" spans="4:4" x14ac:dyDescent="0.2">
      <c r="D212" s="106"/>
    </row>
    <row r="213" spans="4:4" x14ac:dyDescent="0.2">
      <c r="D213" s="106"/>
    </row>
    <row r="214" spans="4:4" x14ac:dyDescent="0.2">
      <c r="D214" s="106"/>
    </row>
    <row r="215" spans="4:4" x14ac:dyDescent="0.2">
      <c r="D215" s="106"/>
    </row>
    <row r="216" spans="4:4" x14ac:dyDescent="0.2">
      <c r="D216" s="106"/>
    </row>
    <row r="217" spans="4:4" x14ac:dyDescent="0.2">
      <c r="D217" s="106"/>
    </row>
  </sheetData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 B59 C59 B81:C81 B68 B49 B31 B150:C150 B21 B90:C90 B102:C102 B122:C122 C39 C68 C49 C31 C21 B159:C159 B107:C121 B131:C131 B141:C141 B155:C158 B7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Balance sheet</vt:lpstr>
      <vt:lpstr>P&amp;L</vt:lpstr>
      <vt:lpstr>CF Statement</vt:lpstr>
      <vt:lpstr>Changes in equity</vt:lpstr>
      <vt:lpstr>Notes</vt:lpstr>
      <vt:lpstr>'Balance sheet'!Print_Area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2018-04-26T23:59:58Z</dcterms:modified>
</cp:coreProperties>
</file>