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_04_2018\TFI KI\TFII-KI 2018 Q1\Završne verzije\"/>
    </mc:Choice>
  </mc:AlternateContent>
  <bookViews>
    <workbookView xWindow="-15" yWindow="285" windowWidth="11760" windowHeight="7320" activeTab="2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Notes!$A$1:$E$151</definedName>
    <definedName name="_xlnm.Print_Area" localSheetId="2">'P&amp;L'!$A$1:$M$31</definedName>
    <definedName name="_xlnm.Print_Titles" localSheetId="5">Notes!$1:$6</definedName>
  </definedNames>
  <calcPr calcId="162913"/>
</workbook>
</file>

<file path=xl/calcChain.xml><?xml version="1.0" encoding="utf-8"?>
<calcChain xmlns="http://schemas.openxmlformats.org/spreadsheetml/2006/main">
  <c r="K35" i="22" l="1"/>
  <c r="L35" i="22"/>
  <c r="M35" i="22"/>
  <c r="J35" i="22"/>
  <c r="K34" i="22"/>
  <c r="L34" i="22"/>
  <c r="M34" i="22"/>
  <c r="J34" i="22"/>
  <c r="K33" i="22"/>
  <c r="L33" i="22"/>
  <c r="M33" i="22"/>
  <c r="J33" i="22"/>
  <c r="C151" i="26" l="1"/>
  <c r="B151" i="26"/>
  <c r="C142" i="26"/>
  <c r="B142" i="26"/>
  <c r="C132" i="26"/>
  <c r="B132" i="26"/>
  <c r="C115" i="26"/>
  <c r="B115" i="26"/>
  <c r="B123" i="26" s="1"/>
  <c r="C112" i="26"/>
  <c r="C123" i="26" s="1"/>
  <c r="B112" i="26"/>
  <c r="C109" i="26"/>
  <c r="B109" i="26"/>
  <c r="C106" i="26"/>
  <c r="B106" i="26"/>
  <c r="C101" i="26"/>
  <c r="B101" i="26"/>
  <c r="C89" i="26"/>
  <c r="B89" i="26"/>
  <c r="C80" i="26"/>
  <c r="B80" i="26"/>
  <c r="C74" i="26"/>
  <c r="B74" i="26"/>
  <c r="C65" i="26"/>
  <c r="K56" i="27"/>
  <c r="J56" i="27"/>
  <c r="K55" i="27"/>
  <c r="J55" i="27"/>
  <c r="K54" i="27"/>
  <c r="J54" i="27"/>
  <c r="E67" i="26" l="1"/>
  <c r="D67" i="26"/>
  <c r="C67" i="26"/>
  <c r="B67" i="26"/>
  <c r="E59" i="26"/>
  <c r="D59" i="26"/>
  <c r="C59" i="26"/>
  <c r="B59" i="26"/>
  <c r="E49" i="26"/>
  <c r="D49" i="26"/>
  <c r="C49" i="26"/>
  <c r="B49" i="26"/>
  <c r="E39" i="26"/>
  <c r="D39" i="26"/>
  <c r="C39" i="26"/>
  <c r="B39" i="26"/>
  <c r="E31" i="26"/>
  <c r="D31" i="26"/>
  <c r="C31" i="26"/>
  <c r="B31" i="26"/>
  <c r="E21" i="26"/>
  <c r="D21" i="26"/>
  <c r="C21" i="26"/>
  <c r="B21" i="26"/>
  <c r="E13" i="26"/>
  <c r="D13" i="26"/>
  <c r="C13" i="26"/>
  <c r="B13" i="26"/>
  <c r="K39" i="23"/>
  <c r="J39" i="23"/>
  <c r="K32" i="23"/>
  <c r="J32" i="23"/>
  <c r="K23" i="23"/>
  <c r="J23" i="23"/>
  <c r="K14" i="23"/>
  <c r="J14" i="23"/>
  <c r="K7" i="23"/>
  <c r="K28" i="23" s="1"/>
  <c r="K30" i="23" s="1"/>
  <c r="K46" i="23" s="1"/>
  <c r="K48" i="23" s="1"/>
  <c r="K50" i="23" s="1"/>
  <c r="J7" i="23"/>
  <c r="M12" i="22"/>
  <c r="L12" i="22"/>
  <c r="K12" i="22"/>
  <c r="J12" i="22"/>
  <c r="M9" i="22"/>
  <c r="M26" i="22" s="1"/>
  <c r="M28" i="22" s="1"/>
  <c r="M30" i="22" s="1"/>
  <c r="L9" i="22"/>
  <c r="K9" i="22"/>
  <c r="K26" i="22" s="1"/>
  <c r="K28" i="22" s="1"/>
  <c r="K30" i="22" s="1"/>
  <c r="J9" i="22"/>
  <c r="J26" i="22" s="1"/>
  <c r="J28" i="22" s="1"/>
  <c r="J30" i="22" s="1"/>
  <c r="K51" i="27"/>
  <c r="J51" i="27"/>
  <c r="K36" i="27"/>
  <c r="J36" i="27"/>
  <c r="K32" i="27"/>
  <c r="J32" i="27"/>
  <c r="K28" i="27"/>
  <c r="J28" i="27"/>
  <c r="K25" i="27"/>
  <c r="J25" i="27"/>
  <c r="K23" i="27"/>
  <c r="J23" i="27"/>
  <c r="K7" i="27"/>
  <c r="J7" i="27"/>
  <c r="J28" i="23" l="1"/>
  <c r="J30" i="23" s="1"/>
  <c r="J46" i="23" s="1"/>
  <c r="J48" i="23" s="1"/>
  <c r="J50" i="23" s="1"/>
  <c r="L26" i="22"/>
  <c r="L28" i="22" s="1"/>
  <c r="L30" i="22" s="1"/>
  <c r="K42" i="27"/>
  <c r="K52" i="27" s="1"/>
  <c r="J42" i="27"/>
  <c r="J52" i="27" s="1"/>
</calcChain>
</file>

<file path=xl/sharedStrings.xml><?xml version="1.0" encoding="utf-8"?>
<sst xmlns="http://schemas.openxmlformats.org/spreadsheetml/2006/main" count="430" uniqueCount="311">
  <si>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</si>
  <si>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</si>
  <si>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</si>
  <si>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</si>
  <si>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</si>
  <si>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</si>
  <si>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</si>
  <si>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</si>
  <si>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</si>
  <si>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</si>
  <si>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</si>
  <si>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</si>
  <si>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</si>
  <si>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</si>
  <si>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</si>
  <si>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</si>
  <si>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</si>
  <si>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</si>
  <si>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</si>
  <si>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</si>
  <si>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</si>
  <si>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</si>
  <si>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</si>
  <si>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</si>
  <si>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</si>
  <si>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</si>
  <si>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</si>
  <si>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</si>
  <si>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</si>
  <si>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</si>
  <si>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</si>
  <si>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</si>
  <si>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</si>
  <si>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</si>
  <si>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</si>
  <si>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</si>
  <si>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</si>
  <si>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</si>
  <si>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</si>
  <si>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</si>
  <si>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</si>
  <si>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</si>
  <si>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</si>
  <si>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</si>
  <si>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</si>
  <si>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</si>
  <si>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</si>
  <si>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</si>
  <si>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</si>
  <si>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</si>
  <si>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</si>
  <si>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</si>
  <si>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</si>
  <si>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</si>
  <si>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</si>
  <si>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</si>
  <si>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</si>
  <si>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</si>
  <si>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</si>
  <si>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</si>
  <si>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</si>
  <si>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</si>
  <si>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</si>
  <si>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</si>
  <si>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</si>
  <si>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</si>
  <si>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</si>
  <si>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</si>
  <si>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</si>
  <si>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</si>
  <si>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</si>
  <si>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</si>
  <si>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</si>
  <si>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</si>
  <si>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</si>
  <si>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</si>
  <si>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</si>
  <si>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</si>
  <si>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</si>
  <si>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</si>
  <si>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</si>
  <si>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</si>
  <si>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</si>
  <si>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</si>
  <si>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</si>
  <si>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</si>
  <si>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</si>
  <si>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</si>
  <si>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</si>
  <si>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</si>
  <si>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</si>
  <si>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</si>
  <si>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</si>
  <si>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</si>
  <si>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</si>
  <si>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</si>
  <si>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</si>
  <si>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</si>
  <si>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</si>
  <si>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</si>
  <si>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</si>
  <si>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</si>
  <si>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</si>
  <si>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</si>
  <si>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</si>
  <si>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</si>
  <si>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</si>
  <si>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</si>
  <si>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</si>
  <si>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</si>
  <si>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</si>
  <si>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</si>
  <si>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</si>
  <si>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</si>
  <si>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</si>
  <si>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</si>
  <si>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</si>
  <si>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</si>
  <si>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</si>
  <si>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</si>
  <si>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</si>
  <si>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</si>
  <si>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</si>
  <si>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</si>
  <si>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</si>
  <si>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</si>
  <si>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</si>
  <si>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</si>
  <si>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</si>
  <si>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</si>
  <si>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</si>
  <si>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</si>
  <si>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</si>
  <si>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</si>
  <si>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</si>
  <si>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</si>
  <si>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</si>
  <si>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</si>
  <si>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</si>
  <si>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</si>
  <si>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</si>
  <si>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</si>
  <si>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</si>
  <si>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</si>
  <si>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</si>
  <si>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</si>
  <si>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</si>
  <si>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</si>
  <si>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</si>
  <si>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</si>
  <si>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</si>
  <si>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</si>
  <si>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</si>
  <si>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</si>
  <si>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</si>
  <si>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</si>
  <si>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</si>
  <si>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</si>
  <si>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</si>
  <si>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</si>
  <si>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</si>
  <si>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</si>
  <si>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</si>
  <si>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</si>
  <si>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</si>
  <si>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</si>
  <si>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</si>
  <si>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</si>
  <si>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</si>
  <si>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</si>
  <si>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</si>
  <si>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</si>
  <si>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</si>
  <si>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</si>
  <si>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</si>
  <si>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</si>
  <si>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</si>
  <si>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</si>
  <si>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</si>
  <si>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</si>
  <si>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</si>
  <si>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</si>
  <si>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</si>
  <si>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</si>
  <si>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</si>
  <si>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</si>
  <si>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</si>
  <si>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</si>
  <si>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</si>
  <si>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</si>
  <si>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</si>
  <si>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</si>
  <si>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</si>
  <si>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</si>
  <si>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</si>
  <si>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</si>
  <si>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</si>
  <si>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</si>
  <si>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</si>
  <si>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</si>
  <si>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</si>
  <si>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</si>
  <si>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</si>
  <si>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</si>
  <si>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</si>
  <si>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</si>
  <si>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</si>
  <si>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</si>
  <si>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</si>
  <si>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</si>
  <si>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</si>
  <si>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</si>
  <si>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</si>
  <si>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</si>
  <si>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</si>
  <si>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</si>
  <si>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</si>
  <si>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</si>
  <si>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</si>
  <si>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</si>
  <si>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</si>
  <si>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</si>
  <si>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</si>
  <si>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</si>
  <si>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</si>
  <si>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</si>
  <si>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</si>
  <si>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</si>
  <si>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</si>
  <si>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</si>
  <si>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</si>
  <si>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</si>
  <si>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</si>
  <si>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</si>
  <si>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</si>
  <si>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</si>
  <si>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</si>
  <si>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</si>
  <si>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</si>
  <si>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</si>
  <si>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</si>
  <si>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</si>
  <si>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</si>
  <si>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</si>
  <si>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</si>
  <si>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</si>
  <si>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</si>
  <si>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</si>
  <si>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</si>
  <si>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</si>
  <si>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</si>
  <si>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</si>
  <si>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</si>
  <si>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</si>
  <si>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</si>
  <si>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</si>
  <si>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</si>
  <si>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</si>
  <si>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</si>
  <si>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</si>
  <si>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</si>
  <si>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</si>
  <si>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</si>
  <si>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</si>
  <si>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</si>
  <si>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</si>
  <si>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Retail loans</t>
  </si>
  <si>
    <t>Other loans</t>
  </si>
  <si>
    <t>AOP
label</t>
  </si>
  <si>
    <t>Tomašek David</t>
  </si>
  <si>
    <t>014804900</t>
  </si>
  <si>
    <t>david.tomasek@hpb.hr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</si>
  <si>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</si>
  <si>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</si>
  <si>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</si>
  <si>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</si>
  <si>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</si>
  <si>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</si>
  <si>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</si>
  <si>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</si>
  <si>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(persons authorized for representation)</t>
  </si>
  <si>
    <t>Dec 31 2017</t>
  </si>
  <si>
    <t xml:space="preserve">Balance as per the reporting date (003+010+011+012+013+016) </t>
  </si>
  <si>
    <t>Mar 31 2018</t>
  </si>
  <si>
    <t>Jan 01 2018</t>
  </si>
  <si>
    <t>Jan 01 - Mar 31  2017</t>
  </si>
  <si>
    <t>Jan 01 - Mar 31 2018</t>
  </si>
  <si>
    <t>Jan 01 - Mar 31 
2017</t>
  </si>
  <si>
    <t>Jan 01 - Mar 31 
2018</t>
  </si>
  <si>
    <t>Balance as per Jan 01 2018</t>
  </si>
  <si>
    <t>Restated balance as per Jan 01 2018 (001+002)</t>
  </si>
  <si>
    <t>Jan 01 - Mar 31 2017</t>
  </si>
  <si>
    <t>Impairments and provisions for losses</t>
  </si>
  <si>
    <t>Other impairments and adjstuments</t>
  </si>
  <si>
    <t xml:space="preserve">Bruto krediti </t>
  </si>
  <si>
    <t>Ispravci vrijednosti</t>
  </si>
  <si>
    <t>Expected credit losses (A1 and A2 risk groups)</t>
  </si>
  <si>
    <t>Other adjustments</t>
  </si>
  <si>
    <t>LOANS TO CUSTOMERS</t>
  </si>
  <si>
    <t>Corporate &amp; SME loans</t>
  </si>
  <si>
    <t>YES</t>
  </si>
  <si>
    <t>Karadjole Domagoj
Mrvelj Mladen</t>
  </si>
  <si>
    <t>HPB-Stambena Štedionica d.d.</t>
  </si>
  <si>
    <t>Savska 58, 10000 Zagreb</t>
  </si>
  <si>
    <t>02068001</t>
  </si>
  <si>
    <t>HPB Invest d.o.o.</t>
  </si>
  <si>
    <t>Strojarska 20, 10000 Zagreb</t>
  </si>
  <si>
    <t>01972278</t>
  </si>
  <si>
    <t>HPB-nekretnine d.o.o.</t>
  </si>
  <si>
    <t>Amruševa 8, 10000 Zagreb</t>
  </si>
  <si>
    <t>01972260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</si>
</sst>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4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2" xfId="0" applyNumberFormat="1" applyFont="1" applyFill="1" applyBorder="1" applyAlignment="1" applyProtection="1">
      <alignment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168" fontId="6" fillId="0" borderId="13" xfId="1811" applyFont="1" applyFill="1" applyBorder="1" applyAlignment="1" applyProtection="1">
      <alignment vertical="center"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48" borderId="13" xfId="181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0" borderId="13" xfId="181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168" fontId="6" fillId="50" borderId="13" xfId="1811" applyFont="1" applyFill="1" applyBorder="1" applyAlignment="1" applyProtection="1">
      <alignment horizontal="right" vertical="center" shrinkToFit="1"/>
      <protection hidden="1"/>
    </xf>
    <xf numFmtId="168" fontId="6" fillId="49" borderId="13" xfId="181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8" fontId="5" fillId="0" borderId="13" xfId="1811" applyFont="1" applyFill="1" applyBorder="1" applyAlignment="1" applyProtection="1">
      <alignment horizontal="right" vertical="center" shrinkToFit="1"/>
      <protection hidden="1"/>
    </xf>
    <xf numFmtId="167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8" fontId="5" fillId="50" borderId="13" xfId="1811" applyFont="1" applyFill="1" applyBorder="1" applyAlignment="1" applyProtection="1">
      <alignment horizontal="right" shrinkToFit="1"/>
      <protection hidden="1"/>
    </xf>
    <xf numFmtId="168" fontId="6" fillId="0" borderId="13" xfId="1811" applyFont="1" applyFill="1" applyBorder="1" applyAlignment="1" applyProtection="1">
      <alignment horizontal="right" shrinkToFit="1"/>
      <protection locked="0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8" fontId="5" fillId="50" borderId="14" xfId="1811" applyFont="1" applyFill="1" applyBorder="1" applyAlignment="1" applyProtection="1">
      <alignment horizontal="right" shrinkToFit="1"/>
      <protection hidden="1"/>
    </xf>
    <xf numFmtId="167" fontId="6" fillId="48" borderId="5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vertical="center" indent="1"/>
    </xf>
    <xf numFmtId="0" fontId="5" fillId="48" borderId="27" xfId="2581" applyFont="1" applyFill="1" applyBorder="1" applyAlignment="1">
      <alignment horizontal="left" wrapText="1"/>
    </xf>
    <xf numFmtId="168" fontId="6" fillId="48" borderId="19" xfId="1811" applyFont="1" applyFill="1" applyBorder="1" applyAlignment="1" applyProtection="1">
      <alignment shrinkToFit="1"/>
      <protection locked="0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165" fontId="6" fillId="48" borderId="13" xfId="0" applyNumberFormat="1" applyFont="1" applyFill="1" applyBorder="1" applyAlignment="1">
      <alignment horizontal="center" vertical="center"/>
    </xf>
    <xf numFmtId="168" fontId="5" fillId="48" borderId="14" xfId="1811" applyFont="1" applyFill="1" applyBorder="1" applyAlignment="1" applyProtection="1">
      <alignment vertical="center" shrinkToFit="1"/>
      <protection hidden="1"/>
    </xf>
    <xf numFmtId="167" fontId="6" fillId="0" borderId="13" xfId="1811" applyNumberFormat="1" applyFont="1" applyFill="1" applyBorder="1" applyAlignment="1" applyProtection="1">
      <alignment horizontal="right" vertical="center"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1" fillId="48" borderId="0" xfId="2629" applyFont="1" applyFill="1" applyBorder="1" applyAlignment="1">
      <alignment vertical="top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opLeftCell="A22" zoomScaleNormal="100" zoomScaleSheetLayoutView="100" workbookViewId="0">
      <selection sqref="A1:I60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44" t="s">
        <v>228</v>
      </c>
      <c r="B1" s="244"/>
      <c r="C1" s="1"/>
      <c r="D1" s="1"/>
      <c r="E1" s="1"/>
      <c r="F1" s="1"/>
      <c r="G1" s="1"/>
      <c r="H1" s="1"/>
      <c r="I1" s="1"/>
      <c r="J1" s="1"/>
    </row>
    <row r="2" spans="1:10" x14ac:dyDescent="0.2">
      <c r="A2" s="207" t="s">
        <v>229</v>
      </c>
      <c r="B2" s="207"/>
      <c r="C2" s="207"/>
      <c r="D2" s="208"/>
      <c r="E2" s="3" t="s">
        <v>230</v>
      </c>
      <c r="F2" s="4"/>
      <c r="G2" s="5" t="s">
        <v>151</v>
      </c>
      <c r="H2" s="3" t="s">
        <v>283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09" t="s">
        <v>231</v>
      </c>
      <c r="B4" s="209"/>
      <c r="C4" s="209"/>
      <c r="D4" s="209"/>
      <c r="E4" s="209"/>
      <c r="F4" s="209"/>
      <c r="G4" s="209"/>
      <c r="H4" s="209"/>
      <c r="I4" s="209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5" t="s">
        <v>234</v>
      </c>
      <c r="B6" s="206"/>
      <c r="C6" s="203" t="s">
        <v>9</v>
      </c>
      <c r="D6" s="204"/>
      <c r="E6" s="210"/>
      <c r="F6" s="210"/>
      <c r="G6" s="210"/>
      <c r="H6" s="210"/>
      <c r="I6" s="35"/>
      <c r="J6" s="1"/>
    </row>
    <row r="7" spans="1:10" x14ac:dyDescent="0.2">
      <c r="A7" s="36"/>
      <c r="B7" s="36"/>
      <c r="C7" s="13"/>
      <c r="D7" s="13"/>
      <c r="E7" s="210"/>
      <c r="F7" s="210"/>
      <c r="G7" s="210"/>
      <c r="H7" s="210"/>
      <c r="I7" s="35"/>
      <c r="J7" s="1"/>
    </row>
    <row r="8" spans="1:10" x14ac:dyDescent="0.2">
      <c r="A8" s="211" t="s">
        <v>233</v>
      </c>
      <c r="B8" s="212"/>
      <c r="C8" s="203" t="s">
        <v>10</v>
      </c>
      <c r="D8" s="204"/>
      <c r="E8" s="210"/>
      <c r="F8" s="210"/>
      <c r="G8" s="210"/>
      <c r="H8" s="210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01" t="s">
        <v>232</v>
      </c>
      <c r="B10" s="202"/>
      <c r="C10" s="203" t="s">
        <v>11</v>
      </c>
      <c r="D10" s="204"/>
      <c r="E10" s="13"/>
      <c r="F10" s="13"/>
      <c r="G10" s="13"/>
      <c r="H10" s="13"/>
      <c r="I10" s="13"/>
      <c r="J10" s="1"/>
    </row>
    <row r="11" spans="1:10" x14ac:dyDescent="0.2">
      <c r="A11" s="202"/>
      <c r="B11" s="202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5" t="s">
        <v>235</v>
      </c>
      <c r="B12" s="206"/>
      <c r="C12" s="213" t="s">
        <v>258</v>
      </c>
      <c r="D12" s="214"/>
      <c r="E12" s="214"/>
      <c r="F12" s="214"/>
      <c r="G12" s="214"/>
      <c r="H12" s="214"/>
      <c r="I12" s="214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5" t="s">
        <v>236</v>
      </c>
      <c r="B14" s="206"/>
      <c r="C14" s="215">
        <v>10000</v>
      </c>
      <c r="D14" s="216"/>
      <c r="E14" s="13"/>
      <c r="F14" s="213" t="s">
        <v>12</v>
      </c>
      <c r="G14" s="214"/>
      <c r="H14" s="214"/>
      <c r="I14" s="214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5" t="s">
        <v>237</v>
      </c>
      <c r="B16" s="206"/>
      <c r="C16" s="213" t="s">
        <v>13</v>
      </c>
      <c r="D16" s="214"/>
      <c r="E16" s="214"/>
      <c r="F16" s="214"/>
      <c r="G16" s="214"/>
      <c r="H16" s="214"/>
      <c r="I16" s="214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5" t="s">
        <v>238</v>
      </c>
      <c r="B18" s="206"/>
      <c r="C18" s="219" t="s">
        <v>14</v>
      </c>
      <c r="D18" s="220"/>
      <c r="E18" s="220"/>
      <c r="F18" s="220"/>
      <c r="G18" s="220"/>
      <c r="H18" s="220"/>
      <c r="I18" s="220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5" t="s">
        <v>239</v>
      </c>
      <c r="B20" s="206"/>
      <c r="C20" s="219" t="s">
        <v>15</v>
      </c>
      <c r="D20" s="220"/>
      <c r="E20" s="220"/>
      <c r="F20" s="220"/>
      <c r="G20" s="220"/>
      <c r="H20" s="220"/>
      <c r="I20" s="220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5" t="s">
        <v>240</v>
      </c>
      <c r="B22" s="206"/>
      <c r="C22" s="16">
        <v>133</v>
      </c>
      <c r="D22" s="213" t="s">
        <v>12</v>
      </c>
      <c r="E22" s="217"/>
      <c r="F22" s="218"/>
      <c r="G22" s="221"/>
      <c r="H22" s="222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5" t="s">
        <v>241</v>
      </c>
      <c r="B24" s="206"/>
      <c r="C24" s="16">
        <v>21</v>
      </c>
      <c r="D24" s="213" t="s">
        <v>16</v>
      </c>
      <c r="E24" s="217"/>
      <c r="F24" s="217"/>
      <c r="G24" s="218"/>
      <c r="H24" s="144" t="s">
        <v>243</v>
      </c>
      <c r="I24" s="41">
        <v>1160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45" t="s">
        <v>244</v>
      </c>
      <c r="I25" s="15"/>
      <c r="J25" s="1"/>
    </row>
    <row r="26" spans="1:10" x14ac:dyDescent="0.2">
      <c r="A26" s="205" t="s">
        <v>242</v>
      </c>
      <c r="B26" s="206"/>
      <c r="C26" s="18" t="s">
        <v>300</v>
      </c>
      <c r="D26" s="19"/>
      <c r="E26" s="1"/>
      <c r="F26" s="20"/>
      <c r="G26" s="205" t="s">
        <v>245</v>
      </c>
      <c r="H26" s="206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28" t="s">
        <v>246</v>
      </c>
      <c r="B28" s="229"/>
      <c r="C28" s="223"/>
      <c r="D28" s="223"/>
      <c r="E28" s="229" t="s">
        <v>247</v>
      </c>
      <c r="F28" s="230"/>
      <c r="G28" s="230"/>
      <c r="H28" s="223" t="s">
        <v>248</v>
      </c>
      <c r="I28" s="224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31" t="s">
        <v>302</v>
      </c>
      <c r="B30" s="232"/>
      <c r="C30" s="232"/>
      <c r="D30" s="233"/>
      <c r="E30" s="213" t="s">
        <v>303</v>
      </c>
      <c r="F30" s="232"/>
      <c r="G30" s="233"/>
      <c r="H30" s="226" t="s">
        <v>304</v>
      </c>
      <c r="I30" s="227"/>
      <c r="J30" s="1"/>
    </row>
    <row r="31" spans="1:10" x14ac:dyDescent="0.2">
      <c r="A31" s="145"/>
      <c r="B31" s="145"/>
      <c r="C31" s="163"/>
      <c r="D31" s="234"/>
      <c r="E31" s="234"/>
      <c r="F31" s="234"/>
      <c r="G31" s="235"/>
      <c r="H31" s="17"/>
      <c r="I31" s="164"/>
      <c r="J31" s="1"/>
    </row>
    <row r="32" spans="1:10" x14ac:dyDescent="0.2">
      <c r="A32" s="231" t="s">
        <v>305</v>
      </c>
      <c r="B32" s="232"/>
      <c r="C32" s="232"/>
      <c r="D32" s="233"/>
      <c r="E32" s="213" t="s">
        <v>306</v>
      </c>
      <c r="F32" s="232"/>
      <c r="G32" s="233"/>
      <c r="H32" s="226" t="s">
        <v>307</v>
      </c>
      <c r="I32" s="227"/>
      <c r="J32" s="1"/>
    </row>
    <row r="33" spans="1:10" x14ac:dyDescent="0.2">
      <c r="A33" s="145"/>
      <c r="B33" s="145"/>
      <c r="C33" s="163"/>
      <c r="D33" s="196"/>
      <c r="E33" s="196"/>
      <c r="F33" s="196"/>
      <c r="G33" s="197"/>
      <c r="H33" s="17"/>
      <c r="I33" s="165"/>
      <c r="J33" s="1"/>
    </row>
    <row r="34" spans="1:10" x14ac:dyDescent="0.2">
      <c r="A34" s="231" t="s">
        <v>308</v>
      </c>
      <c r="B34" s="232"/>
      <c r="C34" s="232"/>
      <c r="D34" s="233"/>
      <c r="E34" s="213" t="s">
        <v>309</v>
      </c>
      <c r="F34" s="232"/>
      <c r="G34" s="233"/>
      <c r="H34" s="226" t="s">
        <v>310</v>
      </c>
      <c r="I34" s="227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4"/>
      <c r="J35" s="1"/>
    </row>
    <row r="36" spans="1:10" x14ac:dyDescent="0.2">
      <c r="A36" s="236"/>
      <c r="B36" s="237"/>
      <c r="C36" s="237"/>
      <c r="D36" s="238"/>
      <c r="E36" s="239"/>
      <c r="F36" s="237"/>
      <c r="G36" s="237"/>
      <c r="H36" s="203"/>
      <c r="I36" s="225"/>
      <c r="J36" s="1"/>
    </row>
    <row r="37" spans="1:10" x14ac:dyDescent="0.2">
      <c r="A37" s="22"/>
      <c r="B37" s="22"/>
      <c r="C37" s="241"/>
      <c r="D37" s="242"/>
      <c r="E37" s="13"/>
      <c r="F37" s="241"/>
      <c r="G37" s="242"/>
      <c r="H37" s="13"/>
      <c r="I37" s="13"/>
      <c r="J37" s="1"/>
    </row>
    <row r="38" spans="1:10" x14ac:dyDescent="0.2">
      <c r="A38" s="236"/>
      <c r="B38" s="237"/>
      <c r="C38" s="237"/>
      <c r="D38" s="238"/>
      <c r="E38" s="239"/>
      <c r="F38" s="237"/>
      <c r="G38" s="237"/>
      <c r="H38" s="203"/>
      <c r="I38" s="225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36"/>
      <c r="B40" s="237"/>
      <c r="C40" s="237"/>
      <c r="D40" s="238"/>
      <c r="E40" s="239"/>
      <c r="F40" s="237"/>
      <c r="G40" s="237"/>
      <c r="H40" s="203"/>
      <c r="I40" s="225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201" t="s">
        <v>249</v>
      </c>
      <c r="B43" s="202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01" t="s">
        <v>250</v>
      </c>
      <c r="B44" s="240"/>
      <c r="C44" s="203" t="s">
        <v>261</v>
      </c>
      <c r="D44" s="204"/>
      <c r="E44" s="13"/>
      <c r="F44" s="213" t="s">
        <v>261</v>
      </c>
      <c r="G44" s="237"/>
      <c r="H44" s="237"/>
      <c r="I44" s="237"/>
      <c r="J44" s="1"/>
    </row>
    <row r="45" spans="1:10" x14ac:dyDescent="0.2">
      <c r="A45" s="22"/>
      <c r="B45" s="22"/>
      <c r="C45" s="241"/>
      <c r="D45" s="242"/>
      <c r="E45" s="13"/>
      <c r="F45" s="241"/>
      <c r="G45" s="243"/>
      <c r="H45" s="27"/>
      <c r="I45" s="27"/>
      <c r="J45" s="1"/>
    </row>
    <row r="46" spans="1:10" x14ac:dyDescent="0.2">
      <c r="A46" s="201" t="s">
        <v>251</v>
      </c>
      <c r="B46" s="240"/>
      <c r="C46" s="213" t="s">
        <v>269</v>
      </c>
      <c r="D46" s="231"/>
      <c r="E46" s="231"/>
      <c r="F46" s="231"/>
      <c r="G46" s="231"/>
      <c r="H46" s="231"/>
      <c r="I46" s="231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201" t="s">
        <v>252</v>
      </c>
      <c r="B48" s="240"/>
      <c r="C48" s="254" t="s">
        <v>270</v>
      </c>
      <c r="D48" s="246"/>
      <c r="E48" s="255"/>
      <c r="F48" s="13"/>
      <c r="G48" s="144" t="s">
        <v>253</v>
      </c>
      <c r="H48" s="254" t="s">
        <v>18</v>
      </c>
      <c r="I48" s="246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01" t="s">
        <v>238</v>
      </c>
      <c r="B50" s="240"/>
      <c r="C50" s="245" t="s">
        <v>271</v>
      </c>
      <c r="D50" s="246"/>
      <c r="E50" s="246"/>
      <c r="F50" s="246"/>
      <c r="G50" s="246"/>
      <c r="H50" s="246"/>
      <c r="I50" s="246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ht="25.5" customHeight="1" x14ac:dyDescent="0.2">
      <c r="A52" s="205" t="s">
        <v>254</v>
      </c>
      <c r="B52" s="206"/>
      <c r="C52" s="247" t="s">
        <v>301</v>
      </c>
      <c r="D52" s="231"/>
      <c r="E52" s="231"/>
      <c r="F52" s="231"/>
      <c r="G52" s="231"/>
      <c r="H52" s="231"/>
      <c r="I52" s="231"/>
      <c r="J52" s="1"/>
    </row>
    <row r="53" spans="1:10" x14ac:dyDescent="0.2">
      <c r="A53" s="14"/>
      <c r="B53" s="14"/>
      <c r="C53" s="252" t="s">
        <v>280</v>
      </c>
      <c r="D53" s="253"/>
      <c r="E53" s="253"/>
      <c r="F53" s="253"/>
      <c r="G53" s="253"/>
      <c r="H53" s="253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48" t="s">
        <v>255</v>
      </c>
      <c r="C56" s="249"/>
      <c r="D56" s="249"/>
      <c r="E56" s="249"/>
      <c r="F56" s="29"/>
      <c r="G56" s="29"/>
      <c r="H56" s="29"/>
      <c r="I56" s="29"/>
      <c r="J56" s="1"/>
    </row>
    <row r="57" spans="1:10" x14ac:dyDescent="0.2">
      <c r="A57" s="14"/>
      <c r="B57" s="248" t="s">
        <v>256</v>
      </c>
      <c r="C57" s="249"/>
      <c r="D57" s="249"/>
      <c r="E57" s="249"/>
      <c r="F57" s="249"/>
      <c r="G57" s="249"/>
      <c r="H57" s="249"/>
      <c r="I57" s="249"/>
      <c r="J57" s="1"/>
    </row>
    <row r="58" spans="1:10" x14ac:dyDescent="0.2">
      <c r="A58" s="14"/>
      <c r="B58" s="248" t="s">
        <v>257</v>
      </c>
      <c r="C58" s="249"/>
      <c r="D58" s="249"/>
      <c r="E58" s="249"/>
      <c r="F58" s="249"/>
      <c r="G58" s="249"/>
      <c r="H58" s="249"/>
      <c r="I58" s="29"/>
      <c r="J58" s="1"/>
    </row>
    <row r="59" spans="1:10" x14ac:dyDescent="0.2">
      <c r="A59" s="14"/>
      <c r="B59" s="248" t="s">
        <v>260</v>
      </c>
      <c r="C59" s="249"/>
      <c r="D59" s="249"/>
      <c r="E59" s="249"/>
      <c r="F59" s="249"/>
      <c r="G59" s="249"/>
      <c r="H59" s="249"/>
      <c r="I59" s="249"/>
      <c r="J59" s="1"/>
    </row>
    <row r="60" spans="1:10" x14ac:dyDescent="0.2">
      <c r="A60" s="14"/>
      <c r="B60" s="248" t="s">
        <v>259</v>
      </c>
      <c r="C60" s="249"/>
      <c r="D60" s="249"/>
      <c r="E60" s="249"/>
      <c r="F60" s="249"/>
      <c r="G60" s="249"/>
      <c r="H60" s="249"/>
      <c r="I60" s="249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5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50"/>
      <c r="H64" s="224"/>
      <c r="I64" s="251"/>
      <c r="J64" s="1"/>
    </row>
    <row r="65" spans="1:10" x14ac:dyDescent="0.2">
      <c r="A65" s="38"/>
      <c r="B65" s="38"/>
      <c r="C65" s="13"/>
      <c r="D65" s="13"/>
      <c r="E65" s="13"/>
      <c r="F65" s="13"/>
      <c r="G65" s="241"/>
      <c r="H65" s="242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I24" name="Range1_15_1"/>
    <protectedRange sqref="A30:I30 A32:I32 E34:G34" name="Range1_2_1_1"/>
  </protectedRanges>
  <mergeCells count="75"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6:B46"/>
    <mergeCell ref="A44:B44"/>
    <mergeCell ref="C44:D44"/>
    <mergeCell ref="F44:I44"/>
    <mergeCell ref="C46:I46"/>
    <mergeCell ref="C45:D45"/>
    <mergeCell ref="F45:G45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</mergeCells>
  <phoneticPr fontId="4" type="noConversion"/>
  <conditionalFormatting sqref="H29">
    <cfRule type="cellIs" dxfId="6" priority="2" stopIfTrue="1" operator="equal">
      <formula>"DA"</formula>
    </cfRule>
  </conditionalFormatting>
  <conditionalFormatting sqref="H2">
    <cfRule type="cellIs" dxfId="5" priority="3" stopIfTrue="1" operator="lessThan">
      <formula>#REF!</formula>
    </cfRule>
  </conditionalFormatting>
  <conditionalFormatting sqref="H2">
    <cfRule type="cellIs" dxfId="4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2" zoomScaleNormal="100" workbookViewId="0">
      <selection activeCell="A2" sqref="A2:K56"/>
    </sheetView>
  </sheetViews>
  <sheetFormatPr defaultColWidth="9.140625" defaultRowHeight="12.75" x14ac:dyDescent="0.2"/>
  <cols>
    <col min="1" max="9" width="9.140625" style="65"/>
    <col min="10" max="11" width="15.28515625" style="65" customWidth="1"/>
    <col min="12" max="12" width="13.85546875" style="65" bestFit="1" customWidth="1"/>
    <col min="13" max="13" width="11.7109375" style="65" bestFit="1" customWidth="1"/>
    <col min="14" max="16384" width="9.140625" style="65"/>
  </cols>
  <sheetData>
    <row r="1" spans="1:1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79"/>
    </row>
    <row r="2" spans="1:11" x14ac:dyDescent="0.2">
      <c r="A2" s="256" t="s">
        <v>74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x14ac:dyDescent="0.2">
      <c r="A3" s="53"/>
      <c r="B3" s="53"/>
      <c r="C3" s="53"/>
      <c r="D3" s="257" t="s">
        <v>73</v>
      </c>
      <c r="E3" s="258"/>
      <c r="F3" s="259" t="s">
        <v>283</v>
      </c>
      <c r="G3" s="260"/>
      <c r="H3" s="53"/>
      <c r="I3" s="53"/>
      <c r="J3" s="261" t="s">
        <v>49</v>
      </c>
      <c r="K3" s="261"/>
    </row>
    <row r="4" spans="1:11" ht="21" x14ac:dyDescent="0.2">
      <c r="A4" s="262" t="s">
        <v>75</v>
      </c>
      <c r="B4" s="262"/>
      <c r="C4" s="262"/>
      <c r="D4" s="262"/>
      <c r="E4" s="262"/>
      <c r="F4" s="262"/>
      <c r="G4" s="262"/>
      <c r="H4" s="262"/>
      <c r="I4" s="130" t="s">
        <v>76</v>
      </c>
      <c r="J4" s="147" t="s">
        <v>265</v>
      </c>
      <c r="K4" s="131" t="s">
        <v>281</v>
      </c>
    </row>
    <row r="5" spans="1:11" x14ac:dyDescent="0.2">
      <c r="A5" s="263">
        <v>1</v>
      </c>
      <c r="B5" s="263"/>
      <c r="C5" s="263"/>
      <c r="D5" s="263"/>
      <c r="E5" s="263"/>
      <c r="F5" s="263"/>
      <c r="G5" s="263"/>
      <c r="H5" s="263"/>
      <c r="I5" s="49">
        <v>2</v>
      </c>
      <c r="J5" s="131">
        <v>3</v>
      </c>
      <c r="K5" s="131">
        <v>4</v>
      </c>
    </row>
    <row r="6" spans="1:11" x14ac:dyDescent="0.2">
      <c r="A6" s="264" t="s">
        <v>124</v>
      </c>
      <c r="B6" s="265"/>
      <c r="C6" s="265"/>
      <c r="D6" s="265"/>
      <c r="E6" s="265"/>
      <c r="F6" s="265"/>
      <c r="G6" s="265"/>
      <c r="H6" s="265"/>
      <c r="I6" s="265"/>
      <c r="J6" s="265"/>
      <c r="K6" s="266"/>
    </row>
    <row r="7" spans="1:11" x14ac:dyDescent="0.2">
      <c r="A7" s="267" t="s">
        <v>77</v>
      </c>
      <c r="B7" s="268"/>
      <c r="C7" s="268"/>
      <c r="D7" s="268"/>
      <c r="E7" s="268"/>
      <c r="F7" s="268"/>
      <c r="G7" s="268"/>
      <c r="H7" s="269"/>
      <c r="I7" s="54">
        <v>1</v>
      </c>
      <c r="J7" s="168">
        <f>SUM(J8:J9)</f>
        <v>4391466871</v>
      </c>
      <c r="K7" s="168">
        <f>SUM(K8:K9)</f>
        <v>4115384141</v>
      </c>
    </row>
    <row r="8" spans="1:11" x14ac:dyDescent="0.2">
      <c r="A8" s="270" t="s">
        <v>78</v>
      </c>
      <c r="B8" s="271"/>
      <c r="C8" s="271"/>
      <c r="D8" s="271"/>
      <c r="E8" s="271"/>
      <c r="F8" s="271"/>
      <c r="G8" s="271"/>
      <c r="H8" s="272"/>
      <c r="I8" s="55">
        <v>2</v>
      </c>
      <c r="J8" s="56">
        <v>460024014</v>
      </c>
      <c r="K8" s="56">
        <v>494378160</v>
      </c>
    </row>
    <row r="9" spans="1:11" x14ac:dyDescent="0.2">
      <c r="A9" s="270" t="s">
        <v>79</v>
      </c>
      <c r="B9" s="271"/>
      <c r="C9" s="271"/>
      <c r="D9" s="271"/>
      <c r="E9" s="271"/>
      <c r="F9" s="271"/>
      <c r="G9" s="271"/>
      <c r="H9" s="272"/>
      <c r="I9" s="55">
        <v>3</v>
      </c>
      <c r="J9" s="56">
        <v>3931442857</v>
      </c>
      <c r="K9" s="56">
        <v>3621005981</v>
      </c>
    </row>
    <row r="10" spans="1:11" x14ac:dyDescent="0.2">
      <c r="A10" s="270" t="s">
        <v>192</v>
      </c>
      <c r="B10" s="271"/>
      <c r="C10" s="271"/>
      <c r="D10" s="271"/>
      <c r="E10" s="271"/>
      <c r="F10" s="271"/>
      <c r="G10" s="271"/>
      <c r="H10" s="272"/>
      <c r="I10" s="55">
        <v>4</v>
      </c>
      <c r="J10" s="56">
        <v>473330331</v>
      </c>
      <c r="K10" s="56">
        <v>286290313</v>
      </c>
    </row>
    <row r="11" spans="1:11" x14ac:dyDescent="0.2">
      <c r="A11" s="270" t="s">
        <v>80</v>
      </c>
      <c r="B11" s="271"/>
      <c r="C11" s="271"/>
      <c r="D11" s="271"/>
      <c r="E11" s="271"/>
      <c r="F11" s="271"/>
      <c r="G11" s="271"/>
      <c r="H11" s="272"/>
      <c r="I11" s="55">
        <v>5</v>
      </c>
      <c r="J11" s="56">
        <v>324931405</v>
      </c>
      <c r="K11" s="56">
        <v>273293880</v>
      </c>
    </row>
    <row r="12" spans="1:11" x14ac:dyDescent="0.2">
      <c r="A12" s="270" t="s">
        <v>81</v>
      </c>
      <c r="B12" s="271"/>
      <c r="C12" s="271"/>
      <c r="D12" s="271"/>
      <c r="E12" s="271"/>
      <c r="F12" s="271"/>
      <c r="G12" s="271"/>
      <c r="H12" s="272"/>
      <c r="I12" s="55">
        <v>6</v>
      </c>
      <c r="J12" s="56">
        <v>654815717</v>
      </c>
      <c r="K12" s="56">
        <v>646612466</v>
      </c>
    </row>
    <row r="13" spans="1:11" x14ac:dyDescent="0.2">
      <c r="A13" s="270" t="s">
        <v>82</v>
      </c>
      <c r="B13" s="271"/>
      <c r="C13" s="271"/>
      <c r="D13" s="271"/>
      <c r="E13" s="271"/>
      <c r="F13" s="271"/>
      <c r="G13" s="271"/>
      <c r="H13" s="272"/>
      <c r="I13" s="55">
        <v>7</v>
      </c>
      <c r="J13" s="56">
        <v>2459982241</v>
      </c>
      <c r="K13" s="56">
        <v>2458183022</v>
      </c>
    </row>
    <row r="14" spans="1:11" x14ac:dyDescent="0.2">
      <c r="A14" s="270" t="s">
        <v>83</v>
      </c>
      <c r="B14" s="271"/>
      <c r="C14" s="271"/>
      <c r="D14" s="271"/>
      <c r="E14" s="271"/>
      <c r="F14" s="271"/>
      <c r="G14" s="271"/>
      <c r="H14" s="272"/>
      <c r="I14" s="55">
        <v>8</v>
      </c>
      <c r="J14" s="56">
        <v>72345457</v>
      </c>
      <c r="K14" s="56">
        <v>72051971</v>
      </c>
    </row>
    <row r="15" spans="1:11" ht="24.75" customHeight="1" x14ac:dyDescent="0.2">
      <c r="A15" s="270" t="s">
        <v>84</v>
      </c>
      <c r="B15" s="271"/>
      <c r="C15" s="271"/>
      <c r="D15" s="271"/>
      <c r="E15" s="271"/>
      <c r="F15" s="271"/>
      <c r="G15" s="271"/>
      <c r="H15" s="272"/>
      <c r="I15" s="55">
        <v>9</v>
      </c>
      <c r="J15" s="169">
        <v>0</v>
      </c>
      <c r="K15" s="169">
        <v>0</v>
      </c>
    </row>
    <row r="16" spans="1:11" x14ac:dyDescent="0.2">
      <c r="A16" s="270" t="s">
        <v>85</v>
      </c>
      <c r="B16" s="271"/>
      <c r="C16" s="271"/>
      <c r="D16" s="271"/>
      <c r="E16" s="271"/>
      <c r="F16" s="271"/>
      <c r="G16" s="271"/>
      <c r="H16" s="272"/>
      <c r="I16" s="55">
        <v>10</v>
      </c>
      <c r="J16" s="169">
        <v>0</v>
      </c>
      <c r="K16" s="169">
        <v>0</v>
      </c>
    </row>
    <row r="17" spans="1:13" x14ac:dyDescent="0.2">
      <c r="A17" s="270" t="s">
        <v>86</v>
      </c>
      <c r="B17" s="271"/>
      <c r="C17" s="271"/>
      <c r="D17" s="271"/>
      <c r="E17" s="271"/>
      <c r="F17" s="271"/>
      <c r="G17" s="271"/>
      <c r="H17" s="272"/>
      <c r="I17" s="55">
        <v>11</v>
      </c>
      <c r="J17" s="56">
        <v>62450000</v>
      </c>
      <c r="K17" s="56">
        <v>40130000</v>
      </c>
    </row>
    <row r="18" spans="1:13" x14ac:dyDescent="0.2">
      <c r="A18" s="270" t="s">
        <v>87</v>
      </c>
      <c r="B18" s="271"/>
      <c r="C18" s="271"/>
      <c r="D18" s="271"/>
      <c r="E18" s="271"/>
      <c r="F18" s="271"/>
      <c r="G18" s="271"/>
      <c r="H18" s="272"/>
      <c r="I18" s="55">
        <v>12</v>
      </c>
      <c r="J18" s="56">
        <v>11013731914</v>
      </c>
      <c r="K18" s="56">
        <v>11461726442</v>
      </c>
      <c r="L18" s="138"/>
    </row>
    <row r="19" spans="1:13" x14ac:dyDescent="0.2">
      <c r="A19" s="273" t="s">
        <v>89</v>
      </c>
      <c r="B19" s="274"/>
      <c r="C19" s="274"/>
      <c r="D19" s="274"/>
      <c r="E19" s="274"/>
      <c r="F19" s="274"/>
      <c r="G19" s="274"/>
      <c r="H19" s="275"/>
      <c r="I19" s="55">
        <v>13</v>
      </c>
      <c r="J19" s="56">
        <v>20000000</v>
      </c>
      <c r="K19" s="56">
        <v>20000000</v>
      </c>
    </row>
    <row r="20" spans="1:13" x14ac:dyDescent="0.2">
      <c r="A20" s="270" t="s">
        <v>90</v>
      </c>
      <c r="B20" s="271"/>
      <c r="C20" s="271"/>
      <c r="D20" s="271"/>
      <c r="E20" s="271"/>
      <c r="F20" s="271"/>
      <c r="G20" s="271"/>
      <c r="H20" s="272"/>
      <c r="I20" s="55">
        <v>14</v>
      </c>
      <c r="J20" s="169">
        <v>0</v>
      </c>
      <c r="K20" s="169">
        <v>0</v>
      </c>
      <c r="L20" s="138"/>
    </row>
    <row r="21" spans="1:13" x14ac:dyDescent="0.2">
      <c r="A21" s="270" t="s">
        <v>91</v>
      </c>
      <c r="B21" s="271"/>
      <c r="C21" s="271"/>
      <c r="D21" s="271"/>
      <c r="E21" s="271"/>
      <c r="F21" s="271"/>
      <c r="G21" s="271"/>
      <c r="H21" s="272"/>
      <c r="I21" s="55">
        <v>15</v>
      </c>
      <c r="J21" s="56">
        <v>141615708</v>
      </c>
      <c r="K21" s="56">
        <v>143541540</v>
      </c>
    </row>
    <row r="22" spans="1:13" x14ac:dyDescent="0.2">
      <c r="A22" s="270" t="s">
        <v>92</v>
      </c>
      <c r="B22" s="271"/>
      <c r="C22" s="271"/>
      <c r="D22" s="271"/>
      <c r="E22" s="271"/>
      <c r="F22" s="271"/>
      <c r="G22" s="271"/>
      <c r="H22" s="272"/>
      <c r="I22" s="55">
        <v>16</v>
      </c>
      <c r="J22" s="56">
        <v>455167665</v>
      </c>
      <c r="K22" s="56">
        <v>417062909</v>
      </c>
    </row>
    <row r="23" spans="1:13" x14ac:dyDescent="0.2">
      <c r="A23" s="276" t="s">
        <v>262</v>
      </c>
      <c r="B23" s="277"/>
      <c r="C23" s="277"/>
      <c r="D23" s="277"/>
      <c r="E23" s="277"/>
      <c r="F23" s="277"/>
      <c r="G23" s="277"/>
      <c r="H23" s="278"/>
      <c r="I23" s="57">
        <v>17</v>
      </c>
      <c r="J23" s="170">
        <f>SUM(J10:J22)+J7</f>
        <v>20069837309</v>
      </c>
      <c r="K23" s="170">
        <f>SUM(K10:K22)+K7</f>
        <v>19934276684</v>
      </c>
    </row>
    <row r="24" spans="1:13" x14ac:dyDescent="0.2">
      <c r="A24" s="279" t="s">
        <v>93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3" x14ac:dyDescent="0.2">
      <c r="A25" s="282" t="s">
        <v>94</v>
      </c>
      <c r="B25" s="283"/>
      <c r="C25" s="283"/>
      <c r="D25" s="283"/>
      <c r="E25" s="283"/>
      <c r="F25" s="283"/>
      <c r="G25" s="283"/>
      <c r="H25" s="284"/>
      <c r="I25" s="51">
        <v>18</v>
      </c>
      <c r="J25" s="171">
        <f>SUM(J26:J27)</f>
        <v>651970981</v>
      </c>
      <c r="K25" s="168">
        <f>SUM(K26:K27)</f>
        <v>649878185</v>
      </c>
    </row>
    <row r="26" spans="1:13" x14ac:dyDescent="0.2">
      <c r="A26" s="285" t="s">
        <v>95</v>
      </c>
      <c r="B26" s="286"/>
      <c r="C26" s="286"/>
      <c r="D26" s="286"/>
      <c r="E26" s="286"/>
      <c r="F26" s="286"/>
      <c r="G26" s="286"/>
      <c r="H26" s="287"/>
      <c r="I26" s="51">
        <v>19</v>
      </c>
      <c r="J26" s="169">
        <v>0</v>
      </c>
      <c r="K26" s="169">
        <v>0</v>
      </c>
    </row>
    <row r="27" spans="1:13" x14ac:dyDescent="0.2">
      <c r="A27" s="285" t="s">
        <v>96</v>
      </c>
      <c r="B27" s="286"/>
      <c r="C27" s="286"/>
      <c r="D27" s="286"/>
      <c r="E27" s="286"/>
      <c r="F27" s="286"/>
      <c r="G27" s="286"/>
      <c r="H27" s="287"/>
      <c r="I27" s="51">
        <v>20</v>
      </c>
      <c r="J27" s="56">
        <v>651970981</v>
      </c>
      <c r="K27" s="56">
        <v>649878185</v>
      </c>
    </row>
    <row r="28" spans="1:13" x14ac:dyDescent="0.2">
      <c r="A28" s="285" t="s">
        <v>97</v>
      </c>
      <c r="B28" s="286"/>
      <c r="C28" s="286"/>
      <c r="D28" s="286"/>
      <c r="E28" s="286"/>
      <c r="F28" s="286"/>
      <c r="G28" s="286"/>
      <c r="H28" s="287"/>
      <c r="I28" s="51">
        <v>21</v>
      </c>
      <c r="J28" s="173">
        <f>SUM(J29:J31)</f>
        <v>15389912890</v>
      </c>
      <c r="K28" s="174">
        <f>SUM(K29:K31)</f>
        <v>15317451750</v>
      </c>
    </row>
    <row r="29" spans="1:13" x14ac:dyDescent="0.2">
      <c r="A29" s="285" t="s">
        <v>98</v>
      </c>
      <c r="B29" s="286"/>
      <c r="C29" s="286"/>
      <c r="D29" s="286"/>
      <c r="E29" s="286"/>
      <c r="F29" s="286"/>
      <c r="G29" s="286"/>
      <c r="H29" s="287"/>
      <c r="I29" s="51">
        <v>22</v>
      </c>
      <c r="J29" s="56">
        <v>5125557660</v>
      </c>
      <c r="K29" s="56">
        <v>5084165721</v>
      </c>
    </row>
    <row r="30" spans="1:13" x14ac:dyDescent="0.2">
      <c r="A30" s="285" t="s">
        <v>99</v>
      </c>
      <c r="B30" s="286"/>
      <c r="C30" s="286"/>
      <c r="D30" s="286"/>
      <c r="E30" s="286"/>
      <c r="F30" s="286"/>
      <c r="G30" s="286"/>
      <c r="H30" s="287"/>
      <c r="I30" s="51">
        <v>23</v>
      </c>
      <c r="J30" s="56">
        <v>1538006561</v>
      </c>
      <c r="K30" s="56">
        <v>1495675702</v>
      </c>
    </row>
    <row r="31" spans="1:13" x14ac:dyDescent="0.2">
      <c r="A31" s="285" t="s">
        <v>100</v>
      </c>
      <c r="B31" s="286"/>
      <c r="C31" s="286"/>
      <c r="D31" s="286"/>
      <c r="E31" s="286"/>
      <c r="F31" s="286"/>
      <c r="G31" s="286"/>
      <c r="H31" s="287"/>
      <c r="I31" s="51">
        <v>24</v>
      </c>
      <c r="J31" s="56">
        <v>8726348669</v>
      </c>
      <c r="K31" s="56">
        <v>8737610327</v>
      </c>
    </row>
    <row r="32" spans="1:13" x14ac:dyDescent="0.2">
      <c r="A32" s="285" t="s">
        <v>101</v>
      </c>
      <c r="B32" s="286"/>
      <c r="C32" s="286"/>
      <c r="D32" s="286"/>
      <c r="E32" s="286"/>
      <c r="F32" s="286"/>
      <c r="G32" s="286"/>
      <c r="H32" s="287"/>
      <c r="I32" s="51">
        <v>25</v>
      </c>
      <c r="J32" s="173">
        <f>SUM(J33:J34)</f>
        <v>20286850</v>
      </c>
      <c r="K32" s="174">
        <f>SUM(K33:K34)</f>
        <v>20066470</v>
      </c>
      <c r="M32" s="138"/>
    </row>
    <row r="33" spans="1:11" x14ac:dyDescent="0.2">
      <c r="A33" s="285" t="s">
        <v>102</v>
      </c>
      <c r="B33" s="286"/>
      <c r="C33" s="286"/>
      <c r="D33" s="286"/>
      <c r="E33" s="286"/>
      <c r="F33" s="286"/>
      <c r="G33" s="286"/>
      <c r="H33" s="287"/>
      <c r="I33" s="51">
        <v>26</v>
      </c>
      <c r="J33" s="169">
        <v>0</v>
      </c>
      <c r="K33" s="169">
        <v>0</v>
      </c>
    </row>
    <row r="34" spans="1:11" x14ac:dyDescent="0.2">
      <c r="A34" s="285" t="s">
        <v>103</v>
      </c>
      <c r="B34" s="286"/>
      <c r="C34" s="286"/>
      <c r="D34" s="286"/>
      <c r="E34" s="286"/>
      <c r="F34" s="286"/>
      <c r="G34" s="286"/>
      <c r="H34" s="287"/>
      <c r="I34" s="51">
        <v>27</v>
      </c>
      <c r="J34" s="56">
        <v>20286850</v>
      </c>
      <c r="K34" s="56">
        <v>20066470</v>
      </c>
    </row>
    <row r="35" spans="1:11" x14ac:dyDescent="0.2">
      <c r="A35" s="285" t="s">
        <v>104</v>
      </c>
      <c r="B35" s="286"/>
      <c r="C35" s="286"/>
      <c r="D35" s="286"/>
      <c r="E35" s="286"/>
      <c r="F35" s="286"/>
      <c r="G35" s="286"/>
      <c r="H35" s="287"/>
      <c r="I35" s="51">
        <v>28</v>
      </c>
      <c r="J35" s="169">
        <v>0</v>
      </c>
      <c r="K35" s="56">
        <v>6537</v>
      </c>
    </row>
    <row r="36" spans="1:11" x14ac:dyDescent="0.2">
      <c r="A36" s="285" t="s">
        <v>105</v>
      </c>
      <c r="B36" s="286"/>
      <c r="C36" s="286"/>
      <c r="D36" s="286"/>
      <c r="E36" s="286"/>
      <c r="F36" s="286"/>
      <c r="G36" s="286"/>
      <c r="H36" s="287"/>
      <c r="I36" s="51">
        <v>29</v>
      </c>
      <c r="J36" s="175">
        <f>SUM(J37:J38)</f>
        <v>0</v>
      </c>
      <c r="K36" s="176">
        <f>SUM(K37:K38)</f>
        <v>0</v>
      </c>
    </row>
    <row r="37" spans="1:11" x14ac:dyDescent="0.2">
      <c r="A37" s="285" t="s">
        <v>106</v>
      </c>
      <c r="B37" s="286"/>
      <c r="C37" s="286"/>
      <c r="D37" s="286"/>
      <c r="E37" s="286"/>
      <c r="F37" s="286"/>
      <c r="G37" s="286"/>
      <c r="H37" s="287"/>
      <c r="I37" s="51">
        <v>30</v>
      </c>
      <c r="J37" s="169">
        <v>0</v>
      </c>
      <c r="K37" s="169">
        <v>0</v>
      </c>
    </row>
    <row r="38" spans="1:11" x14ac:dyDescent="0.2">
      <c r="A38" s="285" t="s">
        <v>107</v>
      </c>
      <c r="B38" s="286"/>
      <c r="C38" s="286"/>
      <c r="D38" s="286"/>
      <c r="E38" s="286"/>
      <c r="F38" s="286"/>
      <c r="G38" s="286"/>
      <c r="H38" s="287"/>
      <c r="I38" s="51">
        <v>31</v>
      </c>
      <c r="J38" s="169">
        <v>0</v>
      </c>
      <c r="K38" s="169">
        <v>0</v>
      </c>
    </row>
    <row r="39" spans="1:11" x14ac:dyDescent="0.2">
      <c r="A39" s="285" t="s">
        <v>108</v>
      </c>
      <c r="B39" s="286"/>
      <c r="C39" s="286"/>
      <c r="D39" s="286"/>
      <c r="E39" s="286"/>
      <c r="F39" s="286"/>
      <c r="G39" s="286"/>
      <c r="H39" s="287"/>
      <c r="I39" s="51">
        <v>32</v>
      </c>
      <c r="J39" s="169">
        <v>0</v>
      </c>
      <c r="K39" s="169">
        <v>0</v>
      </c>
    </row>
    <row r="40" spans="1:11" x14ac:dyDescent="0.2">
      <c r="A40" s="285" t="s">
        <v>109</v>
      </c>
      <c r="B40" s="286"/>
      <c r="C40" s="286"/>
      <c r="D40" s="286"/>
      <c r="E40" s="286"/>
      <c r="F40" s="286"/>
      <c r="G40" s="286"/>
      <c r="H40" s="287"/>
      <c r="I40" s="51">
        <v>33</v>
      </c>
      <c r="J40" s="169">
        <v>0</v>
      </c>
      <c r="K40" s="169">
        <v>0</v>
      </c>
    </row>
    <row r="41" spans="1:11" x14ac:dyDescent="0.2">
      <c r="A41" s="285" t="s">
        <v>110</v>
      </c>
      <c r="B41" s="286"/>
      <c r="C41" s="286"/>
      <c r="D41" s="286"/>
      <c r="E41" s="286"/>
      <c r="F41" s="286"/>
      <c r="G41" s="286"/>
      <c r="H41" s="287"/>
      <c r="I41" s="51">
        <v>34</v>
      </c>
      <c r="J41" s="56">
        <v>2096847345</v>
      </c>
      <c r="K41" s="56">
        <v>2016693945</v>
      </c>
    </row>
    <row r="42" spans="1:11" x14ac:dyDescent="0.2">
      <c r="A42" s="288" t="s">
        <v>111</v>
      </c>
      <c r="B42" s="289"/>
      <c r="C42" s="289"/>
      <c r="D42" s="289"/>
      <c r="E42" s="289"/>
      <c r="F42" s="289"/>
      <c r="G42" s="289"/>
      <c r="H42" s="290"/>
      <c r="I42" s="60">
        <v>35</v>
      </c>
      <c r="J42" s="177">
        <f>J25+J28+J32+J35+J36+J39+J40+J41</f>
        <v>18159018066</v>
      </c>
      <c r="K42" s="170">
        <f>K25+K28+K32+K35+K36+K39+K40+K41</f>
        <v>18004096887</v>
      </c>
    </row>
    <row r="43" spans="1:11" x14ac:dyDescent="0.2">
      <c r="A43" s="279" t="s">
        <v>112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x14ac:dyDescent="0.2">
      <c r="A44" s="282" t="s">
        <v>113</v>
      </c>
      <c r="B44" s="283"/>
      <c r="C44" s="283"/>
      <c r="D44" s="283"/>
      <c r="E44" s="283"/>
      <c r="F44" s="283"/>
      <c r="G44" s="283"/>
      <c r="H44" s="284"/>
      <c r="I44" s="51">
        <v>36</v>
      </c>
      <c r="J44" s="56">
        <v>1214298000</v>
      </c>
      <c r="K44" s="56">
        <v>1214298000</v>
      </c>
    </row>
    <row r="45" spans="1:11" x14ac:dyDescent="0.2">
      <c r="A45" s="285" t="s">
        <v>277</v>
      </c>
      <c r="B45" s="286"/>
      <c r="C45" s="286"/>
      <c r="D45" s="286"/>
      <c r="E45" s="286"/>
      <c r="F45" s="286"/>
      <c r="G45" s="286"/>
      <c r="H45" s="287"/>
      <c r="I45" s="51">
        <v>37</v>
      </c>
      <c r="J45" s="56">
        <v>7898428</v>
      </c>
      <c r="K45" s="56">
        <v>67669663</v>
      </c>
    </row>
    <row r="46" spans="1:11" x14ac:dyDescent="0.2">
      <c r="A46" s="285" t="s">
        <v>114</v>
      </c>
      <c r="B46" s="286"/>
      <c r="C46" s="286"/>
      <c r="D46" s="286"/>
      <c r="E46" s="286"/>
      <c r="F46" s="286"/>
      <c r="G46" s="286"/>
      <c r="H46" s="287"/>
      <c r="I46" s="51">
        <v>38</v>
      </c>
      <c r="J46" s="56">
        <v>130368702</v>
      </c>
      <c r="K46" s="56">
        <v>129933669</v>
      </c>
    </row>
    <row r="47" spans="1:11" x14ac:dyDescent="0.2">
      <c r="A47" s="285" t="s">
        <v>115</v>
      </c>
      <c r="B47" s="286"/>
      <c r="C47" s="286"/>
      <c r="D47" s="286"/>
      <c r="E47" s="286"/>
      <c r="F47" s="286"/>
      <c r="G47" s="286"/>
      <c r="H47" s="287"/>
      <c r="I47" s="51">
        <v>39</v>
      </c>
      <c r="J47" s="56">
        <v>15708724</v>
      </c>
      <c r="K47" s="56">
        <v>15708724</v>
      </c>
    </row>
    <row r="48" spans="1:11" x14ac:dyDescent="0.2">
      <c r="A48" s="285" t="s">
        <v>116</v>
      </c>
      <c r="B48" s="286"/>
      <c r="C48" s="286"/>
      <c r="D48" s="286"/>
      <c r="E48" s="286"/>
      <c r="F48" s="286"/>
      <c r="G48" s="286"/>
      <c r="H48" s="287"/>
      <c r="I48" s="51">
        <v>40</v>
      </c>
      <c r="J48" s="56">
        <v>448288175</v>
      </c>
      <c r="K48" s="56">
        <v>399388192</v>
      </c>
    </row>
    <row r="49" spans="1:12" x14ac:dyDescent="0.2">
      <c r="A49" s="285" t="s">
        <v>117</v>
      </c>
      <c r="B49" s="286"/>
      <c r="C49" s="286"/>
      <c r="D49" s="286"/>
      <c r="E49" s="286"/>
      <c r="F49" s="286"/>
      <c r="G49" s="286"/>
      <c r="H49" s="287"/>
      <c r="I49" s="51">
        <v>41</v>
      </c>
      <c r="J49" s="56">
        <v>94257214</v>
      </c>
      <c r="K49" s="56">
        <v>103181549</v>
      </c>
    </row>
    <row r="50" spans="1:12" x14ac:dyDescent="0.2">
      <c r="A50" s="285" t="s">
        <v>118</v>
      </c>
      <c r="B50" s="286"/>
      <c r="C50" s="286"/>
      <c r="D50" s="286"/>
      <c r="E50" s="286"/>
      <c r="F50" s="286"/>
      <c r="G50" s="286"/>
      <c r="H50" s="287"/>
      <c r="I50" s="51">
        <v>42</v>
      </c>
      <c r="J50" s="172">
        <v>0</v>
      </c>
      <c r="K50" s="172">
        <v>0</v>
      </c>
    </row>
    <row r="51" spans="1:12" x14ac:dyDescent="0.2">
      <c r="A51" s="291" t="s">
        <v>119</v>
      </c>
      <c r="B51" s="292"/>
      <c r="C51" s="292"/>
      <c r="D51" s="292"/>
      <c r="E51" s="292"/>
      <c r="F51" s="292"/>
      <c r="G51" s="292"/>
      <c r="H51" s="293"/>
      <c r="I51" s="51">
        <v>43</v>
      </c>
      <c r="J51" s="178">
        <f>SUM(J44:J50)</f>
        <v>1910819243</v>
      </c>
      <c r="K51" s="179">
        <f>SUM(K44:K50)</f>
        <v>1930179797</v>
      </c>
    </row>
    <row r="52" spans="1:12" x14ac:dyDescent="0.2">
      <c r="A52" s="297" t="s">
        <v>123</v>
      </c>
      <c r="B52" s="298"/>
      <c r="C52" s="298"/>
      <c r="D52" s="298"/>
      <c r="E52" s="298"/>
      <c r="F52" s="298"/>
      <c r="G52" s="298"/>
      <c r="H52" s="299"/>
      <c r="I52" s="52">
        <v>44</v>
      </c>
      <c r="J52" s="177">
        <f>J42+J51</f>
        <v>20069837309</v>
      </c>
      <c r="K52" s="170">
        <f>K42+K51</f>
        <v>19934276684</v>
      </c>
      <c r="L52" s="140"/>
    </row>
    <row r="53" spans="1:12" x14ac:dyDescent="0.2">
      <c r="A53" s="279" t="s">
        <v>155</v>
      </c>
      <c r="B53" s="300"/>
      <c r="C53" s="300"/>
      <c r="D53" s="300"/>
      <c r="E53" s="300"/>
      <c r="F53" s="300"/>
      <c r="G53" s="300"/>
      <c r="H53" s="300"/>
      <c r="I53" s="280"/>
      <c r="J53" s="280"/>
      <c r="K53" s="281"/>
    </row>
    <row r="54" spans="1:12" x14ac:dyDescent="0.2">
      <c r="A54" s="291" t="s">
        <v>120</v>
      </c>
      <c r="B54" s="292"/>
      <c r="C54" s="292"/>
      <c r="D54" s="292"/>
      <c r="E54" s="292"/>
      <c r="F54" s="292"/>
      <c r="G54" s="292"/>
      <c r="H54" s="293"/>
      <c r="I54" s="51">
        <v>45</v>
      </c>
      <c r="J54" s="162">
        <f>+J51</f>
        <v>1910819243</v>
      </c>
      <c r="K54" s="162">
        <f>+K51</f>
        <v>1930179797</v>
      </c>
    </row>
    <row r="55" spans="1:12" x14ac:dyDescent="0.2">
      <c r="A55" s="285" t="s">
        <v>121</v>
      </c>
      <c r="B55" s="286"/>
      <c r="C55" s="286"/>
      <c r="D55" s="286"/>
      <c r="E55" s="286"/>
      <c r="F55" s="286"/>
      <c r="G55" s="286"/>
      <c r="H55" s="287"/>
      <c r="I55" s="51">
        <v>46</v>
      </c>
      <c r="J55" s="56">
        <f>+J51</f>
        <v>1910819243</v>
      </c>
      <c r="K55" s="56">
        <f>+K51</f>
        <v>1930179797</v>
      </c>
    </row>
    <row r="56" spans="1:12" x14ac:dyDescent="0.2">
      <c r="A56" s="294" t="s">
        <v>122</v>
      </c>
      <c r="B56" s="295"/>
      <c r="C56" s="295"/>
      <c r="D56" s="295"/>
      <c r="E56" s="295"/>
      <c r="F56" s="295"/>
      <c r="G56" s="295"/>
      <c r="H56" s="296"/>
      <c r="I56" s="52">
        <v>47</v>
      </c>
      <c r="J56" s="58">
        <f>+J54-J55</f>
        <v>0</v>
      </c>
      <c r="K56" s="58">
        <f>+K54-K55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3:K23">
    <cfRule type="cellIs" dxfId="3" priority="42" stopIfTrue="1" operator="lessThan">
      <formula>0</formula>
    </cfRule>
  </conditionalFormatting>
  <conditionalFormatting sqref="J25:K25">
    <cfRule type="cellIs" dxfId="2" priority="41" stopIfTrue="1" operator="lessThan">
      <formula>0</formula>
    </cfRule>
  </conditionalFormatting>
  <conditionalFormatting sqref="J50">
    <cfRule type="cellIs" dxfId="1" priority="2" stopIfTrue="1" operator="lessThan">
      <formula>0</formula>
    </cfRule>
  </conditionalFormatting>
  <conditionalFormatting sqref="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6:K27 J37:K41 J29:K31 J8:K22 J33:K35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55:K55" unlockedFormula="1"/>
    <ignoredError sqref="J32:K36 J23:K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abSelected="1" topLeftCell="A4" zoomScale="115" zoomScaleNormal="115" zoomScaleSheetLayoutView="100" workbookViewId="0">
      <selection activeCell="J35" sqref="J35:M35"/>
    </sheetView>
  </sheetViews>
  <sheetFormatPr defaultColWidth="9.140625" defaultRowHeight="12.75" x14ac:dyDescent="0.2"/>
  <cols>
    <col min="1" max="8" width="9.140625" style="46"/>
    <col min="9" max="9" width="7.85546875" style="46" customWidth="1"/>
    <col min="10" max="13" width="14.42578125" style="46" customWidth="1"/>
    <col min="14" max="14" width="14" style="46" bestFit="1" customWidth="1"/>
    <col min="15" max="16" width="11.140625" style="65" bestFit="1" customWidth="1"/>
    <col min="17" max="17" width="9.140625" style="46"/>
    <col min="18" max="18" width="11.140625" style="46" bestFit="1" customWidth="1"/>
    <col min="19" max="19" width="10.140625" style="46" bestFit="1" customWidth="1"/>
    <col min="20" max="16384" width="9.140625" style="46"/>
  </cols>
  <sheetData>
    <row r="2" spans="1:19" ht="15.75" x14ac:dyDescent="0.25">
      <c r="A2" s="301" t="s">
        <v>147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53"/>
    </row>
    <row r="3" spans="1:19" ht="12.75" customHeight="1" x14ac:dyDescent="0.2">
      <c r="A3" s="53"/>
      <c r="B3" s="53"/>
      <c r="C3" s="302" t="s">
        <v>150</v>
      </c>
      <c r="D3" s="303"/>
      <c r="E3" s="304" t="s">
        <v>284</v>
      </c>
      <c r="F3" s="305"/>
      <c r="G3" s="143" t="s">
        <v>151</v>
      </c>
      <c r="H3" s="259" t="s">
        <v>283</v>
      </c>
      <c r="I3" s="260"/>
      <c r="J3" s="306" t="s">
        <v>49</v>
      </c>
      <c r="K3" s="307"/>
      <c r="L3" s="307"/>
      <c r="M3" s="307"/>
    </row>
    <row r="4" spans="1:19" ht="22.5" x14ac:dyDescent="0.2">
      <c r="A4" s="262" t="s">
        <v>75</v>
      </c>
      <c r="B4" s="262"/>
      <c r="C4" s="262"/>
      <c r="D4" s="262"/>
      <c r="E4" s="262"/>
      <c r="F4" s="262"/>
      <c r="G4" s="262"/>
      <c r="H4" s="262"/>
      <c r="I4" s="147" t="s">
        <v>268</v>
      </c>
      <c r="J4" s="263" t="s">
        <v>285</v>
      </c>
      <c r="K4" s="263"/>
      <c r="L4" s="263" t="s">
        <v>286</v>
      </c>
      <c r="M4" s="263"/>
    </row>
    <row r="5" spans="1:19" x14ac:dyDescent="0.2">
      <c r="A5" s="308"/>
      <c r="B5" s="308"/>
      <c r="C5" s="308"/>
      <c r="D5" s="308"/>
      <c r="E5" s="308"/>
      <c r="F5" s="308"/>
      <c r="G5" s="308"/>
      <c r="H5" s="308"/>
      <c r="I5" s="47"/>
      <c r="J5" s="128" t="s">
        <v>152</v>
      </c>
      <c r="K5" s="128" t="s">
        <v>153</v>
      </c>
      <c r="L5" s="128" t="s">
        <v>152</v>
      </c>
      <c r="M5" s="141" t="s">
        <v>153</v>
      </c>
    </row>
    <row r="6" spans="1:19" x14ac:dyDescent="0.2">
      <c r="A6" s="263">
        <v>1</v>
      </c>
      <c r="B6" s="263"/>
      <c r="C6" s="263"/>
      <c r="D6" s="263"/>
      <c r="E6" s="263"/>
      <c r="F6" s="263"/>
      <c r="G6" s="263"/>
      <c r="H6" s="263"/>
      <c r="I6" s="49">
        <v>2</v>
      </c>
      <c r="J6" s="48">
        <v>3</v>
      </c>
      <c r="K6" s="48">
        <v>4</v>
      </c>
      <c r="L6" s="48">
        <v>5</v>
      </c>
      <c r="M6" s="48">
        <v>6</v>
      </c>
    </row>
    <row r="7" spans="1:19" x14ac:dyDescent="0.2">
      <c r="A7" s="312" t="s">
        <v>125</v>
      </c>
      <c r="B7" s="313"/>
      <c r="C7" s="313"/>
      <c r="D7" s="313"/>
      <c r="E7" s="313"/>
      <c r="F7" s="313"/>
      <c r="G7" s="313"/>
      <c r="H7" s="314"/>
      <c r="I7" s="50">
        <v>48</v>
      </c>
      <c r="J7" s="69">
        <v>172547276</v>
      </c>
      <c r="K7" s="69">
        <v>172547276</v>
      </c>
      <c r="L7" s="69">
        <v>153702970</v>
      </c>
      <c r="M7" s="69">
        <v>153702970</v>
      </c>
      <c r="N7" s="72"/>
      <c r="P7" s="132"/>
    </row>
    <row r="8" spans="1:19" x14ac:dyDescent="0.2">
      <c r="A8" s="309" t="s">
        <v>126</v>
      </c>
      <c r="B8" s="310"/>
      <c r="C8" s="310"/>
      <c r="D8" s="310"/>
      <c r="E8" s="310"/>
      <c r="F8" s="310"/>
      <c r="G8" s="310"/>
      <c r="H8" s="311"/>
      <c r="I8" s="51">
        <v>49</v>
      </c>
      <c r="J8" s="69">
        <v>38728708</v>
      </c>
      <c r="K8" s="69">
        <v>38728708</v>
      </c>
      <c r="L8" s="69">
        <v>28256329</v>
      </c>
      <c r="M8" s="69">
        <v>28256329</v>
      </c>
      <c r="N8" s="72"/>
      <c r="P8" s="132"/>
    </row>
    <row r="9" spans="1:19" x14ac:dyDescent="0.2">
      <c r="A9" s="291" t="s">
        <v>127</v>
      </c>
      <c r="B9" s="292"/>
      <c r="C9" s="292"/>
      <c r="D9" s="292"/>
      <c r="E9" s="292"/>
      <c r="F9" s="292"/>
      <c r="G9" s="292"/>
      <c r="H9" s="293"/>
      <c r="I9" s="51">
        <v>50</v>
      </c>
      <c r="J9" s="70">
        <f>+J7-J8</f>
        <v>133818568</v>
      </c>
      <c r="K9" s="70">
        <f>+K7-K8</f>
        <v>133818568</v>
      </c>
      <c r="L9" s="70">
        <f t="shared" ref="L9:M9" si="0">+L7-L8</f>
        <v>125446641</v>
      </c>
      <c r="M9" s="70">
        <f t="shared" si="0"/>
        <v>125446641</v>
      </c>
      <c r="N9" s="72"/>
      <c r="O9" s="76"/>
      <c r="P9" s="132"/>
    </row>
    <row r="10" spans="1:19" x14ac:dyDescent="0.2">
      <c r="A10" s="309" t="s">
        <v>128</v>
      </c>
      <c r="B10" s="310"/>
      <c r="C10" s="310"/>
      <c r="D10" s="310"/>
      <c r="E10" s="310"/>
      <c r="F10" s="310"/>
      <c r="G10" s="310"/>
      <c r="H10" s="311"/>
      <c r="I10" s="51">
        <v>51</v>
      </c>
      <c r="J10" s="69">
        <v>117764443</v>
      </c>
      <c r="K10" s="69">
        <v>117764443</v>
      </c>
      <c r="L10" s="69">
        <v>116719794</v>
      </c>
      <c r="M10" s="69">
        <v>116719794</v>
      </c>
      <c r="N10" s="72"/>
      <c r="P10" s="132"/>
    </row>
    <row r="11" spans="1:19" x14ac:dyDescent="0.2">
      <c r="A11" s="309" t="s">
        <v>129</v>
      </c>
      <c r="B11" s="310"/>
      <c r="C11" s="310"/>
      <c r="D11" s="310"/>
      <c r="E11" s="310"/>
      <c r="F11" s="310"/>
      <c r="G11" s="310"/>
      <c r="H11" s="311"/>
      <c r="I11" s="51">
        <v>52</v>
      </c>
      <c r="J11" s="69">
        <v>72315469</v>
      </c>
      <c r="K11" s="69">
        <v>72315469</v>
      </c>
      <c r="L11" s="69">
        <v>70056061</v>
      </c>
      <c r="M11" s="69">
        <v>70056061</v>
      </c>
      <c r="N11" s="72"/>
      <c r="P11" s="132"/>
    </row>
    <row r="12" spans="1:19" x14ac:dyDescent="0.2">
      <c r="A12" s="291" t="s">
        <v>130</v>
      </c>
      <c r="B12" s="292"/>
      <c r="C12" s="292"/>
      <c r="D12" s="292"/>
      <c r="E12" s="292"/>
      <c r="F12" s="292"/>
      <c r="G12" s="292"/>
      <c r="H12" s="293"/>
      <c r="I12" s="51">
        <v>53</v>
      </c>
      <c r="J12" s="70">
        <f>+J10-J11</f>
        <v>45448974</v>
      </c>
      <c r="K12" s="70">
        <f>+K10-K11</f>
        <v>45448974</v>
      </c>
      <c r="L12" s="70">
        <f t="shared" ref="L12:M12" si="1">+L10-L11</f>
        <v>46663733</v>
      </c>
      <c r="M12" s="70">
        <f t="shared" si="1"/>
        <v>46663733</v>
      </c>
      <c r="N12" s="72"/>
      <c r="O12" s="76"/>
      <c r="P12" s="132"/>
    </row>
    <row r="13" spans="1:19" ht="24" customHeight="1" x14ac:dyDescent="0.2">
      <c r="A13" s="285" t="s">
        <v>131</v>
      </c>
      <c r="B13" s="286"/>
      <c r="C13" s="286"/>
      <c r="D13" s="286"/>
      <c r="E13" s="286"/>
      <c r="F13" s="286"/>
      <c r="G13" s="286"/>
      <c r="H13" s="287"/>
      <c r="I13" s="51">
        <v>54</v>
      </c>
      <c r="J13" s="166">
        <v>0</v>
      </c>
      <c r="K13" s="166">
        <v>0</v>
      </c>
      <c r="L13" s="166">
        <v>0</v>
      </c>
      <c r="M13" s="166">
        <v>0</v>
      </c>
      <c r="N13" s="59"/>
      <c r="P13" s="132"/>
      <c r="R13" s="132"/>
      <c r="S13" s="73"/>
    </row>
    <row r="14" spans="1:19" x14ac:dyDescent="0.2">
      <c r="A14" s="285" t="s">
        <v>132</v>
      </c>
      <c r="B14" s="286"/>
      <c r="C14" s="286"/>
      <c r="D14" s="286"/>
      <c r="E14" s="286"/>
      <c r="F14" s="286"/>
      <c r="G14" s="286"/>
      <c r="H14" s="287"/>
      <c r="I14" s="51">
        <v>55</v>
      </c>
      <c r="J14" s="69">
        <v>8687412</v>
      </c>
      <c r="K14" s="69">
        <v>8687412</v>
      </c>
      <c r="L14" s="69">
        <v>10738753</v>
      </c>
      <c r="M14" s="69">
        <v>10738753</v>
      </c>
      <c r="N14" s="72"/>
      <c r="O14" s="76"/>
      <c r="P14" s="132"/>
      <c r="R14" s="73"/>
      <c r="S14" s="72"/>
    </row>
    <row r="15" spans="1:19" x14ac:dyDescent="0.2">
      <c r="A15" s="285" t="s">
        <v>133</v>
      </c>
      <c r="B15" s="286"/>
      <c r="C15" s="286"/>
      <c r="D15" s="286"/>
      <c r="E15" s="286"/>
      <c r="F15" s="286"/>
      <c r="G15" s="286"/>
      <c r="H15" s="287"/>
      <c r="I15" s="51">
        <v>56</v>
      </c>
      <c r="J15" s="166">
        <v>0</v>
      </c>
      <c r="K15" s="166">
        <v>0</v>
      </c>
      <c r="L15" s="166">
        <v>0</v>
      </c>
      <c r="M15" s="166">
        <v>0</v>
      </c>
      <c r="N15" s="59"/>
      <c r="P15" s="132"/>
      <c r="R15" s="73"/>
    </row>
    <row r="16" spans="1:19" ht="23.25" customHeight="1" x14ac:dyDescent="0.2">
      <c r="A16" s="285" t="s">
        <v>134</v>
      </c>
      <c r="B16" s="286"/>
      <c r="C16" s="286"/>
      <c r="D16" s="286"/>
      <c r="E16" s="286"/>
      <c r="F16" s="286"/>
      <c r="G16" s="286"/>
      <c r="H16" s="287"/>
      <c r="I16" s="51">
        <v>57</v>
      </c>
      <c r="J16" s="166">
        <v>0</v>
      </c>
      <c r="K16" s="166">
        <v>0</v>
      </c>
      <c r="L16" s="166">
        <v>0</v>
      </c>
      <c r="M16" s="166">
        <v>0</v>
      </c>
      <c r="N16" s="59"/>
      <c r="P16" s="132"/>
    </row>
    <row r="17" spans="1:18" x14ac:dyDescent="0.2">
      <c r="A17" s="285" t="s">
        <v>135</v>
      </c>
      <c r="B17" s="286"/>
      <c r="C17" s="286"/>
      <c r="D17" s="286"/>
      <c r="E17" s="286"/>
      <c r="F17" s="286"/>
      <c r="G17" s="286"/>
      <c r="H17" s="287"/>
      <c r="I17" s="51">
        <v>58</v>
      </c>
      <c r="J17" s="69">
        <v>334916</v>
      </c>
      <c r="K17" s="69">
        <v>334916</v>
      </c>
      <c r="L17" s="166">
        <v>0</v>
      </c>
      <c r="M17" s="166">
        <v>0</v>
      </c>
      <c r="N17" s="72"/>
      <c r="O17" s="76"/>
      <c r="P17" s="132"/>
    </row>
    <row r="18" spans="1:18" x14ac:dyDescent="0.2">
      <c r="A18" s="285" t="s">
        <v>136</v>
      </c>
      <c r="B18" s="286"/>
      <c r="C18" s="286"/>
      <c r="D18" s="286"/>
      <c r="E18" s="286"/>
      <c r="F18" s="286"/>
      <c r="G18" s="286"/>
      <c r="H18" s="287"/>
      <c r="I18" s="51">
        <v>59</v>
      </c>
      <c r="J18" s="166">
        <v>0</v>
      </c>
      <c r="K18" s="166">
        <v>0</v>
      </c>
      <c r="L18" s="166">
        <v>0</v>
      </c>
      <c r="M18" s="166">
        <v>0</v>
      </c>
      <c r="N18" s="59"/>
      <c r="P18" s="132"/>
    </row>
    <row r="19" spans="1:18" x14ac:dyDescent="0.2">
      <c r="A19" s="285" t="s">
        <v>137</v>
      </c>
      <c r="B19" s="286"/>
      <c r="C19" s="286"/>
      <c r="D19" s="286"/>
      <c r="E19" s="286"/>
      <c r="F19" s="286"/>
      <c r="G19" s="286"/>
      <c r="H19" s="287"/>
      <c r="I19" s="51">
        <v>60</v>
      </c>
      <c r="J19" s="166">
        <v>0</v>
      </c>
      <c r="K19" s="166">
        <v>0</v>
      </c>
      <c r="L19" s="166">
        <v>0</v>
      </c>
      <c r="M19" s="166">
        <v>0</v>
      </c>
      <c r="N19" s="59"/>
      <c r="P19" s="132"/>
      <c r="R19" s="133"/>
    </row>
    <row r="20" spans="1:18" x14ac:dyDescent="0.2">
      <c r="A20" s="285" t="s">
        <v>138</v>
      </c>
      <c r="B20" s="286"/>
      <c r="C20" s="286"/>
      <c r="D20" s="286"/>
      <c r="E20" s="286"/>
      <c r="F20" s="286"/>
      <c r="G20" s="286"/>
      <c r="H20" s="287"/>
      <c r="I20" s="51">
        <v>61</v>
      </c>
      <c r="J20" s="166">
        <v>0</v>
      </c>
      <c r="K20" s="166">
        <v>0</v>
      </c>
      <c r="L20" s="166">
        <v>0</v>
      </c>
      <c r="M20" s="166">
        <v>0</v>
      </c>
      <c r="N20" s="59"/>
      <c r="P20" s="132"/>
      <c r="R20" s="133"/>
    </row>
    <row r="21" spans="1:18" x14ac:dyDescent="0.2">
      <c r="A21" s="285" t="s">
        <v>139</v>
      </c>
      <c r="B21" s="286"/>
      <c r="C21" s="286"/>
      <c r="D21" s="286"/>
      <c r="E21" s="286"/>
      <c r="F21" s="286"/>
      <c r="G21" s="286"/>
      <c r="H21" s="287"/>
      <c r="I21" s="51">
        <v>62</v>
      </c>
      <c r="J21" s="69">
        <v>21668</v>
      </c>
      <c r="K21" s="69">
        <v>21668</v>
      </c>
      <c r="L21" s="69">
        <v>14483</v>
      </c>
      <c r="M21" s="69">
        <v>14483</v>
      </c>
      <c r="N21" s="59"/>
      <c r="P21" s="132"/>
    </row>
    <row r="22" spans="1:18" x14ac:dyDescent="0.2">
      <c r="A22" s="309" t="s">
        <v>140</v>
      </c>
      <c r="B22" s="310"/>
      <c r="C22" s="310"/>
      <c r="D22" s="310"/>
      <c r="E22" s="310"/>
      <c r="F22" s="310"/>
      <c r="G22" s="310"/>
      <c r="H22" s="311"/>
      <c r="I22" s="51">
        <v>63</v>
      </c>
      <c r="J22" s="69">
        <v>1229631</v>
      </c>
      <c r="K22" s="69">
        <v>1229631</v>
      </c>
      <c r="L22" s="69">
        <v>1351108</v>
      </c>
      <c r="M22" s="69">
        <v>1351108</v>
      </c>
      <c r="N22" s="72"/>
      <c r="P22" s="132"/>
    </row>
    <row r="23" spans="1:18" x14ac:dyDescent="0.2">
      <c r="A23" s="309" t="s">
        <v>141</v>
      </c>
      <c r="B23" s="310"/>
      <c r="C23" s="310"/>
      <c r="D23" s="310"/>
      <c r="E23" s="310"/>
      <c r="F23" s="310"/>
      <c r="G23" s="310"/>
      <c r="H23" s="311"/>
      <c r="I23" s="51">
        <v>64</v>
      </c>
      <c r="J23" s="69">
        <v>1543951</v>
      </c>
      <c r="K23" s="69">
        <v>1543951</v>
      </c>
      <c r="L23" s="69">
        <v>2230787</v>
      </c>
      <c r="M23" s="69">
        <v>2230787</v>
      </c>
      <c r="N23" s="59"/>
      <c r="P23" s="132"/>
    </row>
    <row r="24" spans="1:18" x14ac:dyDescent="0.2">
      <c r="A24" s="309" t="s">
        <v>143</v>
      </c>
      <c r="B24" s="310"/>
      <c r="C24" s="310"/>
      <c r="D24" s="310"/>
      <c r="E24" s="310"/>
      <c r="F24" s="310"/>
      <c r="G24" s="310"/>
      <c r="H24" s="311"/>
      <c r="I24" s="51">
        <v>65</v>
      </c>
      <c r="J24" s="69">
        <v>14064797</v>
      </c>
      <c r="K24" s="69">
        <v>14064797</v>
      </c>
      <c r="L24" s="69">
        <v>16789513</v>
      </c>
      <c r="M24" s="69">
        <v>16789513</v>
      </c>
      <c r="N24" s="59"/>
      <c r="O24" s="76"/>
      <c r="P24" s="132"/>
    </row>
    <row r="25" spans="1:18" x14ac:dyDescent="0.2">
      <c r="A25" s="309" t="s">
        <v>142</v>
      </c>
      <c r="B25" s="310"/>
      <c r="C25" s="310"/>
      <c r="D25" s="310"/>
      <c r="E25" s="310"/>
      <c r="F25" s="310"/>
      <c r="G25" s="310"/>
      <c r="H25" s="311"/>
      <c r="I25" s="51">
        <v>66</v>
      </c>
      <c r="J25" s="69">
        <v>99011732</v>
      </c>
      <c r="K25" s="69">
        <v>99011732</v>
      </c>
      <c r="L25" s="69">
        <v>98501868</v>
      </c>
      <c r="M25" s="69">
        <v>98501868</v>
      </c>
      <c r="N25" s="59"/>
      <c r="O25" s="76"/>
      <c r="P25" s="132"/>
      <c r="R25" s="59"/>
    </row>
    <row r="26" spans="1:18" ht="12.75" customHeight="1" x14ac:dyDescent="0.2">
      <c r="A26" s="291" t="s">
        <v>145</v>
      </c>
      <c r="B26" s="292"/>
      <c r="C26" s="292"/>
      <c r="D26" s="292"/>
      <c r="E26" s="292"/>
      <c r="F26" s="292"/>
      <c r="G26" s="292"/>
      <c r="H26" s="293"/>
      <c r="I26" s="51">
        <v>67</v>
      </c>
      <c r="J26" s="80">
        <f>+J9+J12+SUM(J13:J23)-J24-J25</f>
        <v>78008591</v>
      </c>
      <c r="K26" s="80">
        <f>+K9+K12+SUM(K13:K23)-K24-K25</f>
        <v>78008591</v>
      </c>
      <c r="L26" s="80">
        <f>+L9+L12+SUM(L13:L23)-L24-L25</f>
        <v>71154124</v>
      </c>
      <c r="M26" s="80">
        <f>+M9+M12+SUM(M13:M23)-M24-M25</f>
        <v>71154124</v>
      </c>
      <c r="N26" s="72"/>
      <c r="P26" s="132"/>
      <c r="R26" s="59"/>
    </row>
    <row r="27" spans="1:18" x14ac:dyDescent="0.2">
      <c r="A27" s="309" t="s">
        <v>144</v>
      </c>
      <c r="B27" s="310"/>
      <c r="C27" s="310"/>
      <c r="D27" s="310"/>
      <c r="E27" s="310"/>
      <c r="F27" s="310"/>
      <c r="G27" s="310"/>
      <c r="H27" s="311"/>
      <c r="I27" s="51">
        <v>68</v>
      </c>
      <c r="J27" s="69">
        <v>71714777</v>
      </c>
      <c r="K27" s="69">
        <v>71714777</v>
      </c>
      <c r="L27" s="69">
        <v>-11272837</v>
      </c>
      <c r="M27" s="69">
        <v>-11272837</v>
      </c>
      <c r="N27" s="59"/>
      <c r="P27" s="132"/>
    </row>
    <row r="28" spans="1:18" x14ac:dyDescent="0.2">
      <c r="A28" s="291" t="s">
        <v>276</v>
      </c>
      <c r="B28" s="292"/>
      <c r="C28" s="292"/>
      <c r="D28" s="292"/>
      <c r="E28" s="292"/>
      <c r="F28" s="292"/>
      <c r="G28" s="292"/>
      <c r="H28" s="293"/>
      <c r="I28" s="51">
        <v>69</v>
      </c>
      <c r="J28" s="70">
        <f>+J26-J27</f>
        <v>6293814</v>
      </c>
      <c r="K28" s="70">
        <f>+K26-K27</f>
        <v>6293814</v>
      </c>
      <c r="L28" s="70">
        <f>+L26-L27</f>
        <v>82426961</v>
      </c>
      <c r="M28" s="70">
        <f>+M26-M27</f>
        <v>82426961</v>
      </c>
      <c r="N28" s="59"/>
      <c r="P28" s="132"/>
    </row>
    <row r="29" spans="1:18" x14ac:dyDescent="0.2">
      <c r="A29" s="285" t="s">
        <v>148</v>
      </c>
      <c r="B29" s="286"/>
      <c r="C29" s="286"/>
      <c r="D29" s="286"/>
      <c r="E29" s="286"/>
      <c r="F29" s="286"/>
      <c r="G29" s="286"/>
      <c r="H29" s="287"/>
      <c r="I29" s="198">
        <v>70</v>
      </c>
      <c r="J29" s="69">
        <v>3450683</v>
      </c>
      <c r="K29" s="69">
        <v>3450683</v>
      </c>
      <c r="L29" s="69">
        <v>14757298</v>
      </c>
      <c r="M29" s="69">
        <v>14757298</v>
      </c>
      <c r="N29" s="59"/>
      <c r="P29" s="132"/>
    </row>
    <row r="30" spans="1:18" x14ac:dyDescent="0.2">
      <c r="A30" s="291" t="s">
        <v>275</v>
      </c>
      <c r="B30" s="292"/>
      <c r="C30" s="292"/>
      <c r="D30" s="292"/>
      <c r="E30" s="292"/>
      <c r="F30" s="292"/>
      <c r="G30" s="292"/>
      <c r="H30" s="293"/>
      <c r="I30" s="51">
        <v>71</v>
      </c>
      <c r="J30" s="70">
        <f>+J28-J29</f>
        <v>2843131</v>
      </c>
      <c r="K30" s="70">
        <f>+K28-K29</f>
        <v>2843131</v>
      </c>
      <c r="L30" s="70">
        <f t="shared" ref="L30:M30" si="2">+L28-L29</f>
        <v>67669663</v>
      </c>
      <c r="M30" s="70">
        <f t="shared" si="2"/>
        <v>67669663</v>
      </c>
      <c r="N30" s="59"/>
      <c r="P30" s="132"/>
    </row>
    <row r="31" spans="1:18" x14ac:dyDescent="0.2">
      <c r="A31" s="294" t="s">
        <v>149</v>
      </c>
      <c r="B31" s="295"/>
      <c r="C31" s="295"/>
      <c r="D31" s="295"/>
      <c r="E31" s="295"/>
      <c r="F31" s="295"/>
      <c r="G31" s="295"/>
      <c r="H31" s="296"/>
      <c r="I31" s="52">
        <v>72</v>
      </c>
      <c r="J31" s="69">
        <v>2</v>
      </c>
      <c r="K31" s="69">
        <v>2</v>
      </c>
      <c r="L31" s="69">
        <v>33</v>
      </c>
      <c r="M31" s="69">
        <v>33</v>
      </c>
      <c r="N31" s="59"/>
    </row>
    <row r="32" spans="1:18" ht="12.75" customHeight="1" x14ac:dyDescent="0.2">
      <c r="A32" s="279" t="s">
        <v>154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15"/>
    </row>
    <row r="33" spans="1:13" x14ac:dyDescent="0.2">
      <c r="A33" s="316" t="s">
        <v>156</v>
      </c>
      <c r="B33" s="317"/>
      <c r="C33" s="317"/>
      <c r="D33" s="317"/>
      <c r="E33" s="317"/>
      <c r="F33" s="317"/>
      <c r="G33" s="317"/>
      <c r="H33" s="318"/>
      <c r="I33" s="50">
        <v>73</v>
      </c>
      <c r="J33" s="160">
        <f>+J30</f>
        <v>2843131</v>
      </c>
      <c r="K33" s="160">
        <f t="shared" ref="K33:M33" si="3">+K30</f>
        <v>2843131</v>
      </c>
      <c r="L33" s="160">
        <f t="shared" si="3"/>
        <v>67669663</v>
      </c>
      <c r="M33" s="160">
        <f t="shared" si="3"/>
        <v>67669663</v>
      </c>
    </row>
    <row r="34" spans="1:13" x14ac:dyDescent="0.2">
      <c r="A34" s="291" t="s">
        <v>157</v>
      </c>
      <c r="B34" s="286"/>
      <c r="C34" s="286"/>
      <c r="D34" s="286"/>
      <c r="E34" s="286"/>
      <c r="F34" s="286"/>
      <c r="G34" s="286"/>
      <c r="H34" s="287"/>
      <c r="I34" s="51">
        <v>74</v>
      </c>
      <c r="J34" s="161">
        <f>+J33</f>
        <v>2843131</v>
      </c>
      <c r="K34" s="161">
        <f t="shared" ref="K34:M34" si="4">+K33</f>
        <v>2843131</v>
      </c>
      <c r="L34" s="161">
        <f t="shared" si="4"/>
        <v>67669663</v>
      </c>
      <c r="M34" s="161">
        <f t="shared" si="4"/>
        <v>67669663</v>
      </c>
    </row>
    <row r="35" spans="1:13" x14ac:dyDescent="0.2">
      <c r="A35" s="297" t="s">
        <v>158</v>
      </c>
      <c r="B35" s="295"/>
      <c r="C35" s="295"/>
      <c r="D35" s="295"/>
      <c r="E35" s="295"/>
      <c r="F35" s="295"/>
      <c r="G35" s="295"/>
      <c r="H35" s="296"/>
      <c r="I35" s="52">
        <v>75</v>
      </c>
      <c r="J35" s="199">
        <f>+J33-J34</f>
        <v>0</v>
      </c>
      <c r="K35" s="199">
        <f t="shared" ref="K35:M35" si="5">+K33-K34</f>
        <v>0</v>
      </c>
      <c r="L35" s="199">
        <f t="shared" si="5"/>
        <v>0</v>
      </c>
      <c r="M35" s="199">
        <f t="shared" si="5"/>
        <v>0</v>
      </c>
    </row>
    <row r="37" spans="1:13" x14ac:dyDescent="0.2">
      <c r="I37" s="79"/>
      <c r="J37" s="129"/>
      <c r="K37" s="65"/>
      <c r="L37" s="129"/>
      <c r="M37" s="65"/>
    </row>
    <row r="38" spans="1:13" x14ac:dyDescent="0.2">
      <c r="J38" s="65"/>
      <c r="K38" s="65"/>
      <c r="L38" s="81"/>
      <c r="M38" s="65"/>
    </row>
    <row r="39" spans="1:13" x14ac:dyDescent="0.2">
      <c r="K39" s="79"/>
      <c r="L39" s="82"/>
    </row>
    <row r="40" spans="1:13" x14ac:dyDescent="0.2">
      <c r="K40" s="79"/>
      <c r="L40" s="82"/>
    </row>
    <row r="41" spans="1:13" x14ac:dyDescent="0.2">
      <c r="K41" s="79"/>
      <c r="L41" s="82"/>
      <c r="M41" s="82"/>
    </row>
  </sheetData>
  <protectedRanges>
    <protectedRange sqref="E3:F3" name="Range1_1"/>
    <protectedRange sqref="H3:I3" name="Range1_3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3:M25 J7:M8 J29:M29 J10:M11 J27:M27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34:M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10" zoomScaleNormal="100" zoomScaleSheetLayoutView="115" workbookViewId="0">
      <selection activeCell="A2" sqref="A2:K50"/>
    </sheetView>
  </sheetViews>
  <sheetFormatPr defaultColWidth="9.140625" defaultRowHeight="12.75" x14ac:dyDescent="0.2"/>
  <cols>
    <col min="1" max="7" width="9.140625" style="46"/>
    <col min="8" max="8" width="13.28515625" style="46" customWidth="1"/>
    <col min="9" max="9" width="9.140625" style="46"/>
    <col min="10" max="11" width="16.28515625" style="79" customWidth="1"/>
    <col min="12" max="12" width="14.7109375" style="65" customWidth="1"/>
    <col min="13" max="13" width="11.140625" style="46" customWidth="1"/>
    <col min="14" max="16384" width="9.140625" style="46"/>
  </cols>
  <sheetData>
    <row r="2" spans="1:14" ht="15.75" x14ac:dyDescent="0.25">
      <c r="A2" s="331" t="s">
        <v>181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spans="1:14" x14ac:dyDescent="0.2">
      <c r="C3" s="302" t="s">
        <v>150</v>
      </c>
      <c r="D3" s="303"/>
      <c r="E3" s="304" t="s">
        <v>284</v>
      </c>
      <c r="F3" s="305"/>
      <c r="G3" s="143" t="s">
        <v>151</v>
      </c>
      <c r="H3" s="259" t="s">
        <v>283</v>
      </c>
      <c r="I3" s="260"/>
      <c r="J3" s="306" t="s">
        <v>49</v>
      </c>
      <c r="K3" s="332"/>
    </row>
    <row r="4" spans="1:14" ht="23.25" x14ac:dyDescent="0.2">
      <c r="A4" s="344" t="s">
        <v>75</v>
      </c>
      <c r="B4" s="344"/>
      <c r="C4" s="344"/>
      <c r="D4" s="344"/>
      <c r="E4" s="344"/>
      <c r="F4" s="344"/>
      <c r="G4" s="344"/>
      <c r="H4" s="344"/>
      <c r="I4" s="66" t="s">
        <v>146</v>
      </c>
      <c r="J4" s="74" t="s">
        <v>287</v>
      </c>
      <c r="K4" s="167" t="s">
        <v>288</v>
      </c>
    </row>
    <row r="5" spans="1:14" x14ac:dyDescent="0.2">
      <c r="A5" s="345">
        <v>1</v>
      </c>
      <c r="B5" s="345"/>
      <c r="C5" s="345"/>
      <c r="D5" s="345"/>
      <c r="E5" s="345"/>
      <c r="F5" s="345"/>
      <c r="G5" s="345"/>
      <c r="H5" s="345"/>
      <c r="I5" s="67">
        <v>2</v>
      </c>
      <c r="J5" s="75" t="s">
        <v>1</v>
      </c>
      <c r="K5" s="75" t="s">
        <v>2</v>
      </c>
    </row>
    <row r="6" spans="1:14" x14ac:dyDescent="0.2">
      <c r="A6" s="279" t="s">
        <v>182</v>
      </c>
      <c r="B6" s="300"/>
      <c r="C6" s="300"/>
      <c r="D6" s="300"/>
      <c r="E6" s="300"/>
      <c r="F6" s="300"/>
      <c r="G6" s="300"/>
      <c r="H6" s="300"/>
      <c r="I6" s="326"/>
      <c r="J6" s="326"/>
      <c r="K6" s="327"/>
    </row>
    <row r="7" spans="1:14" x14ac:dyDescent="0.2">
      <c r="A7" s="328" t="s">
        <v>183</v>
      </c>
      <c r="B7" s="346"/>
      <c r="C7" s="346"/>
      <c r="D7" s="346"/>
      <c r="E7" s="346"/>
      <c r="F7" s="346"/>
      <c r="G7" s="346"/>
      <c r="H7" s="347"/>
      <c r="I7" s="51">
        <v>1</v>
      </c>
      <c r="J7" s="180">
        <f>SUM(J8:J13)</f>
        <v>88812661</v>
      </c>
      <c r="K7" s="180">
        <f>SUM(K8:K13)</f>
        <v>81469221.200000003</v>
      </c>
      <c r="M7" s="59"/>
      <c r="N7" s="59"/>
    </row>
    <row r="8" spans="1:14" x14ac:dyDescent="0.2">
      <c r="A8" s="325" t="s">
        <v>274</v>
      </c>
      <c r="B8" s="339"/>
      <c r="C8" s="339"/>
      <c r="D8" s="339"/>
      <c r="E8" s="339"/>
      <c r="F8" s="339"/>
      <c r="G8" s="339"/>
      <c r="H8" s="340"/>
      <c r="I8" s="51">
        <v>2</v>
      </c>
      <c r="J8" s="69">
        <v>6293814</v>
      </c>
      <c r="K8" s="69">
        <v>82426961</v>
      </c>
      <c r="M8" s="59"/>
      <c r="N8" s="59"/>
    </row>
    <row r="9" spans="1:14" x14ac:dyDescent="0.2">
      <c r="A9" s="325" t="s">
        <v>184</v>
      </c>
      <c r="B9" s="339"/>
      <c r="C9" s="339"/>
      <c r="D9" s="339"/>
      <c r="E9" s="339"/>
      <c r="F9" s="339"/>
      <c r="G9" s="339"/>
      <c r="H9" s="340"/>
      <c r="I9" s="51">
        <v>3</v>
      </c>
      <c r="J9" s="69">
        <v>71714777</v>
      </c>
      <c r="K9" s="69">
        <v>-11272837</v>
      </c>
      <c r="M9" s="59"/>
      <c r="N9" s="59"/>
    </row>
    <row r="10" spans="1:14" x14ac:dyDescent="0.2">
      <c r="A10" s="325" t="s">
        <v>185</v>
      </c>
      <c r="B10" s="339"/>
      <c r="C10" s="339"/>
      <c r="D10" s="339"/>
      <c r="E10" s="339"/>
      <c r="F10" s="339"/>
      <c r="G10" s="339"/>
      <c r="H10" s="340"/>
      <c r="I10" s="51">
        <v>4</v>
      </c>
      <c r="J10" s="69">
        <v>11337253</v>
      </c>
      <c r="K10" s="69">
        <v>11460284</v>
      </c>
      <c r="M10" s="59"/>
      <c r="N10" s="59"/>
    </row>
    <row r="11" spans="1:14" ht="23.25" customHeight="1" x14ac:dyDescent="0.2">
      <c r="A11" s="325" t="s">
        <v>189</v>
      </c>
      <c r="B11" s="339"/>
      <c r="C11" s="339"/>
      <c r="D11" s="339"/>
      <c r="E11" s="339"/>
      <c r="F11" s="339"/>
      <c r="G11" s="339"/>
      <c r="H11" s="340"/>
      <c r="I11" s="51">
        <v>5</v>
      </c>
      <c r="J11" s="69">
        <v>696448</v>
      </c>
      <c r="K11" s="69">
        <v>340387.2</v>
      </c>
      <c r="M11" s="59"/>
      <c r="N11" s="59"/>
    </row>
    <row r="12" spans="1:14" x14ac:dyDescent="0.2">
      <c r="A12" s="325" t="s">
        <v>188</v>
      </c>
      <c r="B12" s="339"/>
      <c r="C12" s="339"/>
      <c r="D12" s="339"/>
      <c r="E12" s="339"/>
      <c r="F12" s="339"/>
      <c r="G12" s="339"/>
      <c r="H12" s="340"/>
      <c r="I12" s="51">
        <v>6</v>
      </c>
      <c r="J12" s="166">
        <v>0</v>
      </c>
      <c r="K12" s="69">
        <v>-134466</v>
      </c>
      <c r="M12" s="59"/>
      <c r="N12" s="59"/>
    </row>
    <row r="13" spans="1:14" x14ac:dyDescent="0.2">
      <c r="A13" s="325" t="s">
        <v>186</v>
      </c>
      <c r="B13" s="339"/>
      <c r="C13" s="339"/>
      <c r="D13" s="339"/>
      <c r="E13" s="339"/>
      <c r="F13" s="339"/>
      <c r="G13" s="339"/>
      <c r="H13" s="340"/>
      <c r="I13" s="51">
        <v>7</v>
      </c>
      <c r="J13" s="69">
        <v>-1229631</v>
      </c>
      <c r="K13" s="69">
        <v>-1351108</v>
      </c>
      <c r="M13" s="59"/>
      <c r="N13" s="59"/>
    </row>
    <row r="14" spans="1:14" x14ac:dyDescent="0.2">
      <c r="A14" s="319" t="s">
        <v>190</v>
      </c>
      <c r="B14" s="339"/>
      <c r="C14" s="339"/>
      <c r="D14" s="339"/>
      <c r="E14" s="339"/>
      <c r="F14" s="339"/>
      <c r="G14" s="339"/>
      <c r="H14" s="340"/>
      <c r="I14" s="51">
        <v>8</v>
      </c>
      <c r="J14" s="181">
        <f>SUM(J15:J22)</f>
        <v>73565198</v>
      </c>
      <c r="K14" s="181">
        <f>SUM(K15:K22)</f>
        <v>115141765.79999995</v>
      </c>
      <c r="M14" s="59"/>
      <c r="N14" s="59"/>
    </row>
    <row r="15" spans="1:14" x14ac:dyDescent="0.2">
      <c r="A15" s="325" t="s">
        <v>187</v>
      </c>
      <c r="B15" s="339"/>
      <c r="C15" s="339"/>
      <c r="D15" s="339"/>
      <c r="E15" s="339"/>
      <c r="F15" s="339"/>
      <c r="G15" s="339"/>
      <c r="H15" s="340"/>
      <c r="I15" s="51">
        <v>9</v>
      </c>
      <c r="J15" s="69">
        <v>-381110261</v>
      </c>
      <c r="K15" s="69">
        <v>310436876</v>
      </c>
      <c r="M15" s="59"/>
      <c r="N15" s="59"/>
    </row>
    <row r="16" spans="1:14" x14ac:dyDescent="0.2">
      <c r="A16" s="325" t="s">
        <v>191</v>
      </c>
      <c r="B16" s="339"/>
      <c r="C16" s="339"/>
      <c r="D16" s="339"/>
      <c r="E16" s="339"/>
      <c r="F16" s="339"/>
      <c r="G16" s="339"/>
      <c r="H16" s="340"/>
      <c r="I16" s="51">
        <v>10</v>
      </c>
      <c r="J16" s="69">
        <v>4246968</v>
      </c>
      <c r="K16" s="69">
        <v>51637525</v>
      </c>
      <c r="M16" s="59"/>
      <c r="N16" s="59"/>
    </row>
    <row r="17" spans="1:14" x14ac:dyDescent="0.2">
      <c r="A17" s="325" t="s">
        <v>194</v>
      </c>
      <c r="B17" s="339"/>
      <c r="C17" s="339"/>
      <c r="D17" s="339"/>
      <c r="E17" s="339"/>
      <c r="F17" s="339"/>
      <c r="G17" s="339"/>
      <c r="H17" s="340"/>
      <c r="I17" s="51">
        <v>11</v>
      </c>
      <c r="J17" s="69">
        <v>149802324</v>
      </c>
      <c r="K17" s="69">
        <v>187040018</v>
      </c>
      <c r="M17" s="59"/>
      <c r="N17" s="59"/>
    </row>
    <row r="18" spans="1:14" x14ac:dyDescent="0.2">
      <c r="A18" s="325" t="s">
        <v>195</v>
      </c>
      <c r="B18" s="339"/>
      <c r="C18" s="339"/>
      <c r="D18" s="339"/>
      <c r="E18" s="339"/>
      <c r="F18" s="339"/>
      <c r="G18" s="339"/>
      <c r="H18" s="340"/>
      <c r="I18" s="51">
        <v>12</v>
      </c>
      <c r="J18" s="69">
        <v>117986393</v>
      </c>
      <c r="K18" s="69">
        <v>-483018687</v>
      </c>
      <c r="M18" s="59"/>
      <c r="N18" s="59"/>
    </row>
    <row r="19" spans="1:14" ht="12.75" customHeight="1" x14ac:dyDescent="0.2">
      <c r="A19" s="325" t="s">
        <v>196</v>
      </c>
      <c r="B19" s="339"/>
      <c r="C19" s="339"/>
      <c r="D19" s="339"/>
      <c r="E19" s="339"/>
      <c r="F19" s="339"/>
      <c r="G19" s="339"/>
      <c r="H19" s="340"/>
      <c r="I19" s="51">
        <v>13</v>
      </c>
      <c r="J19" s="69">
        <v>51472636</v>
      </c>
      <c r="K19" s="69">
        <v>7862863.7999999523</v>
      </c>
      <c r="M19" s="59"/>
      <c r="N19" s="59"/>
    </row>
    <row r="20" spans="1:14" x14ac:dyDescent="0.2">
      <c r="A20" s="325" t="s">
        <v>197</v>
      </c>
      <c r="B20" s="339"/>
      <c r="C20" s="339"/>
      <c r="D20" s="339"/>
      <c r="E20" s="339"/>
      <c r="F20" s="339"/>
      <c r="G20" s="339"/>
      <c r="H20" s="340"/>
      <c r="I20" s="51">
        <v>14</v>
      </c>
      <c r="J20" s="69">
        <v>239206599</v>
      </c>
      <c r="K20" s="69">
        <v>-7125116</v>
      </c>
      <c r="M20" s="59"/>
      <c r="N20" s="59"/>
    </row>
    <row r="21" spans="1:14" ht="12.75" customHeight="1" x14ac:dyDescent="0.2">
      <c r="A21" s="341" t="s">
        <v>198</v>
      </c>
      <c r="B21" s="342"/>
      <c r="C21" s="342"/>
      <c r="D21" s="342"/>
      <c r="E21" s="342"/>
      <c r="F21" s="342"/>
      <c r="G21" s="342"/>
      <c r="H21" s="343"/>
      <c r="I21" s="51">
        <v>15</v>
      </c>
      <c r="J21" s="166">
        <v>0</v>
      </c>
      <c r="K21" s="166">
        <v>0</v>
      </c>
      <c r="M21" s="59"/>
      <c r="N21" s="59"/>
    </row>
    <row r="22" spans="1:14" x14ac:dyDescent="0.2">
      <c r="A22" s="325" t="s">
        <v>199</v>
      </c>
      <c r="B22" s="320"/>
      <c r="C22" s="320"/>
      <c r="D22" s="320"/>
      <c r="E22" s="320"/>
      <c r="F22" s="320"/>
      <c r="G22" s="320"/>
      <c r="H22" s="321"/>
      <c r="I22" s="51">
        <v>16</v>
      </c>
      <c r="J22" s="69">
        <v>-108039461</v>
      </c>
      <c r="K22" s="69">
        <v>48308286</v>
      </c>
      <c r="M22" s="59"/>
      <c r="N22" s="59"/>
    </row>
    <row r="23" spans="1:14" x14ac:dyDescent="0.2">
      <c r="A23" s="319" t="s">
        <v>200</v>
      </c>
      <c r="B23" s="320"/>
      <c r="C23" s="320"/>
      <c r="D23" s="320"/>
      <c r="E23" s="320"/>
      <c r="F23" s="320"/>
      <c r="G23" s="320"/>
      <c r="H23" s="321"/>
      <c r="I23" s="51">
        <v>17</v>
      </c>
      <c r="J23" s="181">
        <f>SUM(J24:J27)</f>
        <v>-194338203</v>
      </c>
      <c r="K23" s="181">
        <f>SUM(K24:K27)</f>
        <v>-152608003</v>
      </c>
      <c r="M23" s="59"/>
      <c r="N23" s="59"/>
    </row>
    <row r="24" spans="1:14" x14ac:dyDescent="0.2">
      <c r="A24" s="325" t="s">
        <v>201</v>
      </c>
      <c r="B24" s="320"/>
      <c r="C24" s="320"/>
      <c r="D24" s="320"/>
      <c r="E24" s="320"/>
      <c r="F24" s="320"/>
      <c r="G24" s="320"/>
      <c r="H24" s="321"/>
      <c r="I24" s="51">
        <v>18</v>
      </c>
      <c r="J24" s="69">
        <v>-79135050</v>
      </c>
      <c r="K24" s="69">
        <v>-41391939</v>
      </c>
      <c r="M24" s="59"/>
      <c r="N24" s="59"/>
    </row>
    <row r="25" spans="1:14" x14ac:dyDescent="0.2">
      <c r="A25" s="325" t="s">
        <v>202</v>
      </c>
      <c r="B25" s="320"/>
      <c r="C25" s="320"/>
      <c r="D25" s="320"/>
      <c r="E25" s="320"/>
      <c r="F25" s="320"/>
      <c r="G25" s="320"/>
      <c r="H25" s="321"/>
      <c r="I25" s="51">
        <v>19</v>
      </c>
      <c r="J25" s="69">
        <v>-170404752</v>
      </c>
      <c r="K25" s="69">
        <v>-31069201</v>
      </c>
      <c r="M25" s="59"/>
      <c r="N25" s="59"/>
    </row>
    <row r="26" spans="1:14" x14ac:dyDescent="0.2">
      <c r="A26" s="325" t="s">
        <v>203</v>
      </c>
      <c r="B26" s="320"/>
      <c r="C26" s="320"/>
      <c r="D26" s="320"/>
      <c r="E26" s="320"/>
      <c r="F26" s="320"/>
      <c r="G26" s="320"/>
      <c r="H26" s="321"/>
      <c r="I26" s="51">
        <v>20</v>
      </c>
      <c r="J26" s="69">
        <v>-3640667</v>
      </c>
      <c r="K26" s="69">
        <v>6537</v>
      </c>
      <c r="M26" s="59"/>
      <c r="N26" s="59"/>
    </row>
    <row r="27" spans="1:14" x14ac:dyDescent="0.2">
      <c r="A27" s="325" t="s">
        <v>204</v>
      </c>
      <c r="B27" s="320"/>
      <c r="C27" s="320"/>
      <c r="D27" s="320"/>
      <c r="E27" s="320"/>
      <c r="F27" s="320"/>
      <c r="G27" s="320"/>
      <c r="H27" s="321"/>
      <c r="I27" s="51">
        <v>21</v>
      </c>
      <c r="J27" s="69">
        <v>58842266</v>
      </c>
      <c r="K27" s="69">
        <v>-80153400</v>
      </c>
      <c r="M27" s="59"/>
      <c r="N27" s="59"/>
    </row>
    <row r="28" spans="1:14" ht="23.25" customHeight="1" x14ac:dyDescent="0.2">
      <c r="A28" s="319" t="s">
        <v>205</v>
      </c>
      <c r="B28" s="320"/>
      <c r="C28" s="320"/>
      <c r="D28" s="320"/>
      <c r="E28" s="320"/>
      <c r="F28" s="320"/>
      <c r="G28" s="320"/>
      <c r="H28" s="321"/>
      <c r="I28" s="51">
        <v>22</v>
      </c>
      <c r="J28" s="181">
        <f>J7+J14+J23</f>
        <v>-31960344</v>
      </c>
      <c r="K28" s="181">
        <f>K7+K14+K23</f>
        <v>44002983.99999994</v>
      </c>
      <c r="M28" s="59"/>
      <c r="N28" s="59"/>
    </row>
    <row r="29" spans="1:14" x14ac:dyDescent="0.2">
      <c r="A29" s="333" t="s">
        <v>206</v>
      </c>
      <c r="B29" s="334"/>
      <c r="C29" s="334"/>
      <c r="D29" s="334"/>
      <c r="E29" s="334"/>
      <c r="F29" s="334"/>
      <c r="G29" s="334"/>
      <c r="H29" s="335"/>
      <c r="I29" s="51">
        <v>23</v>
      </c>
      <c r="J29" s="166">
        <v>0</v>
      </c>
      <c r="K29" s="166">
        <v>0</v>
      </c>
      <c r="M29" s="59"/>
      <c r="N29" s="59"/>
    </row>
    <row r="30" spans="1:14" x14ac:dyDescent="0.2">
      <c r="A30" s="336" t="s">
        <v>207</v>
      </c>
      <c r="B30" s="337"/>
      <c r="C30" s="337"/>
      <c r="D30" s="337"/>
      <c r="E30" s="337"/>
      <c r="F30" s="337"/>
      <c r="G30" s="337"/>
      <c r="H30" s="338"/>
      <c r="I30" s="51">
        <v>24</v>
      </c>
      <c r="J30" s="182">
        <f>J28+J29</f>
        <v>-31960344</v>
      </c>
      <c r="K30" s="182">
        <f>K28+K29</f>
        <v>44002983.99999994</v>
      </c>
      <c r="M30" s="59"/>
      <c r="N30" s="59"/>
    </row>
    <row r="31" spans="1:14" x14ac:dyDescent="0.2">
      <c r="A31" s="279" t="s">
        <v>208</v>
      </c>
      <c r="B31" s="300"/>
      <c r="C31" s="300"/>
      <c r="D31" s="300"/>
      <c r="E31" s="300"/>
      <c r="F31" s="300"/>
      <c r="G31" s="300"/>
      <c r="H31" s="300"/>
      <c r="I31" s="326"/>
      <c r="J31" s="326"/>
      <c r="K31" s="327"/>
      <c r="M31" s="59"/>
      <c r="N31" s="59"/>
    </row>
    <row r="32" spans="1:14" x14ac:dyDescent="0.2">
      <c r="A32" s="328" t="s">
        <v>209</v>
      </c>
      <c r="B32" s="329"/>
      <c r="C32" s="329"/>
      <c r="D32" s="329"/>
      <c r="E32" s="329"/>
      <c r="F32" s="329"/>
      <c r="G32" s="329"/>
      <c r="H32" s="330"/>
      <c r="I32" s="51">
        <v>25</v>
      </c>
      <c r="J32" s="183">
        <f>SUM(J33:J37)</f>
        <v>151329397</v>
      </c>
      <c r="K32" s="183">
        <f>SUM(K33:K37)</f>
        <v>-6210136</v>
      </c>
      <c r="M32" s="59"/>
      <c r="N32" s="59"/>
    </row>
    <row r="33" spans="1:14" ht="12.75" customHeight="1" x14ac:dyDescent="0.2">
      <c r="A33" s="325" t="s">
        <v>210</v>
      </c>
      <c r="B33" s="320"/>
      <c r="C33" s="320"/>
      <c r="D33" s="320"/>
      <c r="E33" s="320"/>
      <c r="F33" s="320"/>
      <c r="G33" s="320"/>
      <c r="H33" s="321"/>
      <c r="I33" s="51">
        <v>26</v>
      </c>
      <c r="J33" s="69">
        <v>-4939641</v>
      </c>
      <c r="K33" s="69">
        <v>-6224619</v>
      </c>
      <c r="M33" s="59"/>
      <c r="N33" s="59"/>
    </row>
    <row r="34" spans="1:14" ht="12.75" customHeight="1" x14ac:dyDescent="0.2">
      <c r="A34" s="325" t="s">
        <v>211</v>
      </c>
      <c r="B34" s="320"/>
      <c r="C34" s="320"/>
      <c r="D34" s="320"/>
      <c r="E34" s="320"/>
      <c r="F34" s="320"/>
      <c r="G34" s="320"/>
      <c r="H34" s="321"/>
      <c r="I34" s="51">
        <v>27</v>
      </c>
      <c r="J34" s="166">
        <v>0</v>
      </c>
      <c r="K34" s="166">
        <v>0</v>
      </c>
      <c r="M34" s="59"/>
      <c r="N34" s="59"/>
    </row>
    <row r="35" spans="1:14" ht="12.75" customHeight="1" x14ac:dyDescent="0.2">
      <c r="A35" s="325" t="s">
        <v>212</v>
      </c>
      <c r="B35" s="320"/>
      <c r="C35" s="320"/>
      <c r="D35" s="320"/>
      <c r="E35" s="320"/>
      <c r="F35" s="320"/>
      <c r="G35" s="320"/>
      <c r="H35" s="321"/>
      <c r="I35" s="51">
        <v>28</v>
      </c>
      <c r="J35" s="69">
        <v>156247370</v>
      </c>
      <c r="K35" s="166">
        <v>0</v>
      </c>
      <c r="M35" s="59"/>
      <c r="N35" s="59"/>
    </row>
    <row r="36" spans="1:14" x14ac:dyDescent="0.2">
      <c r="A36" s="325" t="s">
        <v>213</v>
      </c>
      <c r="B36" s="320"/>
      <c r="C36" s="320"/>
      <c r="D36" s="320"/>
      <c r="E36" s="320"/>
      <c r="F36" s="320"/>
      <c r="G36" s="320"/>
      <c r="H36" s="321"/>
      <c r="I36" s="51">
        <v>29</v>
      </c>
      <c r="J36" s="69">
        <v>21668</v>
      </c>
      <c r="K36" s="69">
        <v>14483</v>
      </c>
      <c r="M36" s="59"/>
      <c r="N36" s="59"/>
    </row>
    <row r="37" spans="1:14" x14ac:dyDescent="0.2">
      <c r="A37" s="325" t="s">
        <v>222</v>
      </c>
      <c r="B37" s="320"/>
      <c r="C37" s="320"/>
      <c r="D37" s="320"/>
      <c r="E37" s="320"/>
      <c r="F37" s="320"/>
      <c r="G37" s="320"/>
      <c r="H37" s="321"/>
      <c r="I37" s="51">
        <v>30</v>
      </c>
      <c r="J37" s="166">
        <v>0</v>
      </c>
      <c r="K37" s="166">
        <v>0</v>
      </c>
      <c r="M37" s="59"/>
      <c r="N37" s="59"/>
    </row>
    <row r="38" spans="1:14" x14ac:dyDescent="0.2">
      <c r="A38" s="279" t="s">
        <v>214</v>
      </c>
      <c r="B38" s="300"/>
      <c r="C38" s="300"/>
      <c r="D38" s="300"/>
      <c r="E38" s="300"/>
      <c r="F38" s="300"/>
      <c r="G38" s="300"/>
      <c r="H38" s="300"/>
      <c r="I38" s="326"/>
      <c r="J38" s="326"/>
      <c r="K38" s="327"/>
      <c r="M38" s="59"/>
      <c r="N38" s="59"/>
    </row>
    <row r="39" spans="1:14" x14ac:dyDescent="0.2">
      <c r="A39" s="328" t="s">
        <v>215</v>
      </c>
      <c r="B39" s="329"/>
      <c r="C39" s="329"/>
      <c r="D39" s="329"/>
      <c r="E39" s="329"/>
      <c r="F39" s="329"/>
      <c r="G39" s="329"/>
      <c r="H39" s="330"/>
      <c r="I39" s="64">
        <v>31</v>
      </c>
      <c r="J39" s="183">
        <f>SUM(J40:J45)</f>
        <v>-105306787</v>
      </c>
      <c r="K39" s="183">
        <f>SUM(K40:K45)</f>
        <v>-2313176</v>
      </c>
      <c r="M39" s="59"/>
      <c r="N39" s="59"/>
    </row>
    <row r="40" spans="1:14" x14ac:dyDescent="0.2">
      <c r="A40" s="325" t="s">
        <v>216</v>
      </c>
      <c r="B40" s="320"/>
      <c r="C40" s="320"/>
      <c r="D40" s="320"/>
      <c r="E40" s="320"/>
      <c r="F40" s="320"/>
      <c r="G40" s="320"/>
      <c r="H40" s="321"/>
      <c r="I40" s="51">
        <v>32</v>
      </c>
      <c r="J40" s="69">
        <v>-105306787</v>
      </c>
      <c r="K40" s="69">
        <v>-2313176</v>
      </c>
      <c r="M40" s="59"/>
      <c r="N40" s="59"/>
    </row>
    <row r="41" spans="1:14" x14ac:dyDescent="0.2">
      <c r="A41" s="325" t="s">
        <v>217</v>
      </c>
      <c r="B41" s="320"/>
      <c r="C41" s="320"/>
      <c r="D41" s="320"/>
      <c r="E41" s="320"/>
      <c r="F41" s="320"/>
      <c r="G41" s="320"/>
      <c r="H41" s="321"/>
      <c r="I41" s="51">
        <v>33</v>
      </c>
      <c r="J41" s="166">
        <v>0</v>
      </c>
      <c r="K41" s="166">
        <v>0</v>
      </c>
      <c r="M41" s="59"/>
      <c r="N41" s="59"/>
    </row>
    <row r="42" spans="1:14" x14ac:dyDescent="0.2">
      <c r="A42" s="325" t="s">
        <v>218</v>
      </c>
      <c r="B42" s="320"/>
      <c r="C42" s="320"/>
      <c r="D42" s="320"/>
      <c r="E42" s="320"/>
      <c r="F42" s="320"/>
      <c r="G42" s="320"/>
      <c r="H42" s="321"/>
      <c r="I42" s="51">
        <v>34</v>
      </c>
      <c r="J42" s="166">
        <v>0</v>
      </c>
      <c r="K42" s="166">
        <v>0</v>
      </c>
      <c r="M42" s="59"/>
      <c r="N42" s="59"/>
    </row>
    <row r="43" spans="1:14" x14ac:dyDescent="0.2">
      <c r="A43" s="325" t="s">
        <v>219</v>
      </c>
      <c r="B43" s="320"/>
      <c r="C43" s="320"/>
      <c r="D43" s="320"/>
      <c r="E43" s="320"/>
      <c r="F43" s="320"/>
      <c r="G43" s="320"/>
      <c r="H43" s="321"/>
      <c r="I43" s="51">
        <v>35</v>
      </c>
      <c r="J43" s="166">
        <v>0</v>
      </c>
      <c r="K43" s="166">
        <v>0</v>
      </c>
      <c r="M43" s="59"/>
      <c r="N43" s="59"/>
    </row>
    <row r="44" spans="1:14" x14ac:dyDescent="0.2">
      <c r="A44" s="325" t="s">
        <v>220</v>
      </c>
      <c r="B44" s="320"/>
      <c r="C44" s="320"/>
      <c r="D44" s="320"/>
      <c r="E44" s="320"/>
      <c r="F44" s="320"/>
      <c r="G44" s="320"/>
      <c r="H44" s="321"/>
      <c r="I44" s="51">
        <v>36</v>
      </c>
      <c r="J44" s="166">
        <v>0</v>
      </c>
      <c r="K44" s="166">
        <v>0</v>
      </c>
      <c r="M44" s="59"/>
      <c r="N44" s="59"/>
    </row>
    <row r="45" spans="1:14" x14ac:dyDescent="0.2">
      <c r="A45" s="325" t="s">
        <v>221</v>
      </c>
      <c r="B45" s="320"/>
      <c r="C45" s="320"/>
      <c r="D45" s="320"/>
      <c r="E45" s="320"/>
      <c r="F45" s="320"/>
      <c r="G45" s="320"/>
      <c r="H45" s="321"/>
      <c r="I45" s="51">
        <v>37</v>
      </c>
      <c r="J45" s="166">
        <v>0</v>
      </c>
      <c r="K45" s="166">
        <v>0</v>
      </c>
      <c r="M45" s="59"/>
      <c r="N45" s="59"/>
    </row>
    <row r="46" spans="1:14" ht="23.25" customHeight="1" x14ac:dyDescent="0.2">
      <c r="A46" s="319" t="s">
        <v>223</v>
      </c>
      <c r="B46" s="320"/>
      <c r="C46" s="320"/>
      <c r="D46" s="320"/>
      <c r="E46" s="320"/>
      <c r="F46" s="320"/>
      <c r="G46" s="320"/>
      <c r="H46" s="321"/>
      <c r="I46" s="51">
        <v>38</v>
      </c>
      <c r="J46" s="181">
        <f>J30+J32+J39</f>
        <v>14062266</v>
      </c>
      <c r="K46" s="181">
        <f>K30+K32+K39</f>
        <v>35479671.99999994</v>
      </c>
      <c r="M46" s="59"/>
      <c r="N46" s="59"/>
    </row>
    <row r="47" spans="1:14" x14ac:dyDescent="0.2">
      <c r="A47" s="325" t="s">
        <v>224</v>
      </c>
      <c r="B47" s="320"/>
      <c r="C47" s="320"/>
      <c r="D47" s="320"/>
      <c r="E47" s="320"/>
      <c r="F47" s="320"/>
      <c r="G47" s="320"/>
      <c r="H47" s="321"/>
      <c r="I47" s="51">
        <v>39</v>
      </c>
      <c r="J47" s="69">
        <v>-472981</v>
      </c>
      <c r="K47" s="69">
        <v>-1125526</v>
      </c>
      <c r="M47" s="59"/>
      <c r="N47" s="59"/>
    </row>
    <row r="48" spans="1:14" x14ac:dyDescent="0.2">
      <c r="A48" s="319" t="s">
        <v>225</v>
      </c>
      <c r="B48" s="320"/>
      <c r="C48" s="320"/>
      <c r="D48" s="320"/>
      <c r="E48" s="320"/>
      <c r="F48" s="320"/>
      <c r="G48" s="320"/>
      <c r="H48" s="321"/>
      <c r="I48" s="51">
        <v>40</v>
      </c>
      <c r="J48" s="181">
        <f>J46+J47</f>
        <v>13589285</v>
      </c>
      <c r="K48" s="181">
        <f>K46+K47</f>
        <v>34354145.99999994</v>
      </c>
      <c r="M48" s="59"/>
      <c r="N48" s="59"/>
    </row>
    <row r="49" spans="1:14" x14ac:dyDescent="0.2">
      <c r="A49" s="319" t="s">
        <v>226</v>
      </c>
      <c r="B49" s="320"/>
      <c r="C49" s="320"/>
      <c r="D49" s="320"/>
      <c r="E49" s="320"/>
      <c r="F49" s="320"/>
      <c r="G49" s="320"/>
      <c r="H49" s="321"/>
      <c r="I49" s="60">
        <v>41</v>
      </c>
      <c r="J49" s="68">
        <v>421479852</v>
      </c>
      <c r="K49" s="68">
        <v>460024014</v>
      </c>
      <c r="L49" s="76"/>
      <c r="M49" s="59"/>
      <c r="N49" s="59"/>
    </row>
    <row r="50" spans="1:14" x14ac:dyDescent="0.2">
      <c r="A50" s="322" t="s">
        <v>227</v>
      </c>
      <c r="B50" s="323"/>
      <c r="C50" s="323"/>
      <c r="D50" s="323"/>
      <c r="E50" s="323"/>
      <c r="F50" s="323"/>
      <c r="G50" s="323"/>
      <c r="H50" s="324"/>
      <c r="I50" s="52">
        <v>42</v>
      </c>
      <c r="J50" s="182">
        <f>IF(J48+J49&gt;=0,J48+J49,0)</f>
        <v>435069137</v>
      </c>
      <c r="K50" s="182">
        <f>IF(K48+K49&gt;=0,K48+K49,0)</f>
        <v>494378159.99999994</v>
      </c>
      <c r="M50" s="59"/>
      <c r="N50" s="59"/>
    </row>
    <row r="51" spans="1:14" s="53" customFormat="1" x14ac:dyDescent="0.2">
      <c r="J51" s="77"/>
      <c r="K51" s="78"/>
      <c r="L51" s="71"/>
    </row>
    <row r="52" spans="1:14" s="53" customFormat="1" x14ac:dyDescent="0.2">
      <c r="J52" s="139"/>
      <c r="K52" s="78"/>
      <c r="L52" s="71"/>
    </row>
    <row r="53" spans="1:14" s="53" customFormat="1" x14ac:dyDescent="0.2">
      <c r="J53" s="139"/>
      <c r="K53" s="77"/>
      <c r="L53" s="71"/>
    </row>
    <row r="54" spans="1:14" s="53" customFormat="1" x14ac:dyDescent="0.2">
      <c r="J54" s="77"/>
      <c r="K54" s="77"/>
      <c r="L54" s="71"/>
    </row>
    <row r="55" spans="1:14" s="53" customFormat="1" x14ac:dyDescent="0.2">
      <c r="J55" s="77"/>
      <c r="K55" s="77"/>
      <c r="L55" s="71"/>
    </row>
    <row r="56" spans="1:14" s="53" customFormat="1" x14ac:dyDescent="0.2">
      <c r="J56" s="77"/>
      <c r="K56" s="77"/>
      <c r="L56" s="71"/>
    </row>
    <row r="57" spans="1:14" s="53" customFormat="1" x14ac:dyDescent="0.2">
      <c r="J57" s="77"/>
      <c r="K57" s="77"/>
      <c r="L57" s="71"/>
    </row>
    <row r="58" spans="1:14" s="53" customFormat="1" x14ac:dyDescent="0.2">
      <c r="J58" s="77"/>
      <c r="K58" s="77"/>
      <c r="L58" s="71"/>
    </row>
    <row r="59" spans="1:14" s="53" customFormat="1" x14ac:dyDescent="0.2">
      <c r="J59" s="77"/>
      <c r="K59" s="77"/>
      <c r="L59" s="71"/>
    </row>
    <row r="60" spans="1:14" s="53" customFormat="1" x14ac:dyDescent="0.2">
      <c r="J60" s="77"/>
      <c r="K60" s="77"/>
      <c r="L60" s="71"/>
    </row>
    <row r="61" spans="1:14" s="53" customFormat="1" x14ac:dyDescent="0.2">
      <c r="J61" s="77"/>
      <c r="K61" s="77"/>
      <c r="L61" s="71"/>
    </row>
    <row r="62" spans="1:14" s="53" customFormat="1" x14ac:dyDescent="0.2">
      <c r="J62" s="77"/>
      <c r="K62" s="77"/>
      <c r="L62" s="71"/>
    </row>
    <row r="63" spans="1:14" s="53" customFormat="1" x14ac:dyDescent="0.2">
      <c r="J63" s="77"/>
      <c r="K63" s="77"/>
      <c r="L63" s="71"/>
    </row>
    <row r="64" spans="1:14" s="53" customFormat="1" x14ac:dyDescent="0.2">
      <c r="J64" s="77"/>
      <c r="K64" s="77"/>
      <c r="L64" s="71"/>
    </row>
    <row r="65" spans="10:12" s="53" customFormat="1" x14ac:dyDescent="0.2">
      <c r="J65" s="77"/>
      <c r="K65" s="77"/>
      <c r="L65" s="71"/>
    </row>
    <row r="66" spans="10:12" s="53" customFormat="1" x14ac:dyDescent="0.2">
      <c r="J66" s="77"/>
      <c r="K66" s="77"/>
      <c r="L66" s="71"/>
    </row>
    <row r="67" spans="10:12" s="53" customFormat="1" x14ac:dyDescent="0.2">
      <c r="J67" s="77"/>
      <c r="K67" s="77"/>
      <c r="L67" s="71"/>
    </row>
    <row r="68" spans="10:12" s="53" customFormat="1" x14ac:dyDescent="0.2">
      <c r="J68" s="77"/>
      <c r="K68" s="77"/>
      <c r="L68" s="71"/>
    </row>
    <row r="69" spans="10:12" s="53" customFormat="1" x14ac:dyDescent="0.2">
      <c r="J69" s="77"/>
      <c r="K69" s="77"/>
      <c r="L69" s="71"/>
    </row>
    <row r="70" spans="10:12" s="53" customFormat="1" x14ac:dyDescent="0.2">
      <c r="J70" s="77"/>
      <c r="K70" s="77"/>
      <c r="L70" s="71"/>
    </row>
    <row r="71" spans="10:12" s="53" customFormat="1" x14ac:dyDescent="0.2">
      <c r="J71" s="77"/>
      <c r="K71" s="77"/>
      <c r="L71" s="71"/>
    </row>
    <row r="72" spans="10:12" s="53" customFormat="1" x14ac:dyDescent="0.2">
      <c r="J72" s="77"/>
      <c r="K72" s="77"/>
      <c r="L72" s="71"/>
    </row>
    <row r="73" spans="10:12" s="53" customFormat="1" x14ac:dyDescent="0.2">
      <c r="J73" s="77"/>
      <c r="K73" s="77"/>
      <c r="L73" s="71"/>
    </row>
    <row r="74" spans="10:12" s="53" customFormat="1" x14ac:dyDescent="0.2">
      <c r="J74" s="77"/>
      <c r="K74" s="77"/>
      <c r="L74" s="71"/>
    </row>
    <row r="75" spans="10:12" s="53" customFormat="1" x14ac:dyDescent="0.2">
      <c r="J75" s="77"/>
      <c r="K75" s="77"/>
      <c r="L75" s="71"/>
    </row>
    <row r="76" spans="10:12" s="53" customFormat="1" x14ac:dyDescent="0.2">
      <c r="J76" s="77"/>
      <c r="K76" s="77"/>
      <c r="L76" s="71"/>
    </row>
    <row r="77" spans="10:12" s="53" customFormat="1" x14ac:dyDescent="0.2">
      <c r="J77" s="77"/>
      <c r="K77" s="77"/>
      <c r="L77" s="71"/>
    </row>
    <row r="78" spans="10:12" s="53" customFormat="1" x14ac:dyDescent="0.2">
      <c r="J78" s="77"/>
      <c r="K78" s="77"/>
      <c r="L78" s="71"/>
    </row>
    <row r="79" spans="10:12" s="53" customFormat="1" x14ac:dyDescent="0.2">
      <c r="J79" s="77"/>
      <c r="K79" s="77"/>
      <c r="L79" s="71"/>
    </row>
    <row r="80" spans="10:12" s="53" customFormat="1" x14ac:dyDescent="0.2">
      <c r="J80" s="77"/>
      <c r="K80" s="77"/>
      <c r="L80" s="71"/>
    </row>
    <row r="81" spans="10:12" s="53" customFormat="1" x14ac:dyDescent="0.2">
      <c r="J81" s="77"/>
      <c r="K81" s="77"/>
      <c r="L81" s="71"/>
    </row>
    <row r="82" spans="10:12" s="53" customFormat="1" x14ac:dyDescent="0.2">
      <c r="J82" s="77"/>
      <c r="K82" s="77"/>
      <c r="L82" s="71"/>
    </row>
    <row r="83" spans="10:12" s="53" customFormat="1" x14ac:dyDescent="0.2">
      <c r="J83" s="77"/>
      <c r="K83" s="77"/>
      <c r="L83" s="71"/>
    </row>
    <row r="84" spans="10:12" s="53" customFormat="1" x14ac:dyDescent="0.2">
      <c r="J84" s="77"/>
      <c r="K84" s="77"/>
      <c r="L84" s="71"/>
    </row>
    <row r="85" spans="10:12" s="53" customFormat="1" x14ac:dyDescent="0.2">
      <c r="J85" s="77"/>
      <c r="K85" s="77"/>
      <c r="L85" s="71"/>
    </row>
    <row r="86" spans="10:12" s="53" customFormat="1" x14ac:dyDescent="0.2">
      <c r="J86" s="77"/>
      <c r="K86" s="77"/>
      <c r="L86" s="71"/>
    </row>
    <row r="87" spans="10:12" s="53" customFormat="1" x14ac:dyDescent="0.2">
      <c r="J87" s="77"/>
      <c r="K87" s="77"/>
      <c r="L87" s="71"/>
    </row>
    <row r="88" spans="10:12" s="53" customFormat="1" x14ac:dyDescent="0.2">
      <c r="J88" s="77"/>
      <c r="K88" s="77"/>
      <c r="L88" s="71"/>
    </row>
    <row r="89" spans="10:12" s="53" customFormat="1" x14ac:dyDescent="0.2">
      <c r="J89" s="77"/>
      <c r="K89" s="77"/>
      <c r="L89" s="71"/>
    </row>
    <row r="90" spans="10:12" s="53" customFormat="1" x14ac:dyDescent="0.2">
      <c r="J90" s="77"/>
      <c r="K90" s="77"/>
      <c r="L90" s="71"/>
    </row>
    <row r="91" spans="10:12" s="53" customFormat="1" x14ac:dyDescent="0.2">
      <c r="J91" s="77"/>
      <c r="K91" s="77"/>
      <c r="L91" s="71"/>
    </row>
    <row r="92" spans="10:12" s="53" customFormat="1" x14ac:dyDescent="0.2">
      <c r="J92" s="77"/>
      <c r="K92" s="77"/>
      <c r="L92" s="71"/>
    </row>
    <row r="93" spans="10:12" s="53" customFormat="1" x14ac:dyDescent="0.2">
      <c r="J93" s="77"/>
      <c r="K93" s="77"/>
      <c r="L93" s="71"/>
    </row>
    <row r="94" spans="10:12" s="53" customFormat="1" x14ac:dyDescent="0.2">
      <c r="J94" s="77"/>
      <c r="K94" s="77"/>
      <c r="L94" s="71"/>
    </row>
    <row r="95" spans="10:12" s="53" customFormat="1" x14ac:dyDescent="0.2">
      <c r="J95" s="77"/>
      <c r="K95" s="77"/>
      <c r="L95" s="71"/>
    </row>
    <row r="96" spans="10:12" s="53" customFormat="1" x14ac:dyDescent="0.2">
      <c r="J96" s="77"/>
      <c r="K96" s="77"/>
      <c r="L96" s="71"/>
    </row>
    <row r="97" spans="10:12" s="53" customFormat="1" x14ac:dyDescent="0.2">
      <c r="J97" s="77"/>
      <c r="K97" s="77"/>
      <c r="L97" s="71"/>
    </row>
    <row r="98" spans="10:12" s="53" customFormat="1" x14ac:dyDescent="0.2">
      <c r="J98" s="77"/>
      <c r="K98" s="77"/>
      <c r="L98" s="71"/>
    </row>
    <row r="99" spans="10:12" s="53" customFormat="1" x14ac:dyDescent="0.2">
      <c r="J99" s="77"/>
      <c r="K99" s="77"/>
      <c r="L99" s="71"/>
    </row>
    <row r="100" spans="10:12" s="53" customFormat="1" x14ac:dyDescent="0.2">
      <c r="J100" s="77"/>
      <c r="K100" s="77"/>
      <c r="L100" s="71"/>
    </row>
    <row r="101" spans="10:12" s="53" customFormat="1" x14ac:dyDescent="0.2">
      <c r="J101" s="77"/>
      <c r="K101" s="77"/>
      <c r="L101" s="71"/>
    </row>
    <row r="102" spans="10:12" s="53" customFormat="1" x14ac:dyDescent="0.2">
      <c r="J102" s="77"/>
      <c r="K102" s="77"/>
      <c r="L102" s="71"/>
    </row>
    <row r="103" spans="10:12" s="53" customFormat="1" x14ac:dyDescent="0.2">
      <c r="J103" s="77"/>
      <c r="K103" s="77"/>
      <c r="L103" s="71"/>
    </row>
    <row r="104" spans="10:12" s="53" customFormat="1" x14ac:dyDescent="0.2">
      <c r="J104" s="77"/>
      <c r="K104" s="77"/>
      <c r="L104" s="71"/>
    </row>
    <row r="105" spans="10:12" s="53" customFormat="1" x14ac:dyDescent="0.2">
      <c r="J105" s="77"/>
      <c r="K105" s="77"/>
      <c r="L105" s="71"/>
    </row>
    <row r="106" spans="10:12" s="53" customFormat="1" x14ac:dyDescent="0.2">
      <c r="J106" s="77"/>
      <c r="K106" s="77"/>
      <c r="L106" s="71"/>
    </row>
    <row r="107" spans="10:12" s="53" customFormat="1" x14ac:dyDescent="0.2">
      <c r="J107" s="77"/>
      <c r="K107" s="77"/>
      <c r="L107" s="71"/>
    </row>
    <row r="108" spans="10:12" s="53" customFormat="1" x14ac:dyDescent="0.2">
      <c r="J108" s="77"/>
      <c r="K108" s="77"/>
      <c r="L108" s="71"/>
    </row>
    <row r="109" spans="10:12" s="53" customFormat="1" x14ac:dyDescent="0.2">
      <c r="J109" s="77"/>
      <c r="K109" s="77"/>
      <c r="L109" s="71"/>
    </row>
    <row r="110" spans="10:12" s="53" customFormat="1" x14ac:dyDescent="0.2">
      <c r="J110" s="77"/>
      <c r="K110" s="77"/>
      <c r="L110" s="71"/>
    </row>
  </sheetData>
  <protectedRanges>
    <protectedRange sqref="E3:F3" name="Range1_1_1"/>
    <protectedRange sqref="H3:I3" name="Range1_3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15:K22 J24:K27 J8:K13 J29:K30 J47:K47 J33:K37 J40:K45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A23" sqref="A2:L23"/>
    </sheetView>
  </sheetViews>
  <sheetFormatPr defaultColWidth="9.140625" defaultRowHeight="12.75" x14ac:dyDescent="0.2"/>
  <cols>
    <col min="1" max="2" width="9.140625" style="46"/>
    <col min="3" max="3" width="27.28515625" style="46" customWidth="1"/>
    <col min="4" max="4" width="9.140625" style="46"/>
    <col min="5" max="12" width="17.7109375" style="46" customWidth="1"/>
    <col min="13" max="16384" width="9.140625" style="46"/>
  </cols>
  <sheetData>
    <row r="2" spans="1:12" ht="15.75" x14ac:dyDescent="0.25">
      <c r="A2" s="331" t="s">
        <v>159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</row>
    <row r="3" spans="1:12" ht="12.75" customHeight="1" x14ac:dyDescent="0.2">
      <c r="C3" s="257" t="s">
        <v>150</v>
      </c>
      <c r="D3" s="258"/>
      <c r="E3" s="304" t="s">
        <v>284</v>
      </c>
      <c r="F3" s="305"/>
      <c r="G3" s="143" t="s">
        <v>151</v>
      </c>
      <c r="H3" s="259" t="s">
        <v>283</v>
      </c>
      <c r="I3" s="260"/>
      <c r="K3" s="332" t="s">
        <v>49</v>
      </c>
      <c r="L3" s="307"/>
    </row>
    <row r="4" spans="1:12" ht="12.75" customHeight="1" x14ac:dyDescent="0.2">
      <c r="A4" s="344" t="s">
        <v>75</v>
      </c>
      <c r="B4" s="344"/>
      <c r="C4" s="344"/>
      <c r="D4" s="360" t="s">
        <v>146</v>
      </c>
      <c r="E4" s="345" t="s">
        <v>167</v>
      </c>
      <c r="F4" s="361"/>
      <c r="G4" s="361"/>
      <c r="H4" s="361"/>
      <c r="I4" s="361"/>
      <c r="J4" s="361"/>
      <c r="K4" s="345" t="s">
        <v>165</v>
      </c>
      <c r="L4" s="345" t="s">
        <v>166</v>
      </c>
    </row>
    <row r="5" spans="1:12" ht="22.5" x14ac:dyDescent="0.2">
      <c r="A5" s="359"/>
      <c r="B5" s="359"/>
      <c r="C5" s="359"/>
      <c r="D5" s="361"/>
      <c r="E5" s="61" t="s">
        <v>160</v>
      </c>
      <c r="F5" s="61" t="s">
        <v>161</v>
      </c>
      <c r="G5" s="61" t="s">
        <v>162</v>
      </c>
      <c r="H5" s="61" t="s">
        <v>163</v>
      </c>
      <c r="I5" s="61" t="s">
        <v>273</v>
      </c>
      <c r="J5" s="142" t="s">
        <v>164</v>
      </c>
      <c r="K5" s="345"/>
      <c r="L5" s="345"/>
    </row>
    <row r="6" spans="1:12" x14ac:dyDescent="0.2">
      <c r="A6" s="356">
        <v>1</v>
      </c>
      <c r="B6" s="356"/>
      <c r="C6" s="356"/>
      <c r="D6" s="62">
        <v>2</v>
      </c>
      <c r="E6" s="63" t="s">
        <v>1</v>
      </c>
      <c r="F6" s="63" t="s">
        <v>2</v>
      </c>
      <c r="G6" s="63" t="s">
        <v>3</v>
      </c>
      <c r="H6" s="63" t="s">
        <v>4</v>
      </c>
      <c r="I6" s="63" t="s">
        <v>5</v>
      </c>
      <c r="J6" s="63" t="s">
        <v>6</v>
      </c>
      <c r="K6" s="63" t="s">
        <v>7</v>
      </c>
      <c r="L6" s="63" t="s">
        <v>8</v>
      </c>
    </row>
    <row r="7" spans="1:12" x14ac:dyDescent="0.2">
      <c r="A7" s="357" t="s">
        <v>289</v>
      </c>
      <c r="B7" s="358"/>
      <c r="C7" s="358"/>
      <c r="D7" s="64">
        <v>1</v>
      </c>
      <c r="E7" s="158">
        <v>1214775000</v>
      </c>
      <c r="F7" s="158">
        <v>-477000</v>
      </c>
      <c r="G7" s="158">
        <v>463996899</v>
      </c>
      <c r="H7" s="158">
        <v>130368702</v>
      </c>
      <c r="I7" s="158">
        <v>7898428</v>
      </c>
      <c r="J7" s="158">
        <v>94257214</v>
      </c>
      <c r="K7" s="184">
        <v>0</v>
      </c>
      <c r="L7" s="185">
        <v>1910819243</v>
      </c>
    </row>
    <row r="8" spans="1:12" ht="22.5" customHeight="1" x14ac:dyDescent="0.2">
      <c r="A8" s="348" t="s">
        <v>168</v>
      </c>
      <c r="B8" s="349"/>
      <c r="C8" s="349"/>
      <c r="D8" s="51">
        <v>2</v>
      </c>
      <c r="E8" s="172">
        <v>0</v>
      </c>
      <c r="F8" s="172">
        <v>0</v>
      </c>
      <c r="G8" s="159">
        <v>-57233443</v>
      </c>
      <c r="H8" s="172">
        <v>0</v>
      </c>
      <c r="I8" s="172">
        <v>0</v>
      </c>
      <c r="J8" s="172">
        <v>0</v>
      </c>
      <c r="K8" s="172"/>
      <c r="L8" s="186">
        <v>-57233443</v>
      </c>
    </row>
    <row r="9" spans="1:12" ht="15.75" customHeight="1" x14ac:dyDescent="0.2">
      <c r="A9" s="350" t="s">
        <v>290</v>
      </c>
      <c r="B9" s="351"/>
      <c r="C9" s="351"/>
      <c r="D9" s="51">
        <v>3</v>
      </c>
      <c r="E9" s="187">
        <v>1214775000</v>
      </c>
      <c r="F9" s="187">
        <v>-477000</v>
      </c>
      <c r="G9" s="187">
        <v>406763456</v>
      </c>
      <c r="H9" s="187">
        <v>130368702</v>
      </c>
      <c r="I9" s="187">
        <v>7898428</v>
      </c>
      <c r="J9" s="187">
        <v>94257214</v>
      </c>
      <c r="K9" s="188">
        <v>0</v>
      </c>
      <c r="L9" s="187">
        <v>1853585800</v>
      </c>
    </row>
    <row r="10" spans="1:12" ht="14.25" customHeight="1" x14ac:dyDescent="0.2">
      <c r="A10" s="348" t="s">
        <v>169</v>
      </c>
      <c r="B10" s="349"/>
      <c r="C10" s="349"/>
      <c r="D10" s="51">
        <v>4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172">
        <v>0</v>
      </c>
      <c r="K10" s="172"/>
      <c r="L10" s="189">
        <v>0</v>
      </c>
    </row>
    <row r="11" spans="1:12" ht="21.75" customHeight="1" x14ac:dyDescent="0.2">
      <c r="A11" s="348" t="s">
        <v>170</v>
      </c>
      <c r="B11" s="349"/>
      <c r="C11" s="349"/>
      <c r="D11" s="51">
        <v>5</v>
      </c>
      <c r="E11" s="172">
        <v>0</v>
      </c>
      <c r="F11" s="172">
        <v>0</v>
      </c>
      <c r="G11" s="172">
        <v>0</v>
      </c>
      <c r="H11" s="172">
        <v>0</v>
      </c>
      <c r="I11" s="172">
        <v>0</v>
      </c>
      <c r="J11" s="159">
        <v>10789185</v>
      </c>
      <c r="K11" s="172"/>
      <c r="L11" s="186">
        <v>10789185</v>
      </c>
    </row>
    <row r="12" spans="1:12" ht="22.5" customHeight="1" x14ac:dyDescent="0.2">
      <c r="A12" s="348" t="s">
        <v>171</v>
      </c>
      <c r="B12" s="349"/>
      <c r="C12" s="349"/>
      <c r="D12" s="51">
        <v>6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59">
        <v>-1864850</v>
      </c>
      <c r="K12" s="172"/>
      <c r="L12" s="186">
        <v>-1864850</v>
      </c>
    </row>
    <row r="13" spans="1:12" ht="14.25" customHeight="1" x14ac:dyDescent="0.2">
      <c r="A13" s="348" t="s">
        <v>172</v>
      </c>
      <c r="B13" s="349"/>
      <c r="C13" s="349"/>
      <c r="D13" s="51">
        <v>7</v>
      </c>
      <c r="E13" s="172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/>
      <c r="L13" s="189">
        <v>0</v>
      </c>
    </row>
    <row r="14" spans="1:12" ht="24" customHeight="1" x14ac:dyDescent="0.2">
      <c r="A14" s="350" t="s">
        <v>173</v>
      </c>
      <c r="B14" s="351"/>
      <c r="C14" s="351"/>
      <c r="D14" s="51">
        <v>8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87">
        <v>8924335</v>
      </c>
      <c r="K14" s="188">
        <v>0</v>
      </c>
      <c r="L14" s="187">
        <v>8924335</v>
      </c>
    </row>
    <row r="15" spans="1:12" x14ac:dyDescent="0.2">
      <c r="A15" s="348" t="s">
        <v>272</v>
      </c>
      <c r="B15" s="349"/>
      <c r="C15" s="349"/>
      <c r="D15" s="51">
        <v>9</v>
      </c>
      <c r="E15" s="172">
        <v>0</v>
      </c>
      <c r="F15" s="172">
        <v>0</v>
      </c>
      <c r="G15" s="172">
        <v>0</v>
      </c>
      <c r="H15" s="172">
        <v>0</v>
      </c>
      <c r="I15" s="159">
        <v>67669663</v>
      </c>
      <c r="J15" s="172">
        <v>0</v>
      </c>
      <c r="K15" s="172"/>
      <c r="L15" s="186">
        <v>67669663</v>
      </c>
    </row>
    <row r="16" spans="1:12" ht="27.75" customHeight="1" x14ac:dyDescent="0.2">
      <c r="A16" s="350" t="s">
        <v>174</v>
      </c>
      <c r="B16" s="351"/>
      <c r="C16" s="351"/>
      <c r="D16" s="51">
        <v>10</v>
      </c>
      <c r="E16" s="188">
        <v>0</v>
      </c>
      <c r="F16" s="188">
        <v>0</v>
      </c>
      <c r="G16" s="188">
        <v>0</v>
      </c>
      <c r="H16" s="188">
        <v>0</v>
      </c>
      <c r="I16" s="187">
        <v>67669663</v>
      </c>
      <c r="J16" s="187">
        <v>8924335</v>
      </c>
      <c r="K16" s="188">
        <v>0</v>
      </c>
      <c r="L16" s="187">
        <v>76593998</v>
      </c>
    </row>
    <row r="17" spans="1:12" x14ac:dyDescent="0.2">
      <c r="A17" s="348" t="s">
        <v>175</v>
      </c>
      <c r="B17" s="349"/>
      <c r="C17" s="349"/>
      <c r="D17" s="51">
        <v>11</v>
      </c>
      <c r="E17" s="172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/>
      <c r="L17" s="189">
        <v>0</v>
      </c>
    </row>
    <row r="18" spans="1:12" x14ac:dyDescent="0.2">
      <c r="A18" s="348" t="s">
        <v>176</v>
      </c>
      <c r="B18" s="349"/>
      <c r="C18" s="349"/>
      <c r="D18" s="51">
        <v>12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/>
      <c r="L18" s="189">
        <v>0</v>
      </c>
    </row>
    <row r="19" spans="1:12" x14ac:dyDescent="0.2">
      <c r="A19" s="348" t="s">
        <v>177</v>
      </c>
      <c r="B19" s="349"/>
      <c r="C19" s="349"/>
      <c r="D19" s="51">
        <v>13</v>
      </c>
      <c r="E19" s="172">
        <v>0</v>
      </c>
      <c r="F19" s="172">
        <v>0</v>
      </c>
      <c r="G19" s="159">
        <v>8333460</v>
      </c>
      <c r="H19" s="200">
        <v>-435033</v>
      </c>
      <c r="I19" s="159">
        <v>-7898428</v>
      </c>
      <c r="J19" s="172">
        <v>0</v>
      </c>
      <c r="K19" s="172"/>
      <c r="L19" s="189">
        <v>0</v>
      </c>
    </row>
    <row r="20" spans="1:12" x14ac:dyDescent="0.2">
      <c r="A20" s="348" t="s">
        <v>178</v>
      </c>
      <c r="B20" s="349"/>
      <c r="C20" s="349"/>
      <c r="D20" s="51">
        <v>14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/>
      <c r="L20" s="189">
        <v>0</v>
      </c>
    </row>
    <row r="21" spans="1:12" x14ac:dyDescent="0.2">
      <c r="A21" s="348" t="s">
        <v>179</v>
      </c>
      <c r="B21" s="349"/>
      <c r="C21" s="349"/>
      <c r="D21" s="51">
        <v>15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2"/>
      <c r="L21" s="189">
        <v>0</v>
      </c>
    </row>
    <row r="22" spans="1:12" x14ac:dyDescent="0.2">
      <c r="A22" s="350" t="s">
        <v>180</v>
      </c>
      <c r="B22" s="351"/>
      <c r="C22" s="351"/>
      <c r="D22" s="51">
        <v>16</v>
      </c>
      <c r="E22" s="188">
        <v>0</v>
      </c>
      <c r="F22" s="188">
        <v>0</v>
      </c>
      <c r="G22" s="188">
        <v>0</v>
      </c>
      <c r="H22" s="188">
        <v>0</v>
      </c>
      <c r="I22" s="188">
        <v>0</v>
      </c>
      <c r="J22" s="188">
        <v>0</v>
      </c>
      <c r="K22" s="188">
        <v>0</v>
      </c>
      <c r="L22" s="188">
        <v>0</v>
      </c>
    </row>
    <row r="23" spans="1:12" ht="25.5" customHeight="1" x14ac:dyDescent="0.2">
      <c r="A23" s="354" t="s">
        <v>282</v>
      </c>
      <c r="B23" s="355"/>
      <c r="C23" s="355"/>
      <c r="D23" s="52">
        <v>17</v>
      </c>
      <c r="E23" s="190">
        <v>1214775000</v>
      </c>
      <c r="F23" s="190">
        <v>-477000</v>
      </c>
      <c r="G23" s="190">
        <v>415096916</v>
      </c>
      <c r="H23" s="190">
        <v>129933669</v>
      </c>
      <c r="I23" s="190">
        <v>67669663</v>
      </c>
      <c r="J23" s="190">
        <v>103181549</v>
      </c>
      <c r="K23" s="191">
        <v>0</v>
      </c>
      <c r="L23" s="190">
        <v>1930179797</v>
      </c>
    </row>
    <row r="24" spans="1:12" x14ac:dyDescent="0.2">
      <c r="A24" s="352"/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</row>
    <row r="25" spans="1:12" x14ac:dyDescent="0.2">
      <c r="J25" s="73"/>
    </row>
    <row r="26" spans="1:12" s="65" customFormat="1" x14ac:dyDescent="0.2">
      <c r="E26" s="76"/>
      <c r="J26" s="76"/>
      <c r="L26" s="76"/>
    </row>
    <row r="27" spans="1:12" s="65" customFormat="1" x14ac:dyDescent="0.2"/>
    <row r="28" spans="1:12" s="65" customFormat="1" ht="12.75" customHeight="1" x14ac:dyDescent="0.2"/>
    <row r="29" spans="1:12" s="65" customFormat="1" x14ac:dyDescent="0.2"/>
    <row r="30" spans="1:12" s="65" customFormat="1" x14ac:dyDescent="0.2"/>
    <row r="31" spans="1:12" s="65" customFormat="1" x14ac:dyDescent="0.2"/>
    <row r="32" spans="1:12" s="65" customFormat="1" x14ac:dyDescent="0.2"/>
    <row r="33" spans="2:4" x14ac:dyDescent="0.2">
      <c r="B33" s="65"/>
      <c r="C33" s="65"/>
      <c r="D33" s="65"/>
    </row>
    <row r="34" spans="2:4" x14ac:dyDescent="0.2">
      <c r="B34" s="65"/>
      <c r="C34" s="65"/>
      <c r="D34" s="65"/>
    </row>
    <row r="35" spans="2:4" x14ac:dyDescent="0.2">
      <c r="B35" s="65"/>
      <c r="C35" s="65"/>
      <c r="D35" s="65"/>
    </row>
    <row r="36" spans="2:4" x14ac:dyDescent="0.2">
      <c r="B36" s="65"/>
      <c r="C36" s="65"/>
      <c r="D36" s="65"/>
    </row>
    <row r="37" spans="2:4" x14ac:dyDescent="0.2">
      <c r="B37" s="65"/>
      <c r="C37" s="65"/>
      <c r="D37" s="65"/>
    </row>
    <row r="38" spans="2:4" x14ac:dyDescent="0.2">
      <c r="B38" s="65"/>
      <c r="C38" s="65"/>
      <c r="D38" s="65"/>
    </row>
    <row r="39" spans="2:4" x14ac:dyDescent="0.2">
      <c r="B39" s="65"/>
      <c r="C39" s="65"/>
      <c r="D39" s="65"/>
    </row>
    <row r="40" spans="2:4" x14ac:dyDescent="0.2">
      <c r="B40" s="65"/>
      <c r="C40" s="65"/>
      <c r="D40" s="65"/>
    </row>
    <row r="41" spans="2:4" x14ac:dyDescent="0.2">
      <c r="B41" s="65"/>
      <c r="C41" s="65"/>
      <c r="D41" s="65"/>
    </row>
    <row r="42" spans="2:4" x14ac:dyDescent="0.2">
      <c r="B42" s="65"/>
      <c r="C42" s="65"/>
      <c r="D42" s="65"/>
    </row>
    <row r="43" spans="2:4" x14ac:dyDescent="0.2">
      <c r="B43" s="65"/>
      <c r="C43" s="65"/>
      <c r="D43" s="65"/>
    </row>
  </sheetData>
  <protectedRanges>
    <protectedRange sqref="E3:F3" name="Range1_1_1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0:L13 E17:L21 E15:L1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opLeftCell="A136" zoomScaleNormal="100" workbookViewId="0">
      <selection activeCell="B16" sqref="B16"/>
    </sheetView>
  </sheetViews>
  <sheetFormatPr defaultColWidth="9.140625" defaultRowHeight="12.75" x14ac:dyDescent="0.2"/>
  <cols>
    <col min="1" max="1" width="51.5703125" style="120" customWidth="1"/>
    <col min="2" max="3" width="27.7109375" style="83" customWidth="1"/>
    <col min="4" max="5" width="27.7109375" style="84" customWidth="1"/>
    <col min="6" max="6" width="12.7109375" style="65" bestFit="1" customWidth="1"/>
    <col min="7" max="8" width="20.7109375" style="65" customWidth="1"/>
    <col min="9" max="16384" width="9.140625" style="65"/>
  </cols>
  <sheetData>
    <row r="1" spans="1:5" x14ac:dyDescent="0.2">
      <c r="A1" s="111"/>
    </row>
    <row r="2" spans="1:5" x14ac:dyDescent="0.2">
      <c r="A2" s="111"/>
    </row>
    <row r="3" spans="1:5" x14ac:dyDescent="0.2">
      <c r="A3" s="111"/>
    </row>
    <row r="4" spans="1:5" x14ac:dyDescent="0.2">
      <c r="A4" s="111"/>
    </row>
    <row r="5" spans="1:5" x14ac:dyDescent="0.2">
      <c r="A5" s="112" t="s">
        <v>72</v>
      </c>
      <c r="B5" s="85"/>
      <c r="C5" s="85"/>
      <c r="D5" s="86"/>
      <c r="E5" s="86"/>
    </row>
    <row r="6" spans="1:5" x14ac:dyDescent="0.2">
      <c r="A6" s="111"/>
    </row>
    <row r="7" spans="1:5" ht="13.5" thickBot="1" x14ac:dyDescent="0.25">
      <c r="A7" s="113" t="s">
        <v>19</v>
      </c>
      <c r="E7" s="94" t="s">
        <v>49</v>
      </c>
    </row>
    <row r="8" spans="1:5" ht="13.5" thickBot="1" x14ac:dyDescent="0.25">
      <c r="A8" s="87"/>
      <c r="B8" s="362" t="s">
        <v>291</v>
      </c>
      <c r="C8" s="363"/>
      <c r="D8" s="362" t="s">
        <v>286</v>
      </c>
      <c r="E8" s="363"/>
    </row>
    <row r="9" spans="1:5" ht="13.5" thickBot="1" x14ac:dyDescent="0.25">
      <c r="A9" s="88"/>
      <c r="B9" s="89" t="s">
        <v>152</v>
      </c>
      <c r="C9" s="89" t="s">
        <v>153</v>
      </c>
      <c r="D9" s="89" t="s">
        <v>152</v>
      </c>
      <c r="E9" s="89" t="s">
        <v>153</v>
      </c>
    </row>
    <row r="10" spans="1:5" x14ac:dyDescent="0.2">
      <c r="A10" s="90" t="s">
        <v>20</v>
      </c>
      <c r="B10" s="127">
        <v>145299602</v>
      </c>
      <c r="C10" s="127">
        <v>145299602</v>
      </c>
      <c r="D10" s="127">
        <v>133285446</v>
      </c>
      <c r="E10" s="127">
        <v>133285446</v>
      </c>
    </row>
    <row r="11" spans="1:5" x14ac:dyDescent="0.2">
      <c r="A11" s="117" t="s">
        <v>21</v>
      </c>
      <c r="B11" s="124">
        <v>-609432</v>
      </c>
      <c r="C11" s="124">
        <v>-609432</v>
      </c>
      <c r="D11" s="124">
        <v>339249</v>
      </c>
      <c r="E11" s="124">
        <v>339249</v>
      </c>
    </row>
    <row r="12" spans="1:5" ht="13.5" thickBot="1" x14ac:dyDescent="0.25">
      <c r="A12" s="91" t="s">
        <v>278</v>
      </c>
      <c r="B12" s="124">
        <v>27857106</v>
      </c>
      <c r="C12" s="124">
        <v>27857106</v>
      </c>
      <c r="D12" s="124">
        <v>20078275</v>
      </c>
      <c r="E12" s="124">
        <v>20078275</v>
      </c>
    </row>
    <row r="13" spans="1:5" ht="13.5" thickBot="1" x14ac:dyDescent="0.25">
      <c r="A13" s="123" t="s">
        <v>30</v>
      </c>
      <c r="B13" s="93">
        <f>SUM(B10:B12)</f>
        <v>172547276</v>
      </c>
      <c r="C13" s="93">
        <f>SUM(C10:C12)</f>
        <v>172547276</v>
      </c>
      <c r="D13" s="93">
        <f>SUM(D10:D12)</f>
        <v>153702970</v>
      </c>
      <c r="E13" s="93">
        <f>SUM(E10:E12)</f>
        <v>153702970</v>
      </c>
    </row>
    <row r="14" spans="1:5" x14ac:dyDescent="0.2">
      <c r="B14" s="85"/>
      <c r="C14" s="85"/>
      <c r="D14" s="85"/>
      <c r="E14" s="85"/>
    </row>
    <row r="15" spans="1:5" x14ac:dyDescent="0.2">
      <c r="D15" s="83"/>
      <c r="E15" s="83"/>
    </row>
    <row r="16" spans="1:5" ht="13.5" thickBot="1" x14ac:dyDescent="0.25">
      <c r="A16" s="113" t="s">
        <v>28</v>
      </c>
      <c r="D16" s="83"/>
      <c r="E16" s="94" t="s">
        <v>49</v>
      </c>
    </row>
    <row r="17" spans="1:8" ht="13.5" thickBot="1" x14ac:dyDescent="0.25">
      <c r="A17" s="87"/>
      <c r="B17" s="362" t="s">
        <v>291</v>
      </c>
      <c r="C17" s="363"/>
      <c r="D17" s="362" t="s">
        <v>286</v>
      </c>
      <c r="E17" s="363"/>
    </row>
    <row r="18" spans="1:8" ht="13.5" thickBot="1" x14ac:dyDescent="0.25">
      <c r="A18" s="95"/>
      <c r="B18" s="89" t="s">
        <v>152</v>
      </c>
      <c r="C18" s="89" t="s">
        <v>153</v>
      </c>
      <c r="D18" s="89" t="s">
        <v>152</v>
      </c>
      <c r="E18" s="89" t="s">
        <v>153</v>
      </c>
    </row>
    <row r="19" spans="1:8" x14ac:dyDescent="0.2">
      <c r="A19" s="117" t="s">
        <v>22</v>
      </c>
      <c r="B19" s="127">
        <v>5912448</v>
      </c>
      <c r="C19" s="127">
        <v>5912448</v>
      </c>
      <c r="D19" s="127">
        <v>2904801</v>
      </c>
      <c r="E19" s="127">
        <v>2904801</v>
      </c>
    </row>
    <row r="20" spans="1:8" ht="13.5" thickBot="1" x14ac:dyDescent="0.25">
      <c r="A20" s="117" t="s">
        <v>21</v>
      </c>
      <c r="B20" s="92">
        <v>32816260</v>
      </c>
      <c r="C20" s="92">
        <v>32816260</v>
      </c>
      <c r="D20" s="92">
        <v>25351528</v>
      </c>
      <c r="E20" s="92">
        <v>25351528</v>
      </c>
    </row>
    <row r="21" spans="1:8" ht="13.5" thickBot="1" x14ac:dyDescent="0.25">
      <c r="A21" s="123" t="s">
        <v>30</v>
      </c>
      <c r="B21" s="97">
        <f>SUM(B19:B20)</f>
        <v>38728708</v>
      </c>
      <c r="C21" s="97">
        <f>SUM(C19:C20)</f>
        <v>38728708</v>
      </c>
      <c r="D21" s="97">
        <f>SUM(D19:D20)</f>
        <v>28256329</v>
      </c>
      <c r="E21" s="97">
        <f>SUM(E19:E20)</f>
        <v>28256329</v>
      </c>
    </row>
    <row r="22" spans="1:8" x14ac:dyDescent="0.2">
      <c r="B22" s="85"/>
      <c r="C22" s="85"/>
      <c r="D22" s="85"/>
      <c r="E22" s="85"/>
    </row>
    <row r="23" spans="1:8" x14ac:dyDescent="0.2">
      <c r="D23" s="83"/>
      <c r="E23" s="83"/>
    </row>
    <row r="24" spans="1:8" ht="13.5" thickBot="1" x14ac:dyDescent="0.25">
      <c r="A24" s="113" t="s">
        <v>27</v>
      </c>
      <c r="D24" s="83"/>
      <c r="E24" s="94" t="s">
        <v>49</v>
      </c>
    </row>
    <row r="25" spans="1:8" ht="13.5" thickBot="1" x14ac:dyDescent="0.25">
      <c r="A25" s="87"/>
      <c r="B25" s="362" t="s">
        <v>291</v>
      </c>
      <c r="C25" s="363"/>
      <c r="D25" s="362" t="s">
        <v>286</v>
      </c>
      <c r="E25" s="363"/>
    </row>
    <row r="26" spans="1:8" ht="13.5" thickBot="1" x14ac:dyDescent="0.25">
      <c r="A26" s="95"/>
      <c r="B26" s="89" t="s">
        <v>152</v>
      </c>
      <c r="C26" s="89" t="s">
        <v>153</v>
      </c>
      <c r="D26" s="98" t="s">
        <v>152</v>
      </c>
      <c r="E26" s="89" t="s">
        <v>153</v>
      </c>
      <c r="G26" s="71"/>
      <c r="H26" s="71"/>
    </row>
    <row r="27" spans="1:8" x14ac:dyDescent="0.2">
      <c r="A27" s="117" t="s">
        <v>23</v>
      </c>
      <c r="B27" s="127">
        <v>68214213</v>
      </c>
      <c r="C27" s="127">
        <v>68214213</v>
      </c>
      <c r="D27" s="127">
        <v>65033059</v>
      </c>
      <c r="E27" s="127">
        <v>65033059</v>
      </c>
      <c r="G27" s="71"/>
      <c r="H27" s="71"/>
    </row>
    <row r="28" spans="1:8" x14ac:dyDescent="0.2">
      <c r="A28" s="117" t="s">
        <v>24</v>
      </c>
      <c r="B28" s="124">
        <v>31203636</v>
      </c>
      <c r="C28" s="124">
        <v>31203636</v>
      </c>
      <c r="D28" s="124">
        <v>32967941</v>
      </c>
      <c r="E28" s="124">
        <v>32967941</v>
      </c>
      <c r="G28" s="71"/>
      <c r="H28" s="71"/>
    </row>
    <row r="29" spans="1:8" x14ac:dyDescent="0.2">
      <c r="A29" s="117" t="s">
        <v>25</v>
      </c>
      <c r="B29" s="124">
        <v>13287726</v>
      </c>
      <c r="C29" s="124">
        <v>13287726</v>
      </c>
      <c r="D29" s="124">
        <v>13795537</v>
      </c>
      <c r="E29" s="124">
        <v>13795537</v>
      </c>
      <c r="G29" s="71"/>
      <c r="H29" s="71"/>
    </row>
    <row r="30" spans="1:8" ht="13.5" thickBot="1" x14ac:dyDescent="0.25">
      <c r="A30" s="117" t="s">
        <v>26</v>
      </c>
      <c r="B30" s="124">
        <v>5058868</v>
      </c>
      <c r="C30" s="124">
        <v>5058868</v>
      </c>
      <c r="D30" s="124">
        <v>4923257</v>
      </c>
      <c r="E30" s="124">
        <v>4923257</v>
      </c>
      <c r="G30" s="71"/>
      <c r="H30" s="71"/>
    </row>
    <row r="31" spans="1:8" ht="13.5" thickBot="1" x14ac:dyDescent="0.25">
      <c r="A31" s="123" t="s">
        <v>30</v>
      </c>
      <c r="B31" s="97">
        <f>SUM(B27:B30)</f>
        <v>117764443</v>
      </c>
      <c r="C31" s="97">
        <f t="shared" ref="C31:E31" si="0">SUM(C27:C30)</f>
        <v>117764443</v>
      </c>
      <c r="D31" s="97">
        <f t="shared" si="0"/>
        <v>116719794</v>
      </c>
      <c r="E31" s="97">
        <f t="shared" si="0"/>
        <v>116719794</v>
      </c>
      <c r="G31" s="71"/>
      <c r="H31" s="71"/>
    </row>
    <row r="32" spans="1:8" x14ac:dyDescent="0.2">
      <c r="A32" s="99"/>
      <c r="B32" s="100"/>
      <c r="C32" s="100"/>
      <c r="D32" s="100"/>
      <c r="E32" s="100"/>
    </row>
    <row r="33" spans="1:5" x14ac:dyDescent="0.2">
      <c r="A33" s="99"/>
      <c r="B33" s="100"/>
      <c r="C33" s="100"/>
      <c r="D33" s="100"/>
      <c r="E33" s="100"/>
    </row>
    <row r="34" spans="1:5" ht="13.5" thickBot="1" x14ac:dyDescent="0.25">
      <c r="A34" s="113" t="s">
        <v>29</v>
      </c>
      <c r="D34" s="83"/>
      <c r="E34" s="94" t="s">
        <v>49</v>
      </c>
    </row>
    <row r="35" spans="1:5" ht="13.5" thickBot="1" x14ac:dyDescent="0.25">
      <c r="A35" s="87"/>
      <c r="B35" s="362" t="s">
        <v>291</v>
      </c>
      <c r="C35" s="363"/>
      <c r="D35" s="362" t="s">
        <v>286</v>
      </c>
      <c r="E35" s="363"/>
    </row>
    <row r="36" spans="1:5" ht="13.5" thickBot="1" x14ac:dyDescent="0.25">
      <c r="A36" s="95"/>
      <c r="B36" s="89" t="s">
        <v>152</v>
      </c>
      <c r="C36" s="89" t="s">
        <v>153</v>
      </c>
      <c r="D36" s="98" t="s">
        <v>152</v>
      </c>
      <c r="E36" s="89" t="s">
        <v>153</v>
      </c>
    </row>
    <row r="37" spans="1:5" x14ac:dyDescent="0.2">
      <c r="A37" s="117" t="s">
        <v>31</v>
      </c>
      <c r="B37" s="127">
        <v>68358109</v>
      </c>
      <c r="C37" s="192">
        <v>68358109</v>
      </c>
      <c r="D37" s="125">
        <v>63030539</v>
      </c>
      <c r="E37" s="127">
        <v>63030539</v>
      </c>
    </row>
    <row r="38" spans="1:5" ht="13.5" thickBot="1" x14ac:dyDescent="0.25">
      <c r="A38" s="117" t="s">
        <v>32</v>
      </c>
      <c r="B38" s="92">
        <v>3957360</v>
      </c>
      <c r="C38" s="126">
        <v>3957360</v>
      </c>
      <c r="D38" s="125">
        <v>7025522</v>
      </c>
      <c r="E38" s="92">
        <v>7025522</v>
      </c>
    </row>
    <row r="39" spans="1:5" ht="13.5" thickBot="1" x14ac:dyDescent="0.25">
      <c r="A39" s="123" t="s">
        <v>30</v>
      </c>
      <c r="B39" s="96">
        <f>SUM(B37:B38)</f>
        <v>72315469</v>
      </c>
      <c r="C39" s="96">
        <f t="shared" ref="C39:E39" si="1">SUM(C37:C38)</f>
        <v>72315469</v>
      </c>
      <c r="D39" s="97">
        <f t="shared" si="1"/>
        <v>70056061</v>
      </c>
      <c r="E39" s="96">
        <f t="shared" si="1"/>
        <v>70056061</v>
      </c>
    </row>
    <row r="40" spans="1:5" x14ac:dyDescent="0.2">
      <c r="D40" s="83"/>
      <c r="E40" s="83"/>
    </row>
    <row r="41" spans="1:5" x14ac:dyDescent="0.2">
      <c r="D41" s="83"/>
      <c r="E41" s="83"/>
    </row>
    <row r="42" spans="1:5" ht="13.5" thickBot="1" x14ac:dyDescent="0.25">
      <c r="A42" s="113" t="s">
        <v>41</v>
      </c>
      <c r="D42" s="83"/>
      <c r="E42" s="94" t="s">
        <v>49</v>
      </c>
    </row>
    <row r="43" spans="1:5" ht="13.5" thickBot="1" x14ac:dyDescent="0.25">
      <c r="A43" s="87"/>
      <c r="B43" s="362" t="s">
        <v>291</v>
      </c>
      <c r="C43" s="363"/>
      <c r="D43" s="362" t="s">
        <v>286</v>
      </c>
      <c r="E43" s="363"/>
    </row>
    <row r="44" spans="1:5" ht="13.5" thickBot="1" x14ac:dyDescent="0.25">
      <c r="A44" s="95"/>
      <c r="B44" s="89" t="s">
        <v>152</v>
      </c>
      <c r="C44" s="89" t="s">
        <v>153</v>
      </c>
      <c r="D44" s="89" t="s">
        <v>152</v>
      </c>
      <c r="E44" s="89" t="s">
        <v>153</v>
      </c>
    </row>
    <row r="45" spans="1:5" x14ac:dyDescent="0.2">
      <c r="A45" s="146" t="s">
        <v>33</v>
      </c>
      <c r="B45" s="127">
        <v>715846</v>
      </c>
      <c r="C45" s="127">
        <v>715846</v>
      </c>
      <c r="D45" s="127">
        <v>-108242</v>
      </c>
      <c r="E45" s="127">
        <v>-108242</v>
      </c>
    </row>
    <row r="46" spans="1:5" x14ac:dyDescent="0.2">
      <c r="A46" s="146" t="s">
        <v>34</v>
      </c>
      <c r="B46" s="124">
        <v>8007655</v>
      </c>
      <c r="C46" s="124">
        <v>8007655</v>
      </c>
      <c r="D46" s="124">
        <v>11207073</v>
      </c>
      <c r="E46" s="124">
        <v>11207073</v>
      </c>
    </row>
    <row r="47" spans="1:5" x14ac:dyDescent="0.2">
      <c r="A47" s="146" t="s">
        <v>35</v>
      </c>
      <c r="B47" s="124">
        <v>8050</v>
      </c>
      <c r="C47" s="124">
        <v>8050</v>
      </c>
      <c r="D47" s="124">
        <v>7200</v>
      </c>
      <c r="E47" s="124">
        <v>7200</v>
      </c>
    </row>
    <row r="48" spans="1:5" ht="13.5" thickBot="1" x14ac:dyDescent="0.25">
      <c r="A48" s="146" t="s">
        <v>36</v>
      </c>
      <c r="B48" s="92">
        <v>-44139</v>
      </c>
      <c r="C48" s="92">
        <v>-44139</v>
      </c>
      <c r="D48" s="124">
        <v>-367278</v>
      </c>
      <c r="E48" s="92">
        <v>-367278</v>
      </c>
    </row>
    <row r="49" spans="1:5" ht="13.5" thickBot="1" x14ac:dyDescent="0.25">
      <c r="A49" s="123" t="s">
        <v>30</v>
      </c>
      <c r="B49" s="93">
        <f>SUM(B45:B48)</f>
        <v>8687412</v>
      </c>
      <c r="C49" s="93">
        <f t="shared" ref="C49:E49" si="2">SUM(C45:C48)</f>
        <v>8687412</v>
      </c>
      <c r="D49" s="93">
        <f t="shared" si="2"/>
        <v>10738753</v>
      </c>
      <c r="E49" s="93">
        <f t="shared" si="2"/>
        <v>10738753</v>
      </c>
    </row>
    <row r="50" spans="1:5" x14ac:dyDescent="0.2">
      <c r="A50" s="99"/>
      <c r="B50" s="100"/>
      <c r="C50" s="100"/>
      <c r="D50" s="100"/>
      <c r="E50" s="100"/>
    </row>
    <row r="51" spans="1:5" x14ac:dyDescent="0.2">
      <c r="A51" s="99"/>
      <c r="B51" s="100"/>
      <c r="C51" s="100"/>
      <c r="D51" s="100"/>
      <c r="E51" s="100"/>
    </row>
    <row r="52" spans="1:5" ht="13.5" thickBot="1" x14ac:dyDescent="0.25">
      <c r="A52" s="113" t="s">
        <v>40</v>
      </c>
      <c r="D52" s="83"/>
      <c r="E52" s="94" t="s">
        <v>49</v>
      </c>
    </row>
    <row r="53" spans="1:5" ht="13.5" thickBot="1" x14ac:dyDescent="0.25">
      <c r="A53" s="87"/>
      <c r="B53" s="362" t="s">
        <v>291</v>
      </c>
      <c r="C53" s="363"/>
      <c r="D53" s="362" t="s">
        <v>286</v>
      </c>
      <c r="E53" s="363"/>
    </row>
    <row r="54" spans="1:5" ht="13.5" thickBot="1" x14ac:dyDescent="0.25">
      <c r="A54" s="95"/>
      <c r="B54" s="89" t="s">
        <v>152</v>
      </c>
      <c r="C54" s="89" t="s">
        <v>153</v>
      </c>
      <c r="D54" s="98" t="s">
        <v>152</v>
      </c>
      <c r="E54" s="89" t="s">
        <v>153</v>
      </c>
    </row>
    <row r="55" spans="1:5" x14ac:dyDescent="0.2">
      <c r="A55" s="146" t="s">
        <v>37</v>
      </c>
      <c r="B55" s="127">
        <v>87674479</v>
      </c>
      <c r="C55" s="127">
        <v>87674479</v>
      </c>
      <c r="D55" s="127">
        <v>87041584</v>
      </c>
      <c r="E55" s="127">
        <v>87041584</v>
      </c>
    </row>
    <row r="56" spans="1:5" x14ac:dyDescent="0.2">
      <c r="A56" s="146" t="s">
        <v>38</v>
      </c>
      <c r="B56" s="124">
        <v>11337253</v>
      </c>
      <c r="C56" s="124">
        <v>11337253</v>
      </c>
      <c r="D56" s="124">
        <v>11460284</v>
      </c>
      <c r="E56" s="124">
        <v>11460284</v>
      </c>
    </row>
    <row r="57" spans="1:5" x14ac:dyDescent="0.2">
      <c r="A57" s="146" t="s">
        <v>39</v>
      </c>
      <c r="B57" s="124">
        <v>9246539</v>
      </c>
      <c r="C57" s="124">
        <v>9246539</v>
      </c>
      <c r="D57" s="124">
        <v>8761077</v>
      </c>
      <c r="E57" s="124">
        <v>8761077</v>
      </c>
    </row>
    <row r="58" spans="1:5" ht="13.5" thickBot="1" x14ac:dyDescent="0.25">
      <c r="A58" s="146" t="s">
        <v>264</v>
      </c>
      <c r="B58" s="92">
        <v>4818258</v>
      </c>
      <c r="C58" s="92">
        <v>4818258</v>
      </c>
      <c r="D58" s="124">
        <v>8028436</v>
      </c>
      <c r="E58" s="92">
        <v>8028436</v>
      </c>
    </row>
    <row r="59" spans="1:5" ht="13.5" thickBot="1" x14ac:dyDescent="0.25">
      <c r="A59" s="123" t="s">
        <v>30</v>
      </c>
      <c r="B59" s="93">
        <f>SUM(B55:B58)</f>
        <v>113076529</v>
      </c>
      <c r="C59" s="93">
        <f t="shared" ref="C59:E59" si="3">SUM(C55:C58)</f>
        <v>113076529</v>
      </c>
      <c r="D59" s="93">
        <f t="shared" si="3"/>
        <v>115291381</v>
      </c>
      <c r="E59" s="93">
        <f t="shared" si="3"/>
        <v>115291381</v>
      </c>
    </row>
    <row r="60" spans="1:5" x14ac:dyDescent="0.2">
      <c r="B60" s="85"/>
      <c r="C60" s="85"/>
      <c r="D60" s="85"/>
      <c r="E60" s="85"/>
    </row>
    <row r="61" spans="1:5" x14ac:dyDescent="0.2">
      <c r="D61" s="83"/>
      <c r="E61" s="83"/>
    </row>
    <row r="62" spans="1:5" ht="13.5" thickBot="1" x14ac:dyDescent="0.25">
      <c r="A62" s="113" t="s">
        <v>42</v>
      </c>
      <c r="D62" s="101"/>
      <c r="E62" s="94" t="s">
        <v>49</v>
      </c>
    </row>
    <row r="63" spans="1:5" ht="13.5" thickBot="1" x14ac:dyDescent="0.25">
      <c r="A63" s="87"/>
      <c r="B63" s="362" t="s">
        <v>291</v>
      </c>
      <c r="C63" s="363"/>
      <c r="D63" s="362" t="s">
        <v>286</v>
      </c>
      <c r="E63" s="363"/>
    </row>
    <row r="64" spans="1:5" ht="13.5" thickBot="1" x14ac:dyDescent="0.25">
      <c r="A64" s="95"/>
      <c r="B64" s="89" t="s">
        <v>152</v>
      </c>
      <c r="C64" s="89" t="s">
        <v>153</v>
      </c>
      <c r="D64" s="98" t="s">
        <v>152</v>
      </c>
      <c r="E64" s="89" t="s">
        <v>153</v>
      </c>
    </row>
    <row r="65" spans="1:6" x14ac:dyDescent="0.2">
      <c r="A65" s="117" t="s">
        <v>292</v>
      </c>
      <c r="B65" s="127">
        <v>70283003</v>
      </c>
      <c r="C65" s="192">
        <f>+B65</f>
        <v>70283003</v>
      </c>
      <c r="D65" s="124">
        <v>-15823493</v>
      </c>
      <c r="E65" s="127">
        <v>-15823493</v>
      </c>
      <c r="F65" s="76"/>
    </row>
    <row r="66" spans="1:6" ht="13.5" thickBot="1" x14ac:dyDescent="0.25">
      <c r="A66" s="117" t="s">
        <v>293</v>
      </c>
      <c r="B66" s="92">
        <v>1431774</v>
      </c>
      <c r="C66" s="124">
        <v>1431774</v>
      </c>
      <c r="D66" s="124">
        <v>4550656</v>
      </c>
      <c r="E66" s="124">
        <v>4550656</v>
      </c>
    </row>
    <row r="67" spans="1:6" ht="13.5" thickBot="1" x14ac:dyDescent="0.25">
      <c r="A67" s="123" t="s">
        <v>30</v>
      </c>
      <c r="B67" s="97">
        <f>SUM(B65:B66)</f>
        <v>71714777</v>
      </c>
      <c r="C67" s="97">
        <f>SUM(C65:C66)</f>
        <v>71714777</v>
      </c>
      <c r="D67" s="97">
        <f>SUM(D65:D66)</f>
        <v>-11272837</v>
      </c>
      <c r="E67" s="97">
        <f>SUM(E65:E66)</f>
        <v>-11272837</v>
      </c>
    </row>
    <row r="68" spans="1:6" x14ac:dyDescent="0.2">
      <c r="B68" s="85"/>
      <c r="C68" s="85"/>
      <c r="D68" s="85"/>
      <c r="E68" s="85"/>
    </row>
    <row r="69" spans="1:6" x14ac:dyDescent="0.2">
      <c r="D69" s="83"/>
      <c r="E69" s="83"/>
    </row>
    <row r="70" spans="1:6" ht="13.5" thickBot="1" x14ac:dyDescent="0.25">
      <c r="A70" s="113" t="s">
        <v>43</v>
      </c>
      <c r="C70" s="94" t="s">
        <v>49</v>
      </c>
      <c r="D70" s="102"/>
      <c r="E70" s="102"/>
    </row>
    <row r="71" spans="1:6" ht="13.5" thickBot="1" x14ac:dyDescent="0.25">
      <c r="A71" s="103"/>
      <c r="B71" s="104" t="s">
        <v>281</v>
      </c>
      <c r="C71" s="104" t="s">
        <v>283</v>
      </c>
      <c r="D71" s="102"/>
      <c r="E71" s="102"/>
    </row>
    <row r="72" spans="1:6" x14ac:dyDescent="0.2">
      <c r="A72" s="116" t="s">
        <v>44</v>
      </c>
      <c r="B72" s="148">
        <v>460024014</v>
      </c>
      <c r="C72" s="105">
        <v>494378160</v>
      </c>
      <c r="D72" s="102"/>
      <c r="E72" s="102"/>
    </row>
    <row r="73" spans="1:6" x14ac:dyDescent="0.2">
      <c r="A73" s="117"/>
      <c r="B73" s="149"/>
      <c r="C73" s="124"/>
      <c r="D73" s="102"/>
      <c r="E73" s="102"/>
    </row>
    <row r="74" spans="1:6" x14ac:dyDescent="0.2">
      <c r="A74" s="118" t="s">
        <v>45</v>
      </c>
      <c r="B74" s="150">
        <f>+B75+B76</f>
        <v>3931442857</v>
      </c>
      <c r="C74" s="106">
        <f>+C75+C76</f>
        <v>3621005981</v>
      </c>
      <c r="D74" s="102"/>
      <c r="E74" s="102"/>
    </row>
    <row r="75" spans="1:6" x14ac:dyDescent="0.2">
      <c r="A75" s="115" t="s">
        <v>46</v>
      </c>
      <c r="B75" s="149">
        <v>1300268691</v>
      </c>
      <c r="C75" s="124">
        <v>1306069829</v>
      </c>
      <c r="D75" s="102"/>
      <c r="E75" s="102"/>
    </row>
    <row r="76" spans="1:6" x14ac:dyDescent="0.2">
      <c r="A76" s="115" t="s">
        <v>47</v>
      </c>
      <c r="B76" s="149">
        <v>2631174166</v>
      </c>
      <c r="C76" s="124">
        <v>2314936152</v>
      </c>
      <c r="D76" s="102"/>
      <c r="E76" s="102"/>
    </row>
    <row r="77" spans="1:6" x14ac:dyDescent="0.2">
      <c r="A77" s="118" t="s">
        <v>48</v>
      </c>
      <c r="B77" s="151">
        <v>0</v>
      </c>
      <c r="C77" s="136">
        <v>0</v>
      </c>
      <c r="D77" s="102"/>
      <c r="E77" s="102"/>
    </row>
    <row r="78" spans="1:6" x14ac:dyDescent="0.2">
      <c r="A78" s="118"/>
      <c r="B78" s="150"/>
      <c r="C78" s="106"/>
      <c r="D78" s="102"/>
      <c r="E78" s="102"/>
    </row>
    <row r="79" spans="1:6" ht="13.5" thickBot="1" x14ac:dyDescent="0.25">
      <c r="A79" s="108" t="s">
        <v>71</v>
      </c>
      <c r="B79" s="152">
        <v>0</v>
      </c>
      <c r="C79" s="153">
        <v>0</v>
      </c>
      <c r="D79" s="102"/>
      <c r="E79" s="102"/>
    </row>
    <row r="80" spans="1:6" ht="13.5" thickBot="1" x14ac:dyDescent="0.25">
      <c r="A80" s="119" t="s">
        <v>30</v>
      </c>
      <c r="B80" s="97">
        <f>+B77+B74+B72+B79</f>
        <v>4391466871</v>
      </c>
      <c r="C80" s="97">
        <f>+C77+C74+C72+C79</f>
        <v>4115384141</v>
      </c>
      <c r="D80" s="102"/>
      <c r="E80" s="102"/>
    </row>
    <row r="81" spans="1:5" x14ac:dyDescent="0.2">
      <c r="B81" s="85"/>
      <c r="C81" s="85"/>
      <c r="D81" s="102"/>
      <c r="E81" s="102"/>
    </row>
    <row r="82" spans="1:5" x14ac:dyDescent="0.2">
      <c r="D82" s="102"/>
      <c r="E82" s="102"/>
    </row>
    <row r="83" spans="1:5" ht="13.5" thickBot="1" x14ac:dyDescent="0.25">
      <c r="A83" s="113" t="s">
        <v>193</v>
      </c>
      <c r="C83" s="94" t="s">
        <v>49</v>
      </c>
      <c r="D83" s="102"/>
      <c r="E83" s="102"/>
    </row>
    <row r="84" spans="1:5" ht="13.5" thickBot="1" x14ac:dyDescent="0.25">
      <c r="A84" s="103"/>
      <c r="B84" s="104" t="s">
        <v>281</v>
      </c>
      <c r="C84" s="104" t="s">
        <v>283</v>
      </c>
      <c r="D84" s="102"/>
      <c r="E84" s="102"/>
    </row>
    <row r="85" spans="1:5" x14ac:dyDescent="0.2">
      <c r="A85" s="121" t="s">
        <v>54</v>
      </c>
      <c r="B85" s="124">
        <v>449961251</v>
      </c>
      <c r="C85" s="124">
        <v>284974313</v>
      </c>
      <c r="D85" s="102"/>
      <c r="E85" s="102"/>
    </row>
    <row r="86" spans="1:5" x14ac:dyDescent="0.2">
      <c r="A86" s="122" t="s">
        <v>55</v>
      </c>
      <c r="B86" s="124">
        <v>23369080</v>
      </c>
      <c r="C86" s="124">
        <v>1316000</v>
      </c>
      <c r="D86" s="102"/>
      <c r="E86" s="102"/>
    </row>
    <row r="87" spans="1:5" x14ac:dyDescent="0.2">
      <c r="A87" s="122"/>
      <c r="B87" s="124"/>
      <c r="C87" s="124"/>
      <c r="D87" s="102"/>
      <c r="E87" s="102"/>
    </row>
    <row r="88" spans="1:5" ht="13.5" thickBot="1" x14ac:dyDescent="0.25">
      <c r="A88" s="108" t="s">
        <v>71</v>
      </c>
      <c r="B88" s="137">
        <v>0</v>
      </c>
      <c r="C88" s="137"/>
      <c r="D88" s="102"/>
      <c r="E88" s="102"/>
    </row>
    <row r="89" spans="1:5" ht="13.5" thickBot="1" x14ac:dyDescent="0.25">
      <c r="A89" s="119" t="s">
        <v>30</v>
      </c>
      <c r="B89" s="97">
        <f>SUM(B85:B88)</f>
        <v>473330331</v>
      </c>
      <c r="C89" s="97">
        <f>SUM(C85:C88)</f>
        <v>286290313</v>
      </c>
      <c r="D89" s="102"/>
      <c r="E89" s="102"/>
    </row>
    <row r="90" spans="1:5" x14ac:dyDescent="0.2">
      <c r="B90" s="85"/>
      <c r="C90" s="85"/>
      <c r="D90" s="102"/>
      <c r="E90" s="102"/>
    </row>
    <row r="91" spans="1:5" x14ac:dyDescent="0.2">
      <c r="D91" s="102"/>
      <c r="E91" s="102"/>
    </row>
    <row r="92" spans="1:5" ht="13.5" thickBot="1" x14ac:dyDescent="0.25">
      <c r="A92" s="112" t="s">
        <v>56</v>
      </c>
      <c r="C92" s="94" t="s">
        <v>49</v>
      </c>
      <c r="D92" s="102"/>
      <c r="E92" s="102"/>
    </row>
    <row r="93" spans="1:5" ht="13.5" thickBot="1" x14ac:dyDescent="0.25">
      <c r="A93" s="114"/>
      <c r="B93" s="104" t="s">
        <v>281</v>
      </c>
      <c r="C93" s="104" t="s">
        <v>283</v>
      </c>
      <c r="D93" s="102"/>
      <c r="E93" s="102"/>
    </row>
    <row r="94" spans="1:5" x14ac:dyDescent="0.2">
      <c r="A94" s="122" t="s">
        <v>263</v>
      </c>
      <c r="B94" s="124">
        <v>324931405</v>
      </c>
      <c r="C94" s="124">
        <v>273293880</v>
      </c>
      <c r="D94" s="102"/>
      <c r="E94" s="102"/>
    </row>
    <row r="95" spans="1:5" x14ac:dyDescent="0.2">
      <c r="A95" s="108" t="s">
        <v>51</v>
      </c>
      <c r="B95" s="124">
        <v>654815717</v>
      </c>
      <c r="C95" s="124">
        <v>509069639</v>
      </c>
      <c r="D95" s="102"/>
      <c r="E95" s="102"/>
    </row>
    <row r="96" spans="1:5" x14ac:dyDescent="0.2">
      <c r="A96" s="108" t="s">
        <v>52</v>
      </c>
      <c r="B96" s="124">
        <v>2459982241</v>
      </c>
      <c r="C96" s="124">
        <v>2458183022</v>
      </c>
      <c r="D96" s="102"/>
      <c r="E96" s="102"/>
    </row>
    <row r="97" spans="1:5" x14ac:dyDescent="0.2">
      <c r="A97" s="108" t="s">
        <v>53</v>
      </c>
      <c r="B97" s="124">
        <v>73139356</v>
      </c>
      <c r="C97" s="124">
        <v>72060164</v>
      </c>
      <c r="D97" s="102"/>
      <c r="E97" s="102"/>
    </row>
    <row r="98" spans="1:5" x14ac:dyDescent="0.2">
      <c r="A98" s="108"/>
      <c r="B98" s="125"/>
      <c r="C98" s="125"/>
      <c r="D98" s="102"/>
      <c r="E98" s="102"/>
    </row>
    <row r="99" spans="1:5" x14ac:dyDescent="0.2">
      <c r="A99" s="108" t="s">
        <v>71</v>
      </c>
      <c r="B99" s="124">
        <v>-775376</v>
      </c>
      <c r="C99" s="137">
        <v>0</v>
      </c>
      <c r="D99" s="102"/>
      <c r="E99" s="102"/>
    </row>
    <row r="100" spans="1:5" ht="13.5" thickBot="1" x14ac:dyDescent="0.25">
      <c r="A100" s="134" t="s">
        <v>50</v>
      </c>
      <c r="B100" s="124">
        <v>-18523</v>
      </c>
      <c r="C100" s="124">
        <v>-8193</v>
      </c>
      <c r="D100" s="102"/>
      <c r="E100" s="102"/>
    </row>
    <row r="101" spans="1:5" ht="13.5" thickBot="1" x14ac:dyDescent="0.25">
      <c r="A101" s="119" t="s">
        <v>30</v>
      </c>
      <c r="B101" s="97">
        <f>+B100+B99+B97+B96+B95+B94</f>
        <v>3512074820</v>
      </c>
      <c r="C101" s="97">
        <f>+C100+C99+C97+C96+C95+C94</f>
        <v>3312598512</v>
      </c>
      <c r="D101" s="109"/>
      <c r="E101" s="102"/>
    </row>
    <row r="102" spans="1:5" x14ac:dyDescent="0.2">
      <c r="B102" s="85"/>
      <c r="C102" s="85"/>
      <c r="D102" s="102"/>
      <c r="E102" s="102"/>
    </row>
    <row r="103" spans="1:5" x14ac:dyDescent="0.2">
      <c r="D103" s="102"/>
      <c r="E103" s="102"/>
    </row>
    <row r="104" spans="1:5" ht="13.5" thickBot="1" x14ac:dyDescent="0.25">
      <c r="A104" s="112" t="s">
        <v>88</v>
      </c>
      <c r="C104" s="94" t="s">
        <v>49</v>
      </c>
      <c r="D104" s="102"/>
      <c r="E104" s="102"/>
    </row>
    <row r="105" spans="1:5" ht="13.5" thickBot="1" x14ac:dyDescent="0.25">
      <c r="A105" s="114"/>
      <c r="B105" s="104" t="s">
        <v>281</v>
      </c>
      <c r="C105" s="104" t="s">
        <v>283</v>
      </c>
      <c r="D105" s="102"/>
      <c r="E105" s="102"/>
    </row>
    <row r="106" spans="1:5" x14ac:dyDescent="0.2">
      <c r="A106" s="154" t="s">
        <v>279</v>
      </c>
      <c r="B106" s="105">
        <f>+B107+B108</f>
        <v>62450000</v>
      </c>
      <c r="C106" s="105">
        <f>+C107+C108</f>
        <v>40130000</v>
      </c>
      <c r="D106" s="102"/>
      <c r="E106" s="102"/>
    </row>
    <row r="107" spans="1:5" x14ac:dyDescent="0.2">
      <c r="A107" s="193" t="s">
        <v>294</v>
      </c>
      <c r="B107" s="124">
        <v>62454545</v>
      </c>
      <c r="C107" s="125">
        <v>40134746</v>
      </c>
      <c r="D107" s="102"/>
      <c r="E107" s="102"/>
    </row>
    <row r="108" spans="1:5" x14ac:dyDescent="0.2">
      <c r="A108" s="193" t="s">
        <v>295</v>
      </c>
      <c r="B108" s="124">
        <v>-4545</v>
      </c>
      <c r="C108" s="125">
        <v>-4746</v>
      </c>
      <c r="D108" s="102"/>
      <c r="E108" s="102"/>
    </row>
    <row r="109" spans="1:5" x14ac:dyDescent="0.2">
      <c r="A109" s="157" t="s">
        <v>299</v>
      </c>
      <c r="B109" s="106">
        <f>+B110+B111</f>
        <v>2942304493</v>
      </c>
      <c r="C109" s="106">
        <f>+C110+C111</f>
        <v>3422236134</v>
      </c>
      <c r="D109" s="102"/>
      <c r="E109" s="102"/>
    </row>
    <row r="110" spans="1:5" x14ac:dyDescent="0.2">
      <c r="A110" s="193" t="s">
        <v>294</v>
      </c>
      <c r="B110" s="124">
        <v>3902668309</v>
      </c>
      <c r="C110" s="125">
        <v>4380499049</v>
      </c>
      <c r="D110" s="102"/>
      <c r="E110" s="102"/>
    </row>
    <row r="111" spans="1:5" x14ac:dyDescent="0.2">
      <c r="A111" s="193" t="s">
        <v>295</v>
      </c>
      <c r="B111" s="124">
        <v>-960363816</v>
      </c>
      <c r="C111" s="125">
        <v>-958262915</v>
      </c>
      <c r="D111" s="102"/>
      <c r="E111" s="102"/>
    </row>
    <row r="112" spans="1:5" x14ac:dyDescent="0.2">
      <c r="A112" s="157" t="s">
        <v>266</v>
      </c>
      <c r="B112" s="106">
        <f>+B113+B114</f>
        <v>5036923707</v>
      </c>
      <c r="C112" s="106">
        <f>+C113+C114</f>
        <v>5121461114</v>
      </c>
      <c r="D112" s="102"/>
      <c r="E112" s="102"/>
    </row>
    <row r="113" spans="1:5" x14ac:dyDescent="0.2">
      <c r="A113" s="193" t="s">
        <v>294</v>
      </c>
      <c r="B113" s="124">
        <v>5333998299</v>
      </c>
      <c r="C113" s="125">
        <v>5421830675</v>
      </c>
      <c r="D113" s="102"/>
      <c r="E113" s="102"/>
    </row>
    <row r="114" spans="1:5" x14ac:dyDescent="0.2">
      <c r="A114" s="193" t="s">
        <v>295</v>
      </c>
      <c r="B114" s="124">
        <v>-297074592</v>
      </c>
      <c r="C114" s="125">
        <v>-300369561</v>
      </c>
      <c r="D114" s="102"/>
      <c r="E114" s="102"/>
    </row>
    <row r="115" spans="1:5" x14ac:dyDescent="0.2">
      <c r="A115" s="157" t="s">
        <v>267</v>
      </c>
      <c r="B115" s="106">
        <f>+B116+B117</f>
        <v>3192134584</v>
      </c>
      <c r="C115" s="106">
        <f>+C116+C117</f>
        <v>3110684223</v>
      </c>
      <c r="D115" s="102"/>
      <c r="E115" s="102"/>
    </row>
    <row r="116" spans="1:5" s="156" customFormat="1" x14ac:dyDescent="0.2">
      <c r="A116" s="193" t="s">
        <v>294</v>
      </c>
      <c r="B116" s="124">
        <v>3198303415</v>
      </c>
      <c r="C116" s="125">
        <v>3119779559</v>
      </c>
      <c r="D116" s="155"/>
      <c r="E116" s="155"/>
    </row>
    <row r="117" spans="1:5" x14ac:dyDescent="0.2">
      <c r="A117" s="193" t="s">
        <v>295</v>
      </c>
      <c r="B117" s="124">
        <v>-6168831</v>
      </c>
      <c r="C117" s="125">
        <v>-9095336</v>
      </c>
      <c r="D117" s="102"/>
      <c r="E117" s="102"/>
    </row>
    <row r="118" spans="1:5" x14ac:dyDescent="0.2">
      <c r="A118" s="194"/>
      <c r="B118" s="106"/>
      <c r="C118" s="106"/>
      <c r="D118" s="102"/>
      <c r="E118" s="102"/>
    </row>
    <row r="119" spans="1:5" x14ac:dyDescent="0.2">
      <c r="A119" s="122" t="s">
        <v>71</v>
      </c>
      <c r="B119" s="124">
        <v>-118064812</v>
      </c>
      <c r="C119" s="195">
        <v>0</v>
      </c>
      <c r="D119" s="109"/>
      <c r="E119" s="102"/>
    </row>
    <row r="120" spans="1:5" x14ac:dyDescent="0.2">
      <c r="A120" s="122" t="s">
        <v>296</v>
      </c>
      <c r="B120" s="137">
        <v>0</v>
      </c>
      <c r="C120" s="125">
        <v>-151437843</v>
      </c>
      <c r="D120" s="102"/>
      <c r="E120" s="102"/>
    </row>
    <row r="121" spans="1:5" x14ac:dyDescent="0.2">
      <c r="A121" s="122" t="s">
        <v>297</v>
      </c>
      <c r="B121" s="137">
        <v>0</v>
      </c>
      <c r="C121" s="125">
        <v>-3330654</v>
      </c>
      <c r="D121" s="102"/>
      <c r="E121" s="102"/>
    </row>
    <row r="122" spans="1:5" ht="13.5" thickBot="1" x14ac:dyDescent="0.25">
      <c r="A122" s="122" t="s">
        <v>50</v>
      </c>
      <c r="B122" s="92">
        <v>-39566058</v>
      </c>
      <c r="C122" s="125">
        <v>-37886532</v>
      </c>
      <c r="D122" s="102"/>
      <c r="E122" s="102"/>
    </row>
    <row r="123" spans="1:5" ht="13.5" thickBot="1" x14ac:dyDescent="0.25">
      <c r="A123" s="123" t="s">
        <v>298</v>
      </c>
      <c r="B123" s="97">
        <f>+B119+B122+B115+B112+B109+B106+B120+B121</f>
        <v>11076181914</v>
      </c>
      <c r="C123" s="97">
        <f>+C119+C122+C115+C112+C109+C106+C120+C121</f>
        <v>11501856442</v>
      </c>
      <c r="D123" s="102"/>
      <c r="E123" s="102"/>
    </row>
    <row r="124" spans="1:5" x14ac:dyDescent="0.2">
      <c r="B124" s="85"/>
      <c r="C124" s="85"/>
      <c r="D124" s="102"/>
      <c r="E124" s="102"/>
    </row>
    <row r="125" spans="1:5" x14ac:dyDescent="0.2">
      <c r="D125" s="102"/>
      <c r="E125" s="102"/>
    </row>
    <row r="126" spans="1:5" ht="13.5" thickBot="1" x14ac:dyDescent="0.25">
      <c r="A126" s="113" t="s">
        <v>70</v>
      </c>
      <c r="B126" s="85"/>
      <c r="C126" s="94" t="s">
        <v>49</v>
      </c>
      <c r="D126" s="102"/>
      <c r="E126" s="102"/>
    </row>
    <row r="127" spans="1:5" ht="13.5" thickBot="1" x14ac:dyDescent="0.25">
      <c r="A127" s="103"/>
      <c r="B127" s="104" t="s">
        <v>281</v>
      </c>
      <c r="C127" s="104" t="s">
        <v>283</v>
      </c>
      <c r="D127" s="102"/>
      <c r="E127" s="102"/>
    </row>
    <row r="128" spans="1:5" x14ac:dyDescent="0.2">
      <c r="A128" s="122" t="s">
        <v>67</v>
      </c>
      <c r="B128" s="124">
        <v>1116153667</v>
      </c>
      <c r="C128" s="124">
        <v>1156108683</v>
      </c>
      <c r="D128" s="101"/>
      <c r="E128" s="102"/>
    </row>
    <row r="129" spans="1:7" x14ac:dyDescent="0.2">
      <c r="A129" s="122" t="s">
        <v>68</v>
      </c>
      <c r="B129" s="124">
        <v>3574264999</v>
      </c>
      <c r="C129" s="124">
        <v>3755918172</v>
      </c>
      <c r="D129" s="101"/>
      <c r="E129" s="101"/>
      <c r="F129" s="76"/>
      <c r="G129" s="135"/>
    </row>
    <row r="130" spans="1:7" x14ac:dyDescent="0.2">
      <c r="A130" s="122" t="s">
        <v>69</v>
      </c>
      <c r="B130" s="124">
        <v>9282809836</v>
      </c>
      <c r="C130" s="124">
        <v>9398634632</v>
      </c>
      <c r="D130" s="101"/>
      <c r="E130" s="102"/>
    </row>
    <row r="131" spans="1:7" ht="13.5" thickBot="1" x14ac:dyDescent="0.25">
      <c r="A131" s="122" t="s">
        <v>61</v>
      </c>
      <c r="B131" s="124">
        <v>1416684388</v>
      </c>
      <c r="C131" s="124">
        <v>1006790263</v>
      </c>
      <c r="D131" s="101"/>
      <c r="E131" s="102"/>
    </row>
    <row r="132" spans="1:7" ht="13.5" thickBot="1" x14ac:dyDescent="0.25">
      <c r="A132" s="119" t="s">
        <v>30</v>
      </c>
      <c r="B132" s="97">
        <f>SUM(B128:B131)</f>
        <v>15389912890</v>
      </c>
      <c r="C132" s="97">
        <f>SUM(C128:C131)</f>
        <v>15317451750</v>
      </c>
      <c r="D132" s="102"/>
      <c r="E132" s="101"/>
      <c r="F132" s="101"/>
      <c r="G132" s="140"/>
    </row>
    <row r="133" spans="1:7" x14ac:dyDescent="0.2">
      <c r="B133" s="85"/>
      <c r="C133" s="85"/>
      <c r="D133" s="102"/>
      <c r="E133" s="102"/>
    </row>
    <row r="134" spans="1:7" x14ac:dyDescent="0.2">
      <c r="D134" s="102"/>
      <c r="E134" s="102"/>
    </row>
    <row r="135" spans="1:7" ht="13.5" thickBot="1" x14ac:dyDescent="0.25">
      <c r="A135" s="112" t="s">
        <v>62</v>
      </c>
      <c r="C135" s="94" t="s">
        <v>49</v>
      </c>
      <c r="D135" s="102"/>
      <c r="E135" s="102"/>
    </row>
    <row r="136" spans="1:7" ht="13.5" thickBot="1" x14ac:dyDescent="0.25">
      <c r="A136" s="114"/>
      <c r="B136" s="104" t="s">
        <v>281</v>
      </c>
      <c r="C136" s="104" t="s">
        <v>283</v>
      </c>
      <c r="D136" s="102"/>
      <c r="E136" s="102"/>
    </row>
    <row r="137" spans="1:7" x14ac:dyDescent="0.2">
      <c r="A137" s="122" t="s">
        <v>63</v>
      </c>
      <c r="B137" s="124">
        <v>656196151</v>
      </c>
      <c r="C137" s="124">
        <v>653994908</v>
      </c>
      <c r="D137" s="102"/>
      <c r="E137" s="102"/>
    </row>
    <row r="138" spans="1:7" x14ac:dyDescent="0.2">
      <c r="A138" s="121" t="s">
        <v>64</v>
      </c>
      <c r="B138" s="137">
        <v>0</v>
      </c>
      <c r="C138" s="137">
        <v>0</v>
      </c>
      <c r="D138" s="102"/>
      <c r="E138" s="102"/>
    </row>
    <row r="139" spans="1:7" x14ac:dyDescent="0.2">
      <c r="A139" s="122" t="s">
        <v>65</v>
      </c>
      <c r="B139" s="137">
        <v>0</v>
      </c>
      <c r="C139" s="137">
        <v>0</v>
      </c>
      <c r="D139" s="102"/>
      <c r="E139" s="102"/>
    </row>
    <row r="140" spans="1:7" x14ac:dyDescent="0.2">
      <c r="A140" s="122" t="s">
        <v>66</v>
      </c>
      <c r="B140" s="124">
        <v>20286850</v>
      </c>
      <c r="C140" s="124">
        <v>20066470</v>
      </c>
      <c r="D140" s="102"/>
      <c r="E140" s="102"/>
    </row>
    <row r="141" spans="1:7" ht="13.5" thickBot="1" x14ac:dyDescent="0.25">
      <c r="A141" s="122" t="s">
        <v>50</v>
      </c>
      <c r="B141" s="124">
        <v>-4225170</v>
      </c>
      <c r="C141" s="124">
        <v>-4116723</v>
      </c>
      <c r="D141" s="102"/>
      <c r="E141" s="102"/>
    </row>
    <row r="142" spans="1:7" ht="13.5" thickBot="1" x14ac:dyDescent="0.25">
      <c r="A142" s="119" t="s">
        <v>30</v>
      </c>
      <c r="B142" s="97">
        <f>SUM(B137:B141)</f>
        <v>672257831</v>
      </c>
      <c r="C142" s="97">
        <f>SUM(C137:C141)</f>
        <v>669944655</v>
      </c>
      <c r="D142" s="85"/>
      <c r="E142" s="102"/>
    </row>
    <row r="143" spans="1:7" x14ac:dyDescent="0.2">
      <c r="B143" s="85"/>
      <c r="C143" s="85"/>
      <c r="D143" s="102"/>
      <c r="E143" s="102"/>
    </row>
    <row r="144" spans="1:7" x14ac:dyDescent="0.2">
      <c r="D144" s="102"/>
      <c r="E144" s="102"/>
    </row>
    <row r="145" spans="1:5" ht="13.5" thickBot="1" x14ac:dyDescent="0.25">
      <c r="A145" s="112" t="s">
        <v>57</v>
      </c>
      <c r="C145" s="94" t="s">
        <v>49</v>
      </c>
      <c r="D145" s="102"/>
      <c r="E145" s="102"/>
    </row>
    <row r="146" spans="1:5" ht="13.5" thickBot="1" x14ac:dyDescent="0.25">
      <c r="A146" s="114"/>
      <c r="B146" s="104" t="s">
        <v>281</v>
      </c>
      <c r="C146" s="104" t="s">
        <v>283</v>
      </c>
      <c r="D146" s="102"/>
      <c r="E146" s="102"/>
    </row>
    <row r="147" spans="1:5" x14ac:dyDescent="0.2">
      <c r="A147" s="121" t="s">
        <v>58</v>
      </c>
      <c r="B147" s="124">
        <v>1786812843</v>
      </c>
      <c r="C147" s="124">
        <v>1718982966</v>
      </c>
      <c r="D147" s="101"/>
      <c r="E147" s="101"/>
    </row>
    <row r="148" spans="1:5" x14ac:dyDescent="0.2">
      <c r="A148" s="122" t="s">
        <v>59</v>
      </c>
      <c r="B148" s="124">
        <v>48664624</v>
      </c>
      <c r="C148" s="124">
        <v>51672217</v>
      </c>
      <c r="D148" s="102"/>
      <c r="E148" s="102"/>
    </row>
    <row r="149" spans="1:5" x14ac:dyDescent="0.2">
      <c r="A149" s="122" t="s">
        <v>60</v>
      </c>
      <c r="B149" s="124">
        <v>25193152</v>
      </c>
      <c r="C149" s="124">
        <v>41369799</v>
      </c>
      <c r="D149" s="102"/>
      <c r="E149" s="102"/>
    </row>
    <row r="150" spans="1:5" ht="13.5" thickBot="1" x14ac:dyDescent="0.25">
      <c r="A150" s="122" t="s">
        <v>61</v>
      </c>
      <c r="B150" s="124">
        <v>236176726</v>
      </c>
      <c r="C150" s="124">
        <v>204668963</v>
      </c>
      <c r="D150" s="102"/>
      <c r="E150" s="102"/>
    </row>
    <row r="151" spans="1:5" ht="13.5" thickBot="1" x14ac:dyDescent="0.25">
      <c r="A151" s="119" t="s">
        <v>30</v>
      </c>
      <c r="B151" s="97">
        <f>SUM(B147:B150)</f>
        <v>2096847345</v>
      </c>
      <c r="C151" s="97">
        <f>SUM(C147:C150)</f>
        <v>2016693945</v>
      </c>
      <c r="D151" s="102"/>
      <c r="E151" s="102"/>
    </row>
    <row r="152" spans="1:5" x14ac:dyDescent="0.2">
      <c r="B152" s="85"/>
      <c r="C152" s="85"/>
      <c r="D152" s="102"/>
      <c r="E152" s="102"/>
    </row>
    <row r="153" spans="1:5" x14ac:dyDescent="0.2">
      <c r="B153" s="107"/>
      <c r="C153" s="107"/>
      <c r="D153" s="102"/>
      <c r="E153" s="102"/>
    </row>
    <row r="154" spans="1:5" x14ac:dyDescent="0.2">
      <c r="D154" s="109"/>
      <c r="E154" s="102"/>
    </row>
    <row r="155" spans="1:5" x14ac:dyDescent="0.2">
      <c r="A155" s="110"/>
      <c r="B155" s="101"/>
      <c r="C155" s="101"/>
      <c r="D155" s="102"/>
      <c r="E155" s="102"/>
    </row>
    <row r="156" spans="1:5" x14ac:dyDescent="0.2">
      <c r="A156" s="110"/>
      <c r="B156" s="101"/>
      <c r="C156" s="101"/>
      <c r="D156" s="102"/>
      <c r="E156" s="102"/>
    </row>
    <row r="157" spans="1:5" x14ac:dyDescent="0.2">
      <c r="A157" s="110"/>
      <c r="B157" s="101"/>
      <c r="C157" s="101"/>
      <c r="D157" s="102"/>
      <c r="E157" s="102"/>
    </row>
    <row r="158" spans="1:5" x14ac:dyDescent="0.2">
      <c r="A158" s="110"/>
      <c r="B158" s="101"/>
      <c r="C158" s="101"/>
      <c r="D158" s="102"/>
      <c r="E158" s="102"/>
    </row>
    <row r="159" spans="1:5" x14ac:dyDescent="0.2">
      <c r="A159" s="110"/>
      <c r="B159" s="101"/>
      <c r="C159" s="101"/>
      <c r="D159" s="102"/>
      <c r="E159" s="102"/>
    </row>
    <row r="160" spans="1:5" x14ac:dyDescent="0.2">
      <c r="A160" s="110"/>
      <c r="B160" s="101"/>
      <c r="C160" s="101"/>
      <c r="D160" s="102"/>
      <c r="E160" s="102"/>
    </row>
    <row r="161" spans="1:5" x14ac:dyDescent="0.2">
      <c r="A161" s="110"/>
      <c r="B161" s="101"/>
      <c r="C161" s="101"/>
      <c r="D161" s="102"/>
      <c r="E161" s="102"/>
    </row>
    <row r="162" spans="1:5" x14ac:dyDescent="0.2">
      <c r="A162" s="110"/>
      <c r="B162" s="101"/>
      <c r="C162" s="101"/>
      <c r="D162" s="102"/>
      <c r="E162" s="102"/>
    </row>
    <row r="163" spans="1:5" x14ac:dyDescent="0.2">
      <c r="A163" s="110"/>
      <c r="B163" s="101"/>
      <c r="C163" s="101"/>
      <c r="D163" s="102"/>
      <c r="E163" s="102"/>
    </row>
    <row r="164" spans="1:5" x14ac:dyDescent="0.2">
      <c r="A164" s="110"/>
      <c r="B164" s="101"/>
      <c r="C164" s="101"/>
      <c r="D164" s="102"/>
      <c r="E164" s="102"/>
    </row>
    <row r="165" spans="1:5" x14ac:dyDescent="0.2">
      <c r="A165" s="110"/>
      <c r="B165" s="101"/>
      <c r="C165" s="101"/>
      <c r="D165" s="102"/>
      <c r="E165" s="102"/>
    </row>
    <row r="166" spans="1:5" x14ac:dyDescent="0.2">
      <c r="A166" s="110"/>
      <c r="B166" s="101"/>
      <c r="C166" s="101"/>
      <c r="D166" s="102"/>
      <c r="E166" s="102"/>
    </row>
    <row r="167" spans="1:5" x14ac:dyDescent="0.2">
      <c r="D167" s="102"/>
      <c r="E167" s="102"/>
    </row>
    <row r="168" spans="1:5" x14ac:dyDescent="0.2">
      <c r="D168" s="102"/>
      <c r="E168" s="102"/>
    </row>
    <row r="169" spans="1:5" x14ac:dyDescent="0.2">
      <c r="D169" s="102"/>
      <c r="E169" s="102"/>
    </row>
    <row r="170" spans="1:5" x14ac:dyDescent="0.2">
      <c r="D170" s="102"/>
      <c r="E170" s="102"/>
    </row>
    <row r="171" spans="1:5" x14ac:dyDescent="0.2">
      <c r="D171" s="102"/>
      <c r="E171" s="102"/>
    </row>
    <row r="172" spans="1:5" x14ac:dyDescent="0.2">
      <c r="D172" s="102"/>
      <c r="E172" s="102"/>
    </row>
    <row r="173" spans="1:5" x14ac:dyDescent="0.2">
      <c r="D173" s="102"/>
      <c r="E173" s="102"/>
    </row>
    <row r="174" spans="1:5" x14ac:dyDescent="0.2">
      <c r="D174" s="102"/>
      <c r="E174" s="102"/>
    </row>
    <row r="175" spans="1:5" x14ac:dyDescent="0.2">
      <c r="D175" s="102"/>
      <c r="E175" s="102"/>
    </row>
    <row r="176" spans="1:5" x14ac:dyDescent="0.2">
      <c r="D176" s="102"/>
      <c r="E176" s="102"/>
    </row>
    <row r="177" spans="4:5" x14ac:dyDescent="0.2">
      <c r="D177" s="102"/>
      <c r="E177" s="102"/>
    </row>
    <row r="178" spans="4:5" x14ac:dyDescent="0.2">
      <c r="D178" s="102"/>
      <c r="E178" s="102"/>
    </row>
    <row r="179" spans="4:5" x14ac:dyDescent="0.2">
      <c r="D179" s="102"/>
      <c r="E179" s="102"/>
    </row>
    <row r="180" spans="4:5" x14ac:dyDescent="0.2">
      <c r="D180" s="102"/>
      <c r="E180" s="102"/>
    </row>
    <row r="181" spans="4:5" x14ac:dyDescent="0.2">
      <c r="D181" s="102"/>
      <c r="E181" s="102"/>
    </row>
    <row r="182" spans="4:5" x14ac:dyDescent="0.2">
      <c r="D182" s="102"/>
      <c r="E182" s="102"/>
    </row>
    <row r="183" spans="4:5" x14ac:dyDescent="0.2">
      <c r="D183" s="102"/>
      <c r="E183" s="102"/>
    </row>
    <row r="184" spans="4:5" x14ac:dyDescent="0.2">
      <c r="D184" s="102"/>
      <c r="E184" s="102"/>
    </row>
    <row r="185" spans="4:5" x14ac:dyDescent="0.2">
      <c r="D185" s="102"/>
      <c r="E185" s="102"/>
    </row>
    <row r="186" spans="4:5" x14ac:dyDescent="0.2">
      <c r="D186" s="102"/>
      <c r="E186" s="102"/>
    </row>
    <row r="187" spans="4:5" x14ac:dyDescent="0.2">
      <c r="D187" s="102"/>
      <c r="E187" s="102"/>
    </row>
    <row r="188" spans="4:5" x14ac:dyDescent="0.2">
      <c r="D188" s="102"/>
      <c r="E188" s="102"/>
    </row>
    <row r="189" spans="4:5" x14ac:dyDescent="0.2">
      <c r="D189" s="102"/>
      <c r="E189" s="102"/>
    </row>
    <row r="190" spans="4:5" x14ac:dyDescent="0.2">
      <c r="D190" s="102"/>
      <c r="E190" s="102"/>
    </row>
    <row r="191" spans="4:5" x14ac:dyDescent="0.2">
      <c r="D191" s="102"/>
      <c r="E191" s="102"/>
    </row>
    <row r="192" spans="4:5" x14ac:dyDescent="0.2">
      <c r="D192" s="102"/>
      <c r="E192" s="102"/>
    </row>
    <row r="193" spans="4:5" x14ac:dyDescent="0.2">
      <c r="D193" s="102"/>
      <c r="E193" s="102"/>
    </row>
    <row r="194" spans="4:5" x14ac:dyDescent="0.2">
      <c r="D194" s="102"/>
      <c r="E194" s="102"/>
    </row>
    <row r="195" spans="4:5" x14ac:dyDescent="0.2">
      <c r="D195" s="102"/>
      <c r="E195" s="102"/>
    </row>
    <row r="196" spans="4:5" x14ac:dyDescent="0.2">
      <c r="D196" s="102"/>
      <c r="E196" s="102"/>
    </row>
    <row r="197" spans="4:5" x14ac:dyDescent="0.2">
      <c r="D197" s="102"/>
      <c r="E197" s="102"/>
    </row>
    <row r="198" spans="4:5" x14ac:dyDescent="0.2">
      <c r="D198" s="102"/>
      <c r="E198" s="102"/>
    </row>
    <row r="199" spans="4:5" x14ac:dyDescent="0.2">
      <c r="D199" s="102"/>
      <c r="E199" s="102"/>
    </row>
    <row r="200" spans="4:5" x14ac:dyDescent="0.2">
      <c r="D200" s="102"/>
      <c r="E200" s="102"/>
    </row>
    <row r="201" spans="4:5" x14ac:dyDescent="0.2">
      <c r="D201" s="102"/>
      <c r="E201" s="102"/>
    </row>
    <row r="202" spans="4:5" x14ac:dyDescent="0.2">
      <c r="D202" s="102"/>
      <c r="E202" s="102"/>
    </row>
    <row r="203" spans="4:5" x14ac:dyDescent="0.2">
      <c r="D203" s="102"/>
      <c r="E203" s="102"/>
    </row>
    <row r="204" spans="4:5" x14ac:dyDescent="0.2">
      <c r="D204" s="102"/>
      <c r="E204" s="102"/>
    </row>
    <row r="205" spans="4:5" x14ac:dyDescent="0.2">
      <c r="D205" s="102"/>
      <c r="E205" s="102"/>
    </row>
    <row r="206" spans="4:5" x14ac:dyDescent="0.2">
      <c r="D206" s="102"/>
      <c r="E206" s="102"/>
    </row>
    <row r="207" spans="4:5" x14ac:dyDescent="0.2">
      <c r="D207" s="102"/>
      <c r="E207" s="102"/>
    </row>
    <row r="208" spans="4:5" x14ac:dyDescent="0.2">
      <c r="D208" s="102"/>
      <c r="E208" s="102"/>
    </row>
    <row r="209" spans="4:5" x14ac:dyDescent="0.2">
      <c r="D209" s="102"/>
      <c r="E209" s="102"/>
    </row>
    <row r="210" spans="4:5" x14ac:dyDescent="0.2">
      <c r="D210" s="102"/>
      <c r="E210" s="102"/>
    </row>
    <row r="211" spans="4:5" x14ac:dyDescent="0.2">
      <c r="D211" s="102"/>
      <c r="E211" s="102"/>
    </row>
    <row r="212" spans="4:5" x14ac:dyDescent="0.2">
      <c r="D212" s="102"/>
      <c r="E212" s="102"/>
    </row>
    <row r="213" spans="4:5" x14ac:dyDescent="0.2">
      <c r="D213" s="102"/>
      <c r="E213" s="102"/>
    </row>
    <row r="214" spans="4:5" x14ac:dyDescent="0.2">
      <c r="D214" s="102"/>
      <c r="E214" s="102"/>
    </row>
    <row r="215" spans="4:5" x14ac:dyDescent="0.2">
      <c r="D215" s="102"/>
      <c r="E215" s="102"/>
    </row>
    <row r="216" spans="4:5" x14ac:dyDescent="0.2">
      <c r="D216" s="102"/>
      <c r="E216" s="102"/>
    </row>
    <row r="217" spans="4:5" x14ac:dyDescent="0.2">
      <c r="D217" s="102"/>
      <c r="E217" s="102"/>
    </row>
    <row r="218" spans="4:5" x14ac:dyDescent="0.2">
      <c r="D218" s="102"/>
      <c r="E218" s="102"/>
    </row>
  </sheetData>
  <mergeCells count="14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B67:E67 B151:C151 B142:C142 B132:C132 B123:C123 B106:C115 B101:C101 B89:C89 B74:C80 C65 B31:E31 B39:E39 B21:E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2018-04-26T20:41:20Z</dcterms:modified>
</cp:coreProperties>
</file>