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_07_2018\TFI-KI\TFII-KI 2018 Q2\nekonsolidirano\"/>
    </mc:Choice>
  </mc:AlternateContent>
  <bookViews>
    <workbookView xWindow="-12" yWindow="288" windowWidth="11760" windowHeight="7320" activeTab="5"/>
  </bookViews>
  <sheets>
    <sheet name="OPĆI PODACI" sheetId="20" r:id="rId1"/>
    <sheet name="BILANCA" sheetId="27" r:id="rId2"/>
    <sheet name="RDG" sheetId="22" r:id="rId3"/>
    <sheet name="NT_I" sheetId="23" r:id="rId4"/>
    <sheet name="PK" sheetId="25" r:id="rId5"/>
    <sheet name="Bilješke" sheetId="28" r:id="rId6"/>
  </sheets>
  <definedNames>
    <definedName name="_xlnm.Print_Area" localSheetId="1">BILANCA!$A$1:$K$52</definedName>
    <definedName name="_xlnm.Print_Area" localSheetId="5">Bilješke!$A$1:$E$151</definedName>
    <definedName name="_xlnm.Print_Area" localSheetId="3">NT_I!$A$1:$K$50</definedName>
    <definedName name="_xlnm.Print_Area" localSheetId="0">'OPĆI PODACI'!$A$1:$I$65</definedName>
    <definedName name="_xlnm.Print_Area" localSheetId="4">PK!$A$1:$L$23</definedName>
    <definedName name="_xlnm.Print_Area" localSheetId="2">RDG!$A$1:$M$31</definedName>
    <definedName name="_xlnm.Print_Titles" localSheetId="5">Bilješke!$1:$6</definedName>
  </definedNames>
  <calcPr calcId="152511"/>
</workbook>
</file>

<file path=xl/calcChain.xml><?xml version="1.0" encoding="utf-8"?>
<calcChain xmlns="http://schemas.openxmlformats.org/spreadsheetml/2006/main">
  <c r="C106" i="28" l="1"/>
  <c r="C115" i="28"/>
  <c r="C112" i="28"/>
  <c r="C109" i="28"/>
  <c r="L21" i="25"/>
  <c r="L20" i="25"/>
  <c r="L19" i="25"/>
  <c r="L18" i="25"/>
  <c r="L17" i="25"/>
  <c r="L13" i="25"/>
  <c r="C123" i="28" l="1"/>
  <c r="M12" i="22"/>
  <c r="L12" i="22"/>
  <c r="K12" i="22"/>
  <c r="J12" i="22"/>
  <c r="K22" i="25" l="1"/>
  <c r="J22" i="25"/>
  <c r="H22" i="25"/>
  <c r="G22" i="25"/>
  <c r="F22" i="25"/>
  <c r="E22" i="25"/>
  <c r="L15" i="25"/>
  <c r="K14" i="25"/>
  <c r="K16" i="25" s="1"/>
  <c r="J14" i="25"/>
  <c r="J16" i="25" s="1"/>
  <c r="I14" i="25"/>
  <c r="I16" i="25" s="1"/>
  <c r="H14" i="25"/>
  <c r="H16" i="25" s="1"/>
  <c r="G14" i="25"/>
  <c r="G16" i="25" s="1"/>
  <c r="F14" i="25"/>
  <c r="F16" i="25" s="1"/>
  <c r="E14" i="25"/>
  <c r="E16" i="25" s="1"/>
  <c r="L12" i="25"/>
  <c r="L11" i="25"/>
  <c r="L10" i="25"/>
  <c r="L8" i="25"/>
  <c r="K9" i="25"/>
  <c r="J9" i="25"/>
  <c r="H9" i="25"/>
  <c r="G9" i="25"/>
  <c r="F9" i="25"/>
  <c r="E9" i="25"/>
  <c r="G23" i="25" l="1"/>
  <c r="K23" i="25"/>
  <c r="E23" i="25"/>
  <c r="L14" i="25"/>
  <c r="L16" i="25" s="1"/>
  <c r="I22" i="25"/>
  <c r="L22" i="25"/>
  <c r="F23" i="25"/>
  <c r="H23" i="25"/>
  <c r="J23" i="25"/>
  <c r="L7" i="25"/>
  <c r="L9" i="25" s="1"/>
  <c r="I9" i="25"/>
  <c r="I23" i="25" l="1"/>
  <c r="L23" i="25"/>
  <c r="B67" i="28"/>
  <c r="C67" i="28"/>
  <c r="D67" i="28"/>
  <c r="E67" i="28"/>
  <c r="K39" i="23" l="1"/>
  <c r="J39" i="23"/>
  <c r="J32" i="23"/>
  <c r="K23" i="23"/>
  <c r="J23" i="23"/>
  <c r="K14" i="23"/>
  <c r="J14" i="23"/>
  <c r="J7" i="23"/>
  <c r="J28" i="23" l="1"/>
  <c r="J30" i="23" s="1"/>
  <c r="J46" i="23" s="1"/>
  <c r="J48" i="23" s="1"/>
  <c r="J50" i="23" s="1"/>
  <c r="K9" i="22" l="1"/>
  <c r="J9" i="22"/>
  <c r="J26" i="22" s="1"/>
  <c r="K36" i="27"/>
  <c r="K32" i="27"/>
  <c r="K28" i="27"/>
  <c r="K25" i="27"/>
  <c r="K51" i="27"/>
  <c r="J51" i="27"/>
  <c r="J36" i="27"/>
  <c r="J32" i="27"/>
  <c r="J28" i="27"/>
  <c r="J25" i="27"/>
  <c r="K7" i="27"/>
  <c r="J7" i="27"/>
  <c r="J23" i="27" s="1"/>
  <c r="J28" i="22" l="1"/>
  <c r="J30" i="22" s="1"/>
  <c r="K26" i="22"/>
  <c r="J42" i="27"/>
  <c r="J52" i="27" s="1"/>
  <c r="K23" i="27"/>
  <c r="K42" i="27"/>
  <c r="K52" i="27" s="1"/>
  <c r="K28" i="22" l="1"/>
  <c r="K30" i="22" s="1"/>
  <c r="C151" i="28"/>
  <c r="B151" i="28"/>
  <c r="C142" i="28"/>
  <c r="B142" i="28"/>
  <c r="C132" i="28"/>
  <c r="B132" i="28"/>
  <c r="B115" i="28"/>
  <c r="B112" i="28"/>
  <c r="B109" i="28"/>
  <c r="B106" i="28"/>
  <c r="C101" i="28"/>
  <c r="B101" i="28"/>
  <c r="C89" i="28"/>
  <c r="B89" i="28"/>
  <c r="B74" i="28"/>
  <c r="B80" i="28" s="1"/>
  <c r="B123" i="28" l="1"/>
  <c r="B59" i="28"/>
  <c r="C59" i="28"/>
  <c r="D49" i="28"/>
  <c r="B49" i="28"/>
  <c r="E49" i="28"/>
  <c r="C49" i="28"/>
  <c r="D39" i="28"/>
  <c r="B39" i="28"/>
  <c r="E39" i="28"/>
  <c r="C39" i="28"/>
  <c r="D31" i="28"/>
  <c r="B31" i="28"/>
  <c r="D21" i="28"/>
  <c r="B21" i="28"/>
  <c r="D13" i="28"/>
  <c r="B13" i="28"/>
  <c r="E13" i="28" l="1"/>
  <c r="E21" i="28"/>
  <c r="E31" i="28"/>
  <c r="C21" i="28"/>
  <c r="C31" i="28"/>
  <c r="C13" i="28"/>
  <c r="K56" i="27" l="1"/>
  <c r="J56" i="27"/>
  <c r="K35" i="22"/>
  <c r="L35" i="22"/>
  <c r="M35" i="22"/>
  <c r="J35" i="22"/>
  <c r="E59" i="28" l="1"/>
  <c r="D59" i="28"/>
  <c r="L9" i="22" l="1"/>
  <c r="L26" i="22" s="1"/>
  <c r="L28" i="22" s="1"/>
  <c r="L30" i="22" l="1"/>
  <c r="K7" i="23"/>
  <c r="K28" i="23" s="1"/>
  <c r="K30" i="23" s="1"/>
  <c r="M9" i="22"/>
  <c r="M26" i="22" s="1"/>
  <c r="M28" i="22" l="1"/>
  <c r="M30" i="22" s="1"/>
  <c r="K32" i="23"/>
  <c r="K46" i="23" s="1"/>
  <c r="K48" i="23" s="1"/>
  <c r="K50" i="23" s="1"/>
  <c r="C74" i="28" l="1"/>
  <c r="C80" i="28" s="1"/>
</calcChain>
</file>

<file path=xl/sharedStrings.xml><?xml version="1.0" encoding="utf-8"?>
<sst xmlns="http://schemas.openxmlformats.org/spreadsheetml/2006/main" count="434" uniqueCount="319">
  <si>
    <t>Prezime i ime: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</si>
  <si>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</si>
  <si>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</si>
  <si>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</si>
  <si>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</si>
  <si>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</si>
  <si>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</si>
  <si>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</si>
  <si>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</si>
  <si>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</si>
  <si>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</si>
  <si>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</si>
  <si>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</si>
  <si>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</si>
  <si>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</si>
  <si>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</si>
  <si>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</si>
  <si>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</si>
  <si>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</si>
  <si>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</si>
  <si>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</si>
  <si>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</si>
  <si>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</si>
  <si>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</si>
  <si>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</si>
  <si>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</si>
  <si>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</si>
  <si>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</si>
  <si>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</si>
  <si>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</si>
  <si>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</si>
  <si>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</si>
  <si>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</si>
  <si>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</si>
  <si>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</si>
  <si>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    2.6. Vrijednosni papiri i drugi financijski instrumenti raspoloživi za prodaju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</si>
  <si>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</si>
  <si>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</si>
  <si>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</si>
  <si>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</si>
  <si>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</si>
  <si>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</si>
  <si>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</si>
  <si>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</si>
  <si>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</si>
  <si>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</si>
  <si>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</si>
  <si>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</si>
  <si>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</si>
  <si>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</si>
  <si>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</si>
  <si>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</si>
  <si>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</si>
  <si>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</si>
  <si>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</si>
  <si>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</si>
  <si>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</si>
  <si>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</si>
  <si>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</si>
  <si>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</si>
  <si>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</si>
  <si>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</si>
  <si>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</si>
  <si>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</si>
  <si>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</si>
  <si>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</si>
  <si>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</si>
  <si>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</si>
  <si>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</si>
  <si>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</si>
  <si>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</si>
  <si>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</si>
  <si>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</si>
  <si>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</si>
  <si>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</si>
  <si>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</si>
  <si>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</si>
  <si>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</si>
  <si>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</si>
  <si>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</si>
  <si>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</si>
  <si>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</si>
  <si>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</si>
  <si>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</si>
  <si>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</si>
  <si>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</si>
  <si>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</si>
  <si>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</si>
  <si>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</si>
  <si>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</si>
  <si>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</si>
  <si>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</si>
  <si>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</si>
  <si>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</si>
  <si>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</si>
  <si>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</si>
  <si>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</si>
  <si>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</si>
  <si>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</si>
  <si>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</si>
  <si>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</si>
  <si>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</si>
  <si>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</si>
  <si>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</si>
  <si>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</si>
  <si>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</si>
  <si>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</si>
  <si>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</si>
  <si>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</si>
  <si>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</si>
  <si>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</si>
  <si>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</si>
  <si>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</si>
  <si>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</si>
  <si>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</si>
  <si>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</si>
  <si>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</si>
  <si>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</si>
  <si>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(osoba ovlaštene za zastupanje)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</si>
  <si>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</si>
  <si>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</si>
  <si>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</si>
  <si>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</si>
  <si>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</si>
  <si>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</si>
  <si>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</si>
  <si>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</si>
  <si>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</si>
  <si>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</si>
  <si>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</si>
  <si>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</si>
  <si>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</si>
  <si>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</si>
  <si>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</si>
  <si>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</si>
  <si>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</si>
  <si>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</si>
  <si>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</si>
  <si>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</si>
  <si>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</si>
  <si>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</si>
  <si>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</si>
  <si>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</si>
  <si>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</si>
  <si>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</si>
  <si>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</si>
  <si>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</si>
  <si>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</si>
  <si>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</si>
  <si>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</si>
  <si>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</si>
  <si>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</si>
  <si>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</si>
  <si>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</si>
  <si>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</si>
  <si>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</si>
  <si>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</si>
  <si>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</si>
  <si>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</si>
  <si>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</si>
  <si>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</si>
  <si>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</si>
  <si>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</si>
  <si>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</si>
  <si>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</si>
  <si>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</si>
  <si>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</si>
  <si>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</si>
  <si>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</si>
  <si>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</si>
  <si>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</si>
  <si>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>Dionički kapital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</si>
  <si>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</si>
  <si>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</si>
  <si>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</si>
  <si>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</si>
  <si>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</si>
  <si>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</si>
  <si>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</si>
  <si>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</si>
  <si>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</si>
  <si>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</si>
  <si>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</si>
  <si>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</si>
  <si>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 xml:space="preserve"> za razdoblje od 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</si>
  <si>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</si>
  <si>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</si>
  <si>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</si>
  <si>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</si>
  <si>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</si>
  <si>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</si>
  <si>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</si>
  <si>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</si>
  <si>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</si>
  <si>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</si>
  <si>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Prilog 3.</t>
  </si>
  <si>
    <t>Tromjesečni  financijski izvještaj za kreditne institucije-TFI-KI</t>
  </si>
  <si>
    <t>2. Međuizvještaj poslovodstva,</t>
  </si>
  <si>
    <t>DODATAK BILANCI (popunjavju banke koje sastavljaju konsolidirani financijski izvještaj)</t>
  </si>
  <si>
    <t>DODATAK RAČUNU DOBITI I GUBITKA (popunjavju banke koje sastavljaju konsolidirani financijski izvještaj)</t>
  </si>
  <si>
    <t xml:space="preserve">  kapitala i bilješke uz financijske izvještaje)</t>
  </si>
  <si>
    <t>Kumulativ</t>
  </si>
  <si>
    <t>Tromjesečje</t>
  </si>
  <si>
    <t>(krajem izvještajnog razdoblja)</t>
  </si>
  <si>
    <t>Prethodno razdoblje</t>
  </si>
  <si>
    <t>Tekuće razdoblje</t>
  </si>
  <si>
    <t xml:space="preserve">Stanje na izvještajni datum                 (003+010+011+012+013+016) 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</si>
  <si>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</si>
  <si>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</si>
  <si>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</si>
  <si>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</si>
  <si>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</si>
  <si>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</si>
  <si>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</si>
  <si>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</si>
  <si>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NE</t>
  </si>
  <si>
    <t>6419</t>
  </si>
  <si>
    <t>014804594</t>
  </si>
  <si>
    <t>1. Financijski izvještaji (bilanca, račun dobiti i gubitka, izvještaj o novčanom tijeku, izvještaj o promjenama</t>
  </si>
  <si>
    <t>Izdvojena obvezna pričuva</t>
  </si>
  <si>
    <t>Račun za namirenje kod HNB-a</t>
  </si>
  <si>
    <t>Depoziti kod stranih bankarskih institucija</t>
  </si>
  <si>
    <t>Depoziti kod domaćih bankarskih institucija</t>
  </si>
  <si>
    <t>Rezerve na skupnoj osnovi</t>
  </si>
  <si>
    <t>Vrijednosni papiri koji se drže radi trgovanja</t>
  </si>
  <si>
    <t>Vrijednosni papiri raspoloživi za prodaju</t>
  </si>
  <si>
    <t>Vrijednosni papiri koji se drže do dospijeća</t>
  </si>
  <si>
    <t>Depoziti od financijskih institucija</t>
  </si>
  <si>
    <t>Depoziti od trgovačkih društava</t>
  </si>
  <si>
    <t>Depoziti od stanovništva</t>
  </si>
  <si>
    <t>Krediti primljeni od HBOR-a</t>
  </si>
  <si>
    <t>Krediti primljeni od banaka</t>
  </si>
  <si>
    <t>Ograničeni depoziti</t>
  </si>
  <si>
    <t>Obveze po kamatama i naknadama</t>
  </si>
  <si>
    <t>Ostalo</t>
  </si>
  <si>
    <t>Bilješke uz financijske izvještaje</t>
  </si>
  <si>
    <t>1) KAMATNI PRIHODI</t>
  </si>
  <si>
    <t>u HRK</t>
  </si>
  <si>
    <t>Kumulativno</t>
  </si>
  <si>
    <t>Kamatni prihodi od kredita</t>
  </si>
  <si>
    <t>Kamatni prihodi od depozita</t>
  </si>
  <si>
    <t>S osnove dužničkih vrijednosnih papira</t>
  </si>
  <si>
    <t>UKUPNO</t>
  </si>
  <si>
    <t>2) KAMATNI TROŠKOVI</t>
  </si>
  <si>
    <t>Kamatni troškovi od kredita</t>
  </si>
  <si>
    <t>Kamatni troškovi od depozita</t>
  </si>
  <si>
    <t>3) PRIHODI OD PROVIZIJA I NAKNADA</t>
  </si>
  <si>
    <t>Ostale provizije i naknade</t>
  </si>
  <si>
    <t>4) TROŠKOVI PROVIZIJA I NAKNADA</t>
  </si>
  <si>
    <t>5) DOBIT/GUBITAK OD AKTIVNOSTI TRGOVANJA</t>
  </si>
  <si>
    <t>Vrijednosnim papirima</t>
  </si>
  <si>
    <t>Devizama</t>
  </si>
  <si>
    <t>Kunskom gotovinom</t>
  </si>
  <si>
    <t>Opći i administrativni troškovi</t>
  </si>
  <si>
    <t>Amortizacija</t>
  </si>
  <si>
    <t xml:space="preserve">7) TROŠKOVI VRIJEDNOSNIH USKLAĐIVANJA I REZERVIRANJA ZA GUBITKE </t>
  </si>
  <si>
    <t>8) GOTOVINA I DEPOZITI KOD HNB-a</t>
  </si>
  <si>
    <t>GOTOVINA</t>
  </si>
  <si>
    <t>DEPOZITI KOD HNB-a</t>
  </si>
  <si>
    <t>OBAVEZNI BLAGAJNIČKI ZAPISI</t>
  </si>
  <si>
    <t>9) DEPOZITI KOD BANKARSKIH INSTITUCIJA</t>
  </si>
  <si>
    <t>10) VRIJEDNOSNI PAPIRI</t>
  </si>
  <si>
    <t>Odgođena naplaćena naknada</t>
  </si>
  <si>
    <t>11) KREDITI KLIJENTIMA</t>
  </si>
  <si>
    <t>Ispravci vrijednosti</t>
  </si>
  <si>
    <t>12) PRIMLJENI DEPOZITI</t>
  </si>
  <si>
    <t>Ostali depoziti</t>
  </si>
  <si>
    <t>13) OBVEZE PO KREDITIMA</t>
  </si>
  <si>
    <t>Krediti primljeni od ostalih bankarskih institucija</t>
  </si>
  <si>
    <t>Krediti primljeni od stranih financijskih institucija</t>
  </si>
  <si>
    <t>Odgođena plaćena naknada</t>
  </si>
  <si>
    <t>14) OSTALE OBVEZE</t>
  </si>
  <si>
    <t>Posebne rezerve za izvanbilančne stavke</t>
  </si>
  <si>
    <t>Kratkoročni trezorski zapisi Ministarstva financija</t>
  </si>
  <si>
    <t>6) OPERATIVNI TROŠKOVI</t>
  </si>
  <si>
    <t>Premije za osiguranje štednih uloga</t>
  </si>
  <si>
    <t>Ostali troškovi</t>
  </si>
  <si>
    <t xml:space="preserve">Bruto krediti </t>
  </si>
  <si>
    <t xml:space="preserve">Ukupno </t>
  </si>
  <si>
    <t>Provizije i naknade na usluge platnog prometa</t>
  </si>
  <si>
    <t>UKUPNI NETO KREDITI KLIJENTIMA</t>
  </si>
  <si>
    <t>AOP 034</t>
  </si>
  <si>
    <t>AOP 018 &amp; 025</t>
  </si>
  <si>
    <t>AOP 021</t>
  </si>
  <si>
    <t>AOP 011 &amp; 012</t>
  </si>
  <si>
    <t>AOP 005 - 009</t>
  </si>
  <si>
    <t>AOP 004</t>
  </si>
  <si>
    <t>AOP 001</t>
  </si>
  <si>
    <t>AOP 068</t>
  </si>
  <si>
    <t>AOP 065 &amp; AOP 066</t>
  </si>
  <si>
    <t>AOP 055</t>
  </si>
  <si>
    <t>AOP 052</t>
  </si>
  <si>
    <t>AOP 051</t>
  </si>
  <si>
    <t>AOP 049</t>
  </si>
  <si>
    <t>AOP 048</t>
  </si>
  <si>
    <t>Provizije i naknade za usluge gotovinskog platnog prometa - kanali</t>
  </si>
  <si>
    <t>Provizije i naknade za usluge u segmentu poslovanja sa stanovništvom i od kartičnog poslovanja</t>
  </si>
  <si>
    <t>Provizije i naknade za usluge u segmentu poslovanja s gospodarstvom</t>
  </si>
  <si>
    <t xml:space="preserve">Ostali krediti </t>
  </si>
  <si>
    <t>Krediti stanovništvu</t>
  </si>
  <si>
    <t>Krediti trgovačkim društvima</t>
  </si>
  <si>
    <t>Krediti financijskim institucijama</t>
  </si>
  <si>
    <t>Derivativima</t>
  </si>
  <si>
    <t>31.12.2017.</t>
  </si>
  <si>
    <t>01.01.2018.</t>
  </si>
  <si>
    <t>Troškovi rezerviranja za gubitke</t>
  </si>
  <si>
    <t>Ostali troškovi rezerviranja i vrijednosnih usklađenja</t>
  </si>
  <si>
    <t>Rezerve na skupnoj osnovi (A plasmani)</t>
  </si>
  <si>
    <t>Očekivani kreditni gubici (A1 i A2 izloženosti)</t>
  </si>
  <si>
    <t>Ostala vrijednosna usklađenja</t>
  </si>
  <si>
    <t>HRVATSKA POŠTANSKA BANKA, dioničko društvo</t>
  </si>
  <si>
    <t>30.06.2018.</t>
  </si>
  <si>
    <t>Bažant Tea</t>
  </si>
  <si>
    <t>014804670</t>
  </si>
  <si>
    <t>tea.bazant@hpb.hr</t>
  </si>
  <si>
    <t>Vuić Tomislav</t>
  </si>
  <si>
    <t>3. Izjava osoba odgovornih za sastavljanje izvještaja izdavatelja.</t>
  </si>
  <si>
    <t>Prethodno razdoblje 01.01. - 30.06.2017.</t>
  </si>
  <si>
    <t>Tekuće razdoblje 01.01. - 30.06.2018.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</si>
</sst>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  <numFmt numFmtId="173" formatCode="#,##0;\(#,##0\);\-"/>
    <numFmt numFmtId="174" formatCode="_(* #,##0_);_(* \(#,##0\);_(* &quot;-&quot;??_);_(@_)"/>
  </numFmts>
  <fonts count="102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</patternFill>
    </fill>
    <fill>
      <patternFill patternType="lightGray">
        <fgColor indexed="22"/>
        <bgColor theme="0"/>
      </patternFill>
    </fill>
  </fills>
  <borders count="62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862">
    <xf numFmtId="0" fontId="0" fillId="0" borderId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2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2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2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2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2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2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2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2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2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2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2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2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6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6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6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6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6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6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6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6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6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6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6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40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1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3" fillId="42" borderId="52" applyNumberFormat="0" applyAlignment="0" applyProtection="0"/>
    <xf numFmtId="0" fontId="42" fillId="42" borderId="52" applyNumberFormat="0" applyAlignment="0" applyProtection="0"/>
    <xf numFmtId="0" fontId="44" fillId="42" borderId="52" applyNumberFormat="0" applyAlignment="0" applyProtection="0"/>
    <xf numFmtId="0" fontId="45" fillId="15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1" fillId="42" borderId="52" applyNumberFormat="0" applyAlignment="0" applyProtection="0"/>
    <xf numFmtId="0" fontId="42" fillId="42" borderId="52" applyNumberFormat="0" applyAlignment="0" applyProtection="0"/>
    <xf numFmtId="0" fontId="45" fillId="15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6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8" fillId="43" borderId="53" applyNumberFormat="0" applyAlignment="0" applyProtection="0"/>
    <xf numFmtId="0" fontId="47" fillId="43" borderId="53" applyNumberFormat="0" applyAlignment="0" applyProtection="0"/>
    <xf numFmtId="0" fontId="49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6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7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8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60" fillId="0" borderId="54" applyNumberFormat="0" applyFill="0" applyAlignment="0" applyProtection="0"/>
    <xf numFmtId="0" fontId="59" fillId="0" borderId="54" applyNumberFormat="0" applyFill="0" applyAlignment="0" applyProtection="0"/>
    <xf numFmtId="0" fontId="61" fillId="0" borderId="54" applyNumberFormat="0" applyFill="0" applyAlignment="0" applyProtection="0"/>
    <xf numFmtId="0" fontId="62" fillId="0" borderId="1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8" fillId="0" borderId="54" applyNumberFormat="0" applyFill="0" applyAlignment="0" applyProtection="0"/>
    <xf numFmtId="0" fontId="59" fillId="0" borderId="54" applyNumberFormat="0" applyFill="0" applyAlignment="0" applyProtection="0"/>
    <xf numFmtId="0" fontId="62" fillId="0" borderId="1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63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5" fillId="0" borderId="55" applyNumberFormat="0" applyFill="0" applyAlignment="0" applyProtection="0"/>
    <xf numFmtId="0" fontId="64" fillId="0" borderId="55" applyNumberFormat="0" applyFill="0" applyAlignment="0" applyProtection="0"/>
    <xf numFmtId="0" fontId="66" fillId="0" borderId="55" applyNumberFormat="0" applyFill="0" applyAlignment="0" applyProtection="0"/>
    <xf numFmtId="0" fontId="67" fillId="0" borderId="2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3" fillId="0" borderId="55" applyNumberFormat="0" applyFill="0" applyAlignment="0" applyProtection="0"/>
    <xf numFmtId="0" fontId="64" fillId="0" borderId="55" applyNumberFormat="0" applyFill="0" applyAlignment="0" applyProtection="0"/>
    <xf numFmtId="0" fontId="67" fillId="0" borderId="2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8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70" fillId="0" borderId="56" applyNumberFormat="0" applyFill="0" applyAlignment="0" applyProtection="0"/>
    <xf numFmtId="0" fontId="69" fillId="0" borderId="56" applyNumberFormat="0" applyFill="0" applyAlignment="0" applyProtection="0"/>
    <xf numFmtId="0" fontId="71" fillId="0" borderId="56" applyNumberFormat="0" applyFill="0" applyAlignment="0" applyProtection="0"/>
    <xf numFmtId="0" fontId="72" fillId="0" borderId="3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8" fillId="0" borderId="56" applyNumberFormat="0" applyFill="0" applyAlignment="0" applyProtection="0"/>
    <xf numFmtId="0" fontId="69" fillId="0" borderId="56" applyNumberFormat="0" applyFill="0" applyAlignment="0" applyProtection="0"/>
    <xf numFmtId="0" fontId="72" fillId="0" borderId="3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3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5" fillId="45" borderId="52" applyNumberFormat="0" applyAlignment="0" applyProtection="0"/>
    <xf numFmtId="0" fontId="74" fillId="45" borderId="52" applyNumberFormat="0" applyAlignment="0" applyProtection="0"/>
    <xf numFmtId="0" fontId="76" fillId="45" borderId="52" applyNumberFormat="0" applyAlignment="0" applyProtection="0"/>
    <xf numFmtId="0" fontId="74" fillId="9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3" fillId="45" borderId="52" applyNumberFormat="0" applyAlignment="0" applyProtection="0"/>
    <xf numFmtId="0" fontId="74" fillId="45" borderId="52" applyNumberFormat="0" applyAlignment="0" applyProtection="0"/>
    <xf numFmtId="0" fontId="74" fillId="9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7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9" fillId="0" borderId="57" applyNumberFormat="0" applyFill="0" applyAlignment="0" applyProtection="0"/>
    <xf numFmtId="0" fontId="78" fillId="0" borderId="57" applyNumberFormat="0" applyFill="0" applyAlignment="0" applyProtection="0"/>
    <xf numFmtId="0" fontId="80" fillId="0" borderId="57" applyNumberFormat="0" applyFill="0" applyAlignment="0" applyProtection="0"/>
    <xf numFmtId="0" fontId="81" fillId="0" borderId="4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7" fillId="0" borderId="57" applyNumberFormat="0" applyFill="0" applyAlignment="0" applyProtection="0"/>
    <xf numFmtId="0" fontId="78" fillId="0" borderId="57" applyNumberFormat="0" applyFill="0" applyAlignment="0" applyProtection="0"/>
    <xf numFmtId="0" fontId="81" fillId="0" borderId="4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5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28" fillId="0" borderId="0"/>
    <xf numFmtId="0" fontId="2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2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23" fillId="16" borderId="5">
      <alignment vertical="center"/>
    </xf>
    <xf numFmtId="0" fontId="2" fillId="0" borderId="0"/>
    <xf numFmtId="0" fontId="87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9" fillId="42" borderId="59" applyNumberFormat="0" applyAlignment="0" applyProtection="0"/>
    <xf numFmtId="0" fontId="88" fillId="42" borderId="59" applyNumberFormat="0" applyAlignment="0" applyProtection="0"/>
    <xf numFmtId="0" fontId="90" fillId="42" borderId="59" applyNumberFormat="0" applyAlignment="0" applyProtection="0"/>
    <xf numFmtId="0" fontId="88" fillId="15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7" fillId="42" borderId="59" applyNumberFormat="0" applyAlignment="0" applyProtection="0"/>
    <xf numFmtId="0" fontId="88" fillId="42" borderId="59" applyNumberFormat="0" applyAlignment="0" applyProtection="0"/>
    <xf numFmtId="0" fontId="88" fillId="15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6" fillId="0" borderId="60" applyNumberFormat="0" applyFill="0" applyAlignment="0" applyProtection="0"/>
    <xf numFmtId="0" fontId="95" fillId="0" borderId="60" applyNumberFormat="0" applyFill="0" applyAlignment="0" applyProtection="0"/>
    <xf numFmtId="0" fontId="97" fillId="0" borderId="60" applyNumberFormat="0" applyFill="0" applyAlignment="0" applyProtection="0"/>
    <xf numFmtId="0" fontId="95" fillId="0" borderId="6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4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68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11" xfId="2629" applyFont="1" applyFill="1" applyBorder="1" applyProtection="1">
      <alignment vertical="top"/>
      <protection hidden="1"/>
    </xf>
    <xf numFmtId="0" fontId="12" fillId="48" borderId="11" xfId="2629" applyFont="1" applyFill="1" applyBorder="1">
      <alignment vertical="top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indent="2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>
      <alignment horizontal="center" vertical="center"/>
    </xf>
    <xf numFmtId="3" fontId="6" fillId="48" borderId="14" xfId="0" applyNumberFormat="1" applyFont="1" applyFill="1" applyBorder="1" applyAlignment="1" applyProtection="1">
      <alignment vertical="center" shrinkToFit="1"/>
      <protection locked="0"/>
    </xf>
    <xf numFmtId="165" fontId="5" fillId="48" borderId="14" xfId="0" applyNumberFormat="1" applyFont="1" applyFill="1" applyBorder="1" applyAlignment="1">
      <alignment horizontal="center" vertical="center"/>
    </xf>
    <xf numFmtId="3" fontId="6" fillId="48" borderId="13" xfId="0" applyNumberFormat="1" applyFont="1" applyFill="1" applyBorder="1" applyAlignment="1" applyProtection="1">
      <alignment vertical="center" shrinkToFit="1"/>
      <protection hidden="1"/>
    </xf>
    <xf numFmtId="165" fontId="5" fillId="48" borderId="15" xfId="0" applyNumberFormat="1" applyFont="1" applyFill="1" applyBorder="1" applyAlignment="1">
      <alignment horizontal="center" vertical="center"/>
    </xf>
    <xf numFmtId="3" fontId="6" fillId="48" borderId="15" xfId="0" applyNumberFormat="1" applyFont="1" applyFill="1" applyBorder="1" applyAlignment="1" applyProtection="1">
      <alignment vertical="center" shrinkToFit="1"/>
      <protection hidden="1"/>
    </xf>
    <xf numFmtId="0" fontId="17" fillId="48" borderId="0" xfId="0" applyFont="1" applyFill="1" applyBorder="1"/>
    <xf numFmtId="0" fontId="8" fillId="48" borderId="0" xfId="0" applyFont="1" applyFill="1" applyBorder="1" applyAlignment="1">
      <alignment horizontal="center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6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4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7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7" xfId="0" applyNumberFormat="1" applyFont="1" applyFill="1" applyBorder="1" applyAlignment="1">
      <alignment horizontal="center" vertical="center"/>
    </xf>
    <xf numFmtId="0" fontId="8" fillId="48" borderId="0" xfId="0" applyFont="1" applyFill="1" applyAlignment="1">
      <alignment horizontal="center"/>
    </xf>
    <xf numFmtId="0" fontId="7" fillId="48" borderId="7" xfId="0" applyFont="1" applyFill="1" applyBorder="1" applyAlignment="1">
      <alignment horizontal="center" vertical="center" wrapText="1"/>
    </xf>
    <xf numFmtId="0" fontId="18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6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5" fillId="0" borderId="14" xfId="0" applyNumberFormat="1" applyFont="1" applyFill="1" applyBorder="1" applyAlignment="1" applyProtection="1">
      <alignment vertical="center" shrinkToFit="1"/>
      <protection locked="0"/>
    </xf>
    <xf numFmtId="167" fontId="6" fillId="0" borderId="14" xfId="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6" xfId="0" applyNumberFormat="1" applyFont="1" applyFill="1" applyBorder="1" applyAlignment="1" applyProtection="1">
      <alignment horizontal="right" vertical="center" shrinkToFit="1"/>
      <protection locked="0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4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24" fillId="48" borderId="0" xfId="2629" applyFont="1" applyFill="1" applyAlignment="1">
      <alignment horizontal="right"/>
    </xf>
    <xf numFmtId="167" fontId="5" fillId="48" borderId="20" xfId="2280" applyNumberFormat="1" applyFont="1" applyFill="1" applyBorder="1" applyAlignment="1">
      <alignment horizontal="center"/>
    </xf>
    <xf numFmtId="0" fontId="5" fillId="48" borderId="20" xfId="2280" applyFont="1" applyFill="1" applyBorder="1" applyAlignment="1">
      <alignment horizontal="center"/>
    </xf>
    <xf numFmtId="167" fontId="6" fillId="48" borderId="21" xfId="2581" applyNumberFormat="1" applyFont="1" applyFill="1" applyBorder="1" applyAlignment="1" applyProtection="1">
      <alignment shrinkToFit="1"/>
      <protection locked="0"/>
    </xf>
    <xf numFmtId="0" fontId="5" fillId="48" borderId="22" xfId="2280" applyFont="1" applyFill="1" applyBorder="1" applyAlignment="1">
      <alignment horizontal="left"/>
    </xf>
    <xf numFmtId="167" fontId="5" fillId="48" borderId="23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167" fontId="5" fillId="48" borderId="24" xfId="2280" applyNumberFormat="1" applyFont="1" applyFill="1" applyBorder="1" applyAlignment="1">
      <alignment horizontal="center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5" fillId="48" borderId="21" xfId="2581" applyNumberFormat="1" applyFont="1" applyFill="1" applyBorder="1" applyAlignment="1" applyProtection="1">
      <alignment shrinkToFit="1"/>
      <protection locked="0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2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167" fontId="5" fillId="48" borderId="22" xfId="2581" applyNumberFormat="1" applyFont="1" applyFill="1" applyBorder="1" applyAlignment="1">
      <alignment horizontal="center"/>
    </xf>
    <xf numFmtId="167" fontId="5" fillId="48" borderId="19" xfId="2581" applyNumberFormat="1" applyFont="1" applyFill="1" applyBorder="1" applyAlignment="1" applyProtection="1">
      <alignment shrinkToFit="1"/>
      <protection locked="0"/>
    </xf>
    <xf numFmtId="0" fontId="6" fillId="48" borderId="27" xfId="2581" applyFont="1" applyFill="1" applyBorder="1" applyAlignment="1">
      <alignment horizontal="left" wrapText="1"/>
    </xf>
    <xf numFmtId="167" fontId="26" fillId="48" borderId="0" xfId="2630" applyNumberFormat="1" applyFont="1" applyFill="1" applyAlignment="1"/>
    <xf numFmtId="0" fontId="6" fillId="48" borderId="19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4" fontId="2" fillId="48" borderId="0" xfId="2280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6" fillId="48" borderId="28" xfId="2581" applyFont="1" applyFill="1" applyBorder="1" applyAlignment="1">
      <alignment horizontal="left" wrapText="1" indent="1"/>
    </xf>
    <xf numFmtId="0" fontId="5" fillId="48" borderId="29" xfId="2581" applyFont="1" applyFill="1" applyBorder="1" applyAlignment="1">
      <alignment wrapText="1"/>
    </xf>
    <xf numFmtId="0" fontId="6" fillId="48" borderId="28" xfId="2581" applyFont="1" applyFill="1" applyBorder="1" applyAlignment="1">
      <alignment wrapText="1"/>
    </xf>
    <xf numFmtId="0" fontId="5" fillId="48" borderId="28" xfId="2581" applyFont="1" applyFill="1" applyBorder="1" applyAlignment="1">
      <alignment wrapText="1"/>
    </xf>
    <xf numFmtId="0" fontId="5" fillId="48" borderId="26" xfId="2581" applyFont="1" applyFill="1" applyBorder="1"/>
    <xf numFmtId="0" fontId="6" fillId="48" borderId="0" xfId="2630" applyFont="1" applyFill="1" applyAlignment="1"/>
    <xf numFmtId="0" fontId="6" fillId="48" borderId="28" xfId="2581" applyFont="1" applyFill="1" applyBorder="1" applyAlignment="1">
      <alignment horizontal="left" vertical="center"/>
    </xf>
    <xf numFmtId="0" fontId="6" fillId="48" borderId="28" xfId="2581" applyFont="1" applyFill="1" applyBorder="1" applyAlignment="1">
      <alignment horizontal="left" wrapText="1"/>
    </xf>
    <xf numFmtId="0" fontId="5" fillId="48" borderId="22" xfId="2581" applyFont="1" applyFill="1" applyBorder="1"/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0" xfId="2581" applyNumberFormat="1" applyFont="1" applyFill="1" applyBorder="1" applyAlignment="1" applyProtection="1">
      <alignment shrinkToFit="1"/>
      <protection locked="0"/>
    </xf>
    <xf numFmtId="167" fontId="6" fillId="48" borderId="24" xfId="2581" applyNumberFormat="1" applyFont="1" applyFill="1" applyBorder="1" applyAlignment="1" applyProtection="1">
      <alignment shrinkToFit="1"/>
      <protection locked="0"/>
    </xf>
    <xf numFmtId="167" fontId="6" fillId="48" borderId="18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8" xfId="2630" applyFont="1" applyFill="1" applyBorder="1" applyAlignment="1"/>
    <xf numFmtId="168" fontId="5" fillId="48" borderId="19" xfId="1811" applyFont="1" applyFill="1" applyBorder="1" applyAlignment="1" applyProtection="1">
      <alignment shrinkToFit="1"/>
      <protection locked="0"/>
    </xf>
    <xf numFmtId="168" fontId="6" fillId="48" borderId="19" xfId="1811" applyFont="1" applyFill="1" applyBorder="1" applyAlignment="1" applyProtection="1">
      <alignment shrinkToFit="1"/>
      <protection locked="0"/>
    </xf>
    <xf numFmtId="167" fontId="2" fillId="48" borderId="0" xfId="0" applyNumberFormat="1" applyFont="1" applyFill="1" applyBorder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0" fontId="2" fillId="48" borderId="0" xfId="2180" applyFill="1"/>
    <xf numFmtId="0" fontId="6" fillId="48" borderId="61" xfId="2581" applyFont="1" applyFill="1" applyBorder="1" applyAlignment="1"/>
    <xf numFmtId="0" fontId="6" fillId="48" borderId="28" xfId="2581" applyFont="1" applyFill="1" applyBorder="1" applyAlignment="1"/>
    <xf numFmtId="0" fontId="2" fillId="48" borderId="0" xfId="2180" applyFill="1" applyBorder="1"/>
    <xf numFmtId="167" fontId="2" fillId="48" borderId="0" xfId="2180" applyNumberFormat="1" applyFill="1"/>
    <xf numFmtId="166" fontId="2" fillId="48" borderId="0" xfId="2763" applyNumberFormat="1" applyFont="1" applyFill="1"/>
    <xf numFmtId="166" fontId="0" fillId="48" borderId="0" xfId="2763" applyNumberFormat="1" applyFont="1" applyFill="1"/>
    <xf numFmtId="0" fontId="3" fillId="48" borderId="10" xfId="0" applyFont="1" applyFill="1" applyBorder="1" applyAlignment="1">
      <alignment vertical="center" wrapText="1"/>
    </xf>
    <xf numFmtId="167" fontId="5" fillId="48" borderId="61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6" fillId="48" borderId="28" xfId="2581" applyNumberFormat="1" applyFont="1" applyFill="1" applyBorder="1" applyAlignment="1" applyProtection="1">
      <alignment shrinkToFit="1"/>
      <protection locked="0"/>
    </xf>
    <xf numFmtId="167" fontId="5" fillId="48" borderId="28" xfId="2581" applyNumberFormat="1" applyFont="1" applyFill="1" applyBorder="1" applyAlignment="1" applyProtection="1">
      <alignment shrinkToFit="1"/>
      <protection locked="0"/>
    </xf>
    <xf numFmtId="168" fontId="5" fillId="48" borderId="28" xfId="1811" applyFont="1" applyFill="1" applyBorder="1" applyAlignment="1" applyProtection="1">
      <alignment shrinkToFit="1"/>
      <protection locked="0"/>
    </xf>
    <xf numFmtId="168" fontId="6" fillId="48" borderId="28" xfId="1811" applyFont="1" applyFill="1" applyBorder="1" applyAlignment="1" applyProtection="1">
      <alignment shrinkToFit="1"/>
      <protection locked="0"/>
    </xf>
    <xf numFmtId="168" fontId="6" fillId="48" borderId="21" xfId="1811" applyFont="1" applyFill="1" applyBorder="1" applyAlignment="1" applyProtection="1">
      <alignment shrinkToFit="1"/>
      <protection locked="0"/>
    </xf>
    <xf numFmtId="0" fontId="5" fillId="48" borderId="22" xfId="2581" applyFont="1" applyFill="1" applyBorder="1" applyAlignment="1">
      <alignment horizontal="left" vertical="center"/>
    </xf>
    <xf numFmtId="0" fontId="5" fillId="48" borderId="26" xfId="2581" applyFont="1" applyFill="1" applyBorder="1" applyAlignment="1">
      <alignment horizontal="left" vertical="center"/>
    </xf>
    <xf numFmtId="3" fontId="6" fillId="49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0" fontId="6" fillId="48" borderId="28" xfId="2581" applyFont="1" applyFill="1" applyBorder="1" applyAlignment="1">
      <alignment horizontal="left"/>
    </xf>
    <xf numFmtId="168" fontId="6" fillId="48" borderId="19" xfId="1807" applyFont="1" applyFill="1" applyBorder="1" applyAlignment="1" applyProtection="1">
      <alignment shrinkToFit="1"/>
      <protection locked="0"/>
    </xf>
    <xf numFmtId="3" fontId="2" fillId="48" borderId="0" xfId="2280" applyNumberFormat="1" applyFont="1" applyFill="1" applyAlignment="1"/>
    <xf numFmtId="167" fontId="5" fillId="49" borderId="14" xfId="0" applyNumberFormat="1" applyFont="1" applyFill="1" applyBorder="1" applyAlignment="1" applyProtection="1">
      <alignment horizontal="right" shrinkToFit="1"/>
      <protection hidden="1"/>
    </xf>
    <xf numFmtId="167" fontId="5" fillId="49" borderId="15" xfId="0" applyNumberFormat="1" applyFont="1" applyFill="1" applyBorder="1" applyAlignment="1" applyProtection="1">
      <alignment horizontal="right" shrinkToFit="1"/>
      <protection hidden="1"/>
    </xf>
    <xf numFmtId="167" fontId="6" fillId="0" borderId="14" xfId="0" applyNumberFormat="1" applyFont="1" applyFill="1" applyBorder="1" applyAlignment="1" applyProtection="1">
      <alignment horizontal="right" shrinkToFit="1"/>
      <protection locked="0"/>
    </xf>
    <xf numFmtId="3" fontId="3" fillId="48" borderId="10" xfId="0" applyNumberFormat="1" applyFont="1" applyFill="1" applyBorder="1" applyAlignment="1">
      <alignment vertical="center" wrapText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5" fillId="49" borderId="14" xfId="0" applyNumberFormat="1" applyFont="1" applyFill="1" applyBorder="1" applyAlignment="1" applyProtection="1">
      <alignment vertical="center" shrinkToFit="1"/>
      <protection hidden="1"/>
    </xf>
    <xf numFmtId="167" fontId="5" fillId="49" borderId="15" xfId="0" applyNumberFormat="1" applyFont="1" applyFill="1" applyBorder="1" applyAlignment="1" applyProtection="1">
      <alignment vertical="center" shrinkToFit="1"/>
      <protection hidden="1"/>
    </xf>
    <xf numFmtId="3" fontId="5" fillId="49" borderId="16" xfId="0" applyNumberFormat="1" applyFont="1" applyFill="1" applyBorder="1" applyAlignment="1" applyProtection="1">
      <alignment vertical="center" shrinkToFit="1"/>
      <protection hidden="1"/>
    </xf>
    <xf numFmtId="167" fontId="5" fillId="49" borderId="16" xfId="0" applyNumberFormat="1" applyFont="1" applyFill="1" applyBorder="1" applyAlignment="1" applyProtection="1">
      <alignment vertical="center" shrinkToFit="1"/>
      <protection hidden="1"/>
    </xf>
    <xf numFmtId="3" fontId="6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0" fillId="48" borderId="0" xfId="0" applyNumberFormat="1" applyFill="1"/>
    <xf numFmtId="166" fontId="0" fillId="48" borderId="0" xfId="2762" applyNumberFormat="1" applyFont="1" applyFill="1"/>
    <xf numFmtId="166" fontId="2" fillId="48" borderId="0" xfId="2762" applyNumberFormat="1" applyFont="1" applyFill="1" applyAlignment="1"/>
    <xf numFmtId="166" fontId="5" fillId="48" borderId="0" xfId="2762" applyNumberFormat="1" applyFont="1" applyFill="1" applyAlignment="1"/>
    <xf numFmtId="168" fontId="6" fillId="0" borderId="14" xfId="1807" applyFont="1" applyFill="1" applyBorder="1" applyAlignment="1" applyProtection="1">
      <alignment horizontal="right" vertical="center" shrinkToFit="1"/>
      <protection locked="0"/>
    </xf>
    <xf numFmtId="168" fontId="5" fillId="49" borderId="14" xfId="1807" applyFont="1" applyFill="1" applyBorder="1" applyAlignment="1" applyProtection="1">
      <alignment horizontal="right" shrinkToFit="1"/>
      <protection hidden="1"/>
    </xf>
    <xf numFmtId="168" fontId="5" fillId="0" borderId="14" xfId="1807" applyFont="1" applyFill="1" applyBorder="1" applyAlignment="1" applyProtection="1">
      <alignment horizontal="right" vertical="center" shrinkToFit="1"/>
      <protection hidden="1"/>
    </xf>
    <xf numFmtId="168" fontId="5" fillId="49" borderId="15" xfId="1807" applyFont="1" applyFill="1" applyBorder="1" applyAlignment="1" applyProtection="1">
      <alignment horizontal="right" shrinkToFit="1"/>
      <protection hidden="1"/>
    </xf>
    <xf numFmtId="168" fontId="6" fillId="0" borderId="14" xfId="1807" applyFont="1" applyFill="1" applyBorder="1" applyAlignment="1" applyProtection="1">
      <alignment horizontal="right" shrinkToFit="1"/>
      <protection locked="0"/>
    </xf>
    <xf numFmtId="168" fontId="6" fillId="49" borderId="14" xfId="1807" applyFont="1" applyFill="1" applyBorder="1" applyAlignment="1" applyProtection="1">
      <alignment horizontal="right" vertical="center" shrinkToFit="1"/>
      <protection hidden="1"/>
    </xf>
    <xf numFmtId="168" fontId="6" fillId="50" borderId="14" xfId="1807" applyFont="1" applyFill="1" applyBorder="1" applyAlignment="1" applyProtection="1">
      <alignment horizontal="right" vertical="center" shrinkToFit="1"/>
      <protection hidden="1"/>
    </xf>
    <xf numFmtId="0" fontId="5" fillId="48" borderId="28" xfId="2581" applyFont="1" applyFill="1" applyBorder="1" applyAlignment="1">
      <alignment horizontal="left" wrapText="1"/>
    </xf>
    <xf numFmtId="168" fontId="6" fillId="48" borderId="20" xfId="1807" applyFont="1" applyFill="1" applyBorder="1" applyAlignment="1" applyProtection="1">
      <alignment shrinkToFit="1"/>
      <protection locked="0"/>
    </xf>
    <xf numFmtId="0" fontId="5" fillId="48" borderId="61" xfId="2581" applyFont="1" applyFill="1" applyBorder="1" applyAlignment="1">
      <alignment horizontal="left" vertical="center"/>
    </xf>
    <xf numFmtId="0" fontId="6" fillId="48" borderId="28" xfId="2581" applyFont="1" applyFill="1" applyBorder="1" applyAlignment="1">
      <alignment horizontal="left" vertical="center" indent="1"/>
    </xf>
    <xf numFmtId="0" fontId="5" fillId="48" borderId="28" xfId="2581" applyFont="1" applyFill="1" applyBorder="1" applyAlignment="1">
      <alignment horizontal="left" vertical="center"/>
    </xf>
    <xf numFmtId="168" fontId="6" fillId="48" borderId="14" xfId="1807" applyFont="1" applyFill="1" applyBorder="1" applyAlignment="1" applyProtection="1">
      <alignment horizontal="right" vertical="center" shrinkToFit="1"/>
      <protection locked="0"/>
    </xf>
    <xf numFmtId="0" fontId="12" fillId="48" borderId="0" xfId="2629" applyFont="1" applyFill="1" applyBorder="1" applyAlignment="1" applyProtection="1">
      <alignment horizontal="center"/>
      <protection hidden="1"/>
    </xf>
    <xf numFmtId="0" fontId="9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173" fontId="6" fillId="0" borderId="14" xfId="1807" applyNumberFormat="1" applyFont="1" applyFill="1" applyBorder="1" applyAlignment="1" applyProtection="1">
      <alignment vertical="center" shrinkToFit="1"/>
      <protection locked="0"/>
    </xf>
    <xf numFmtId="173" fontId="6" fillId="0" borderId="14" xfId="0" applyNumberFormat="1" applyFont="1" applyFill="1" applyBorder="1" applyAlignment="1" applyProtection="1">
      <alignment vertical="center" shrinkToFit="1"/>
      <protection locked="0"/>
    </xf>
    <xf numFmtId="174" fontId="6" fillId="0" borderId="14" xfId="1807" applyNumberFormat="1" applyFont="1" applyFill="1" applyBorder="1" applyAlignment="1" applyProtection="1">
      <alignment horizontal="right" vertical="center" shrinkToFit="1"/>
      <protection locked="0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30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30" xfId="2629" applyFont="1" applyFill="1" applyBorder="1" applyAlignment="1" applyProtection="1">
      <alignment horizontal="right"/>
      <protection hidden="1"/>
    </xf>
    <xf numFmtId="49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30" xfId="2629" applyFont="1" applyFill="1" applyBorder="1" applyAlignment="1" applyProtection="1">
      <alignment horizontal="left" wrapText="1"/>
      <protection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3" fillId="48" borderId="32" xfId="2629" applyFont="1" applyFill="1" applyBorder="1" applyAlignment="1" applyProtection="1">
      <alignment horizontal="right" vertical="center"/>
      <protection locked="0" hidden="1"/>
    </xf>
    <xf numFmtId="0" fontId="12" fillId="48" borderId="32" xfId="2629" applyFont="1" applyFill="1" applyBorder="1" applyAlignment="1"/>
    <xf numFmtId="0" fontId="12" fillId="48" borderId="31" xfId="2629" applyFont="1" applyFill="1" applyBorder="1" applyAlignment="1"/>
    <xf numFmtId="0" fontId="12" fillId="48" borderId="0" xfId="2629" applyFont="1" applyFill="1" applyBorder="1" applyAlignment="1" applyProtection="1">
      <alignment vertical="top" wrapText="1"/>
      <protection hidden="1"/>
    </xf>
    <xf numFmtId="0" fontId="22" fillId="48" borderId="12" xfId="2064" applyFill="1" applyBorder="1" applyAlignment="1" applyProtection="1">
      <protection locked="0" hidden="1"/>
    </xf>
    <xf numFmtId="0" fontId="13" fillId="48" borderId="32" xfId="2629" applyFont="1" applyFill="1" applyBorder="1" applyAlignment="1" applyProtection="1">
      <protection locked="0" hidden="1"/>
    </xf>
    <xf numFmtId="0" fontId="13" fillId="48" borderId="12" xfId="2629" applyFont="1" applyFill="1" applyBorder="1" applyAlignment="1" applyProtection="1">
      <alignment horizontal="left" vertical="center"/>
      <protection locked="0" hidden="1"/>
    </xf>
    <xf numFmtId="0" fontId="12" fillId="48" borderId="32" xfId="2629" applyFont="1" applyFill="1" applyBorder="1" applyAlignment="1">
      <alignment horizontal="left"/>
    </xf>
    <xf numFmtId="0" fontId="12" fillId="48" borderId="31" xfId="2629" applyFont="1" applyFill="1" applyBorder="1" applyAlignment="1">
      <alignment horizontal="left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32" xfId="2629" applyFont="1" applyFill="1" applyBorder="1" applyAlignment="1">
      <alignment horizontal="left" vertical="center"/>
    </xf>
    <xf numFmtId="0" fontId="12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1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12" xfId="2629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12" fillId="48" borderId="30" xfId="2629" applyFont="1" applyFill="1" applyBorder="1" applyAlignment="1" applyProtection="1">
      <alignment horizontal="right" wrapText="1"/>
      <protection hidden="1"/>
    </xf>
    <xf numFmtId="0" fontId="13" fillId="48" borderId="32" xfId="2629" applyFont="1" applyFill="1" applyBorder="1" applyAlignment="1" applyProtection="1">
      <alignment horizontal="lef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left" vertical="center"/>
      <protection locked="0" hidden="1"/>
    </xf>
    <xf numFmtId="0" fontId="11" fillId="48" borderId="0" xfId="2629" applyFont="1" applyFill="1" applyBorder="1" applyAlignment="1">
      <alignment vertical="top"/>
    </xf>
    <xf numFmtId="0" fontId="12" fillId="48" borderId="0" xfId="2629" applyFont="1" applyFill="1" applyBorder="1" applyAlignment="1" applyProtection="1">
      <alignment horizontal="center"/>
      <protection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49" fontId="22" fillId="48" borderId="12" xfId="2064" applyNumberFormat="1" applyFill="1" applyBorder="1" applyAlignment="1" applyProtection="1">
      <alignment horizontal="left" vertical="center"/>
      <protection locked="0" hidden="1"/>
    </xf>
    <xf numFmtId="0" fontId="12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9" fillId="48" borderId="0" xfId="2773" applyFont="1" applyFill="1" applyBorder="1" applyAlignment="1" applyProtection="1">
      <alignment horizontal="left"/>
      <protection hidden="1"/>
    </xf>
    <xf numFmtId="0" fontId="12" fillId="48" borderId="33" xfId="2629" applyFont="1" applyFill="1" applyBorder="1" applyAlignment="1" applyProtection="1">
      <alignment horizontal="center" vertical="top"/>
      <protection hidden="1"/>
    </xf>
    <xf numFmtId="0" fontId="12" fillId="48" borderId="33" xfId="2629" applyFont="1" applyFill="1" applyBorder="1" applyAlignment="1">
      <alignment horizontal="center"/>
    </xf>
    <xf numFmtId="0" fontId="12" fillId="48" borderId="33" xfId="2629" applyFont="1" applyFill="1" applyBorder="1" applyAlignment="1"/>
    <xf numFmtId="0" fontId="12" fillId="48" borderId="0" xfId="2629" applyFont="1" applyFill="1" applyBorder="1" applyAlignment="1" applyProtection="1">
      <alignment vertical="center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2" xfId="0" applyFont="1" applyFill="1" applyBorder="1" applyAlignment="1">
      <alignment horizontal="right" wrapText="1"/>
    </xf>
    <xf numFmtId="0" fontId="8" fillId="48" borderId="31" xfId="0" applyFont="1" applyFill="1" applyBorder="1" applyAlignment="1">
      <alignment horizontal="right" wrapText="1"/>
    </xf>
    <xf numFmtId="49" fontId="5" fillId="48" borderId="34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5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32" xfId="0" applyFont="1" applyFill="1" applyBorder="1" applyAlignment="1">
      <alignment horizontal="center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2" xfId="0" applyFont="1" applyFill="1" applyBorder="1" applyAlignment="1">
      <alignment horizontal="left" vertical="center" wrapText="1"/>
    </xf>
    <xf numFmtId="0" fontId="6" fillId="48" borderId="32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0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1" xfId="0" applyNumberFormat="1" applyFont="1" applyFill="1" applyBorder="1" applyAlignment="1" applyProtection="1">
      <alignment horizontal="left" vertical="center" shrinkToFi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3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4" xfId="0" applyNumberFormat="1" applyFont="1" applyFill="1" applyBorder="1" applyAlignment="1" applyProtection="1">
      <alignment horizontal="left" vertical="center" wrapText="1"/>
      <protection hidden="1"/>
    </xf>
    <xf numFmtId="0" fontId="5" fillId="48" borderId="34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5" fillId="48" borderId="42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6" fillId="48" borderId="44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5" fillId="48" borderId="41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49" fontId="5" fillId="48" borderId="48" xfId="0" applyNumberFormat="1" applyFont="1" applyFill="1" applyBorder="1" applyAlignment="1">
      <alignment horizontal="left" vertical="center" wrapText="1"/>
    </xf>
    <xf numFmtId="0" fontId="5" fillId="48" borderId="45" xfId="0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49" fontId="5" fillId="0" borderId="34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5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12" xfId="0" applyFont="1" applyFill="1" applyBorder="1" applyAlignment="1">
      <alignment horizontal="right"/>
    </xf>
    <xf numFmtId="0" fontId="17" fillId="48" borderId="32" xfId="0" applyFont="1" applyFill="1" applyBorder="1" applyAlignment="1">
      <alignment horizontal="right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40" xfId="0" applyNumberFormat="1" applyFont="1" applyFill="1" applyBorder="1" applyAlignment="1">
      <alignment horizontal="left" vertical="center" wrapText="1"/>
    </xf>
    <xf numFmtId="49" fontId="6" fillId="0" borderId="41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0" fontId="5" fillId="48" borderId="35" xfId="0" applyFont="1" applyFill="1" applyBorder="1" applyAlignment="1">
      <alignment horizontal="left" vertical="center" wrapText="1"/>
    </xf>
    <xf numFmtId="49" fontId="5" fillId="48" borderId="49" xfId="0" applyNumberFormat="1" applyFont="1" applyFill="1" applyBorder="1" applyAlignment="1">
      <alignment horizontal="left" vertical="center" wrapText="1"/>
    </xf>
    <xf numFmtId="49" fontId="6" fillId="48" borderId="50" xfId="0" applyNumberFormat="1" applyFont="1" applyFill="1" applyBorder="1" applyAlignment="1">
      <alignment horizontal="left" vertical="center" wrapText="1"/>
    </xf>
    <xf numFmtId="49" fontId="6" fillId="48" borderId="51" xfId="0" applyNumberFormat="1" applyFont="1" applyFill="1" applyBorder="1" applyAlignment="1">
      <alignment horizontal="left" vertical="center" wrapText="1"/>
    </xf>
    <xf numFmtId="0" fontId="5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5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vertical="center" wrapText="1"/>
    </xf>
    <xf numFmtId="0" fontId="6" fillId="48" borderId="35" xfId="0" applyFont="1" applyFill="1" applyBorder="1" applyAlignment="1">
      <alignment vertical="center" wrapText="1"/>
    </xf>
    <xf numFmtId="0" fontId="5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12" xfId="0" applyFont="1" applyFill="1" applyBorder="1" applyAlignment="1">
      <alignment horizontal="center"/>
    </xf>
    <xf numFmtId="0" fontId="2" fillId="48" borderId="32" xfId="0" applyFont="1" applyFill="1" applyBorder="1" applyAlignment="1">
      <alignment horizontal="center"/>
    </xf>
    <xf numFmtId="0" fontId="6" fillId="48" borderId="39" xfId="0" applyFont="1" applyFill="1" applyBorder="1" applyAlignment="1">
      <alignment vertical="center" wrapText="1"/>
    </xf>
    <xf numFmtId="0" fontId="6" fillId="48" borderId="40" xfId="0" applyFont="1" applyFill="1" applyBorder="1" applyAlignment="1">
      <alignment vertical="center" wrapText="1"/>
    </xf>
    <xf numFmtId="0" fontId="6" fillId="48" borderId="41" xfId="0" applyFont="1" applyFill="1" applyBorder="1" applyAlignment="1">
      <alignment vertical="center" wrapText="1"/>
    </xf>
    <xf numFmtId="0" fontId="5" fillId="48" borderId="4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wrapText="1"/>
    </xf>
    <xf numFmtId="0" fontId="6" fillId="48" borderId="41" xfId="0" applyFont="1" applyFill="1" applyBorder="1" applyAlignment="1">
      <alignment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50" xfId="0" applyFont="1" applyFill="1" applyBorder="1" applyAlignment="1">
      <alignment horizontal="left" vertical="center" wrapText="1"/>
    </xf>
    <xf numFmtId="0" fontId="6" fillId="48" borderId="51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37" xfId="0" applyFont="1" applyFill="1" applyBorder="1" applyAlignment="1">
      <alignment wrapText="1"/>
    </xf>
    <xf numFmtId="0" fontId="6" fillId="48" borderId="38" xfId="0" applyFont="1" applyFill="1" applyBorder="1" applyAlignment="1">
      <alignment wrapText="1"/>
    </xf>
    <xf numFmtId="0" fontId="3" fillId="48" borderId="39" xfId="0" applyFont="1" applyFill="1" applyBorder="1" applyAlignment="1">
      <alignment horizontal="left" vertical="center" wrapText="1"/>
    </xf>
    <xf numFmtId="0" fontId="3" fillId="48" borderId="40" xfId="0" applyFont="1" applyFill="1" applyBorder="1" applyAlignment="1">
      <alignment horizontal="left" vertical="center" wrapText="1"/>
    </xf>
    <xf numFmtId="0" fontId="7" fillId="48" borderId="39" xfId="0" applyFont="1" applyFill="1" applyBorder="1" applyAlignment="1">
      <alignment horizontal="left" vertical="center" wrapText="1"/>
    </xf>
    <xf numFmtId="0" fontId="7" fillId="48" borderId="40" xfId="0" applyFont="1" applyFill="1" applyBorder="1" applyAlignment="1">
      <alignment horizontal="left" vertical="center" wrapText="1"/>
    </xf>
    <xf numFmtId="0" fontId="7" fillId="48" borderId="46" xfId="0" applyFont="1" applyFill="1" applyBorder="1" applyAlignment="1">
      <alignment horizontal="left" vertical="center" wrapText="1"/>
    </xf>
    <xf numFmtId="0" fontId="7" fillId="48" borderId="47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6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5" fillId="48" borderId="18" xfId="2280" applyFont="1" applyFill="1" applyBorder="1" applyAlignment="1">
      <alignment horizontal="left" vertical="center"/>
    </xf>
    <xf numFmtId="0" fontId="5" fillId="48" borderId="21" xfId="2280" applyFont="1" applyFill="1" applyBorder="1" applyAlignment="1">
      <alignment horizontal="left" vertical="center"/>
    </xf>
    <xf numFmtId="167" fontId="5" fillId="48" borderId="26" xfId="2280" applyNumberFormat="1" applyFont="1" applyFill="1" applyBorder="1" applyAlignment="1">
      <alignment horizontal="center"/>
    </xf>
    <xf numFmtId="167" fontId="5" fillId="48" borderId="23" xfId="2280" applyNumberFormat="1" applyFont="1" applyFill="1" applyBorder="1" applyAlignment="1">
      <alignment horizontal="center"/>
    </xf>
    <xf numFmtId="0" fontId="5" fillId="48" borderId="26" xfId="2280" applyFont="1" applyFill="1" applyBorder="1" applyAlignment="1">
      <alignment horizontal="center"/>
    </xf>
    <xf numFmtId="0" fontId="5" fillId="48" borderId="23" xfId="2280" applyFont="1" applyFill="1" applyBorder="1" applyAlignment="1">
      <alignment horizont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4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</xdr:colOff>
      <xdr:row>0</xdr:row>
      <xdr:rowOff>15240</xdr:rowOff>
    </xdr:from>
    <xdr:to>
      <xdr:col>2</xdr:col>
      <xdr:colOff>150495</xdr:colOff>
      <xdr:row>2</xdr:row>
      <xdr:rowOff>148590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" y="15240"/>
          <a:ext cx="1383030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41742</xdr:colOff>
      <xdr:row>0</xdr:row>
      <xdr:rowOff>44396</xdr:rowOff>
    </xdr:from>
    <xdr:to>
      <xdr:col>2</xdr:col>
      <xdr:colOff>163828</xdr:colOff>
      <xdr:row>2</xdr:row>
      <xdr:rowOff>132522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42" y="44396"/>
          <a:ext cx="1367790" cy="452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44975</xdr:colOff>
      <xdr:row>0</xdr:row>
      <xdr:rowOff>41330</xdr:rowOff>
    </xdr:from>
    <xdr:to>
      <xdr:col>2</xdr:col>
      <xdr:colOff>163002</xdr:colOff>
      <xdr:row>2</xdr:row>
      <xdr:rowOff>141964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75" y="41330"/>
          <a:ext cx="1367707" cy="466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11856</xdr:colOff>
      <xdr:row>0</xdr:row>
      <xdr:rowOff>48683</xdr:rowOff>
    </xdr:from>
    <xdr:to>
      <xdr:col>2</xdr:col>
      <xdr:colOff>136739</xdr:colOff>
      <xdr:row>2</xdr:row>
      <xdr:rowOff>147743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6" y="48683"/>
          <a:ext cx="1377950" cy="463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a.bazant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zoomScaleNormal="100" zoomScaleSheetLayoutView="100" workbookViewId="0">
      <selection activeCell="I24" sqref="I24:I26"/>
    </sheetView>
  </sheetViews>
  <sheetFormatPr defaultColWidth="9.109375" defaultRowHeight="13.2" x14ac:dyDescent="0.25"/>
  <cols>
    <col min="1" max="1" width="9.109375" style="2"/>
    <col min="2" max="2" width="14.109375" style="2" customWidth="1"/>
    <col min="3" max="3" width="9.109375" style="2"/>
    <col min="4" max="4" width="11.109375" style="2" customWidth="1"/>
    <col min="5" max="5" width="10.6640625" style="2" customWidth="1"/>
    <col min="6" max="6" width="11.33203125" style="2" customWidth="1"/>
    <col min="7" max="7" width="12.5546875" style="2" customWidth="1"/>
    <col min="8" max="8" width="19" style="2" customWidth="1"/>
    <col min="9" max="9" width="22.33203125" style="2" customWidth="1"/>
    <col min="10" max="16384" width="9.109375" style="2"/>
  </cols>
  <sheetData>
    <row r="1" spans="1:10" ht="15.6" x14ac:dyDescent="0.25">
      <c r="A1" s="251" t="s">
        <v>195</v>
      </c>
      <c r="B1" s="25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11" t="s">
        <v>177</v>
      </c>
      <c r="B2" s="211"/>
      <c r="C2" s="211"/>
      <c r="D2" s="212"/>
      <c r="E2" s="3" t="s">
        <v>304</v>
      </c>
      <c r="F2" s="4"/>
      <c r="G2" s="5" t="s">
        <v>69</v>
      </c>
      <c r="H2" s="3" t="s">
        <v>311</v>
      </c>
      <c r="I2" s="41"/>
      <c r="J2" s="1"/>
    </row>
    <row r="3" spans="1:10" x14ac:dyDescent="0.25">
      <c r="A3" s="6"/>
      <c r="B3" s="6"/>
      <c r="C3" s="6"/>
      <c r="D3" s="6"/>
      <c r="E3" s="7"/>
      <c r="F3" s="7"/>
      <c r="G3" s="6"/>
      <c r="H3" s="6"/>
      <c r="I3" s="42"/>
      <c r="J3" s="1"/>
    </row>
    <row r="4" spans="1:10" ht="14.25" customHeight="1" x14ac:dyDescent="0.25">
      <c r="A4" s="213" t="s">
        <v>196</v>
      </c>
      <c r="B4" s="213"/>
      <c r="C4" s="213"/>
      <c r="D4" s="213"/>
      <c r="E4" s="213"/>
      <c r="F4" s="213"/>
      <c r="G4" s="213"/>
      <c r="H4" s="213"/>
      <c r="I4" s="213"/>
      <c r="J4" s="1"/>
    </row>
    <row r="5" spans="1:10" x14ac:dyDescent="0.25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5">
      <c r="A6" s="214" t="s">
        <v>154</v>
      </c>
      <c r="B6" s="215"/>
      <c r="C6" s="216" t="s">
        <v>207</v>
      </c>
      <c r="D6" s="217"/>
      <c r="E6" s="218"/>
      <c r="F6" s="218"/>
      <c r="G6" s="218"/>
      <c r="H6" s="218"/>
      <c r="I6" s="38"/>
      <c r="J6" s="1"/>
    </row>
    <row r="7" spans="1:10" x14ac:dyDescent="0.25">
      <c r="A7" s="39"/>
      <c r="B7" s="39"/>
      <c r="C7" s="13"/>
      <c r="D7" s="13"/>
      <c r="E7" s="218"/>
      <c r="F7" s="218"/>
      <c r="G7" s="218"/>
      <c r="H7" s="218"/>
      <c r="I7" s="38"/>
      <c r="J7" s="1"/>
    </row>
    <row r="8" spans="1:10" x14ac:dyDescent="0.25">
      <c r="A8" s="219" t="s">
        <v>7</v>
      </c>
      <c r="B8" s="220"/>
      <c r="C8" s="216" t="s">
        <v>208</v>
      </c>
      <c r="D8" s="217"/>
      <c r="E8" s="218"/>
      <c r="F8" s="218"/>
      <c r="G8" s="218"/>
      <c r="H8" s="218"/>
      <c r="I8" s="13"/>
      <c r="J8" s="1"/>
    </row>
    <row r="9" spans="1:10" x14ac:dyDescent="0.25">
      <c r="A9" s="40"/>
      <c r="B9" s="40"/>
      <c r="C9" s="14"/>
      <c r="D9" s="13"/>
      <c r="E9" s="13"/>
      <c r="F9" s="13"/>
      <c r="G9" s="13"/>
      <c r="H9" s="13"/>
      <c r="I9" s="13"/>
      <c r="J9" s="1"/>
    </row>
    <row r="10" spans="1:10" x14ac:dyDescent="0.25">
      <c r="A10" s="238" t="s">
        <v>68</v>
      </c>
      <c r="B10" s="239"/>
      <c r="C10" s="216" t="s">
        <v>209</v>
      </c>
      <c r="D10" s="217"/>
      <c r="E10" s="13"/>
      <c r="F10" s="13"/>
      <c r="G10" s="13"/>
      <c r="H10" s="13"/>
      <c r="I10" s="13"/>
      <c r="J10" s="1"/>
    </row>
    <row r="11" spans="1:10" x14ac:dyDescent="0.25">
      <c r="A11" s="239"/>
      <c r="B11" s="239"/>
      <c r="C11" s="13"/>
      <c r="D11" s="13"/>
      <c r="E11" s="13"/>
      <c r="F11" s="13"/>
      <c r="G11" s="13"/>
      <c r="H11" s="13"/>
      <c r="I11" s="13"/>
      <c r="J11" s="1"/>
    </row>
    <row r="12" spans="1:10" x14ac:dyDescent="0.25">
      <c r="A12" s="214" t="s">
        <v>8</v>
      </c>
      <c r="B12" s="215"/>
      <c r="C12" s="232" t="s">
        <v>310</v>
      </c>
      <c r="D12" s="237"/>
      <c r="E12" s="237"/>
      <c r="F12" s="237"/>
      <c r="G12" s="237"/>
      <c r="H12" s="237"/>
      <c r="I12" s="237"/>
      <c r="J12" s="1"/>
    </row>
    <row r="13" spans="1:10" x14ac:dyDescent="0.25">
      <c r="A13" s="39"/>
      <c r="B13" s="39"/>
      <c r="C13" s="15"/>
      <c r="D13" s="13"/>
      <c r="E13" s="13"/>
      <c r="F13" s="13"/>
      <c r="G13" s="13"/>
      <c r="H13" s="13"/>
      <c r="I13" s="13"/>
      <c r="J13" s="1"/>
    </row>
    <row r="14" spans="1:10" x14ac:dyDescent="0.25">
      <c r="A14" s="214" t="s">
        <v>28</v>
      </c>
      <c r="B14" s="215"/>
      <c r="C14" s="240">
        <v>10000</v>
      </c>
      <c r="D14" s="241"/>
      <c r="E14" s="13"/>
      <c r="F14" s="232" t="s">
        <v>210</v>
      </c>
      <c r="G14" s="237"/>
      <c r="H14" s="237"/>
      <c r="I14" s="237"/>
      <c r="J14" s="1"/>
    </row>
    <row r="15" spans="1:10" x14ac:dyDescent="0.25">
      <c r="A15" s="39"/>
      <c r="B15" s="39"/>
      <c r="C15" s="13"/>
      <c r="D15" s="13"/>
      <c r="E15" s="13"/>
      <c r="F15" s="13"/>
      <c r="G15" s="13"/>
      <c r="H15" s="13"/>
      <c r="I15" s="13"/>
      <c r="J15" s="1"/>
    </row>
    <row r="16" spans="1:10" x14ac:dyDescent="0.25">
      <c r="A16" s="214" t="s">
        <v>29</v>
      </c>
      <c r="B16" s="215"/>
      <c r="C16" s="232" t="s">
        <v>211</v>
      </c>
      <c r="D16" s="237"/>
      <c r="E16" s="237"/>
      <c r="F16" s="237"/>
      <c r="G16" s="237"/>
      <c r="H16" s="237"/>
      <c r="I16" s="237"/>
      <c r="J16" s="1"/>
    </row>
    <row r="17" spans="1:10" x14ac:dyDescent="0.25">
      <c r="A17" s="39"/>
      <c r="B17" s="39"/>
      <c r="C17" s="13"/>
      <c r="D17" s="13"/>
      <c r="E17" s="13"/>
      <c r="F17" s="13"/>
      <c r="G17" s="13"/>
      <c r="H17" s="13"/>
      <c r="I17" s="13"/>
      <c r="J17" s="1"/>
    </row>
    <row r="18" spans="1:10" x14ac:dyDescent="0.25">
      <c r="A18" s="214" t="s">
        <v>30</v>
      </c>
      <c r="B18" s="215"/>
      <c r="C18" s="230" t="s">
        <v>212</v>
      </c>
      <c r="D18" s="231"/>
      <c r="E18" s="231"/>
      <c r="F18" s="231"/>
      <c r="G18" s="231"/>
      <c r="H18" s="231"/>
      <c r="I18" s="231"/>
      <c r="J18" s="1"/>
    </row>
    <row r="19" spans="1:10" x14ac:dyDescent="0.25">
      <c r="A19" s="39"/>
      <c r="B19" s="39"/>
      <c r="C19" s="15"/>
      <c r="D19" s="13"/>
      <c r="E19" s="13"/>
      <c r="F19" s="13"/>
      <c r="G19" s="13"/>
      <c r="H19" s="13"/>
      <c r="I19" s="13"/>
      <c r="J19" s="1"/>
    </row>
    <row r="20" spans="1:10" x14ac:dyDescent="0.25">
      <c r="A20" s="214" t="s">
        <v>31</v>
      </c>
      <c r="B20" s="215"/>
      <c r="C20" s="230" t="s">
        <v>213</v>
      </c>
      <c r="D20" s="231"/>
      <c r="E20" s="231"/>
      <c r="F20" s="231"/>
      <c r="G20" s="231"/>
      <c r="H20" s="231"/>
      <c r="I20" s="231"/>
      <c r="J20" s="1"/>
    </row>
    <row r="21" spans="1:10" x14ac:dyDescent="0.25">
      <c r="A21" s="39"/>
      <c r="B21" s="39"/>
      <c r="C21" s="15"/>
      <c r="D21" s="13"/>
      <c r="E21" s="13"/>
      <c r="F21" s="13"/>
      <c r="G21" s="13"/>
      <c r="H21" s="13"/>
      <c r="I21" s="13"/>
      <c r="J21" s="1"/>
    </row>
    <row r="22" spans="1:10" x14ac:dyDescent="0.25">
      <c r="A22" s="214" t="s">
        <v>9</v>
      </c>
      <c r="B22" s="215"/>
      <c r="C22" s="16">
        <v>133</v>
      </c>
      <c r="D22" s="232" t="s">
        <v>210</v>
      </c>
      <c r="E22" s="233"/>
      <c r="F22" s="234"/>
      <c r="G22" s="235"/>
      <c r="H22" s="236"/>
      <c r="I22" s="24"/>
      <c r="J22" s="1"/>
    </row>
    <row r="23" spans="1:10" x14ac:dyDescent="0.25">
      <c r="A23" s="39"/>
      <c r="B23" s="39"/>
      <c r="C23" s="13"/>
      <c r="D23" s="17"/>
      <c r="E23" s="17"/>
      <c r="F23" s="17"/>
      <c r="G23" s="17"/>
      <c r="H23" s="13"/>
      <c r="I23" s="13"/>
      <c r="J23" s="1"/>
    </row>
    <row r="24" spans="1:10" x14ac:dyDescent="0.25">
      <c r="A24" s="214" t="s">
        <v>10</v>
      </c>
      <c r="B24" s="215"/>
      <c r="C24" s="16">
        <v>21</v>
      </c>
      <c r="D24" s="232" t="s">
        <v>214</v>
      </c>
      <c r="E24" s="233"/>
      <c r="F24" s="233"/>
      <c r="G24" s="234"/>
      <c r="H24" s="36" t="s">
        <v>11</v>
      </c>
      <c r="I24" s="43">
        <v>1137</v>
      </c>
      <c r="J24" s="1"/>
    </row>
    <row r="25" spans="1:10" x14ac:dyDescent="0.25">
      <c r="A25" s="39"/>
      <c r="B25" s="39"/>
      <c r="C25" s="13"/>
      <c r="D25" s="17"/>
      <c r="E25" s="17"/>
      <c r="F25" s="17"/>
      <c r="G25" s="39"/>
      <c r="H25" s="39" t="s">
        <v>203</v>
      </c>
      <c r="I25" s="15"/>
      <c r="J25" s="1"/>
    </row>
    <row r="26" spans="1:10" x14ac:dyDescent="0.25">
      <c r="A26" s="214" t="s">
        <v>33</v>
      </c>
      <c r="B26" s="215"/>
      <c r="C26" s="18" t="s">
        <v>215</v>
      </c>
      <c r="D26" s="19"/>
      <c r="E26" s="1"/>
      <c r="F26" s="20"/>
      <c r="G26" s="214" t="s">
        <v>32</v>
      </c>
      <c r="H26" s="215"/>
      <c r="I26" s="44" t="s">
        <v>216</v>
      </c>
      <c r="J26" s="1"/>
    </row>
    <row r="27" spans="1:10" x14ac:dyDescent="0.25">
      <c r="A27" s="39"/>
      <c r="B27" s="39"/>
      <c r="C27" s="13"/>
      <c r="D27" s="20"/>
      <c r="E27" s="20"/>
      <c r="F27" s="20"/>
      <c r="G27" s="20"/>
      <c r="H27" s="13"/>
      <c r="I27" s="45"/>
      <c r="J27" s="1"/>
    </row>
    <row r="28" spans="1:10" x14ac:dyDescent="0.25">
      <c r="A28" s="221" t="s">
        <v>12</v>
      </c>
      <c r="B28" s="222"/>
      <c r="C28" s="223"/>
      <c r="D28" s="223"/>
      <c r="E28" s="224" t="s">
        <v>13</v>
      </c>
      <c r="F28" s="225"/>
      <c r="G28" s="225"/>
      <c r="H28" s="244" t="s">
        <v>14</v>
      </c>
      <c r="I28" s="244"/>
      <c r="J28" s="1"/>
    </row>
    <row r="29" spans="1:10" x14ac:dyDescent="0.25">
      <c r="A29" s="1"/>
      <c r="B29" s="1"/>
      <c r="C29" s="1"/>
      <c r="D29" s="13"/>
      <c r="E29" s="13"/>
      <c r="F29" s="13"/>
      <c r="G29" s="13"/>
      <c r="H29" s="21"/>
      <c r="I29" s="45"/>
      <c r="J29" s="1"/>
    </row>
    <row r="30" spans="1:10" x14ac:dyDescent="0.25">
      <c r="A30" s="226"/>
      <c r="B30" s="227"/>
      <c r="C30" s="227"/>
      <c r="D30" s="228"/>
      <c r="E30" s="243"/>
      <c r="F30" s="227"/>
      <c r="G30" s="227"/>
      <c r="H30" s="216"/>
      <c r="I30" s="242"/>
      <c r="J30" s="1"/>
    </row>
    <row r="31" spans="1:10" x14ac:dyDescent="0.25">
      <c r="A31" s="39"/>
      <c r="B31" s="39"/>
      <c r="C31" s="15"/>
      <c r="D31" s="229"/>
      <c r="E31" s="229"/>
      <c r="F31" s="229"/>
      <c r="G31" s="218"/>
      <c r="H31" s="13"/>
      <c r="I31" s="46"/>
      <c r="J31" s="1"/>
    </row>
    <row r="32" spans="1:10" x14ac:dyDescent="0.25">
      <c r="A32" s="226"/>
      <c r="B32" s="227"/>
      <c r="C32" s="227"/>
      <c r="D32" s="228"/>
      <c r="E32" s="243"/>
      <c r="F32" s="227"/>
      <c r="G32" s="227"/>
      <c r="H32" s="216"/>
      <c r="I32" s="242"/>
      <c r="J32" s="1"/>
    </row>
    <row r="33" spans="1:10" x14ac:dyDescent="0.25">
      <c r="A33" s="39"/>
      <c r="B33" s="39"/>
      <c r="C33" s="15"/>
      <c r="D33" s="37"/>
      <c r="E33" s="37"/>
      <c r="F33" s="37"/>
      <c r="G33" s="38"/>
      <c r="H33" s="13"/>
      <c r="I33" s="47"/>
      <c r="J33" s="1"/>
    </row>
    <row r="34" spans="1:10" x14ac:dyDescent="0.25">
      <c r="A34" s="226"/>
      <c r="B34" s="227"/>
      <c r="C34" s="227"/>
      <c r="D34" s="228"/>
      <c r="E34" s="243"/>
      <c r="F34" s="227"/>
      <c r="G34" s="227"/>
      <c r="H34" s="216"/>
      <c r="I34" s="242"/>
      <c r="J34" s="1"/>
    </row>
    <row r="35" spans="1:10" x14ac:dyDescent="0.25">
      <c r="A35" s="39"/>
      <c r="B35" s="39"/>
      <c r="C35" s="15"/>
      <c r="D35" s="37"/>
      <c r="E35" s="37"/>
      <c r="F35" s="37"/>
      <c r="G35" s="38"/>
      <c r="H35" s="13"/>
      <c r="I35" s="47"/>
      <c r="J35" s="1"/>
    </row>
    <row r="36" spans="1:10" x14ac:dyDescent="0.25">
      <c r="A36" s="226"/>
      <c r="B36" s="227"/>
      <c r="C36" s="227"/>
      <c r="D36" s="228"/>
      <c r="E36" s="243"/>
      <c r="F36" s="227"/>
      <c r="G36" s="227"/>
      <c r="H36" s="216"/>
      <c r="I36" s="242"/>
      <c r="J36" s="1"/>
    </row>
    <row r="37" spans="1:10" x14ac:dyDescent="0.25">
      <c r="A37" s="22"/>
      <c r="B37" s="22"/>
      <c r="C37" s="245"/>
      <c r="D37" s="252"/>
      <c r="E37" s="13"/>
      <c r="F37" s="245"/>
      <c r="G37" s="252"/>
      <c r="H37" s="13"/>
      <c r="I37" s="13"/>
      <c r="J37" s="1"/>
    </row>
    <row r="38" spans="1:10" x14ac:dyDescent="0.25">
      <c r="A38" s="226"/>
      <c r="B38" s="227"/>
      <c r="C38" s="227"/>
      <c r="D38" s="228"/>
      <c r="E38" s="243"/>
      <c r="F38" s="227"/>
      <c r="G38" s="227"/>
      <c r="H38" s="216"/>
      <c r="I38" s="242"/>
      <c r="J38" s="1"/>
    </row>
    <row r="39" spans="1:10" x14ac:dyDescent="0.25">
      <c r="A39" s="22"/>
      <c r="B39" s="22"/>
      <c r="C39" s="34"/>
      <c r="D39" s="35"/>
      <c r="E39" s="13"/>
      <c r="F39" s="34"/>
      <c r="G39" s="35"/>
      <c r="H39" s="13"/>
      <c r="I39" s="13"/>
      <c r="J39" s="1"/>
    </row>
    <row r="40" spans="1:10" x14ac:dyDescent="0.25">
      <c r="A40" s="226"/>
      <c r="B40" s="227"/>
      <c r="C40" s="227"/>
      <c r="D40" s="228"/>
      <c r="E40" s="243"/>
      <c r="F40" s="227"/>
      <c r="G40" s="227"/>
      <c r="H40" s="216"/>
      <c r="I40" s="242"/>
      <c r="J40" s="1"/>
    </row>
    <row r="41" spans="1:10" x14ac:dyDescent="0.25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5">
      <c r="A42" s="22"/>
      <c r="B42" s="22"/>
      <c r="C42" s="34"/>
      <c r="D42" s="35"/>
      <c r="E42" s="13"/>
      <c r="F42" s="34"/>
      <c r="G42" s="35"/>
      <c r="H42" s="13"/>
      <c r="I42" s="13"/>
      <c r="J42" s="1"/>
    </row>
    <row r="43" spans="1:10" x14ac:dyDescent="0.25">
      <c r="A43" s="26"/>
      <c r="B43" s="26"/>
      <c r="C43" s="26"/>
      <c r="D43" s="14"/>
      <c r="E43" s="14"/>
      <c r="F43" s="26"/>
      <c r="G43" s="14"/>
      <c r="H43" s="14"/>
      <c r="I43" s="14"/>
      <c r="J43" s="1"/>
    </row>
    <row r="44" spans="1:10" x14ac:dyDescent="0.25">
      <c r="A44" s="238" t="s">
        <v>63</v>
      </c>
      <c r="B44" s="247"/>
      <c r="C44" s="216"/>
      <c r="D44" s="217"/>
      <c r="E44" s="13"/>
      <c r="F44" s="232"/>
      <c r="G44" s="227"/>
      <c r="H44" s="227"/>
      <c r="I44" s="227"/>
      <c r="J44" s="1"/>
    </row>
    <row r="45" spans="1:10" x14ac:dyDescent="0.25">
      <c r="A45" s="22"/>
      <c r="B45" s="22"/>
      <c r="C45" s="245"/>
      <c r="D45" s="252"/>
      <c r="E45" s="13"/>
      <c r="F45" s="245"/>
      <c r="G45" s="246"/>
      <c r="H45" s="27"/>
      <c r="I45" s="27"/>
      <c r="J45" s="1"/>
    </row>
    <row r="46" spans="1:10" x14ac:dyDescent="0.25">
      <c r="A46" s="238" t="s">
        <v>15</v>
      </c>
      <c r="B46" s="247"/>
      <c r="C46" s="232" t="s">
        <v>312</v>
      </c>
      <c r="D46" s="248"/>
      <c r="E46" s="248"/>
      <c r="F46" s="248"/>
      <c r="G46" s="248"/>
      <c r="H46" s="248"/>
      <c r="I46" s="248"/>
      <c r="J46" s="1"/>
    </row>
    <row r="47" spans="1:10" x14ac:dyDescent="0.25">
      <c r="A47" s="39"/>
      <c r="B47" s="39"/>
      <c r="C47" s="206" t="s">
        <v>172</v>
      </c>
      <c r="D47" s="17"/>
      <c r="E47" s="17"/>
      <c r="F47" s="17"/>
      <c r="G47" s="17"/>
      <c r="H47" s="17"/>
      <c r="I47" s="17"/>
      <c r="J47" s="1"/>
    </row>
    <row r="48" spans="1:10" x14ac:dyDescent="0.25">
      <c r="A48" s="238" t="s">
        <v>173</v>
      </c>
      <c r="B48" s="247"/>
      <c r="C48" s="249" t="s">
        <v>313</v>
      </c>
      <c r="D48" s="250"/>
      <c r="E48" s="253"/>
      <c r="F48" s="17"/>
      <c r="G48" s="207" t="s">
        <v>174</v>
      </c>
      <c r="H48" s="249" t="s">
        <v>217</v>
      </c>
      <c r="I48" s="250"/>
      <c r="J48" s="1"/>
    </row>
    <row r="49" spans="1:10" x14ac:dyDescent="0.25">
      <c r="A49" s="39"/>
      <c r="B49" s="39"/>
      <c r="C49" s="206"/>
      <c r="D49" s="17"/>
      <c r="E49" s="17"/>
      <c r="F49" s="17"/>
      <c r="G49" s="17"/>
      <c r="H49" s="17"/>
      <c r="I49" s="17"/>
      <c r="J49" s="1"/>
    </row>
    <row r="50" spans="1:10" x14ac:dyDescent="0.25">
      <c r="A50" s="238" t="s">
        <v>30</v>
      </c>
      <c r="B50" s="247"/>
      <c r="C50" s="254" t="s">
        <v>314</v>
      </c>
      <c r="D50" s="250"/>
      <c r="E50" s="250"/>
      <c r="F50" s="250"/>
      <c r="G50" s="250"/>
      <c r="H50" s="250"/>
      <c r="I50" s="250"/>
      <c r="J50" s="1"/>
    </row>
    <row r="51" spans="1:10" x14ac:dyDescent="0.25">
      <c r="A51" s="39"/>
      <c r="B51" s="39"/>
      <c r="C51" s="17"/>
      <c r="D51" s="17"/>
      <c r="E51" s="17"/>
      <c r="F51" s="17"/>
      <c r="G51" s="17"/>
      <c r="H51" s="17"/>
      <c r="I51" s="17"/>
      <c r="J51" s="1"/>
    </row>
    <row r="52" spans="1:10" ht="13.2" customHeight="1" x14ac:dyDescent="0.25">
      <c r="A52" s="214" t="s">
        <v>0</v>
      </c>
      <c r="B52" s="215"/>
      <c r="C52" s="232" t="s">
        <v>315</v>
      </c>
      <c r="D52" s="248"/>
      <c r="E52" s="248"/>
      <c r="F52" s="248"/>
      <c r="G52" s="248"/>
      <c r="H52" s="248"/>
      <c r="I52" s="248"/>
      <c r="J52" s="1"/>
    </row>
    <row r="53" spans="1:10" x14ac:dyDescent="0.25">
      <c r="A53" s="14"/>
      <c r="B53" s="14"/>
      <c r="C53" s="261" t="s">
        <v>118</v>
      </c>
      <c r="D53" s="261"/>
      <c r="E53" s="261"/>
      <c r="F53" s="261"/>
      <c r="G53" s="261"/>
      <c r="H53" s="261"/>
      <c r="I53" s="33"/>
      <c r="J53" s="1"/>
    </row>
    <row r="54" spans="1:10" x14ac:dyDescent="0.25">
      <c r="A54" s="14"/>
      <c r="B54" s="14"/>
      <c r="C54" s="33"/>
      <c r="D54" s="33"/>
      <c r="E54" s="33"/>
      <c r="F54" s="33"/>
      <c r="G54" s="33"/>
      <c r="H54" s="28"/>
      <c r="I54" s="33"/>
      <c r="J54" s="1"/>
    </row>
    <row r="55" spans="1:10" x14ac:dyDescent="0.25">
      <c r="A55" s="14"/>
      <c r="B55" s="14"/>
      <c r="C55" s="33"/>
      <c r="D55" s="33"/>
      <c r="E55" s="33"/>
      <c r="F55" s="33"/>
      <c r="G55" s="33"/>
      <c r="H55" s="33"/>
      <c r="I55" s="33"/>
      <c r="J55" s="1"/>
    </row>
    <row r="56" spans="1:10" x14ac:dyDescent="0.25">
      <c r="A56" s="14"/>
      <c r="B56" s="255" t="s">
        <v>16</v>
      </c>
      <c r="C56" s="256"/>
      <c r="D56" s="256"/>
      <c r="E56" s="256"/>
      <c r="F56" s="29"/>
      <c r="G56" s="29"/>
      <c r="H56" s="29"/>
      <c r="I56" s="29"/>
      <c r="J56" s="1"/>
    </row>
    <row r="57" spans="1:10" x14ac:dyDescent="0.25">
      <c r="A57" s="14"/>
      <c r="B57" s="255" t="s">
        <v>218</v>
      </c>
      <c r="C57" s="256"/>
      <c r="D57" s="256"/>
      <c r="E57" s="256"/>
      <c r="F57" s="256"/>
      <c r="G57" s="256"/>
      <c r="H57" s="256"/>
      <c r="I57" s="256"/>
      <c r="J57" s="1"/>
    </row>
    <row r="58" spans="1:10" x14ac:dyDescent="0.25">
      <c r="A58" s="14"/>
      <c r="B58" s="255" t="s">
        <v>200</v>
      </c>
      <c r="C58" s="256"/>
      <c r="D58" s="256"/>
      <c r="E58" s="256"/>
      <c r="F58" s="256"/>
      <c r="G58" s="256"/>
      <c r="H58" s="256"/>
      <c r="I58" s="29"/>
      <c r="J58" s="1"/>
    </row>
    <row r="59" spans="1:10" x14ac:dyDescent="0.25">
      <c r="A59" s="14"/>
      <c r="B59" s="255" t="s">
        <v>197</v>
      </c>
      <c r="C59" s="256"/>
      <c r="D59" s="256"/>
      <c r="E59" s="256"/>
      <c r="F59" s="256"/>
      <c r="G59" s="256"/>
      <c r="H59" s="256"/>
      <c r="I59" s="256"/>
      <c r="J59" s="1"/>
    </row>
    <row r="60" spans="1:10" x14ac:dyDescent="0.25">
      <c r="A60" s="14"/>
      <c r="B60" s="257" t="s">
        <v>316</v>
      </c>
      <c r="C60" s="256"/>
      <c r="D60" s="256"/>
      <c r="E60" s="256"/>
      <c r="F60" s="256"/>
      <c r="G60" s="256"/>
      <c r="H60" s="256"/>
      <c r="I60" s="256"/>
      <c r="J60" s="1"/>
    </row>
    <row r="61" spans="1:10" x14ac:dyDescent="0.25">
      <c r="A61" s="14"/>
      <c r="B61" s="30"/>
      <c r="C61" s="30"/>
      <c r="D61" s="30"/>
      <c r="E61" s="30"/>
      <c r="F61" s="30"/>
      <c r="G61" s="30"/>
      <c r="H61" s="33"/>
      <c r="I61" s="33"/>
      <c r="J61" s="1"/>
    </row>
    <row r="62" spans="1:10" x14ac:dyDescent="0.25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ht="13.8" thickBot="1" x14ac:dyDescent="0.3">
      <c r="A63" s="74"/>
      <c r="B63" s="74"/>
      <c r="C63" s="74"/>
      <c r="D63" s="74"/>
      <c r="E63" s="74"/>
      <c r="F63" s="13"/>
      <c r="G63" s="31"/>
      <c r="H63" s="32"/>
      <c r="I63" s="31"/>
      <c r="J63" s="1"/>
    </row>
    <row r="64" spans="1:10" x14ac:dyDescent="0.25">
      <c r="A64" s="74"/>
      <c r="B64" s="74"/>
      <c r="C64" s="74"/>
      <c r="D64" s="74"/>
      <c r="E64" s="74"/>
      <c r="F64" s="205" t="s">
        <v>175</v>
      </c>
      <c r="G64" s="258" t="s">
        <v>176</v>
      </c>
      <c r="H64" s="259"/>
      <c r="I64" s="260"/>
      <c r="J64" s="1"/>
    </row>
    <row r="65" spans="1:10" x14ac:dyDescent="0.25">
      <c r="A65" s="74"/>
      <c r="B65" s="74"/>
      <c r="C65" s="74"/>
      <c r="D65" s="74"/>
      <c r="E65" s="74"/>
      <c r="F65" s="13"/>
      <c r="G65" s="245"/>
      <c r="H65" s="252"/>
      <c r="I65" s="13"/>
      <c r="J65" s="1"/>
    </row>
  </sheetData>
  <protectedRanges>
    <protectedRange sqref="A30:I30 A32:I32" name="Range1"/>
    <protectedRange sqref="E2 H2" name="Range1_1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I24" name="Range1_2"/>
  </protectedRanges>
  <mergeCells count="74"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E40:G40"/>
    <mergeCell ref="A1:B1"/>
    <mergeCell ref="C37:D37"/>
    <mergeCell ref="F37:G37"/>
    <mergeCell ref="A38:D38"/>
    <mergeCell ref="E38:G38"/>
    <mergeCell ref="A48:B48"/>
    <mergeCell ref="C48:E48"/>
    <mergeCell ref="A34:D34"/>
    <mergeCell ref="E34:G34"/>
    <mergeCell ref="H34:I34"/>
    <mergeCell ref="A36:D36"/>
    <mergeCell ref="E36:G36"/>
    <mergeCell ref="C45:D45"/>
    <mergeCell ref="E32:G32"/>
    <mergeCell ref="F45:G45"/>
    <mergeCell ref="A46:B46"/>
    <mergeCell ref="A44:B44"/>
    <mergeCell ref="C44:D44"/>
    <mergeCell ref="F44:I44"/>
    <mergeCell ref="C46:I46"/>
    <mergeCell ref="H40:I40"/>
    <mergeCell ref="A40:D40"/>
    <mergeCell ref="A18:B18"/>
    <mergeCell ref="C18:I18"/>
    <mergeCell ref="H30:I30"/>
    <mergeCell ref="A30:D30"/>
    <mergeCell ref="E30:G30"/>
    <mergeCell ref="A24:B24"/>
    <mergeCell ref="D24:G24"/>
    <mergeCell ref="A20:B20"/>
    <mergeCell ref="A26:B26"/>
    <mergeCell ref="G26:H26"/>
    <mergeCell ref="H28:I28"/>
    <mergeCell ref="H38:I38"/>
    <mergeCell ref="H32:I32"/>
    <mergeCell ref="H36:I36"/>
    <mergeCell ref="A16:B16"/>
    <mergeCell ref="C16:I16"/>
    <mergeCell ref="A10:B11"/>
    <mergeCell ref="C10:D10"/>
    <mergeCell ref="A12:B12"/>
    <mergeCell ref="C12:I12"/>
    <mergeCell ref="A14:B14"/>
    <mergeCell ref="C14:D14"/>
    <mergeCell ref="F14:I14"/>
    <mergeCell ref="A28:D28"/>
    <mergeCell ref="E28:G28"/>
    <mergeCell ref="A32:D32"/>
    <mergeCell ref="D31:G31"/>
    <mergeCell ref="C20:I20"/>
    <mergeCell ref="A22:B22"/>
    <mergeCell ref="D22:F22"/>
    <mergeCell ref="G22:H22"/>
    <mergeCell ref="A2:D2"/>
    <mergeCell ref="A4:I4"/>
    <mergeCell ref="A6:B6"/>
    <mergeCell ref="C6:D6"/>
    <mergeCell ref="E6:H8"/>
    <mergeCell ref="A8:B8"/>
    <mergeCell ref="C8:D8"/>
  </mergeCells>
  <phoneticPr fontId="4" type="noConversion"/>
  <conditionalFormatting sqref="H29">
    <cfRule type="cellIs" dxfId="40" priority="2" stopIfTrue="1" operator="equal">
      <formula>"DA"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I26 C6:D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56"/>
  <sheetViews>
    <sheetView topLeftCell="A28" zoomScaleNormal="100" workbookViewId="0">
      <selection activeCell="K44" sqref="K44:K49"/>
    </sheetView>
  </sheetViews>
  <sheetFormatPr defaultColWidth="9.109375" defaultRowHeight="13.2" x14ac:dyDescent="0.25"/>
  <cols>
    <col min="1" max="9" width="9.109375" style="74"/>
    <col min="10" max="11" width="15.33203125" style="74" customWidth="1"/>
    <col min="12" max="12" width="13.88671875" style="74" bestFit="1" customWidth="1"/>
    <col min="13" max="16384" width="9.109375" style="74"/>
  </cols>
  <sheetData>
    <row r="1" spans="1:1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90"/>
    </row>
    <row r="2" spans="1:11" x14ac:dyDescent="0.25">
      <c r="A2" s="262" t="s">
        <v>119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1" x14ac:dyDescent="0.25">
      <c r="A3" s="58"/>
      <c r="B3" s="58"/>
      <c r="C3" s="58"/>
      <c r="D3" s="263" t="s">
        <v>178</v>
      </c>
      <c r="E3" s="264"/>
      <c r="F3" s="265" t="s">
        <v>311</v>
      </c>
      <c r="G3" s="266"/>
      <c r="H3" s="58"/>
      <c r="I3" s="58"/>
      <c r="J3" s="267" t="s">
        <v>186</v>
      </c>
      <c r="K3" s="267"/>
    </row>
    <row r="4" spans="1:11" ht="21.6" x14ac:dyDescent="0.25">
      <c r="A4" s="268" t="s">
        <v>153</v>
      </c>
      <c r="B4" s="268"/>
      <c r="C4" s="268"/>
      <c r="D4" s="268"/>
      <c r="E4" s="268"/>
      <c r="F4" s="268"/>
      <c r="G4" s="268"/>
      <c r="H4" s="268"/>
      <c r="I4" s="140" t="s">
        <v>187</v>
      </c>
      <c r="J4" s="141" t="s">
        <v>303</v>
      </c>
      <c r="K4" s="181" t="s">
        <v>311</v>
      </c>
    </row>
    <row r="5" spans="1:11" x14ac:dyDescent="0.25">
      <c r="A5" s="269">
        <v>1</v>
      </c>
      <c r="B5" s="269"/>
      <c r="C5" s="269"/>
      <c r="D5" s="269"/>
      <c r="E5" s="269"/>
      <c r="F5" s="269"/>
      <c r="G5" s="269"/>
      <c r="H5" s="269"/>
      <c r="I5" s="51">
        <v>2</v>
      </c>
      <c r="J5" s="141">
        <v>3</v>
      </c>
      <c r="K5" s="181">
        <v>4</v>
      </c>
    </row>
    <row r="6" spans="1:11" x14ac:dyDescent="0.25">
      <c r="A6" s="270" t="s">
        <v>121</v>
      </c>
      <c r="B6" s="271"/>
      <c r="C6" s="271"/>
      <c r="D6" s="271"/>
      <c r="E6" s="271"/>
      <c r="F6" s="271"/>
      <c r="G6" s="271"/>
      <c r="H6" s="271"/>
      <c r="I6" s="271"/>
      <c r="J6" s="271"/>
      <c r="K6" s="272"/>
    </row>
    <row r="7" spans="1:11" x14ac:dyDescent="0.25">
      <c r="A7" s="273" t="s">
        <v>78</v>
      </c>
      <c r="B7" s="274"/>
      <c r="C7" s="274"/>
      <c r="D7" s="274"/>
      <c r="E7" s="274"/>
      <c r="F7" s="274"/>
      <c r="G7" s="274"/>
      <c r="H7" s="275"/>
      <c r="I7" s="60">
        <v>1</v>
      </c>
      <c r="J7" s="170">
        <f>SUM(J8:J9)</f>
        <v>4391466489</v>
      </c>
      <c r="K7" s="170">
        <f>SUM(K8:K9)</f>
        <v>3973300998</v>
      </c>
    </row>
    <row r="8" spans="1:11" x14ac:dyDescent="0.25">
      <c r="A8" s="276" t="s">
        <v>122</v>
      </c>
      <c r="B8" s="277"/>
      <c r="C8" s="277"/>
      <c r="D8" s="277"/>
      <c r="E8" s="277"/>
      <c r="F8" s="277"/>
      <c r="G8" s="277"/>
      <c r="H8" s="278"/>
      <c r="I8" s="62">
        <v>2</v>
      </c>
      <c r="J8" s="63">
        <v>460023632</v>
      </c>
      <c r="K8" s="63">
        <v>656730597</v>
      </c>
    </row>
    <row r="9" spans="1:11" x14ac:dyDescent="0.25">
      <c r="A9" s="276" t="s">
        <v>123</v>
      </c>
      <c r="B9" s="277"/>
      <c r="C9" s="277"/>
      <c r="D9" s="277"/>
      <c r="E9" s="277"/>
      <c r="F9" s="277"/>
      <c r="G9" s="277"/>
      <c r="H9" s="278"/>
      <c r="I9" s="62">
        <v>3</v>
      </c>
      <c r="J9" s="63">
        <v>3931442857</v>
      </c>
      <c r="K9" s="63">
        <v>3316570401</v>
      </c>
    </row>
    <row r="10" spans="1:11" x14ac:dyDescent="0.25">
      <c r="A10" s="276" t="s">
        <v>124</v>
      </c>
      <c r="B10" s="277"/>
      <c r="C10" s="277"/>
      <c r="D10" s="277"/>
      <c r="E10" s="277"/>
      <c r="F10" s="277"/>
      <c r="G10" s="277"/>
      <c r="H10" s="278"/>
      <c r="I10" s="62">
        <v>4</v>
      </c>
      <c r="J10" s="63">
        <v>473302324</v>
      </c>
      <c r="K10" s="63">
        <v>487110594</v>
      </c>
    </row>
    <row r="11" spans="1:11" x14ac:dyDescent="0.25">
      <c r="A11" s="276" t="s">
        <v>125</v>
      </c>
      <c r="B11" s="277"/>
      <c r="C11" s="277"/>
      <c r="D11" s="277"/>
      <c r="E11" s="277"/>
      <c r="F11" s="277"/>
      <c r="G11" s="277"/>
      <c r="H11" s="278"/>
      <c r="I11" s="62">
        <v>5</v>
      </c>
      <c r="J11" s="63">
        <v>324931405</v>
      </c>
      <c r="K11" s="63">
        <v>272507001</v>
      </c>
    </row>
    <row r="12" spans="1:11" ht="26.25" customHeight="1" x14ac:dyDescent="0.25">
      <c r="A12" s="276" t="s">
        <v>38</v>
      </c>
      <c r="B12" s="277"/>
      <c r="C12" s="277"/>
      <c r="D12" s="277"/>
      <c r="E12" s="277"/>
      <c r="F12" s="277"/>
      <c r="G12" s="277"/>
      <c r="H12" s="278"/>
      <c r="I12" s="62">
        <v>6</v>
      </c>
      <c r="J12" s="63">
        <v>513989813</v>
      </c>
      <c r="K12" s="63">
        <v>547955953</v>
      </c>
    </row>
    <row r="13" spans="1:11" ht="26.25" customHeight="1" x14ac:dyDescent="0.25">
      <c r="A13" s="276" t="s">
        <v>39</v>
      </c>
      <c r="B13" s="277"/>
      <c r="C13" s="277"/>
      <c r="D13" s="277"/>
      <c r="E13" s="277"/>
      <c r="F13" s="277"/>
      <c r="G13" s="277"/>
      <c r="H13" s="278"/>
      <c r="I13" s="62">
        <v>7</v>
      </c>
      <c r="J13" s="63">
        <v>2459982241</v>
      </c>
      <c r="K13" s="63">
        <v>2739906667</v>
      </c>
    </row>
    <row r="14" spans="1:11" ht="26.25" customHeight="1" x14ac:dyDescent="0.25">
      <c r="A14" s="276" t="s">
        <v>126</v>
      </c>
      <c r="B14" s="277"/>
      <c r="C14" s="277"/>
      <c r="D14" s="277"/>
      <c r="E14" s="277"/>
      <c r="F14" s="277"/>
      <c r="G14" s="277"/>
      <c r="H14" s="278"/>
      <c r="I14" s="62">
        <v>8</v>
      </c>
      <c r="J14" s="63">
        <v>72345457</v>
      </c>
      <c r="K14" s="63">
        <v>71124811</v>
      </c>
    </row>
    <row r="15" spans="1:11" ht="26.25" customHeight="1" x14ac:dyDescent="0.25">
      <c r="A15" s="276" t="s">
        <v>132</v>
      </c>
      <c r="B15" s="277"/>
      <c r="C15" s="277"/>
      <c r="D15" s="277"/>
      <c r="E15" s="277"/>
      <c r="F15" s="277"/>
      <c r="G15" s="277"/>
      <c r="H15" s="278"/>
      <c r="I15" s="62">
        <v>9</v>
      </c>
      <c r="J15" s="204">
        <v>0</v>
      </c>
      <c r="K15" s="204">
        <v>0</v>
      </c>
    </row>
    <row r="16" spans="1:11" x14ac:dyDescent="0.25">
      <c r="A16" s="276" t="s">
        <v>127</v>
      </c>
      <c r="B16" s="277"/>
      <c r="C16" s="277"/>
      <c r="D16" s="277"/>
      <c r="E16" s="277"/>
      <c r="F16" s="277"/>
      <c r="G16" s="277"/>
      <c r="H16" s="278"/>
      <c r="I16" s="62">
        <v>10</v>
      </c>
      <c r="J16" s="204">
        <v>0</v>
      </c>
      <c r="K16" s="204">
        <v>0</v>
      </c>
    </row>
    <row r="17" spans="1:12" x14ac:dyDescent="0.25">
      <c r="A17" s="276" t="s">
        <v>128</v>
      </c>
      <c r="B17" s="277"/>
      <c r="C17" s="277"/>
      <c r="D17" s="277"/>
      <c r="E17" s="277"/>
      <c r="F17" s="277"/>
      <c r="G17" s="277"/>
      <c r="H17" s="278"/>
      <c r="I17" s="62">
        <v>11</v>
      </c>
      <c r="J17" s="63">
        <v>62450000</v>
      </c>
      <c r="K17" s="63">
        <v>41415186</v>
      </c>
    </row>
    <row r="18" spans="1:12" x14ac:dyDescent="0.25">
      <c r="A18" s="276" t="s">
        <v>129</v>
      </c>
      <c r="B18" s="277"/>
      <c r="C18" s="277"/>
      <c r="D18" s="277"/>
      <c r="E18" s="277"/>
      <c r="F18" s="277"/>
      <c r="G18" s="277"/>
      <c r="H18" s="278"/>
      <c r="I18" s="62">
        <v>12</v>
      </c>
      <c r="J18" s="63">
        <v>10851664988</v>
      </c>
      <c r="K18" s="63">
        <v>11924060066</v>
      </c>
      <c r="L18" s="188"/>
    </row>
    <row r="19" spans="1:12" x14ac:dyDescent="0.25">
      <c r="A19" s="279" t="s">
        <v>133</v>
      </c>
      <c r="B19" s="280"/>
      <c r="C19" s="280"/>
      <c r="D19" s="280"/>
      <c r="E19" s="280"/>
      <c r="F19" s="280"/>
      <c r="G19" s="280"/>
      <c r="H19" s="281"/>
      <c r="I19" s="62">
        <v>13</v>
      </c>
      <c r="J19" s="63">
        <v>65490000</v>
      </c>
      <c r="K19" s="63">
        <v>65490000</v>
      </c>
    </row>
    <row r="20" spans="1:12" x14ac:dyDescent="0.25">
      <c r="A20" s="276" t="s">
        <v>130</v>
      </c>
      <c r="B20" s="277"/>
      <c r="C20" s="277"/>
      <c r="D20" s="277"/>
      <c r="E20" s="277"/>
      <c r="F20" s="277"/>
      <c r="G20" s="277"/>
      <c r="H20" s="278"/>
      <c r="I20" s="62">
        <v>14</v>
      </c>
      <c r="J20" s="204">
        <v>0</v>
      </c>
      <c r="K20" s="204"/>
    </row>
    <row r="21" spans="1:12" x14ac:dyDescent="0.25">
      <c r="A21" s="276" t="s">
        <v>131</v>
      </c>
      <c r="B21" s="277"/>
      <c r="C21" s="277"/>
      <c r="D21" s="277"/>
      <c r="E21" s="277"/>
      <c r="F21" s="277"/>
      <c r="G21" s="277"/>
      <c r="H21" s="278"/>
      <c r="I21" s="62">
        <v>15</v>
      </c>
      <c r="J21" s="63">
        <v>141461846</v>
      </c>
      <c r="K21" s="63">
        <v>136945733</v>
      </c>
    </row>
    <row r="22" spans="1:12" x14ac:dyDescent="0.25">
      <c r="A22" s="276" t="s">
        <v>36</v>
      </c>
      <c r="B22" s="277"/>
      <c r="C22" s="277"/>
      <c r="D22" s="277"/>
      <c r="E22" s="277"/>
      <c r="F22" s="277"/>
      <c r="G22" s="277"/>
      <c r="H22" s="278"/>
      <c r="I22" s="62">
        <v>16</v>
      </c>
      <c r="J22" s="63">
        <v>441748035</v>
      </c>
      <c r="K22" s="63">
        <v>470803251</v>
      </c>
    </row>
    <row r="23" spans="1:12" x14ac:dyDescent="0.25">
      <c r="A23" s="282" t="s">
        <v>77</v>
      </c>
      <c r="B23" s="283"/>
      <c r="C23" s="283"/>
      <c r="D23" s="283"/>
      <c r="E23" s="283"/>
      <c r="F23" s="283"/>
      <c r="G23" s="283"/>
      <c r="H23" s="284"/>
      <c r="I23" s="64">
        <v>17</v>
      </c>
      <c r="J23" s="171">
        <f>SUM(J10:J22)+J7</f>
        <v>19798832598</v>
      </c>
      <c r="K23" s="171">
        <f>SUM(K10:K22)+K7</f>
        <v>20730620260</v>
      </c>
    </row>
    <row r="24" spans="1:12" x14ac:dyDescent="0.25">
      <c r="A24" s="285" t="s">
        <v>37</v>
      </c>
      <c r="B24" s="286"/>
      <c r="C24" s="286"/>
      <c r="D24" s="286"/>
      <c r="E24" s="286"/>
      <c r="F24" s="286"/>
      <c r="G24" s="286"/>
      <c r="H24" s="286"/>
      <c r="I24" s="286"/>
      <c r="J24" s="286"/>
      <c r="K24" s="287"/>
    </row>
    <row r="25" spans="1:12" x14ac:dyDescent="0.25">
      <c r="A25" s="288" t="s">
        <v>79</v>
      </c>
      <c r="B25" s="289"/>
      <c r="C25" s="289"/>
      <c r="D25" s="289"/>
      <c r="E25" s="289"/>
      <c r="F25" s="289"/>
      <c r="G25" s="289"/>
      <c r="H25" s="290"/>
      <c r="I25" s="54">
        <v>18</v>
      </c>
      <c r="J25" s="168">
        <f>SUM(J26:J27)</f>
        <v>651970981</v>
      </c>
      <c r="K25" s="170">
        <f>SUM(K26:K27)</f>
        <v>624533197</v>
      </c>
    </row>
    <row r="26" spans="1:12" x14ac:dyDescent="0.25">
      <c r="A26" s="291" t="s">
        <v>40</v>
      </c>
      <c r="B26" s="292"/>
      <c r="C26" s="292"/>
      <c r="D26" s="292"/>
      <c r="E26" s="292"/>
      <c r="F26" s="292"/>
      <c r="G26" s="292"/>
      <c r="H26" s="293"/>
      <c r="I26" s="54">
        <v>19</v>
      </c>
      <c r="J26" s="192">
        <v>0</v>
      </c>
      <c r="K26" s="192"/>
    </row>
    <row r="27" spans="1:12" x14ac:dyDescent="0.25">
      <c r="A27" s="291" t="s">
        <v>41</v>
      </c>
      <c r="B27" s="292"/>
      <c r="C27" s="292"/>
      <c r="D27" s="292"/>
      <c r="E27" s="292"/>
      <c r="F27" s="292"/>
      <c r="G27" s="292"/>
      <c r="H27" s="293"/>
      <c r="I27" s="54">
        <v>20</v>
      </c>
      <c r="J27" s="150">
        <v>651970981</v>
      </c>
      <c r="K27" s="150">
        <v>624533197</v>
      </c>
    </row>
    <row r="28" spans="1:12" x14ac:dyDescent="0.25">
      <c r="A28" s="291" t="s">
        <v>42</v>
      </c>
      <c r="B28" s="292"/>
      <c r="C28" s="292"/>
      <c r="D28" s="292"/>
      <c r="E28" s="292"/>
      <c r="F28" s="292"/>
      <c r="G28" s="292"/>
      <c r="H28" s="293"/>
      <c r="I28" s="54">
        <v>21</v>
      </c>
      <c r="J28" s="172">
        <f>SUM(J29:J31)</f>
        <v>15134400504</v>
      </c>
      <c r="K28" s="186">
        <f>SUM(K29:K31)</f>
        <v>16008511168</v>
      </c>
    </row>
    <row r="29" spans="1:12" x14ac:dyDescent="0.25">
      <c r="A29" s="291" t="s">
        <v>43</v>
      </c>
      <c r="B29" s="292"/>
      <c r="C29" s="292"/>
      <c r="D29" s="292"/>
      <c r="E29" s="292"/>
      <c r="F29" s="292"/>
      <c r="G29" s="292"/>
      <c r="H29" s="293"/>
      <c r="I29" s="54">
        <v>22</v>
      </c>
      <c r="J29" s="150">
        <v>5172463233</v>
      </c>
      <c r="K29" s="150">
        <v>5922570745</v>
      </c>
    </row>
    <row r="30" spans="1:12" x14ac:dyDescent="0.25">
      <c r="A30" s="291" t="s">
        <v>44</v>
      </c>
      <c r="B30" s="292"/>
      <c r="C30" s="292"/>
      <c r="D30" s="292"/>
      <c r="E30" s="292"/>
      <c r="F30" s="292"/>
      <c r="G30" s="292"/>
      <c r="H30" s="293"/>
      <c r="I30" s="54">
        <v>23</v>
      </c>
      <c r="J30" s="150">
        <v>1538006561</v>
      </c>
      <c r="K30" s="150">
        <v>1754368145</v>
      </c>
    </row>
    <row r="31" spans="1:12" x14ac:dyDescent="0.25">
      <c r="A31" s="291" t="s">
        <v>45</v>
      </c>
      <c r="B31" s="292"/>
      <c r="C31" s="292"/>
      <c r="D31" s="292"/>
      <c r="E31" s="292"/>
      <c r="F31" s="292"/>
      <c r="G31" s="292"/>
      <c r="H31" s="293"/>
      <c r="I31" s="54">
        <v>24</v>
      </c>
      <c r="J31" s="150">
        <v>8423930710</v>
      </c>
      <c r="K31" s="150">
        <v>8331572278</v>
      </c>
    </row>
    <row r="32" spans="1:12" x14ac:dyDescent="0.25">
      <c r="A32" s="291" t="s">
        <v>76</v>
      </c>
      <c r="B32" s="292"/>
      <c r="C32" s="292"/>
      <c r="D32" s="292"/>
      <c r="E32" s="292"/>
      <c r="F32" s="292"/>
      <c r="G32" s="292"/>
      <c r="H32" s="293"/>
      <c r="I32" s="54">
        <v>25</v>
      </c>
      <c r="J32" s="172">
        <f>SUM(J33:J34)</f>
        <v>20286850</v>
      </c>
      <c r="K32" s="186">
        <f>SUM(K33:K34)</f>
        <v>36897885</v>
      </c>
    </row>
    <row r="33" spans="1:11" x14ac:dyDescent="0.25">
      <c r="A33" s="291" t="s">
        <v>46</v>
      </c>
      <c r="B33" s="292"/>
      <c r="C33" s="292"/>
      <c r="D33" s="292"/>
      <c r="E33" s="292"/>
      <c r="F33" s="292"/>
      <c r="G33" s="292"/>
      <c r="H33" s="293"/>
      <c r="I33" s="54">
        <v>26</v>
      </c>
      <c r="J33" s="192">
        <v>0</v>
      </c>
      <c r="K33" s="192">
        <v>0</v>
      </c>
    </row>
    <row r="34" spans="1:11" x14ac:dyDescent="0.25">
      <c r="A34" s="291" t="s">
        <v>47</v>
      </c>
      <c r="B34" s="292"/>
      <c r="C34" s="292"/>
      <c r="D34" s="292"/>
      <c r="E34" s="292"/>
      <c r="F34" s="292"/>
      <c r="G34" s="292"/>
      <c r="H34" s="293"/>
      <c r="I34" s="54">
        <v>27</v>
      </c>
      <c r="J34" s="150">
        <v>20286850</v>
      </c>
      <c r="K34" s="150">
        <v>36897885</v>
      </c>
    </row>
    <row r="35" spans="1:11" ht="23.4" customHeight="1" x14ac:dyDescent="0.25">
      <c r="A35" s="291" t="s">
        <v>54</v>
      </c>
      <c r="B35" s="292"/>
      <c r="C35" s="292"/>
      <c r="D35" s="292"/>
      <c r="E35" s="292"/>
      <c r="F35" s="292"/>
      <c r="G35" s="292"/>
      <c r="H35" s="293"/>
      <c r="I35" s="54">
        <v>28</v>
      </c>
      <c r="J35" s="192">
        <v>0</v>
      </c>
      <c r="K35" s="150">
        <v>29846</v>
      </c>
    </row>
    <row r="36" spans="1:11" x14ac:dyDescent="0.25">
      <c r="A36" s="291" t="s">
        <v>80</v>
      </c>
      <c r="B36" s="292"/>
      <c r="C36" s="292"/>
      <c r="D36" s="292"/>
      <c r="E36" s="292"/>
      <c r="F36" s="292"/>
      <c r="G36" s="292"/>
      <c r="H36" s="293"/>
      <c r="I36" s="54">
        <v>29</v>
      </c>
      <c r="J36" s="197">
        <f>SUM(J37:J38)</f>
        <v>0</v>
      </c>
      <c r="K36" s="198">
        <f>SUM(K37:K38)</f>
        <v>0</v>
      </c>
    </row>
    <row r="37" spans="1:11" x14ac:dyDescent="0.25">
      <c r="A37" s="291" t="s">
        <v>48</v>
      </c>
      <c r="B37" s="292"/>
      <c r="C37" s="292"/>
      <c r="D37" s="292"/>
      <c r="E37" s="292"/>
      <c r="F37" s="292"/>
      <c r="G37" s="292"/>
      <c r="H37" s="293"/>
      <c r="I37" s="54">
        <v>30</v>
      </c>
      <c r="J37" s="192">
        <v>0</v>
      </c>
      <c r="K37" s="192">
        <v>0</v>
      </c>
    </row>
    <row r="38" spans="1:11" x14ac:dyDescent="0.25">
      <c r="A38" s="291" t="s">
        <v>49</v>
      </c>
      <c r="B38" s="292"/>
      <c r="C38" s="292"/>
      <c r="D38" s="292"/>
      <c r="E38" s="292"/>
      <c r="F38" s="292"/>
      <c r="G38" s="292"/>
      <c r="H38" s="293"/>
      <c r="I38" s="54">
        <v>31</v>
      </c>
      <c r="J38" s="192">
        <v>0</v>
      </c>
      <c r="K38" s="192">
        <v>0</v>
      </c>
    </row>
    <row r="39" spans="1:11" x14ac:dyDescent="0.25">
      <c r="A39" s="291" t="s">
        <v>50</v>
      </c>
      <c r="B39" s="292"/>
      <c r="C39" s="292"/>
      <c r="D39" s="292"/>
      <c r="E39" s="292"/>
      <c r="F39" s="292"/>
      <c r="G39" s="292"/>
      <c r="H39" s="293"/>
      <c r="I39" s="54">
        <v>32</v>
      </c>
      <c r="J39" s="192">
        <v>0</v>
      </c>
      <c r="K39" s="192">
        <v>0</v>
      </c>
    </row>
    <row r="40" spans="1:11" x14ac:dyDescent="0.25">
      <c r="A40" s="291" t="s">
        <v>51</v>
      </c>
      <c r="B40" s="292"/>
      <c r="C40" s="292"/>
      <c r="D40" s="292"/>
      <c r="E40" s="292"/>
      <c r="F40" s="292"/>
      <c r="G40" s="292"/>
      <c r="H40" s="293"/>
      <c r="I40" s="54">
        <v>33</v>
      </c>
      <c r="J40" s="192">
        <v>0</v>
      </c>
      <c r="K40" s="192">
        <v>0</v>
      </c>
    </row>
    <row r="41" spans="1:11" x14ac:dyDescent="0.25">
      <c r="A41" s="291" t="s">
        <v>52</v>
      </c>
      <c r="B41" s="292"/>
      <c r="C41" s="292"/>
      <c r="D41" s="292"/>
      <c r="E41" s="292"/>
      <c r="F41" s="292"/>
      <c r="G41" s="292"/>
      <c r="H41" s="293"/>
      <c r="I41" s="54">
        <v>34</v>
      </c>
      <c r="J41" s="150">
        <v>2086882490</v>
      </c>
      <c r="K41" s="150">
        <v>2113564825</v>
      </c>
    </row>
    <row r="42" spans="1:11" x14ac:dyDescent="0.25">
      <c r="A42" s="294" t="s">
        <v>75</v>
      </c>
      <c r="B42" s="295"/>
      <c r="C42" s="295"/>
      <c r="D42" s="295"/>
      <c r="E42" s="295"/>
      <c r="F42" s="295"/>
      <c r="G42" s="295"/>
      <c r="H42" s="296"/>
      <c r="I42" s="67">
        <v>35</v>
      </c>
      <c r="J42" s="169">
        <f>J25+J28+J32+J35+J36+J39+J40+J41</f>
        <v>17893540825</v>
      </c>
      <c r="K42" s="171">
        <f>K25+K28+K32+K35+K36+K39+K40+K41</f>
        <v>18783536921</v>
      </c>
    </row>
    <row r="43" spans="1:11" x14ac:dyDescent="0.25">
      <c r="A43" s="285" t="s">
        <v>53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spans="1:11" x14ac:dyDescent="0.25">
      <c r="A44" s="288" t="s">
        <v>55</v>
      </c>
      <c r="B44" s="289"/>
      <c r="C44" s="289"/>
      <c r="D44" s="289"/>
      <c r="E44" s="289"/>
      <c r="F44" s="289"/>
      <c r="G44" s="289"/>
      <c r="H44" s="290"/>
      <c r="I44" s="54">
        <v>36</v>
      </c>
      <c r="J44" s="150">
        <v>1214298000</v>
      </c>
      <c r="K44" s="150">
        <v>1214298000</v>
      </c>
    </row>
    <row r="45" spans="1:11" x14ac:dyDescent="0.25">
      <c r="A45" s="291" t="s">
        <v>56</v>
      </c>
      <c r="B45" s="292"/>
      <c r="C45" s="292"/>
      <c r="D45" s="292"/>
      <c r="E45" s="292"/>
      <c r="F45" s="292"/>
      <c r="G45" s="292"/>
      <c r="H45" s="293"/>
      <c r="I45" s="54">
        <v>37</v>
      </c>
      <c r="J45" s="150">
        <v>8333460</v>
      </c>
      <c r="K45" s="150">
        <v>94360007</v>
      </c>
    </row>
    <row r="46" spans="1:11" x14ac:dyDescent="0.25">
      <c r="A46" s="291" t="s">
        <v>57</v>
      </c>
      <c r="B46" s="292"/>
      <c r="C46" s="292"/>
      <c r="D46" s="292"/>
      <c r="E46" s="292"/>
      <c r="F46" s="292"/>
      <c r="G46" s="292"/>
      <c r="H46" s="293"/>
      <c r="I46" s="54">
        <v>38</v>
      </c>
      <c r="J46" s="150">
        <v>124540223</v>
      </c>
      <c r="K46" s="150">
        <v>132457010</v>
      </c>
    </row>
    <row r="47" spans="1:11" x14ac:dyDescent="0.25">
      <c r="A47" s="291" t="s">
        <v>58</v>
      </c>
      <c r="B47" s="292"/>
      <c r="C47" s="292"/>
      <c r="D47" s="292"/>
      <c r="E47" s="292"/>
      <c r="F47" s="292"/>
      <c r="G47" s="292"/>
      <c r="H47" s="293"/>
      <c r="I47" s="54">
        <v>39</v>
      </c>
      <c r="J47" s="150">
        <v>15574701</v>
      </c>
      <c r="K47" s="150">
        <v>15991374</v>
      </c>
    </row>
    <row r="48" spans="1:11" x14ac:dyDescent="0.25">
      <c r="A48" s="291" t="s">
        <v>59</v>
      </c>
      <c r="B48" s="292"/>
      <c r="C48" s="292"/>
      <c r="D48" s="292"/>
      <c r="E48" s="292"/>
      <c r="F48" s="292"/>
      <c r="G48" s="292"/>
      <c r="H48" s="293"/>
      <c r="I48" s="54">
        <v>40</v>
      </c>
      <c r="J48" s="150">
        <v>448288175</v>
      </c>
      <c r="K48" s="150">
        <v>391054732</v>
      </c>
    </row>
    <row r="49" spans="1:12" ht="20.399999999999999" customHeight="1" x14ac:dyDescent="0.25">
      <c r="A49" s="291" t="s">
        <v>60</v>
      </c>
      <c r="B49" s="292"/>
      <c r="C49" s="292"/>
      <c r="D49" s="292"/>
      <c r="E49" s="292"/>
      <c r="F49" s="292"/>
      <c r="G49" s="292"/>
      <c r="H49" s="293"/>
      <c r="I49" s="54">
        <v>41</v>
      </c>
      <c r="J49" s="150">
        <v>94257214</v>
      </c>
      <c r="K49" s="150">
        <v>98922216</v>
      </c>
    </row>
    <row r="50" spans="1:12" x14ac:dyDescent="0.25">
      <c r="A50" s="291" t="s">
        <v>61</v>
      </c>
      <c r="B50" s="292"/>
      <c r="C50" s="292"/>
      <c r="D50" s="292"/>
      <c r="E50" s="292"/>
      <c r="F50" s="292"/>
      <c r="G50" s="292"/>
      <c r="H50" s="293"/>
      <c r="I50" s="54">
        <v>42</v>
      </c>
      <c r="J50" s="192">
        <v>0</v>
      </c>
      <c r="K50" s="192">
        <v>0</v>
      </c>
    </row>
    <row r="51" spans="1:12" x14ac:dyDescent="0.25">
      <c r="A51" s="297" t="s">
        <v>65</v>
      </c>
      <c r="B51" s="298"/>
      <c r="C51" s="298"/>
      <c r="D51" s="298"/>
      <c r="E51" s="298"/>
      <c r="F51" s="298"/>
      <c r="G51" s="298"/>
      <c r="H51" s="299"/>
      <c r="I51" s="54">
        <v>43</v>
      </c>
      <c r="J51" s="173">
        <f>SUM(J44:J50)</f>
        <v>1905291773</v>
      </c>
      <c r="K51" s="187">
        <f>SUM(K44:K50)</f>
        <v>1947083339</v>
      </c>
      <c r="L51" s="189"/>
    </row>
    <row r="52" spans="1:12" x14ac:dyDescent="0.25">
      <c r="A52" s="303" t="s">
        <v>62</v>
      </c>
      <c r="B52" s="304"/>
      <c r="C52" s="304"/>
      <c r="D52" s="304"/>
      <c r="E52" s="304"/>
      <c r="F52" s="304"/>
      <c r="G52" s="304"/>
      <c r="H52" s="305"/>
      <c r="I52" s="56">
        <v>44</v>
      </c>
      <c r="J52" s="169">
        <f>J42+J51</f>
        <v>19798832598</v>
      </c>
      <c r="K52" s="171">
        <f>K42+K51</f>
        <v>20730620260</v>
      </c>
      <c r="L52" s="189"/>
    </row>
    <row r="53" spans="1:12" x14ac:dyDescent="0.25">
      <c r="A53" s="285" t="s">
        <v>198</v>
      </c>
      <c r="B53" s="306"/>
      <c r="C53" s="306"/>
      <c r="D53" s="306"/>
      <c r="E53" s="306"/>
      <c r="F53" s="306"/>
      <c r="G53" s="306"/>
      <c r="H53" s="306"/>
      <c r="I53" s="286"/>
      <c r="J53" s="286"/>
      <c r="K53" s="287"/>
    </row>
    <row r="54" spans="1:12" x14ac:dyDescent="0.25">
      <c r="A54" s="297" t="s">
        <v>66</v>
      </c>
      <c r="B54" s="298"/>
      <c r="C54" s="298"/>
      <c r="D54" s="298"/>
      <c r="E54" s="298"/>
      <c r="F54" s="298"/>
      <c r="G54" s="298"/>
      <c r="H54" s="299"/>
      <c r="I54" s="54">
        <v>45</v>
      </c>
      <c r="J54" s="61"/>
      <c r="K54" s="61"/>
    </row>
    <row r="55" spans="1:12" x14ac:dyDescent="0.25">
      <c r="A55" s="291" t="s">
        <v>67</v>
      </c>
      <c r="B55" s="292"/>
      <c r="C55" s="292"/>
      <c r="D55" s="292"/>
      <c r="E55" s="292"/>
      <c r="F55" s="292"/>
      <c r="G55" s="292"/>
      <c r="H55" s="293"/>
      <c r="I55" s="54">
        <v>46</v>
      </c>
      <c r="J55" s="63"/>
      <c r="K55" s="63"/>
    </row>
    <row r="56" spans="1:12" x14ac:dyDescent="0.25">
      <c r="A56" s="300" t="s">
        <v>74</v>
      </c>
      <c r="B56" s="301"/>
      <c r="C56" s="301"/>
      <c r="D56" s="301"/>
      <c r="E56" s="301"/>
      <c r="F56" s="301"/>
      <c r="G56" s="301"/>
      <c r="H56" s="302"/>
      <c r="I56" s="56">
        <v>47</v>
      </c>
      <c r="J56" s="65">
        <f>J54-J55</f>
        <v>0</v>
      </c>
      <c r="K56" s="65">
        <f>K54-K55</f>
        <v>0</v>
      </c>
    </row>
  </sheetData>
  <protectedRanges>
    <protectedRange sqref="F3:G3" name="Range1_3"/>
  </protectedRanges>
  <mergeCells count="57">
    <mergeCell ref="A56:H56"/>
    <mergeCell ref="A48:H48"/>
    <mergeCell ref="A49:H49"/>
    <mergeCell ref="A50:H50"/>
    <mergeCell ref="A51:H51"/>
    <mergeCell ref="A52:H52"/>
    <mergeCell ref="A53:K53"/>
    <mergeCell ref="A45:H45"/>
    <mergeCell ref="A46:H46"/>
    <mergeCell ref="A47:H47"/>
    <mergeCell ref="A54:H54"/>
    <mergeCell ref="A55:H55"/>
    <mergeCell ref="A40:H40"/>
    <mergeCell ref="A41:H41"/>
    <mergeCell ref="A42:H42"/>
    <mergeCell ref="A43:K43"/>
    <mergeCell ref="A44:H44"/>
    <mergeCell ref="A35:H35"/>
    <mergeCell ref="A36:H36"/>
    <mergeCell ref="A37:H37"/>
    <mergeCell ref="A38:H38"/>
    <mergeCell ref="A39:H39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K24"/>
    <mergeCell ref="A15:H15"/>
    <mergeCell ref="A16:H16"/>
    <mergeCell ref="A17:H17"/>
    <mergeCell ref="A18:H18"/>
    <mergeCell ref="A19:H19"/>
    <mergeCell ref="A10:H10"/>
    <mergeCell ref="A11:H11"/>
    <mergeCell ref="A12:H12"/>
    <mergeCell ref="A13:H13"/>
    <mergeCell ref="A14:H14"/>
    <mergeCell ref="A5:H5"/>
    <mergeCell ref="A6:K6"/>
    <mergeCell ref="A7:H7"/>
    <mergeCell ref="A8:H8"/>
    <mergeCell ref="A9:H9"/>
    <mergeCell ref="A2:K2"/>
    <mergeCell ref="D3:E3"/>
    <mergeCell ref="F3:G3"/>
    <mergeCell ref="J3:K3"/>
    <mergeCell ref="A4:H4"/>
  </mergeCells>
  <conditionalFormatting sqref="K33">
    <cfRule type="cellIs" dxfId="39" priority="29" stopIfTrue="1" operator="lessThan">
      <formula>0</formula>
    </cfRule>
  </conditionalFormatting>
  <conditionalFormatting sqref="J23:K23">
    <cfRule type="cellIs" dxfId="38" priority="59" stopIfTrue="1" operator="lessThan">
      <formula>0</formula>
    </cfRule>
  </conditionalFormatting>
  <conditionalFormatting sqref="J25:K25">
    <cfRule type="cellIs" dxfId="37" priority="58" stopIfTrue="1" operator="lessThan">
      <formula>0</formula>
    </cfRule>
  </conditionalFormatting>
  <conditionalFormatting sqref="J26:J27">
    <cfRule type="cellIs" dxfId="36" priority="57" stopIfTrue="1" operator="lessThan">
      <formula>0</formula>
    </cfRule>
  </conditionalFormatting>
  <conditionalFormatting sqref="J39">
    <cfRule type="cellIs" dxfId="35" priority="20" stopIfTrue="1" operator="lessThan">
      <formula>0</formula>
    </cfRule>
  </conditionalFormatting>
  <conditionalFormatting sqref="K39">
    <cfRule type="cellIs" dxfId="34" priority="19" stopIfTrue="1" operator="lessThan">
      <formula>0</formula>
    </cfRule>
  </conditionalFormatting>
  <conditionalFormatting sqref="J38">
    <cfRule type="cellIs" dxfId="33" priority="22" stopIfTrue="1" operator="lessThan">
      <formula>0</formula>
    </cfRule>
  </conditionalFormatting>
  <conditionalFormatting sqref="J35">
    <cfRule type="cellIs" dxfId="32" priority="26" stopIfTrue="1" operator="lessThan">
      <formula>0</formula>
    </cfRule>
  </conditionalFormatting>
  <conditionalFormatting sqref="K29">
    <cfRule type="cellIs" dxfId="31" priority="35" stopIfTrue="1" operator="lessThan">
      <formula>0</formula>
    </cfRule>
  </conditionalFormatting>
  <conditionalFormatting sqref="J48">
    <cfRule type="cellIs" dxfId="30" priority="6" stopIfTrue="1" operator="lessThan">
      <formula>0</formula>
    </cfRule>
  </conditionalFormatting>
  <conditionalFormatting sqref="K46">
    <cfRule type="cellIs" dxfId="29" priority="9" stopIfTrue="1" operator="lessThan">
      <formula>0</formula>
    </cfRule>
  </conditionalFormatting>
  <conditionalFormatting sqref="J44">
    <cfRule type="cellIs" dxfId="28" priority="14" stopIfTrue="1" operator="lessThan">
      <formula>0</formula>
    </cfRule>
  </conditionalFormatting>
  <conditionalFormatting sqref="K37">
    <cfRule type="cellIs" dxfId="27" priority="23" stopIfTrue="1" operator="lessThan">
      <formula>0</formula>
    </cfRule>
  </conditionalFormatting>
  <conditionalFormatting sqref="J29">
    <cfRule type="cellIs" dxfId="26" priority="36" stopIfTrue="1" operator="lessThan">
      <formula>0</formula>
    </cfRule>
  </conditionalFormatting>
  <conditionalFormatting sqref="K26:K27">
    <cfRule type="cellIs" dxfId="25" priority="37" stopIfTrue="1" operator="lessThan">
      <formula>0</formula>
    </cfRule>
  </conditionalFormatting>
  <conditionalFormatting sqref="J30">
    <cfRule type="cellIs" dxfId="24" priority="34" stopIfTrue="1" operator="lessThan">
      <formula>0</formula>
    </cfRule>
  </conditionalFormatting>
  <conditionalFormatting sqref="K30">
    <cfRule type="cellIs" dxfId="23" priority="33" stopIfTrue="1" operator="lessThan">
      <formula>0</formula>
    </cfRule>
  </conditionalFormatting>
  <conditionalFormatting sqref="J31">
    <cfRule type="cellIs" dxfId="22" priority="32" stopIfTrue="1" operator="lessThan">
      <formula>0</formula>
    </cfRule>
  </conditionalFormatting>
  <conditionalFormatting sqref="K31">
    <cfRule type="cellIs" dxfId="21" priority="31" stopIfTrue="1" operator="lessThan">
      <formula>0</formula>
    </cfRule>
  </conditionalFormatting>
  <conditionalFormatting sqref="J33">
    <cfRule type="cellIs" dxfId="20" priority="30" stopIfTrue="1" operator="lessThan">
      <formula>0</formula>
    </cfRule>
  </conditionalFormatting>
  <conditionalFormatting sqref="J34">
    <cfRule type="cellIs" dxfId="19" priority="28" stopIfTrue="1" operator="lessThan">
      <formula>0</formula>
    </cfRule>
  </conditionalFormatting>
  <conditionalFormatting sqref="K34">
    <cfRule type="cellIs" dxfId="18" priority="27" stopIfTrue="1" operator="lessThan">
      <formula>0</formula>
    </cfRule>
  </conditionalFormatting>
  <conditionalFormatting sqref="K35">
    <cfRule type="cellIs" dxfId="17" priority="25" stopIfTrue="1" operator="lessThan">
      <formula>0</formula>
    </cfRule>
  </conditionalFormatting>
  <conditionalFormatting sqref="J37">
    <cfRule type="cellIs" dxfId="16" priority="24" stopIfTrue="1" operator="lessThan">
      <formula>0</formula>
    </cfRule>
  </conditionalFormatting>
  <conditionalFormatting sqref="K38">
    <cfRule type="cellIs" dxfId="15" priority="21" stopIfTrue="1" operator="lessThan">
      <formula>0</formula>
    </cfRule>
  </conditionalFormatting>
  <conditionalFormatting sqref="J40">
    <cfRule type="cellIs" dxfId="14" priority="18" stopIfTrue="1" operator="lessThan">
      <formula>0</formula>
    </cfRule>
  </conditionalFormatting>
  <conditionalFormatting sqref="K40">
    <cfRule type="cellIs" dxfId="13" priority="17" stopIfTrue="1" operator="lessThan">
      <formula>0</formula>
    </cfRule>
  </conditionalFormatting>
  <conditionalFormatting sqref="J41">
    <cfRule type="cellIs" dxfId="12" priority="16" stopIfTrue="1" operator="lessThan">
      <formula>0</formula>
    </cfRule>
  </conditionalFormatting>
  <conditionalFormatting sqref="K41">
    <cfRule type="cellIs" dxfId="11" priority="15" stopIfTrue="1" operator="lessThan">
      <formula>0</formula>
    </cfRule>
  </conditionalFormatting>
  <conditionalFormatting sqref="K44">
    <cfRule type="cellIs" dxfId="10" priority="13" stopIfTrue="1" operator="lessThan">
      <formula>0</formula>
    </cfRule>
  </conditionalFormatting>
  <conditionalFormatting sqref="J45">
    <cfRule type="cellIs" dxfId="9" priority="12" stopIfTrue="1" operator="lessThan">
      <formula>0</formula>
    </cfRule>
  </conditionalFormatting>
  <conditionalFormatting sqref="K45">
    <cfRule type="cellIs" dxfId="8" priority="11" stopIfTrue="1" operator="lessThan">
      <formula>0</formula>
    </cfRule>
  </conditionalFormatting>
  <conditionalFormatting sqref="J46">
    <cfRule type="cellIs" dxfId="7" priority="10" stopIfTrue="1" operator="lessThan">
      <formula>0</formula>
    </cfRule>
  </conditionalFormatting>
  <conditionalFormatting sqref="J47">
    <cfRule type="cellIs" dxfId="6" priority="8" stopIfTrue="1" operator="lessThan">
      <formula>0</formula>
    </cfRule>
  </conditionalFormatting>
  <conditionalFormatting sqref="K47">
    <cfRule type="cellIs" dxfId="5" priority="7" stopIfTrue="1" operator="lessThan">
      <formula>0</formula>
    </cfRule>
  </conditionalFormatting>
  <conditionalFormatting sqref="K48">
    <cfRule type="cellIs" dxfId="4" priority="5" stopIfTrue="1" operator="lessThan">
      <formula>0</formula>
    </cfRule>
  </conditionalFormatting>
  <conditionalFormatting sqref="J49">
    <cfRule type="cellIs" dxfId="3" priority="4" stopIfTrue="1" operator="lessThan">
      <formula>0</formula>
    </cfRule>
  </conditionalFormatting>
  <conditionalFormatting sqref="K49">
    <cfRule type="cellIs" dxfId="2" priority="3" stopIfTrue="1" operator="lessThan">
      <formula>0</formula>
    </cfRule>
  </conditionalFormatting>
  <conditionalFormatting sqref="J50">
    <cfRule type="cellIs" dxfId="1" priority="2" stopIfTrue="1" operator="lessThan">
      <formula>0</formula>
    </cfRule>
  </conditionalFormatting>
  <conditionalFormatting sqref="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33:K35 J26:K27 J8:K22 J37:K41 J29:K31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7:K7 J23:K23" formulaRange="1"/>
    <ignoredError sqref="K28 J28" unlockedFormula="1"/>
    <ignoredError sqref="J36:K36 J32:K32" formulaRange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R41"/>
  <sheetViews>
    <sheetView topLeftCell="A10" zoomScale="115" zoomScaleNormal="115" zoomScaleSheetLayoutView="100" workbookViewId="0">
      <selection activeCell="J31" sqref="J31:M31"/>
    </sheetView>
  </sheetViews>
  <sheetFormatPr defaultColWidth="9.109375" defaultRowHeight="13.2" x14ac:dyDescent="0.25"/>
  <cols>
    <col min="1" max="8" width="9.109375" style="48"/>
    <col min="9" max="9" width="7.88671875" style="48" customWidth="1"/>
    <col min="10" max="13" width="14.44140625" style="48" customWidth="1"/>
    <col min="14" max="15" width="11.109375" style="74" bestFit="1" customWidth="1"/>
    <col min="16" max="16" width="9.109375" style="48"/>
    <col min="17" max="17" width="11.109375" style="48" bestFit="1" customWidth="1"/>
    <col min="18" max="18" width="10.109375" style="48" bestFit="1" customWidth="1"/>
    <col min="19" max="16384" width="9.109375" style="48"/>
  </cols>
  <sheetData>
    <row r="2" spans="1:18" ht="15.6" x14ac:dyDescent="0.3">
      <c r="A2" s="307" t="s">
        <v>120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58"/>
    </row>
    <row r="3" spans="1:18" ht="12.75" customHeight="1" x14ac:dyDescent="0.25">
      <c r="A3" s="58"/>
      <c r="B3" s="58"/>
      <c r="C3" s="263" t="s">
        <v>179</v>
      </c>
      <c r="D3" s="264"/>
      <c r="E3" s="308" t="s">
        <v>304</v>
      </c>
      <c r="F3" s="309"/>
      <c r="G3" s="59" t="s">
        <v>69</v>
      </c>
      <c r="H3" s="308" t="s">
        <v>311</v>
      </c>
      <c r="I3" s="309"/>
      <c r="J3" s="310" t="s">
        <v>186</v>
      </c>
      <c r="K3" s="311"/>
      <c r="L3" s="311"/>
      <c r="M3" s="311"/>
    </row>
    <row r="4" spans="1:18" ht="22.2" x14ac:dyDescent="0.25">
      <c r="A4" s="268" t="s">
        <v>153</v>
      </c>
      <c r="B4" s="268"/>
      <c r="C4" s="268"/>
      <c r="D4" s="268"/>
      <c r="E4" s="268"/>
      <c r="F4" s="268"/>
      <c r="G4" s="268"/>
      <c r="H4" s="268"/>
      <c r="I4" s="49" t="s">
        <v>188</v>
      </c>
      <c r="J4" s="269" t="s">
        <v>204</v>
      </c>
      <c r="K4" s="269"/>
      <c r="L4" s="269" t="s">
        <v>205</v>
      </c>
      <c r="M4" s="269"/>
    </row>
    <row r="5" spans="1:18" x14ac:dyDescent="0.25">
      <c r="A5" s="268"/>
      <c r="B5" s="268"/>
      <c r="C5" s="268"/>
      <c r="D5" s="268"/>
      <c r="E5" s="268"/>
      <c r="F5" s="268"/>
      <c r="G5" s="268"/>
      <c r="H5" s="268"/>
      <c r="I5" s="49"/>
      <c r="J5" s="138" t="s">
        <v>201</v>
      </c>
      <c r="K5" s="138" t="s">
        <v>202</v>
      </c>
      <c r="L5" s="138" t="s">
        <v>201</v>
      </c>
      <c r="M5" s="138" t="s">
        <v>202</v>
      </c>
    </row>
    <row r="6" spans="1:18" x14ac:dyDescent="0.25">
      <c r="A6" s="269">
        <v>1</v>
      </c>
      <c r="B6" s="269"/>
      <c r="C6" s="269"/>
      <c r="D6" s="269"/>
      <c r="E6" s="269"/>
      <c r="F6" s="269"/>
      <c r="G6" s="269"/>
      <c r="H6" s="269"/>
      <c r="I6" s="51">
        <v>2</v>
      </c>
      <c r="J6" s="50">
        <v>3</v>
      </c>
      <c r="K6" s="50">
        <v>4</v>
      </c>
      <c r="L6" s="50">
        <v>5</v>
      </c>
      <c r="M6" s="50">
        <v>6</v>
      </c>
    </row>
    <row r="7" spans="1:18" x14ac:dyDescent="0.25">
      <c r="A7" s="315" t="s">
        <v>134</v>
      </c>
      <c r="B7" s="316"/>
      <c r="C7" s="316"/>
      <c r="D7" s="316"/>
      <c r="E7" s="316"/>
      <c r="F7" s="316"/>
      <c r="G7" s="316"/>
      <c r="H7" s="317"/>
      <c r="I7" s="52">
        <v>48</v>
      </c>
      <c r="J7" s="78">
        <v>334883069</v>
      </c>
      <c r="K7" s="78">
        <v>165795194</v>
      </c>
      <c r="L7" s="78">
        <v>305169628</v>
      </c>
      <c r="M7" s="78">
        <v>154974728</v>
      </c>
      <c r="O7" s="142"/>
    </row>
    <row r="8" spans="1:18" x14ac:dyDescent="0.25">
      <c r="A8" s="312" t="s">
        <v>135</v>
      </c>
      <c r="B8" s="313"/>
      <c r="C8" s="313"/>
      <c r="D8" s="313"/>
      <c r="E8" s="313"/>
      <c r="F8" s="313"/>
      <c r="G8" s="313"/>
      <c r="H8" s="314"/>
      <c r="I8" s="54">
        <v>49</v>
      </c>
      <c r="J8" s="78">
        <v>70067496</v>
      </c>
      <c r="K8" s="78">
        <v>33313270</v>
      </c>
      <c r="L8" s="78">
        <v>53763133</v>
      </c>
      <c r="M8" s="78">
        <v>27505863</v>
      </c>
      <c r="O8" s="142"/>
    </row>
    <row r="9" spans="1:18" x14ac:dyDescent="0.25">
      <c r="A9" s="297" t="s">
        <v>72</v>
      </c>
      <c r="B9" s="298"/>
      <c r="C9" s="298"/>
      <c r="D9" s="298"/>
      <c r="E9" s="298"/>
      <c r="F9" s="298"/>
      <c r="G9" s="298"/>
      <c r="H9" s="299"/>
      <c r="I9" s="54">
        <v>50</v>
      </c>
      <c r="J9" s="79">
        <f>+J7-J8</f>
        <v>264815573</v>
      </c>
      <c r="K9" s="79">
        <f>+K7-K8</f>
        <v>132481924</v>
      </c>
      <c r="L9" s="79">
        <f t="shared" ref="L9:M9" si="0">+L7-L8</f>
        <v>251406495</v>
      </c>
      <c r="M9" s="79">
        <f t="shared" si="0"/>
        <v>127468865</v>
      </c>
      <c r="N9" s="87"/>
      <c r="O9" s="142"/>
    </row>
    <row r="10" spans="1:18" x14ac:dyDescent="0.25">
      <c r="A10" s="312" t="s">
        <v>136</v>
      </c>
      <c r="B10" s="313"/>
      <c r="C10" s="313"/>
      <c r="D10" s="313"/>
      <c r="E10" s="313"/>
      <c r="F10" s="313"/>
      <c r="G10" s="313"/>
      <c r="H10" s="314"/>
      <c r="I10" s="54">
        <v>51</v>
      </c>
      <c r="J10" s="78">
        <v>241576365</v>
      </c>
      <c r="K10" s="78">
        <v>126991999</v>
      </c>
      <c r="L10" s="78">
        <v>240368186</v>
      </c>
      <c r="M10" s="78">
        <v>127813156</v>
      </c>
      <c r="O10" s="142"/>
    </row>
    <row r="11" spans="1:18" x14ac:dyDescent="0.25">
      <c r="A11" s="312" t="s">
        <v>137</v>
      </c>
      <c r="B11" s="313"/>
      <c r="C11" s="313"/>
      <c r="D11" s="313"/>
      <c r="E11" s="313"/>
      <c r="F11" s="313"/>
      <c r="G11" s="313"/>
      <c r="H11" s="314"/>
      <c r="I11" s="54">
        <v>52</v>
      </c>
      <c r="J11" s="78">
        <v>148272770</v>
      </c>
      <c r="K11" s="78">
        <v>76310801</v>
      </c>
      <c r="L11" s="78">
        <v>149726521</v>
      </c>
      <c r="M11" s="78">
        <v>79785727</v>
      </c>
      <c r="O11" s="142"/>
    </row>
    <row r="12" spans="1:18" x14ac:dyDescent="0.25">
      <c r="A12" s="297" t="s">
        <v>71</v>
      </c>
      <c r="B12" s="298"/>
      <c r="C12" s="298"/>
      <c r="D12" s="298"/>
      <c r="E12" s="298"/>
      <c r="F12" s="298"/>
      <c r="G12" s="298"/>
      <c r="H12" s="299"/>
      <c r="I12" s="54">
        <v>53</v>
      </c>
      <c r="J12" s="79">
        <f>+J10-J11</f>
        <v>93303595</v>
      </c>
      <c r="K12" s="79">
        <f>+K10-K11</f>
        <v>50681198</v>
      </c>
      <c r="L12" s="79">
        <f t="shared" ref="L12" si="1">+L10-L11</f>
        <v>90641665</v>
      </c>
      <c r="M12" s="79">
        <f t="shared" ref="M12" si="2">+M10-M11</f>
        <v>48027429</v>
      </c>
      <c r="N12" s="87"/>
      <c r="O12" s="142"/>
    </row>
    <row r="13" spans="1:18" ht="24.75" customHeight="1" x14ac:dyDescent="0.25">
      <c r="A13" s="291" t="s">
        <v>27</v>
      </c>
      <c r="B13" s="292"/>
      <c r="C13" s="292"/>
      <c r="D13" s="292"/>
      <c r="E13" s="292"/>
      <c r="F13" s="292"/>
      <c r="G13" s="292"/>
      <c r="H13" s="293"/>
      <c r="I13" s="54">
        <v>54</v>
      </c>
      <c r="J13" s="208">
        <v>0</v>
      </c>
      <c r="K13" s="208">
        <v>0</v>
      </c>
      <c r="L13" s="208">
        <v>0</v>
      </c>
      <c r="M13" s="208">
        <v>0</v>
      </c>
      <c r="O13" s="142"/>
      <c r="Q13" s="142"/>
      <c r="R13" s="84"/>
    </row>
    <row r="14" spans="1:18" x14ac:dyDescent="0.25">
      <c r="A14" s="291" t="s">
        <v>138</v>
      </c>
      <c r="B14" s="292"/>
      <c r="C14" s="292"/>
      <c r="D14" s="292"/>
      <c r="E14" s="292"/>
      <c r="F14" s="292"/>
      <c r="G14" s="292"/>
      <c r="H14" s="293"/>
      <c r="I14" s="54">
        <v>55</v>
      </c>
      <c r="J14" s="209">
        <v>19983290</v>
      </c>
      <c r="K14" s="209">
        <v>10287819</v>
      </c>
      <c r="L14" s="209">
        <v>19529782</v>
      </c>
      <c r="M14" s="209">
        <v>9019229</v>
      </c>
      <c r="N14" s="87"/>
      <c r="O14" s="142"/>
      <c r="Q14" s="84"/>
      <c r="R14" s="83"/>
    </row>
    <row r="15" spans="1:18" x14ac:dyDescent="0.25">
      <c r="A15" s="291" t="s">
        <v>139</v>
      </c>
      <c r="B15" s="292"/>
      <c r="C15" s="292"/>
      <c r="D15" s="292"/>
      <c r="E15" s="292"/>
      <c r="F15" s="292"/>
      <c r="G15" s="292"/>
      <c r="H15" s="293"/>
      <c r="I15" s="54">
        <v>56</v>
      </c>
      <c r="J15" s="209">
        <v>0</v>
      </c>
      <c r="K15" s="209">
        <v>0</v>
      </c>
      <c r="L15" s="209">
        <v>0</v>
      </c>
      <c r="M15" s="209">
        <v>0</v>
      </c>
      <c r="O15" s="142"/>
      <c r="Q15" s="84"/>
    </row>
    <row r="16" spans="1:18" ht="23.25" customHeight="1" x14ac:dyDescent="0.25">
      <c r="A16" s="291" t="s">
        <v>140</v>
      </c>
      <c r="B16" s="292"/>
      <c r="C16" s="292"/>
      <c r="D16" s="292"/>
      <c r="E16" s="292"/>
      <c r="F16" s="292"/>
      <c r="G16" s="292"/>
      <c r="H16" s="293"/>
      <c r="I16" s="54">
        <v>57</v>
      </c>
      <c r="J16" s="209">
        <v>0</v>
      </c>
      <c r="K16" s="209">
        <v>0</v>
      </c>
      <c r="L16" s="209">
        <v>0</v>
      </c>
      <c r="M16" s="209">
        <v>0</v>
      </c>
      <c r="O16" s="142"/>
    </row>
    <row r="17" spans="1:17" x14ac:dyDescent="0.25">
      <c r="A17" s="291" t="s">
        <v>141</v>
      </c>
      <c r="B17" s="292"/>
      <c r="C17" s="292"/>
      <c r="D17" s="292"/>
      <c r="E17" s="292"/>
      <c r="F17" s="292"/>
      <c r="G17" s="292"/>
      <c r="H17" s="293"/>
      <c r="I17" s="54">
        <v>58</v>
      </c>
      <c r="J17" s="209">
        <v>5457492</v>
      </c>
      <c r="K17" s="209">
        <v>5122576</v>
      </c>
      <c r="L17" s="209">
        <v>0</v>
      </c>
      <c r="M17" s="209">
        <v>0</v>
      </c>
      <c r="N17" s="87"/>
      <c r="O17" s="142"/>
    </row>
    <row r="18" spans="1:17" x14ac:dyDescent="0.25">
      <c r="A18" s="291" t="s">
        <v>142</v>
      </c>
      <c r="B18" s="292"/>
      <c r="C18" s="292"/>
      <c r="D18" s="292"/>
      <c r="E18" s="292"/>
      <c r="F18" s="292"/>
      <c r="G18" s="292"/>
      <c r="H18" s="293"/>
      <c r="I18" s="54">
        <v>59</v>
      </c>
      <c r="J18" s="209">
        <v>0</v>
      </c>
      <c r="K18" s="209">
        <v>0</v>
      </c>
      <c r="L18" s="209">
        <v>0</v>
      </c>
      <c r="M18" s="209">
        <v>0</v>
      </c>
      <c r="O18" s="142"/>
    </row>
    <row r="19" spans="1:17" x14ac:dyDescent="0.25">
      <c r="A19" s="291" t="s">
        <v>143</v>
      </c>
      <c r="B19" s="292"/>
      <c r="C19" s="292"/>
      <c r="D19" s="292"/>
      <c r="E19" s="292"/>
      <c r="F19" s="292"/>
      <c r="G19" s="292"/>
      <c r="H19" s="293"/>
      <c r="I19" s="54">
        <v>60</v>
      </c>
      <c r="J19" s="209">
        <v>0</v>
      </c>
      <c r="K19" s="209">
        <v>0</v>
      </c>
      <c r="L19" s="209">
        <v>0</v>
      </c>
      <c r="M19" s="209">
        <v>0</v>
      </c>
      <c r="O19" s="142"/>
      <c r="Q19" s="143"/>
    </row>
    <row r="20" spans="1:17" x14ac:dyDescent="0.25">
      <c r="A20" s="291" t="s">
        <v>144</v>
      </c>
      <c r="B20" s="292"/>
      <c r="C20" s="292"/>
      <c r="D20" s="292"/>
      <c r="E20" s="292"/>
      <c r="F20" s="292"/>
      <c r="G20" s="292"/>
      <c r="H20" s="293"/>
      <c r="I20" s="54">
        <v>61</v>
      </c>
      <c r="J20" s="209">
        <v>2200000</v>
      </c>
      <c r="K20" s="209">
        <v>0</v>
      </c>
      <c r="L20" s="209">
        <v>0</v>
      </c>
      <c r="M20" s="209">
        <v>0</v>
      </c>
      <c r="O20" s="142"/>
      <c r="Q20" s="143"/>
    </row>
    <row r="21" spans="1:17" x14ac:dyDescent="0.25">
      <c r="A21" s="291" t="s">
        <v>145</v>
      </c>
      <c r="B21" s="292"/>
      <c r="C21" s="292"/>
      <c r="D21" s="292"/>
      <c r="E21" s="292"/>
      <c r="F21" s="292"/>
      <c r="G21" s="292"/>
      <c r="H21" s="293"/>
      <c r="I21" s="54">
        <v>62</v>
      </c>
      <c r="J21" s="78">
        <v>815653</v>
      </c>
      <c r="K21" s="78">
        <v>793985</v>
      </c>
      <c r="L21" s="78">
        <v>803141</v>
      </c>
      <c r="M21" s="78">
        <v>788658</v>
      </c>
      <c r="O21" s="142"/>
    </row>
    <row r="22" spans="1:17" x14ac:dyDescent="0.25">
      <c r="A22" s="312" t="s">
        <v>146</v>
      </c>
      <c r="B22" s="313"/>
      <c r="C22" s="313"/>
      <c r="D22" s="313"/>
      <c r="E22" s="313"/>
      <c r="F22" s="313"/>
      <c r="G22" s="313"/>
      <c r="H22" s="314"/>
      <c r="I22" s="54">
        <v>63</v>
      </c>
      <c r="J22" s="78">
        <v>189307</v>
      </c>
      <c r="K22" s="78">
        <v>-910806</v>
      </c>
      <c r="L22" s="78">
        <v>-1216563</v>
      </c>
      <c r="M22" s="78">
        <v>-2400682</v>
      </c>
      <c r="O22" s="142"/>
    </row>
    <row r="23" spans="1:17" x14ac:dyDescent="0.25">
      <c r="A23" s="312" t="s">
        <v>17</v>
      </c>
      <c r="B23" s="313"/>
      <c r="C23" s="313"/>
      <c r="D23" s="313"/>
      <c r="E23" s="313"/>
      <c r="F23" s="313"/>
      <c r="G23" s="313"/>
      <c r="H23" s="314"/>
      <c r="I23" s="54">
        <v>64</v>
      </c>
      <c r="J23" s="78">
        <v>4169154</v>
      </c>
      <c r="K23" s="78">
        <v>3394376</v>
      </c>
      <c r="L23" s="78">
        <v>3928442</v>
      </c>
      <c r="M23" s="78">
        <v>1374871</v>
      </c>
      <c r="O23" s="142"/>
    </row>
    <row r="24" spans="1:17" x14ac:dyDescent="0.25">
      <c r="A24" s="312" t="s">
        <v>18</v>
      </c>
      <c r="B24" s="313"/>
      <c r="C24" s="313"/>
      <c r="D24" s="313"/>
      <c r="E24" s="313"/>
      <c r="F24" s="313"/>
      <c r="G24" s="313"/>
      <c r="H24" s="314"/>
      <c r="I24" s="54">
        <v>65</v>
      </c>
      <c r="J24" s="78">
        <v>28867356</v>
      </c>
      <c r="K24" s="78">
        <v>14376484</v>
      </c>
      <c r="L24" s="78">
        <v>33680816</v>
      </c>
      <c r="M24" s="78">
        <v>17769888</v>
      </c>
      <c r="N24" s="87"/>
      <c r="O24" s="142"/>
    </row>
    <row r="25" spans="1:17" x14ac:dyDescent="0.25">
      <c r="A25" s="312" t="s">
        <v>19</v>
      </c>
      <c r="B25" s="313"/>
      <c r="C25" s="313"/>
      <c r="D25" s="313"/>
      <c r="E25" s="313"/>
      <c r="F25" s="313"/>
      <c r="G25" s="313"/>
      <c r="H25" s="314"/>
      <c r="I25" s="54">
        <v>66</v>
      </c>
      <c r="J25" s="78">
        <v>189633369</v>
      </c>
      <c r="K25" s="78">
        <v>94077208</v>
      </c>
      <c r="L25" s="78">
        <v>193473526</v>
      </c>
      <c r="M25" s="78">
        <v>97905361</v>
      </c>
      <c r="N25" s="87"/>
      <c r="O25" s="142"/>
      <c r="Q25" s="66"/>
    </row>
    <row r="26" spans="1:17" ht="25.5" customHeight="1" x14ac:dyDescent="0.25">
      <c r="A26" s="297" t="s">
        <v>70</v>
      </c>
      <c r="B26" s="298"/>
      <c r="C26" s="298"/>
      <c r="D26" s="298"/>
      <c r="E26" s="298"/>
      <c r="F26" s="298"/>
      <c r="G26" s="298"/>
      <c r="H26" s="299"/>
      <c r="I26" s="54">
        <v>67</v>
      </c>
      <c r="J26" s="91">
        <f>+J9+J12+SUM(J13:J23)-J24-J25</f>
        <v>172433339</v>
      </c>
      <c r="K26" s="91">
        <f>+K9+K12+SUM(K13:K23)-K24-K25</f>
        <v>93397380</v>
      </c>
      <c r="L26" s="91">
        <f>+L9+L12+SUM(L13:L23)-L24-L25</f>
        <v>137938620</v>
      </c>
      <c r="M26" s="91">
        <f>+M9+M12+SUM(M13:M23)-M24-M25</f>
        <v>68603121</v>
      </c>
      <c r="O26" s="142"/>
      <c r="Q26" s="66"/>
    </row>
    <row r="27" spans="1:17" x14ac:dyDescent="0.25">
      <c r="A27" s="312" t="s">
        <v>20</v>
      </c>
      <c r="B27" s="313"/>
      <c r="C27" s="313"/>
      <c r="D27" s="313"/>
      <c r="E27" s="313"/>
      <c r="F27" s="313"/>
      <c r="G27" s="313"/>
      <c r="H27" s="314"/>
      <c r="I27" s="54">
        <v>68</v>
      </c>
      <c r="J27" s="78">
        <v>237275839</v>
      </c>
      <c r="K27" s="78">
        <v>166313908</v>
      </c>
      <c r="L27" s="78">
        <v>22546394</v>
      </c>
      <c r="M27" s="78">
        <v>33901534</v>
      </c>
      <c r="O27" s="142"/>
    </row>
    <row r="28" spans="1:17" x14ac:dyDescent="0.25">
      <c r="A28" s="297" t="s">
        <v>25</v>
      </c>
      <c r="B28" s="298"/>
      <c r="C28" s="298"/>
      <c r="D28" s="298"/>
      <c r="E28" s="298"/>
      <c r="F28" s="298"/>
      <c r="G28" s="298"/>
      <c r="H28" s="299"/>
      <c r="I28" s="54">
        <v>69</v>
      </c>
      <c r="J28" s="79">
        <f>+J26-J27</f>
        <v>-64842500</v>
      </c>
      <c r="K28" s="79">
        <f>+K26-K27</f>
        <v>-72916528</v>
      </c>
      <c r="L28" s="79">
        <f>+L26-L27</f>
        <v>115392226</v>
      </c>
      <c r="M28" s="79">
        <f>+M26-M27</f>
        <v>34701587</v>
      </c>
      <c r="O28" s="142"/>
    </row>
    <row r="29" spans="1:17" x14ac:dyDescent="0.25">
      <c r="A29" s="297" t="s">
        <v>21</v>
      </c>
      <c r="B29" s="298"/>
      <c r="C29" s="298"/>
      <c r="D29" s="298"/>
      <c r="E29" s="298"/>
      <c r="F29" s="298"/>
      <c r="G29" s="298"/>
      <c r="H29" s="299"/>
      <c r="I29" s="54">
        <v>70</v>
      </c>
      <c r="J29" s="77">
        <v>-338501</v>
      </c>
      <c r="K29" s="77">
        <v>-3560204</v>
      </c>
      <c r="L29" s="77">
        <v>21032219</v>
      </c>
      <c r="M29" s="77">
        <v>6507904</v>
      </c>
      <c r="O29" s="142"/>
    </row>
    <row r="30" spans="1:17" x14ac:dyDescent="0.25">
      <c r="A30" s="297" t="s">
        <v>26</v>
      </c>
      <c r="B30" s="298"/>
      <c r="C30" s="298"/>
      <c r="D30" s="298"/>
      <c r="E30" s="298"/>
      <c r="F30" s="298"/>
      <c r="G30" s="298"/>
      <c r="H30" s="299"/>
      <c r="I30" s="54">
        <v>71</v>
      </c>
      <c r="J30" s="79">
        <f>+J28-J29</f>
        <v>-64503999</v>
      </c>
      <c r="K30" s="79">
        <f>+K28-K29</f>
        <v>-69356324</v>
      </c>
      <c r="L30" s="79">
        <f t="shared" ref="L30:M30" si="3">+L28-L29</f>
        <v>94360007</v>
      </c>
      <c r="M30" s="79">
        <f t="shared" si="3"/>
        <v>28193683</v>
      </c>
      <c r="O30" s="142"/>
    </row>
    <row r="31" spans="1:17" x14ac:dyDescent="0.25">
      <c r="A31" s="300" t="s">
        <v>22</v>
      </c>
      <c r="B31" s="301"/>
      <c r="C31" s="301"/>
      <c r="D31" s="301"/>
      <c r="E31" s="301"/>
      <c r="F31" s="301"/>
      <c r="G31" s="301"/>
      <c r="H31" s="302"/>
      <c r="I31" s="56">
        <v>72</v>
      </c>
      <c r="J31" s="78">
        <v>-32</v>
      </c>
      <c r="K31" s="78">
        <v>-34</v>
      </c>
      <c r="L31" s="78">
        <v>47</v>
      </c>
      <c r="M31" s="78">
        <v>14</v>
      </c>
    </row>
    <row r="32" spans="1:17" ht="12.75" customHeight="1" x14ac:dyDescent="0.25">
      <c r="A32" s="285" t="s">
        <v>199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18"/>
    </row>
    <row r="33" spans="1:13" x14ac:dyDescent="0.25">
      <c r="A33" s="319" t="s">
        <v>23</v>
      </c>
      <c r="B33" s="320"/>
      <c r="C33" s="320"/>
      <c r="D33" s="320"/>
      <c r="E33" s="320"/>
      <c r="F33" s="320"/>
      <c r="G33" s="320"/>
      <c r="H33" s="321"/>
      <c r="I33" s="52">
        <v>73</v>
      </c>
      <c r="J33" s="55"/>
      <c r="K33" s="55"/>
      <c r="L33" s="55"/>
      <c r="M33" s="55"/>
    </row>
    <row r="34" spans="1:13" x14ac:dyDescent="0.25">
      <c r="A34" s="297" t="s">
        <v>24</v>
      </c>
      <c r="B34" s="292"/>
      <c r="C34" s="292"/>
      <c r="D34" s="292"/>
      <c r="E34" s="292"/>
      <c r="F34" s="292"/>
      <c r="G34" s="292"/>
      <c r="H34" s="293"/>
      <c r="I34" s="54">
        <v>74</v>
      </c>
      <c r="J34" s="53"/>
      <c r="K34" s="53"/>
      <c r="L34" s="53"/>
      <c r="M34" s="53"/>
    </row>
    <row r="35" spans="1:13" x14ac:dyDescent="0.25">
      <c r="A35" s="303" t="s">
        <v>73</v>
      </c>
      <c r="B35" s="301"/>
      <c r="C35" s="301"/>
      <c r="D35" s="301"/>
      <c r="E35" s="301"/>
      <c r="F35" s="301"/>
      <c r="G35" s="301"/>
      <c r="H35" s="302"/>
      <c r="I35" s="56">
        <v>75</v>
      </c>
      <c r="J35" s="57">
        <f>J33-J34</f>
        <v>0</v>
      </c>
      <c r="K35" s="57">
        <f>K33-K34</f>
        <v>0</v>
      </c>
      <c r="L35" s="57">
        <f>L33-L34</f>
        <v>0</v>
      </c>
      <c r="M35" s="57">
        <f>M33-M34</f>
        <v>0</v>
      </c>
    </row>
    <row r="37" spans="1:13" x14ac:dyDescent="0.25">
      <c r="I37" s="90"/>
      <c r="J37" s="139"/>
      <c r="K37" s="74"/>
      <c r="L37" s="139"/>
      <c r="M37" s="74"/>
    </row>
    <row r="38" spans="1:13" x14ac:dyDescent="0.25">
      <c r="J38" s="74"/>
      <c r="K38" s="74"/>
      <c r="L38" s="92"/>
      <c r="M38" s="74"/>
    </row>
    <row r="39" spans="1:13" x14ac:dyDescent="0.25">
      <c r="K39" s="90"/>
      <c r="L39" s="93"/>
    </row>
    <row r="40" spans="1:13" x14ac:dyDescent="0.25">
      <c r="K40" s="90"/>
      <c r="L40" s="93"/>
    </row>
    <row r="41" spans="1:13" x14ac:dyDescent="0.25">
      <c r="K41" s="90"/>
      <c r="L41" s="93"/>
      <c r="M41" s="93"/>
    </row>
  </sheetData>
  <protectedRanges>
    <protectedRange sqref="E3:F3 H3:I3" name="Range1_1"/>
  </protectedRanges>
  <mergeCells count="39">
    <mergeCell ref="A28:H28"/>
    <mergeCell ref="A21:H21"/>
    <mergeCell ref="A22:H22"/>
    <mergeCell ref="A26:H26"/>
    <mergeCell ref="A27:H27"/>
    <mergeCell ref="A25:H25"/>
    <mergeCell ref="A24:H24"/>
    <mergeCell ref="A23:H23"/>
    <mergeCell ref="A35:H35"/>
    <mergeCell ref="A29:H29"/>
    <mergeCell ref="A30:H30"/>
    <mergeCell ref="A31:H31"/>
    <mergeCell ref="A32:M32"/>
    <mergeCell ref="A34:H34"/>
    <mergeCell ref="A33:H3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4:H4"/>
    <mergeCell ref="J4:K4"/>
    <mergeCell ref="L4:M4"/>
    <mergeCell ref="A2:L2"/>
    <mergeCell ref="C3:D3"/>
    <mergeCell ref="E3:F3"/>
    <mergeCell ref="H3:I3"/>
    <mergeCell ref="J3:M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L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13:M25 J7:M8 J29:M29 J10:M11 J27:M27 J31:M31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J9:M9 J30:M30 J12:M12 J26:M26 J28:M28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31" zoomScaleNormal="100" zoomScaleSheetLayoutView="115" workbookViewId="0">
      <selection activeCell="J49" sqref="J49:K49"/>
    </sheetView>
  </sheetViews>
  <sheetFormatPr defaultColWidth="9.109375" defaultRowHeight="13.2" x14ac:dyDescent="0.25"/>
  <cols>
    <col min="1" max="7" width="9.109375" style="48"/>
    <col min="8" max="8" width="13.33203125" style="48" customWidth="1"/>
    <col min="9" max="9" width="9.109375" style="48"/>
    <col min="10" max="11" width="16.33203125" style="90" customWidth="1"/>
    <col min="12" max="12" width="14.6640625" style="74" customWidth="1"/>
    <col min="13" max="13" width="11.109375" style="48" customWidth="1"/>
    <col min="14" max="16384" width="9.109375" style="48"/>
  </cols>
  <sheetData>
    <row r="2" spans="1:14" ht="15.6" x14ac:dyDescent="0.3">
      <c r="A2" s="334" t="s">
        <v>182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</row>
    <row r="3" spans="1:14" x14ac:dyDescent="0.25">
      <c r="C3" s="263" t="s">
        <v>183</v>
      </c>
      <c r="D3" s="264"/>
      <c r="E3" s="308" t="s">
        <v>304</v>
      </c>
      <c r="F3" s="309"/>
      <c r="G3" s="59" t="s">
        <v>69</v>
      </c>
      <c r="H3" s="265" t="s">
        <v>311</v>
      </c>
      <c r="I3" s="266"/>
      <c r="J3" s="335" t="s">
        <v>186</v>
      </c>
      <c r="K3" s="336"/>
    </row>
    <row r="4" spans="1:14" ht="22.2" x14ac:dyDescent="0.25">
      <c r="A4" s="348" t="s">
        <v>153</v>
      </c>
      <c r="B4" s="348"/>
      <c r="C4" s="348"/>
      <c r="D4" s="348"/>
      <c r="E4" s="348"/>
      <c r="F4" s="348"/>
      <c r="G4" s="348"/>
      <c r="H4" s="348"/>
      <c r="I4" s="75" t="s">
        <v>188</v>
      </c>
      <c r="J4" s="148" t="s">
        <v>204</v>
      </c>
      <c r="K4" s="85" t="s">
        <v>205</v>
      </c>
    </row>
    <row r="5" spans="1:14" x14ac:dyDescent="0.25">
      <c r="A5" s="349">
        <v>1</v>
      </c>
      <c r="B5" s="349"/>
      <c r="C5" s="349"/>
      <c r="D5" s="349"/>
      <c r="E5" s="349"/>
      <c r="F5" s="349"/>
      <c r="G5" s="349"/>
      <c r="H5" s="349"/>
      <c r="I5" s="76">
        <v>2</v>
      </c>
      <c r="J5" s="149" t="s">
        <v>180</v>
      </c>
      <c r="K5" s="86" t="s">
        <v>181</v>
      </c>
    </row>
    <row r="6" spans="1:14" x14ac:dyDescent="0.25">
      <c r="A6" s="285" t="s">
        <v>81</v>
      </c>
      <c r="B6" s="306"/>
      <c r="C6" s="306"/>
      <c r="D6" s="306"/>
      <c r="E6" s="306"/>
      <c r="F6" s="306"/>
      <c r="G6" s="306"/>
      <c r="H6" s="306"/>
      <c r="I6" s="329"/>
      <c r="J6" s="329"/>
      <c r="K6" s="330"/>
    </row>
    <row r="7" spans="1:14" x14ac:dyDescent="0.25">
      <c r="A7" s="331" t="s">
        <v>185</v>
      </c>
      <c r="B7" s="350"/>
      <c r="C7" s="350"/>
      <c r="D7" s="350"/>
      <c r="E7" s="350"/>
      <c r="F7" s="350"/>
      <c r="G7" s="350"/>
      <c r="H7" s="351"/>
      <c r="I7" s="54">
        <v>1</v>
      </c>
      <c r="J7" s="184">
        <f>SUM(J8:J13)</f>
        <v>194628533</v>
      </c>
      <c r="K7" s="184">
        <f>SUM(K8:K13)</f>
        <v>166335962</v>
      </c>
      <c r="M7" s="66"/>
      <c r="N7" s="66"/>
    </row>
    <row r="8" spans="1:14" x14ac:dyDescent="0.25">
      <c r="A8" s="328" t="s">
        <v>82</v>
      </c>
      <c r="B8" s="343"/>
      <c r="C8" s="343"/>
      <c r="D8" s="343"/>
      <c r="E8" s="343"/>
      <c r="F8" s="343"/>
      <c r="G8" s="343"/>
      <c r="H8" s="344"/>
      <c r="I8" s="54">
        <v>2</v>
      </c>
      <c r="J8" s="78">
        <v>-64842500</v>
      </c>
      <c r="K8" s="78">
        <v>115392226</v>
      </c>
      <c r="M8" s="66"/>
      <c r="N8" s="66"/>
    </row>
    <row r="9" spans="1:14" x14ac:dyDescent="0.25">
      <c r="A9" s="328" t="s">
        <v>83</v>
      </c>
      <c r="B9" s="343"/>
      <c r="C9" s="343"/>
      <c r="D9" s="343"/>
      <c r="E9" s="343"/>
      <c r="F9" s="343"/>
      <c r="G9" s="343"/>
      <c r="H9" s="344"/>
      <c r="I9" s="54">
        <v>3</v>
      </c>
      <c r="J9" s="78">
        <v>237275839</v>
      </c>
      <c r="K9" s="78">
        <v>22546394</v>
      </c>
      <c r="M9" s="66"/>
      <c r="N9" s="66"/>
    </row>
    <row r="10" spans="1:14" x14ac:dyDescent="0.25">
      <c r="A10" s="328" t="s">
        <v>84</v>
      </c>
      <c r="B10" s="343"/>
      <c r="C10" s="343"/>
      <c r="D10" s="343"/>
      <c r="E10" s="343"/>
      <c r="F10" s="343"/>
      <c r="G10" s="343"/>
      <c r="H10" s="344"/>
      <c r="I10" s="54">
        <v>4</v>
      </c>
      <c r="J10" s="78">
        <v>22221186</v>
      </c>
      <c r="K10" s="78">
        <v>22769143</v>
      </c>
      <c r="M10" s="66"/>
      <c r="N10" s="66"/>
    </row>
    <row r="11" spans="1:14" ht="23.25" customHeight="1" x14ac:dyDescent="0.25">
      <c r="A11" s="328" t="s">
        <v>85</v>
      </c>
      <c r="B11" s="343"/>
      <c r="C11" s="343"/>
      <c r="D11" s="343"/>
      <c r="E11" s="343"/>
      <c r="F11" s="343"/>
      <c r="G11" s="343"/>
      <c r="H11" s="344"/>
      <c r="I11" s="54">
        <v>5</v>
      </c>
      <c r="J11" s="78">
        <v>-1313285</v>
      </c>
      <c r="K11" s="78">
        <v>4217970</v>
      </c>
      <c r="M11" s="66"/>
      <c r="N11" s="66"/>
    </row>
    <row r="12" spans="1:14" x14ac:dyDescent="0.25">
      <c r="A12" s="328" t="s">
        <v>2</v>
      </c>
      <c r="B12" s="343"/>
      <c r="C12" s="343"/>
      <c r="D12" s="343"/>
      <c r="E12" s="343"/>
      <c r="F12" s="343"/>
      <c r="G12" s="343"/>
      <c r="H12" s="344"/>
      <c r="I12" s="54">
        <v>6</v>
      </c>
      <c r="J12" s="78">
        <v>1476600</v>
      </c>
      <c r="K12" s="78">
        <v>193666</v>
      </c>
      <c r="M12" s="66"/>
      <c r="N12" s="66"/>
    </row>
    <row r="13" spans="1:14" x14ac:dyDescent="0.25">
      <c r="A13" s="328" t="s">
        <v>3</v>
      </c>
      <c r="B13" s="343"/>
      <c r="C13" s="343"/>
      <c r="D13" s="343"/>
      <c r="E13" s="343"/>
      <c r="F13" s="343"/>
      <c r="G13" s="343"/>
      <c r="H13" s="344"/>
      <c r="I13" s="54">
        <v>7</v>
      </c>
      <c r="J13" s="78">
        <v>-189307</v>
      </c>
      <c r="K13" s="78">
        <v>1216563</v>
      </c>
      <c r="M13" s="66"/>
      <c r="N13" s="66"/>
    </row>
    <row r="14" spans="1:14" x14ac:dyDescent="0.25">
      <c r="A14" s="322" t="s">
        <v>86</v>
      </c>
      <c r="B14" s="343"/>
      <c r="C14" s="343"/>
      <c r="D14" s="343"/>
      <c r="E14" s="343"/>
      <c r="F14" s="343"/>
      <c r="G14" s="343"/>
      <c r="H14" s="344"/>
      <c r="I14" s="54">
        <v>8</v>
      </c>
      <c r="J14" s="182">
        <f>SUM(J15:J22)</f>
        <v>-276018865</v>
      </c>
      <c r="K14" s="182">
        <f>SUM(K15:K22)</f>
        <v>-847539178</v>
      </c>
      <c r="M14" s="66"/>
      <c r="N14" s="66"/>
    </row>
    <row r="15" spans="1:14" x14ac:dyDescent="0.25">
      <c r="A15" s="328" t="s">
        <v>87</v>
      </c>
      <c r="B15" s="343"/>
      <c r="C15" s="343"/>
      <c r="D15" s="343"/>
      <c r="E15" s="343"/>
      <c r="F15" s="343"/>
      <c r="G15" s="343"/>
      <c r="H15" s="344"/>
      <c r="I15" s="54">
        <v>9</v>
      </c>
      <c r="J15" s="78">
        <v>-621518645</v>
      </c>
      <c r="K15" s="78">
        <v>614872456</v>
      </c>
      <c r="M15" s="66"/>
      <c r="N15" s="66"/>
    </row>
    <row r="16" spans="1:14" x14ac:dyDescent="0.25">
      <c r="A16" s="328" t="s">
        <v>88</v>
      </c>
      <c r="B16" s="343"/>
      <c r="C16" s="343"/>
      <c r="D16" s="343"/>
      <c r="E16" s="343"/>
      <c r="F16" s="343"/>
      <c r="G16" s="343"/>
      <c r="H16" s="344"/>
      <c r="I16" s="54">
        <v>10</v>
      </c>
      <c r="J16" s="78">
        <v>5459309</v>
      </c>
      <c r="K16" s="78">
        <v>52424404</v>
      </c>
      <c r="M16" s="66"/>
      <c r="N16" s="66"/>
    </row>
    <row r="17" spans="1:14" x14ac:dyDescent="0.25">
      <c r="A17" s="328" t="s">
        <v>89</v>
      </c>
      <c r="B17" s="343"/>
      <c r="C17" s="343"/>
      <c r="D17" s="343"/>
      <c r="E17" s="343"/>
      <c r="F17" s="343"/>
      <c r="G17" s="343"/>
      <c r="H17" s="344"/>
      <c r="I17" s="54">
        <v>11</v>
      </c>
      <c r="J17" s="78">
        <v>297932023</v>
      </c>
      <c r="K17" s="78">
        <v>-13808270</v>
      </c>
      <c r="M17" s="66"/>
      <c r="N17" s="66"/>
    </row>
    <row r="18" spans="1:14" x14ac:dyDescent="0.25">
      <c r="A18" s="328" t="s">
        <v>90</v>
      </c>
      <c r="B18" s="343"/>
      <c r="C18" s="343"/>
      <c r="D18" s="343"/>
      <c r="E18" s="343"/>
      <c r="F18" s="343"/>
      <c r="G18" s="343"/>
      <c r="H18" s="344"/>
      <c r="I18" s="54">
        <v>12</v>
      </c>
      <c r="J18" s="78">
        <v>-334729651</v>
      </c>
      <c r="K18" s="78">
        <v>-1103269140</v>
      </c>
      <c r="M18" s="66"/>
      <c r="N18" s="66"/>
    </row>
    <row r="19" spans="1:14" ht="25.5" customHeight="1" x14ac:dyDescent="0.25">
      <c r="A19" s="328" t="s">
        <v>4</v>
      </c>
      <c r="B19" s="343"/>
      <c r="C19" s="343"/>
      <c r="D19" s="343"/>
      <c r="E19" s="343"/>
      <c r="F19" s="343"/>
      <c r="G19" s="343"/>
      <c r="H19" s="344"/>
      <c r="I19" s="54">
        <v>13</v>
      </c>
      <c r="J19" s="78">
        <v>18531506</v>
      </c>
      <c r="K19" s="78">
        <v>-38184110</v>
      </c>
      <c r="M19" s="66"/>
      <c r="N19" s="66"/>
    </row>
    <row r="20" spans="1:14" x14ac:dyDescent="0.25">
      <c r="A20" s="328" t="s">
        <v>35</v>
      </c>
      <c r="B20" s="343"/>
      <c r="C20" s="343"/>
      <c r="D20" s="343"/>
      <c r="E20" s="343"/>
      <c r="F20" s="343"/>
      <c r="G20" s="343"/>
      <c r="H20" s="344"/>
      <c r="I20" s="54">
        <v>14</v>
      </c>
      <c r="J20" s="78">
        <v>310730975</v>
      </c>
      <c r="K20" s="78">
        <v>-285519302</v>
      </c>
      <c r="M20" s="66"/>
      <c r="N20" s="66"/>
    </row>
    <row r="21" spans="1:14" ht="22.5" customHeight="1" x14ac:dyDescent="0.25">
      <c r="A21" s="345" t="s">
        <v>5</v>
      </c>
      <c r="B21" s="346"/>
      <c r="C21" s="346"/>
      <c r="D21" s="346"/>
      <c r="E21" s="346"/>
      <c r="F21" s="346"/>
      <c r="G21" s="346"/>
      <c r="H21" s="347"/>
      <c r="I21" s="54">
        <v>15</v>
      </c>
      <c r="J21" s="78">
        <v>0</v>
      </c>
      <c r="K21" s="78">
        <v>0</v>
      </c>
      <c r="M21" s="66"/>
      <c r="N21" s="66"/>
    </row>
    <row r="22" spans="1:14" x14ac:dyDescent="0.25">
      <c r="A22" s="328" t="s">
        <v>91</v>
      </c>
      <c r="B22" s="323"/>
      <c r="C22" s="323"/>
      <c r="D22" s="323"/>
      <c r="E22" s="323"/>
      <c r="F22" s="323"/>
      <c r="G22" s="323"/>
      <c r="H22" s="324"/>
      <c r="I22" s="54">
        <v>16</v>
      </c>
      <c r="J22" s="78">
        <v>47575618</v>
      </c>
      <c r="K22" s="78">
        <v>-74055216</v>
      </c>
      <c r="M22" s="66"/>
      <c r="N22" s="66"/>
    </row>
    <row r="23" spans="1:14" x14ac:dyDescent="0.25">
      <c r="A23" s="322" t="s">
        <v>92</v>
      </c>
      <c r="B23" s="323"/>
      <c r="C23" s="323"/>
      <c r="D23" s="323"/>
      <c r="E23" s="323"/>
      <c r="F23" s="323"/>
      <c r="G23" s="323"/>
      <c r="H23" s="324"/>
      <c r="I23" s="54">
        <v>17</v>
      </c>
      <c r="J23" s="182">
        <f>SUM(J24:J27)</f>
        <v>144565801</v>
      </c>
      <c r="K23" s="182">
        <f>SUM(K24:K27)</f>
        <v>900822845</v>
      </c>
      <c r="M23" s="66"/>
      <c r="N23" s="66"/>
    </row>
    <row r="24" spans="1:14" x14ac:dyDescent="0.25">
      <c r="A24" s="328" t="s">
        <v>93</v>
      </c>
      <c r="B24" s="323"/>
      <c r="C24" s="323"/>
      <c r="D24" s="323"/>
      <c r="E24" s="323"/>
      <c r="F24" s="323"/>
      <c r="G24" s="323"/>
      <c r="H24" s="324"/>
      <c r="I24" s="54">
        <v>18</v>
      </c>
      <c r="J24" s="78">
        <v>262837846</v>
      </c>
      <c r="K24" s="78">
        <v>750107512</v>
      </c>
      <c r="M24" s="66"/>
      <c r="N24" s="66"/>
    </row>
    <row r="25" spans="1:14" x14ac:dyDescent="0.25">
      <c r="A25" s="328" t="s">
        <v>94</v>
      </c>
      <c r="B25" s="323"/>
      <c r="C25" s="323"/>
      <c r="D25" s="323"/>
      <c r="E25" s="323"/>
      <c r="F25" s="323"/>
      <c r="G25" s="323"/>
      <c r="H25" s="324"/>
      <c r="I25" s="54">
        <v>19</v>
      </c>
      <c r="J25" s="78">
        <v>-387718912</v>
      </c>
      <c r="K25" s="78">
        <v>124003152</v>
      </c>
      <c r="M25" s="66"/>
      <c r="N25" s="66"/>
    </row>
    <row r="26" spans="1:14" x14ac:dyDescent="0.25">
      <c r="A26" s="328" t="s">
        <v>95</v>
      </c>
      <c r="B26" s="323"/>
      <c r="C26" s="323"/>
      <c r="D26" s="323"/>
      <c r="E26" s="323"/>
      <c r="F26" s="323"/>
      <c r="G26" s="323"/>
      <c r="H26" s="324"/>
      <c r="I26" s="54">
        <v>20</v>
      </c>
      <c r="J26" s="78">
        <v>-3640667</v>
      </c>
      <c r="K26" s="78">
        <v>29846</v>
      </c>
      <c r="M26" s="66"/>
      <c r="N26" s="66"/>
    </row>
    <row r="27" spans="1:14" x14ac:dyDescent="0.25">
      <c r="A27" s="328" t="s">
        <v>96</v>
      </c>
      <c r="B27" s="323"/>
      <c r="C27" s="323"/>
      <c r="D27" s="323"/>
      <c r="E27" s="323"/>
      <c r="F27" s="323"/>
      <c r="G27" s="323"/>
      <c r="H27" s="324"/>
      <c r="I27" s="54">
        <v>21</v>
      </c>
      <c r="J27" s="78">
        <v>273087534</v>
      </c>
      <c r="K27" s="78">
        <v>26682335</v>
      </c>
      <c r="M27" s="66"/>
      <c r="N27" s="66"/>
    </row>
    <row r="28" spans="1:14" ht="23.25" customHeight="1" x14ac:dyDescent="0.25">
      <c r="A28" s="322" t="s">
        <v>98</v>
      </c>
      <c r="B28" s="323"/>
      <c r="C28" s="323"/>
      <c r="D28" s="323"/>
      <c r="E28" s="323"/>
      <c r="F28" s="323"/>
      <c r="G28" s="323"/>
      <c r="H28" s="324"/>
      <c r="I28" s="54">
        <v>22</v>
      </c>
      <c r="J28" s="182">
        <f>J7+J14+J23</f>
        <v>63175469</v>
      </c>
      <c r="K28" s="182">
        <f>K7+K14+K23</f>
        <v>219619629</v>
      </c>
      <c r="M28" s="66"/>
      <c r="N28" s="66"/>
    </row>
    <row r="29" spans="1:14" x14ac:dyDescent="0.25">
      <c r="A29" s="337" t="s">
        <v>97</v>
      </c>
      <c r="B29" s="338"/>
      <c r="C29" s="338"/>
      <c r="D29" s="338"/>
      <c r="E29" s="338"/>
      <c r="F29" s="338"/>
      <c r="G29" s="338"/>
      <c r="H29" s="339"/>
      <c r="I29" s="54">
        <v>23</v>
      </c>
      <c r="J29" s="78">
        <v>-363028</v>
      </c>
      <c r="K29" s="78">
        <v>0</v>
      </c>
      <c r="M29" s="66"/>
      <c r="N29" s="66"/>
    </row>
    <row r="30" spans="1:14" x14ac:dyDescent="0.25">
      <c r="A30" s="340" t="s">
        <v>64</v>
      </c>
      <c r="B30" s="341"/>
      <c r="C30" s="341"/>
      <c r="D30" s="341"/>
      <c r="E30" s="341"/>
      <c r="F30" s="341"/>
      <c r="G30" s="341"/>
      <c r="H30" s="342"/>
      <c r="I30" s="54">
        <v>24</v>
      </c>
      <c r="J30" s="183">
        <f>J28+J29</f>
        <v>62812441</v>
      </c>
      <c r="K30" s="183">
        <f>K28+K29</f>
        <v>219619629</v>
      </c>
      <c r="M30" s="66"/>
      <c r="N30" s="66"/>
    </row>
    <row r="31" spans="1:14" x14ac:dyDescent="0.25">
      <c r="A31" s="285" t="s">
        <v>99</v>
      </c>
      <c r="B31" s="306"/>
      <c r="C31" s="306"/>
      <c r="D31" s="306"/>
      <c r="E31" s="306"/>
      <c r="F31" s="306"/>
      <c r="G31" s="306"/>
      <c r="H31" s="306"/>
      <c r="I31" s="329"/>
      <c r="J31" s="329"/>
      <c r="K31" s="330"/>
      <c r="M31" s="66"/>
      <c r="N31" s="66"/>
    </row>
    <row r="32" spans="1:14" x14ac:dyDescent="0.25">
      <c r="A32" s="331" t="s">
        <v>100</v>
      </c>
      <c r="B32" s="332"/>
      <c r="C32" s="332"/>
      <c r="D32" s="332"/>
      <c r="E32" s="332"/>
      <c r="F32" s="332"/>
      <c r="G32" s="332"/>
      <c r="H32" s="333"/>
      <c r="I32" s="54">
        <v>25</v>
      </c>
      <c r="J32" s="185">
        <f>SUM(J33:J37)</f>
        <v>151230037</v>
      </c>
      <c r="K32" s="185">
        <f>SUM(K33:K37)</f>
        <v>-12258605</v>
      </c>
      <c r="M32" s="66"/>
      <c r="N32" s="66"/>
    </row>
    <row r="33" spans="1:14" ht="23.25" customHeight="1" x14ac:dyDescent="0.25">
      <c r="A33" s="328" t="s">
        <v>117</v>
      </c>
      <c r="B33" s="323"/>
      <c r="C33" s="323"/>
      <c r="D33" s="323"/>
      <c r="E33" s="323"/>
      <c r="F33" s="323"/>
      <c r="G33" s="323"/>
      <c r="H33" s="324"/>
      <c r="I33" s="54">
        <v>26</v>
      </c>
      <c r="J33" s="78">
        <v>-16138698</v>
      </c>
      <c r="K33" s="78">
        <v>-14282392</v>
      </c>
      <c r="M33" s="66"/>
      <c r="N33" s="66"/>
    </row>
    <row r="34" spans="1:14" ht="25.5" customHeight="1" x14ac:dyDescent="0.25">
      <c r="A34" s="328" t="s">
        <v>101</v>
      </c>
      <c r="B34" s="323"/>
      <c r="C34" s="323"/>
      <c r="D34" s="323"/>
      <c r="E34" s="323"/>
      <c r="F34" s="323"/>
      <c r="G34" s="323"/>
      <c r="H34" s="324"/>
      <c r="I34" s="54">
        <v>27</v>
      </c>
      <c r="J34" s="78">
        <v>0</v>
      </c>
      <c r="K34" s="78">
        <v>0</v>
      </c>
      <c r="M34" s="66"/>
      <c r="N34" s="66"/>
    </row>
    <row r="35" spans="1:14" ht="23.25" customHeight="1" x14ac:dyDescent="0.25">
      <c r="A35" s="328" t="s">
        <v>102</v>
      </c>
      <c r="B35" s="323"/>
      <c r="C35" s="323"/>
      <c r="D35" s="323"/>
      <c r="E35" s="323"/>
      <c r="F35" s="323"/>
      <c r="G35" s="323"/>
      <c r="H35" s="324"/>
      <c r="I35" s="54">
        <v>28</v>
      </c>
      <c r="J35" s="78">
        <v>164353082</v>
      </c>
      <c r="K35" s="78">
        <v>1220646</v>
      </c>
      <c r="M35" s="66"/>
      <c r="N35" s="66"/>
    </row>
    <row r="36" spans="1:14" x14ac:dyDescent="0.25">
      <c r="A36" s="328" t="s">
        <v>103</v>
      </c>
      <c r="B36" s="323"/>
      <c r="C36" s="323"/>
      <c r="D36" s="323"/>
      <c r="E36" s="323"/>
      <c r="F36" s="323"/>
      <c r="G36" s="323"/>
      <c r="H36" s="324"/>
      <c r="I36" s="54">
        <v>29</v>
      </c>
      <c r="J36" s="78">
        <v>3015653</v>
      </c>
      <c r="K36" s="78">
        <v>803141</v>
      </c>
      <c r="M36" s="66"/>
      <c r="N36" s="66"/>
    </row>
    <row r="37" spans="1:14" x14ac:dyDescent="0.25">
      <c r="A37" s="328" t="s">
        <v>104</v>
      </c>
      <c r="B37" s="323"/>
      <c r="C37" s="323"/>
      <c r="D37" s="323"/>
      <c r="E37" s="323"/>
      <c r="F37" s="323"/>
      <c r="G37" s="323"/>
      <c r="H37" s="324"/>
      <c r="I37" s="54">
        <v>30</v>
      </c>
      <c r="J37" s="78">
        <v>0</v>
      </c>
      <c r="K37" s="78">
        <v>0</v>
      </c>
      <c r="M37" s="66"/>
      <c r="N37" s="66"/>
    </row>
    <row r="38" spans="1:14" x14ac:dyDescent="0.25">
      <c r="A38" s="285" t="s">
        <v>105</v>
      </c>
      <c r="B38" s="306"/>
      <c r="C38" s="306"/>
      <c r="D38" s="306"/>
      <c r="E38" s="306"/>
      <c r="F38" s="306"/>
      <c r="G38" s="306"/>
      <c r="H38" s="306"/>
      <c r="I38" s="329"/>
      <c r="J38" s="329"/>
      <c r="K38" s="330"/>
      <c r="M38" s="66"/>
      <c r="N38" s="66"/>
    </row>
    <row r="39" spans="1:14" x14ac:dyDescent="0.25">
      <c r="A39" s="331" t="s">
        <v>112</v>
      </c>
      <c r="B39" s="332"/>
      <c r="C39" s="332"/>
      <c r="D39" s="332"/>
      <c r="E39" s="332"/>
      <c r="F39" s="332"/>
      <c r="G39" s="332"/>
      <c r="H39" s="333"/>
      <c r="I39" s="73">
        <v>31</v>
      </c>
      <c r="J39" s="185">
        <f>SUM(J40:J45)</f>
        <v>-83785363</v>
      </c>
      <c r="K39" s="185">
        <f>SUM(K40:K45)</f>
        <v>-10826749</v>
      </c>
      <c r="M39" s="66"/>
      <c r="N39" s="66"/>
    </row>
    <row r="40" spans="1:14" x14ac:dyDescent="0.25">
      <c r="A40" s="328" t="s">
        <v>106</v>
      </c>
      <c r="B40" s="323"/>
      <c r="C40" s="323"/>
      <c r="D40" s="323"/>
      <c r="E40" s="323"/>
      <c r="F40" s="323"/>
      <c r="G40" s="323"/>
      <c r="H40" s="324"/>
      <c r="I40" s="54">
        <v>32</v>
      </c>
      <c r="J40" s="78">
        <v>-83785363</v>
      </c>
      <c r="K40" s="78">
        <v>-10826749</v>
      </c>
      <c r="M40" s="66"/>
      <c r="N40" s="66"/>
    </row>
    <row r="41" spans="1:14" x14ac:dyDescent="0.25">
      <c r="A41" s="328" t="s">
        <v>107</v>
      </c>
      <c r="B41" s="323"/>
      <c r="C41" s="323"/>
      <c r="D41" s="323"/>
      <c r="E41" s="323"/>
      <c r="F41" s="323"/>
      <c r="G41" s="323"/>
      <c r="H41" s="324"/>
      <c r="I41" s="54">
        <v>33</v>
      </c>
      <c r="J41" s="78">
        <v>0</v>
      </c>
      <c r="K41" s="78">
        <v>0</v>
      </c>
      <c r="M41" s="66"/>
      <c r="N41" s="66"/>
    </row>
    <row r="42" spans="1:14" x14ac:dyDescent="0.25">
      <c r="A42" s="328" t="s">
        <v>108</v>
      </c>
      <c r="B42" s="323"/>
      <c r="C42" s="323"/>
      <c r="D42" s="323"/>
      <c r="E42" s="323"/>
      <c r="F42" s="323"/>
      <c r="G42" s="323"/>
      <c r="H42" s="324"/>
      <c r="I42" s="54">
        <v>34</v>
      </c>
      <c r="J42" s="78">
        <v>0</v>
      </c>
      <c r="K42" s="78">
        <v>0</v>
      </c>
      <c r="M42" s="66"/>
      <c r="N42" s="66"/>
    </row>
    <row r="43" spans="1:14" x14ac:dyDescent="0.25">
      <c r="A43" s="328" t="s">
        <v>109</v>
      </c>
      <c r="B43" s="323"/>
      <c r="C43" s="323"/>
      <c r="D43" s="323"/>
      <c r="E43" s="323"/>
      <c r="F43" s="323"/>
      <c r="G43" s="323"/>
      <c r="H43" s="324"/>
      <c r="I43" s="54">
        <v>35</v>
      </c>
      <c r="J43" s="78">
        <v>0</v>
      </c>
      <c r="K43" s="78">
        <v>0</v>
      </c>
      <c r="M43" s="66"/>
      <c r="N43" s="66"/>
    </row>
    <row r="44" spans="1:14" x14ac:dyDescent="0.25">
      <c r="A44" s="328" t="s">
        <v>110</v>
      </c>
      <c r="B44" s="323"/>
      <c r="C44" s="323"/>
      <c r="D44" s="323"/>
      <c r="E44" s="323"/>
      <c r="F44" s="323"/>
      <c r="G44" s="323"/>
      <c r="H44" s="324"/>
      <c r="I44" s="54">
        <v>36</v>
      </c>
      <c r="J44" s="78">
        <v>0</v>
      </c>
      <c r="K44" s="78">
        <v>0</v>
      </c>
      <c r="M44" s="66"/>
      <c r="N44" s="66"/>
    </row>
    <row r="45" spans="1:14" x14ac:dyDescent="0.25">
      <c r="A45" s="328" t="s">
        <v>111</v>
      </c>
      <c r="B45" s="323"/>
      <c r="C45" s="323"/>
      <c r="D45" s="323"/>
      <c r="E45" s="323"/>
      <c r="F45" s="323"/>
      <c r="G45" s="323"/>
      <c r="H45" s="324"/>
      <c r="I45" s="54">
        <v>37</v>
      </c>
      <c r="J45" s="78">
        <v>0</v>
      </c>
      <c r="K45" s="78">
        <v>0</v>
      </c>
      <c r="M45" s="66"/>
      <c r="N45" s="66"/>
    </row>
    <row r="46" spans="1:14" ht="23.25" customHeight="1" x14ac:dyDescent="0.25">
      <c r="A46" s="322" t="s">
        <v>113</v>
      </c>
      <c r="B46" s="323"/>
      <c r="C46" s="323"/>
      <c r="D46" s="323"/>
      <c r="E46" s="323"/>
      <c r="F46" s="323"/>
      <c r="G46" s="323"/>
      <c r="H46" s="324"/>
      <c r="I46" s="54">
        <v>38</v>
      </c>
      <c r="J46" s="182">
        <f>J30+J32+J39</f>
        <v>130257115</v>
      </c>
      <c r="K46" s="182">
        <f>K30+K32+K39</f>
        <v>196534275</v>
      </c>
      <c r="M46" s="66"/>
      <c r="N46" s="66"/>
    </row>
    <row r="47" spans="1:14" x14ac:dyDescent="0.25">
      <c r="A47" s="328" t="s">
        <v>114</v>
      </c>
      <c r="B47" s="323"/>
      <c r="C47" s="323"/>
      <c r="D47" s="323"/>
      <c r="E47" s="323"/>
      <c r="F47" s="323"/>
      <c r="G47" s="323"/>
      <c r="H47" s="324"/>
      <c r="I47" s="54">
        <v>39</v>
      </c>
      <c r="J47" s="78">
        <v>902877</v>
      </c>
      <c r="K47" s="78">
        <v>172690</v>
      </c>
      <c r="M47" s="66"/>
      <c r="N47" s="66"/>
    </row>
    <row r="48" spans="1:14" x14ac:dyDescent="0.25">
      <c r="A48" s="322" t="s">
        <v>6</v>
      </c>
      <c r="B48" s="323"/>
      <c r="C48" s="323"/>
      <c r="D48" s="323"/>
      <c r="E48" s="323"/>
      <c r="F48" s="323"/>
      <c r="G48" s="323"/>
      <c r="H48" s="324"/>
      <c r="I48" s="54">
        <v>40</v>
      </c>
      <c r="J48" s="182">
        <f>J46+J47</f>
        <v>131159992</v>
      </c>
      <c r="K48" s="182">
        <f>K46+K47</f>
        <v>196706965</v>
      </c>
      <c r="M48" s="66"/>
      <c r="N48" s="66"/>
    </row>
    <row r="49" spans="1:14" x14ac:dyDescent="0.25">
      <c r="A49" s="322" t="s">
        <v>115</v>
      </c>
      <c r="B49" s="323"/>
      <c r="C49" s="323"/>
      <c r="D49" s="323"/>
      <c r="E49" s="323"/>
      <c r="F49" s="323"/>
      <c r="G49" s="323"/>
      <c r="H49" s="324"/>
      <c r="I49" s="67">
        <v>41</v>
      </c>
      <c r="J49" s="77">
        <v>421479852</v>
      </c>
      <c r="K49" s="77">
        <v>460023632</v>
      </c>
      <c r="L49" s="87"/>
      <c r="M49" s="66"/>
      <c r="N49" s="66"/>
    </row>
    <row r="50" spans="1:14" x14ac:dyDescent="0.25">
      <c r="A50" s="325" t="s">
        <v>116</v>
      </c>
      <c r="B50" s="326"/>
      <c r="C50" s="326"/>
      <c r="D50" s="326"/>
      <c r="E50" s="326"/>
      <c r="F50" s="326"/>
      <c r="G50" s="326"/>
      <c r="H50" s="327"/>
      <c r="I50" s="56">
        <v>42</v>
      </c>
      <c r="J50" s="183">
        <f>IF(J48+J49&gt;=0,J48+J49,0)</f>
        <v>552639844</v>
      </c>
      <c r="K50" s="183">
        <f>IF(K48+K49&gt;=0,K48+K49,0)</f>
        <v>656730597</v>
      </c>
      <c r="M50" s="66"/>
      <c r="N50" s="66"/>
    </row>
    <row r="51" spans="1:14" s="58" customFormat="1" x14ac:dyDescent="0.25">
      <c r="J51" s="89"/>
      <c r="K51" s="89"/>
      <c r="L51" s="82"/>
    </row>
    <row r="52" spans="1:14" s="58" customFormat="1" x14ac:dyDescent="0.25">
      <c r="J52" s="147"/>
      <c r="K52" s="89"/>
      <c r="L52" s="82"/>
    </row>
    <row r="53" spans="1:14" s="58" customFormat="1" x14ac:dyDescent="0.25">
      <c r="J53" s="147"/>
      <c r="K53" s="88"/>
      <c r="L53" s="82"/>
    </row>
    <row r="54" spans="1:14" s="58" customFormat="1" x14ac:dyDescent="0.25">
      <c r="J54" s="88"/>
      <c r="K54" s="88"/>
      <c r="L54" s="82"/>
    </row>
    <row r="55" spans="1:14" s="58" customFormat="1" x14ac:dyDescent="0.25">
      <c r="J55" s="88"/>
      <c r="K55" s="88"/>
      <c r="L55" s="82"/>
    </row>
    <row r="56" spans="1:14" s="58" customFormat="1" x14ac:dyDescent="0.25">
      <c r="J56" s="88"/>
      <c r="K56" s="88"/>
      <c r="L56" s="82"/>
    </row>
    <row r="57" spans="1:14" s="58" customFormat="1" x14ac:dyDescent="0.25">
      <c r="J57" s="88"/>
      <c r="K57" s="88"/>
      <c r="L57" s="82"/>
    </row>
    <row r="58" spans="1:14" s="58" customFormat="1" x14ac:dyDescent="0.25">
      <c r="J58" s="88"/>
      <c r="K58" s="88"/>
      <c r="L58" s="82"/>
    </row>
    <row r="59" spans="1:14" s="58" customFormat="1" x14ac:dyDescent="0.25">
      <c r="J59" s="88"/>
      <c r="K59" s="88"/>
      <c r="L59" s="82"/>
    </row>
    <row r="60" spans="1:14" s="58" customFormat="1" x14ac:dyDescent="0.25">
      <c r="J60" s="88"/>
      <c r="K60" s="88"/>
      <c r="L60" s="82"/>
    </row>
    <row r="61" spans="1:14" s="58" customFormat="1" x14ac:dyDescent="0.25">
      <c r="J61" s="88"/>
      <c r="K61" s="88"/>
      <c r="L61" s="82"/>
    </row>
    <row r="62" spans="1:14" s="58" customFormat="1" x14ac:dyDescent="0.25">
      <c r="J62" s="88"/>
      <c r="K62" s="88"/>
      <c r="L62" s="82"/>
    </row>
    <row r="63" spans="1:14" s="58" customFormat="1" x14ac:dyDescent="0.25">
      <c r="J63" s="88"/>
      <c r="K63" s="88"/>
      <c r="L63" s="82"/>
    </row>
    <row r="64" spans="1:14" s="58" customFormat="1" x14ac:dyDescent="0.25">
      <c r="J64" s="88"/>
      <c r="K64" s="88"/>
      <c r="L64" s="82"/>
    </row>
    <row r="65" spans="10:12" s="58" customFormat="1" x14ac:dyDescent="0.25">
      <c r="J65" s="88"/>
      <c r="K65" s="88"/>
      <c r="L65" s="82"/>
    </row>
    <row r="66" spans="10:12" s="58" customFormat="1" x14ac:dyDescent="0.25">
      <c r="J66" s="88"/>
      <c r="K66" s="88"/>
      <c r="L66" s="82"/>
    </row>
    <row r="67" spans="10:12" s="58" customFormat="1" x14ac:dyDescent="0.25">
      <c r="J67" s="88"/>
      <c r="K67" s="88"/>
      <c r="L67" s="82"/>
    </row>
    <row r="68" spans="10:12" s="58" customFormat="1" x14ac:dyDescent="0.25">
      <c r="J68" s="88"/>
      <c r="K68" s="88"/>
      <c r="L68" s="82"/>
    </row>
    <row r="69" spans="10:12" s="58" customFormat="1" x14ac:dyDescent="0.25">
      <c r="J69" s="88"/>
      <c r="K69" s="88"/>
      <c r="L69" s="82"/>
    </row>
    <row r="70" spans="10:12" s="58" customFormat="1" x14ac:dyDescent="0.25">
      <c r="J70" s="88"/>
      <c r="K70" s="88"/>
      <c r="L70" s="82"/>
    </row>
    <row r="71" spans="10:12" s="58" customFormat="1" x14ac:dyDescent="0.25">
      <c r="J71" s="88"/>
      <c r="K71" s="88"/>
      <c r="L71" s="82"/>
    </row>
    <row r="72" spans="10:12" s="58" customFormat="1" x14ac:dyDescent="0.25">
      <c r="J72" s="88"/>
      <c r="K72" s="88"/>
      <c r="L72" s="82"/>
    </row>
    <row r="73" spans="10:12" s="58" customFormat="1" x14ac:dyDescent="0.25">
      <c r="J73" s="88"/>
      <c r="K73" s="88"/>
      <c r="L73" s="82"/>
    </row>
    <row r="74" spans="10:12" s="58" customFormat="1" x14ac:dyDescent="0.25">
      <c r="J74" s="88"/>
      <c r="K74" s="88"/>
      <c r="L74" s="82"/>
    </row>
    <row r="75" spans="10:12" s="58" customFormat="1" x14ac:dyDescent="0.25">
      <c r="J75" s="88"/>
      <c r="K75" s="88"/>
      <c r="L75" s="82"/>
    </row>
    <row r="76" spans="10:12" s="58" customFormat="1" x14ac:dyDescent="0.25">
      <c r="J76" s="88"/>
      <c r="K76" s="88"/>
      <c r="L76" s="82"/>
    </row>
    <row r="77" spans="10:12" s="58" customFormat="1" x14ac:dyDescent="0.25">
      <c r="J77" s="88"/>
      <c r="K77" s="88"/>
      <c r="L77" s="82"/>
    </row>
    <row r="78" spans="10:12" s="58" customFormat="1" x14ac:dyDescent="0.25">
      <c r="J78" s="88"/>
      <c r="K78" s="88"/>
      <c r="L78" s="82"/>
    </row>
    <row r="79" spans="10:12" s="58" customFormat="1" x14ac:dyDescent="0.25">
      <c r="J79" s="88"/>
      <c r="K79" s="88"/>
      <c r="L79" s="82"/>
    </row>
    <row r="80" spans="10:12" s="58" customFormat="1" x14ac:dyDescent="0.25">
      <c r="J80" s="88"/>
      <c r="K80" s="88"/>
      <c r="L80" s="82"/>
    </row>
    <row r="81" spans="10:12" s="58" customFormat="1" x14ac:dyDescent="0.25">
      <c r="J81" s="88"/>
      <c r="K81" s="88"/>
      <c r="L81" s="82"/>
    </row>
    <row r="82" spans="10:12" s="58" customFormat="1" x14ac:dyDescent="0.25">
      <c r="J82" s="88"/>
      <c r="K82" s="88"/>
      <c r="L82" s="82"/>
    </row>
    <row r="83" spans="10:12" s="58" customFormat="1" x14ac:dyDescent="0.25">
      <c r="J83" s="88"/>
      <c r="K83" s="88"/>
      <c r="L83" s="82"/>
    </row>
    <row r="84" spans="10:12" s="58" customFormat="1" x14ac:dyDescent="0.25">
      <c r="J84" s="88"/>
      <c r="K84" s="88"/>
      <c r="L84" s="82"/>
    </row>
    <row r="85" spans="10:12" s="58" customFormat="1" x14ac:dyDescent="0.25">
      <c r="J85" s="88"/>
      <c r="K85" s="88"/>
      <c r="L85" s="82"/>
    </row>
    <row r="86" spans="10:12" s="58" customFormat="1" x14ac:dyDescent="0.25">
      <c r="J86" s="88"/>
      <c r="K86" s="88"/>
      <c r="L86" s="82"/>
    </row>
    <row r="87" spans="10:12" s="58" customFormat="1" x14ac:dyDescent="0.25">
      <c r="J87" s="88"/>
      <c r="K87" s="88"/>
      <c r="L87" s="82"/>
    </row>
    <row r="88" spans="10:12" s="58" customFormat="1" x14ac:dyDescent="0.25">
      <c r="J88" s="88"/>
      <c r="K88" s="88"/>
      <c r="L88" s="82"/>
    </row>
    <row r="89" spans="10:12" s="58" customFormat="1" x14ac:dyDescent="0.25">
      <c r="J89" s="88"/>
      <c r="K89" s="88"/>
      <c r="L89" s="82"/>
    </row>
    <row r="90" spans="10:12" s="58" customFormat="1" x14ac:dyDescent="0.25">
      <c r="J90" s="88"/>
      <c r="K90" s="88"/>
      <c r="L90" s="82"/>
    </row>
    <row r="91" spans="10:12" s="58" customFormat="1" x14ac:dyDescent="0.25">
      <c r="J91" s="88"/>
      <c r="K91" s="88"/>
      <c r="L91" s="82"/>
    </row>
    <row r="92" spans="10:12" s="58" customFormat="1" x14ac:dyDescent="0.25">
      <c r="J92" s="88"/>
      <c r="K92" s="88"/>
      <c r="L92" s="82"/>
    </row>
    <row r="93" spans="10:12" s="58" customFormat="1" x14ac:dyDescent="0.25">
      <c r="J93" s="88"/>
      <c r="K93" s="88"/>
      <c r="L93" s="82"/>
    </row>
    <row r="94" spans="10:12" s="58" customFormat="1" x14ac:dyDescent="0.25">
      <c r="J94" s="88"/>
      <c r="K94" s="88"/>
      <c r="L94" s="82"/>
    </row>
    <row r="95" spans="10:12" s="58" customFormat="1" x14ac:dyDescent="0.25">
      <c r="J95" s="88"/>
      <c r="K95" s="88"/>
      <c r="L95" s="82"/>
    </row>
    <row r="96" spans="10:12" s="58" customFormat="1" x14ac:dyDescent="0.25">
      <c r="J96" s="88"/>
      <c r="K96" s="88"/>
      <c r="L96" s="82"/>
    </row>
    <row r="97" spans="10:12" s="58" customFormat="1" x14ac:dyDescent="0.25">
      <c r="J97" s="88"/>
      <c r="K97" s="88"/>
      <c r="L97" s="82"/>
    </row>
    <row r="98" spans="10:12" s="58" customFormat="1" x14ac:dyDescent="0.25">
      <c r="J98" s="88"/>
      <c r="K98" s="88"/>
      <c r="L98" s="82"/>
    </row>
    <row r="99" spans="10:12" s="58" customFormat="1" x14ac:dyDescent="0.25">
      <c r="J99" s="88"/>
      <c r="K99" s="88"/>
      <c r="L99" s="82"/>
    </row>
    <row r="100" spans="10:12" s="58" customFormat="1" x14ac:dyDescent="0.25">
      <c r="J100" s="88"/>
      <c r="K100" s="88"/>
      <c r="L100" s="82"/>
    </row>
    <row r="101" spans="10:12" s="58" customFormat="1" x14ac:dyDescent="0.25">
      <c r="J101" s="88"/>
      <c r="K101" s="88"/>
      <c r="L101" s="82"/>
    </row>
    <row r="102" spans="10:12" s="58" customFormat="1" x14ac:dyDescent="0.25">
      <c r="J102" s="88"/>
      <c r="K102" s="88"/>
      <c r="L102" s="82"/>
    </row>
    <row r="103" spans="10:12" s="58" customFormat="1" x14ac:dyDescent="0.25">
      <c r="J103" s="88"/>
      <c r="K103" s="88"/>
      <c r="L103" s="82"/>
    </row>
    <row r="104" spans="10:12" s="58" customFormat="1" x14ac:dyDescent="0.25">
      <c r="J104" s="88"/>
      <c r="K104" s="88"/>
      <c r="L104" s="82"/>
    </row>
    <row r="105" spans="10:12" s="58" customFormat="1" x14ac:dyDescent="0.25">
      <c r="J105" s="88"/>
      <c r="K105" s="88"/>
      <c r="L105" s="82"/>
    </row>
    <row r="106" spans="10:12" s="58" customFormat="1" x14ac:dyDescent="0.25">
      <c r="J106" s="88"/>
      <c r="K106" s="88"/>
      <c r="L106" s="82"/>
    </row>
    <row r="107" spans="10:12" s="58" customFormat="1" x14ac:dyDescent="0.25">
      <c r="J107" s="88"/>
      <c r="K107" s="88"/>
      <c r="L107" s="82"/>
    </row>
    <row r="108" spans="10:12" s="58" customFormat="1" x14ac:dyDescent="0.25">
      <c r="J108" s="88"/>
      <c r="K108" s="88"/>
      <c r="L108" s="82"/>
    </row>
    <row r="109" spans="10:12" s="58" customFormat="1" x14ac:dyDescent="0.25">
      <c r="J109" s="88"/>
      <c r="K109" s="88"/>
      <c r="L109" s="82"/>
    </row>
    <row r="110" spans="10:12" s="58" customFormat="1" x14ac:dyDescent="0.25">
      <c r="J110" s="88"/>
      <c r="K110" s="88"/>
      <c r="L110" s="82"/>
    </row>
  </sheetData>
  <protectedRanges>
    <protectedRange sqref="E3:F3" name="Range1_1"/>
    <protectedRange sqref="H3:I3" name="Range1_3_1_1"/>
  </protectedRanges>
  <mergeCells count="52">
    <mergeCell ref="A13:H13"/>
    <mergeCell ref="A8:H8"/>
    <mergeCell ref="A9:H9"/>
    <mergeCell ref="A10:H10"/>
    <mergeCell ref="A11:H11"/>
    <mergeCell ref="A4:H4"/>
    <mergeCell ref="A5:H5"/>
    <mergeCell ref="A6:K6"/>
    <mergeCell ref="A7:H7"/>
    <mergeCell ref="A12:H12"/>
    <mergeCell ref="A18:H18"/>
    <mergeCell ref="A19:H19"/>
    <mergeCell ref="A14:H14"/>
    <mergeCell ref="A15:H15"/>
    <mergeCell ref="A24:H24"/>
    <mergeCell ref="A16:H16"/>
    <mergeCell ref="A17:H17"/>
    <mergeCell ref="A26:H26"/>
    <mergeCell ref="A27:H27"/>
    <mergeCell ref="A20:H20"/>
    <mergeCell ref="A21:H21"/>
    <mergeCell ref="A22:H22"/>
    <mergeCell ref="A23:H23"/>
    <mergeCell ref="A25:H25"/>
    <mergeCell ref="A32:H32"/>
    <mergeCell ref="A28:H28"/>
    <mergeCell ref="A29:H29"/>
    <mergeCell ref="A30:H30"/>
    <mergeCell ref="A31:K31"/>
    <mergeCell ref="A2:K2"/>
    <mergeCell ref="E3:F3"/>
    <mergeCell ref="C3:D3"/>
    <mergeCell ref="H3:I3"/>
    <mergeCell ref="J3:K3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49:H49"/>
    <mergeCell ref="A50:H50"/>
    <mergeCell ref="A44:H44"/>
    <mergeCell ref="A45:H45"/>
    <mergeCell ref="A46:H46"/>
    <mergeCell ref="A47:H47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47:K47 J24:K27 J29:K30 J33:K37 J8:K13 J15:K22 J40:K45 J49:K49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30:K32 J14:K14 J23:K23 J28:K28 A38:K39 A33:I33 A34:I34 A35:I35 A36:I36 A37:I37 A46:K46 A40:I40 A41:I41 A42:I42 A43:I43 A44:I44 A45:I45 A48:K48 A47:I47 A49:I49" unlockedFormula="1"/>
    <ignoredError sqref="A5:K7" numberStoredAsText="1"/>
    <ignoredError sqref="A8:I29" numberStoredAsText="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32"/>
  <sheetViews>
    <sheetView zoomScale="90" zoomScaleNormal="90" zoomScaleSheetLayoutView="100" workbookViewId="0">
      <selection activeCell="E23" sqref="E23:H23"/>
    </sheetView>
  </sheetViews>
  <sheetFormatPr defaultColWidth="9.109375" defaultRowHeight="13.2" x14ac:dyDescent="0.25"/>
  <cols>
    <col min="1" max="2" width="9.109375" style="48"/>
    <col min="3" max="3" width="27.33203125" style="48" customWidth="1"/>
    <col min="4" max="4" width="9.109375" style="48"/>
    <col min="5" max="12" width="17.6640625" style="48" customWidth="1"/>
    <col min="13" max="16384" width="9.109375" style="48"/>
  </cols>
  <sheetData>
    <row r="2" spans="1:12" ht="15.6" x14ac:dyDescent="0.3">
      <c r="A2" s="334" t="s">
        <v>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</row>
    <row r="3" spans="1:12" ht="12.75" customHeight="1" x14ac:dyDescent="0.25">
      <c r="C3" s="263" t="s">
        <v>184</v>
      </c>
      <c r="D3" s="264"/>
      <c r="E3" s="265" t="s">
        <v>304</v>
      </c>
      <c r="F3" s="266"/>
      <c r="G3" s="68" t="s">
        <v>69</v>
      </c>
      <c r="H3" s="265" t="s">
        <v>311</v>
      </c>
      <c r="I3" s="266"/>
      <c r="K3" s="267" t="s">
        <v>186</v>
      </c>
      <c r="L3" s="267"/>
    </row>
    <row r="4" spans="1:12" ht="12.75" customHeight="1" x14ac:dyDescent="0.25">
      <c r="A4" s="348" t="s">
        <v>153</v>
      </c>
      <c r="B4" s="348"/>
      <c r="C4" s="348"/>
      <c r="D4" s="348" t="s">
        <v>188</v>
      </c>
      <c r="E4" s="349" t="s">
        <v>148</v>
      </c>
      <c r="F4" s="361"/>
      <c r="G4" s="361"/>
      <c r="H4" s="361"/>
      <c r="I4" s="361"/>
      <c r="J4" s="361"/>
      <c r="K4" s="349" t="s">
        <v>150</v>
      </c>
      <c r="L4" s="349" t="s">
        <v>151</v>
      </c>
    </row>
    <row r="5" spans="1:12" ht="48" x14ac:dyDescent="0.25">
      <c r="A5" s="361"/>
      <c r="B5" s="361"/>
      <c r="C5" s="361"/>
      <c r="D5" s="361"/>
      <c r="E5" s="69" t="s">
        <v>171</v>
      </c>
      <c r="F5" s="69" t="s">
        <v>34</v>
      </c>
      <c r="G5" s="69" t="s">
        <v>147</v>
      </c>
      <c r="H5" s="69" t="s">
        <v>149</v>
      </c>
      <c r="I5" s="69" t="s">
        <v>163</v>
      </c>
      <c r="J5" s="70" t="s">
        <v>152</v>
      </c>
      <c r="K5" s="349"/>
      <c r="L5" s="349"/>
    </row>
    <row r="6" spans="1:12" x14ac:dyDescent="0.25">
      <c r="A6" s="358">
        <v>1</v>
      </c>
      <c r="B6" s="358"/>
      <c r="C6" s="358"/>
      <c r="D6" s="71">
        <v>2</v>
      </c>
      <c r="E6" s="72" t="s">
        <v>180</v>
      </c>
      <c r="F6" s="72" t="s">
        <v>181</v>
      </c>
      <c r="G6" s="72" t="s">
        <v>189</v>
      </c>
      <c r="H6" s="72" t="s">
        <v>190</v>
      </c>
      <c r="I6" s="72" t="s">
        <v>191</v>
      </c>
      <c r="J6" s="72" t="s">
        <v>192</v>
      </c>
      <c r="K6" s="72" t="s">
        <v>193</v>
      </c>
      <c r="L6" s="72" t="s">
        <v>194</v>
      </c>
    </row>
    <row r="7" spans="1:12" x14ac:dyDescent="0.25">
      <c r="A7" s="359" t="s">
        <v>155</v>
      </c>
      <c r="B7" s="360"/>
      <c r="C7" s="360"/>
      <c r="D7" s="73">
        <v>1</v>
      </c>
      <c r="E7" s="80">
        <v>1214775000</v>
      </c>
      <c r="F7" s="80">
        <v>-477000</v>
      </c>
      <c r="G7" s="80">
        <v>463862876</v>
      </c>
      <c r="H7" s="80">
        <v>124540223</v>
      </c>
      <c r="I7" s="80">
        <v>8333460</v>
      </c>
      <c r="J7" s="80">
        <v>94257214</v>
      </c>
      <c r="K7" s="194">
        <v>0</v>
      </c>
      <c r="L7" s="81">
        <f>SUM(E7:J7)</f>
        <v>1905291773</v>
      </c>
    </row>
    <row r="8" spans="1:12" ht="18.75" customHeight="1" x14ac:dyDescent="0.25">
      <c r="A8" s="352" t="s">
        <v>156</v>
      </c>
      <c r="B8" s="353"/>
      <c r="C8" s="353"/>
      <c r="D8" s="54">
        <v>2</v>
      </c>
      <c r="E8" s="210">
        <v>0</v>
      </c>
      <c r="F8" s="210">
        <v>0</v>
      </c>
      <c r="G8" s="210">
        <v>-57233443</v>
      </c>
      <c r="H8" s="210">
        <v>0</v>
      </c>
      <c r="I8" s="210">
        <v>0</v>
      </c>
      <c r="J8" s="210">
        <v>0</v>
      </c>
      <c r="K8" s="192"/>
      <c r="L8" s="179">
        <f>+SUM(E8:K8)</f>
        <v>-57233443</v>
      </c>
    </row>
    <row r="9" spans="1:12" ht="15.75" customHeight="1" x14ac:dyDescent="0.25">
      <c r="A9" s="354" t="s">
        <v>157</v>
      </c>
      <c r="B9" s="355"/>
      <c r="C9" s="355"/>
      <c r="D9" s="54">
        <v>3</v>
      </c>
      <c r="E9" s="177">
        <f>SUM(E7:E8)</f>
        <v>1214775000</v>
      </c>
      <c r="F9" s="177">
        <f t="shared" ref="F9:K9" si="0">SUM(F7:F8)</f>
        <v>-477000</v>
      </c>
      <c r="G9" s="177">
        <f t="shared" si="0"/>
        <v>406629433</v>
      </c>
      <c r="H9" s="177">
        <f t="shared" si="0"/>
        <v>124540223</v>
      </c>
      <c r="I9" s="177">
        <f t="shared" si="0"/>
        <v>8333460</v>
      </c>
      <c r="J9" s="177">
        <f>SUM(J7:J8)</f>
        <v>94257214</v>
      </c>
      <c r="K9" s="193">
        <f t="shared" si="0"/>
        <v>0</v>
      </c>
      <c r="L9" s="177">
        <f>SUM(L7:L8)</f>
        <v>1848058330</v>
      </c>
    </row>
    <row r="10" spans="1:12" ht="14.25" customHeight="1" x14ac:dyDescent="0.25">
      <c r="A10" s="352" t="s">
        <v>158</v>
      </c>
      <c r="B10" s="353"/>
      <c r="C10" s="353"/>
      <c r="D10" s="54">
        <v>4</v>
      </c>
      <c r="E10" s="210">
        <v>0</v>
      </c>
      <c r="F10" s="210">
        <v>0</v>
      </c>
      <c r="G10" s="210">
        <v>0</v>
      </c>
      <c r="H10" s="210">
        <v>0</v>
      </c>
      <c r="I10" s="210">
        <v>0</v>
      </c>
      <c r="J10" s="210">
        <v>0</v>
      </c>
      <c r="K10" s="192"/>
      <c r="L10" s="196">
        <f>+SUM(E10:K10)</f>
        <v>0</v>
      </c>
    </row>
    <row r="11" spans="1:12" ht="26.25" customHeight="1" x14ac:dyDescent="0.25">
      <c r="A11" s="352" t="s">
        <v>159</v>
      </c>
      <c r="B11" s="353"/>
      <c r="C11" s="353"/>
      <c r="D11" s="54">
        <v>5</v>
      </c>
      <c r="E11" s="210">
        <v>0</v>
      </c>
      <c r="F11" s="210">
        <v>0</v>
      </c>
      <c r="G11" s="210">
        <v>0</v>
      </c>
      <c r="H11" s="210">
        <v>0</v>
      </c>
      <c r="I11" s="210">
        <v>0</v>
      </c>
      <c r="J11" s="210">
        <v>5594876</v>
      </c>
      <c r="K11" s="192"/>
      <c r="L11" s="179">
        <f t="shared" ref="L11:L15" si="1">+SUM(E11:K11)</f>
        <v>5594876</v>
      </c>
    </row>
    <row r="12" spans="1:12" ht="18.75" customHeight="1" x14ac:dyDescent="0.25">
      <c r="A12" s="352" t="s">
        <v>160</v>
      </c>
      <c r="B12" s="353"/>
      <c r="C12" s="353"/>
      <c r="D12" s="54">
        <v>6</v>
      </c>
      <c r="E12" s="210">
        <v>0</v>
      </c>
      <c r="F12" s="210">
        <v>0</v>
      </c>
      <c r="G12" s="210">
        <v>0</v>
      </c>
      <c r="H12" s="210">
        <v>0</v>
      </c>
      <c r="I12" s="210">
        <v>0</v>
      </c>
      <c r="J12" s="210">
        <v>-929874</v>
      </c>
      <c r="K12" s="192"/>
      <c r="L12" s="179">
        <f t="shared" si="1"/>
        <v>-929874</v>
      </c>
    </row>
    <row r="13" spans="1:12" ht="18" customHeight="1" x14ac:dyDescent="0.25">
      <c r="A13" s="352" t="s">
        <v>161</v>
      </c>
      <c r="B13" s="353"/>
      <c r="C13" s="353"/>
      <c r="D13" s="54">
        <v>7</v>
      </c>
      <c r="E13" s="210">
        <v>0</v>
      </c>
      <c r="F13" s="210">
        <v>0</v>
      </c>
      <c r="G13" s="210">
        <v>0</v>
      </c>
      <c r="H13" s="210">
        <v>0</v>
      </c>
      <c r="I13" s="210">
        <v>0</v>
      </c>
      <c r="J13" s="210">
        <v>0</v>
      </c>
      <c r="K13" s="192"/>
      <c r="L13" s="196">
        <f>+SUM(E13:K13)</f>
        <v>0</v>
      </c>
    </row>
    <row r="14" spans="1:12" ht="24" customHeight="1" x14ac:dyDescent="0.25">
      <c r="A14" s="354" t="s">
        <v>162</v>
      </c>
      <c r="B14" s="355"/>
      <c r="C14" s="355"/>
      <c r="D14" s="54">
        <v>8</v>
      </c>
      <c r="E14" s="193">
        <f>SUM(E10:E13)</f>
        <v>0</v>
      </c>
      <c r="F14" s="193">
        <f t="shared" ref="F14:L14" si="2">SUM(F10:F13)</f>
        <v>0</v>
      </c>
      <c r="G14" s="193">
        <f t="shared" si="2"/>
        <v>0</v>
      </c>
      <c r="H14" s="193">
        <f t="shared" si="2"/>
        <v>0</v>
      </c>
      <c r="I14" s="193">
        <f t="shared" si="2"/>
        <v>0</v>
      </c>
      <c r="J14" s="177">
        <f t="shared" si="2"/>
        <v>4665002</v>
      </c>
      <c r="K14" s="193">
        <f t="shared" si="2"/>
        <v>0</v>
      </c>
      <c r="L14" s="177">
        <f t="shared" si="2"/>
        <v>4665002</v>
      </c>
    </row>
    <row r="15" spans="1:12" x14ac:dyDescent="0.25">
      <c r="A15" s="352" t="s">
        <v>163</v>
      </c>
      <c r="B15" s="353"/>
      <c r="C15" s="353"/>
      <c r="D15" s="54">
        <v>9</v>
      </c>
      <c r="E15" s="210">
        <v>0</v>
      </c>
      <c r="F15" s="210">
        <v>0</v>
      </c>
      <c r="G15" s="210">
        <v>0</v>
      </c>
      <c r="H15" s="210">
        <v>0</v>
      </c>
      <c r="I15" s="210">
        <v>94360007</v>
      </c>
      <c r="J15" s="210">
        <v>0</v>
      </c>
      <c r="K15" s="192"/>
      <c r="L15" s="179">
        <f t="shared" si="1"/>
        <v>94360007</v>
      </c>
    </row>
    <row r="16" spans="1:12" ht="27.75" customHeight="1" x14ac:dyDescent="0.25">
      <c r="A16" s="354" t="s">
        <v>164</v>
      </c>
      <c r="B16" s="355"/>
      <c r="C16" s="355"/>
      <c r="D16" s="54">
        <v>10</v>
      </c>
      <c r="E16" s="193">
        <f>SUM(E14:E15)</f>
        <v>0</v>
      </c>
      <c r="F16" s="193">
        <f t="shared" ref="F16:L16" si="3">SUM(F14:F15)</f>
        <v>0</v>
      </c>
      <c r="G16" s="193">
        <f t="shared" si="3"/>
        <v>0</v>
      </c>
      <c r="H16" s="193">
        <f t="shared" si="3"/>
        <v>0</v>
      </c>
      <c r="I16" s="177">
        <f t="shared" si="3"/>
        <v>94360007</v>
      </c>
      <c r="J16" s="177">
        <f t="shared" si="3"/>
        <v>4665002</v>
      </c>
      <c r="K16" s="193">
        <f t="shared" si="3"/>
        <v>0</v>
      </c>
      <c r="L16" s="177">
        <f t="shared" si="3"/>
        <v>99025009</v>
      </c>
    </row>
    <row r="17" spans="1:12" x14ac:dyDescent="0.25">
      <c r="A17" s="352" t="s">
        <v>165</v>
      </c>
      <c r="B17" s="353"/>
      <c r="C17" s="353"/>
      <c r="D17" s="54">
        <v>11</v>
      </c>
      <c r="E17" s="210">
        <v>0</v>
      </c>
      <c r="F17" s="210">
        <v>0</v>
      </c>
      <c r="G17" s="210">
        <v>0</v>
      </c>
      <c r="H17" s="210">
        <v>0</v>
      </c>
      <c r="I17" s="210">
        <v>0</v>
      </c>
      <c r="J17" s="210">
        <v>0</v>
      </c>
      <c r="K17" s="192"/>
      <c r="L17" s="196">
        <f>+SUM(E17:K17)</f>
        <v>0</v>
      </c>
    </row>
    <row r="18" spans="1:12" x14ac:dyDescent="0.25">
      <c r="A18" s="352" t="s">
        <v>166</v>
      </c>
      <c r="B18" s="353"/>
      <c r="C18" s="353"/>
      <c r="D18" s="54">
        <v>12</v>
      </c>
      <c r="E18" s="210">
        <v>0</v>
      </c>
      <c r="F18" s="210">
        <v>0</v>
      </c>
      <c r="G18" s="210">
        <v>0</v>
      </c>
      <c r="H18" s="210">
        <v>0</v>
      </c>
      <c r="I18" s="210">
        <v>0</v>
      </c>
      <c r="J18" s="210">
        <v>0</v>
      </c>
      <c r="K18" s="192"/>
      <c r="L18" s="196">
        <f>+SUM(E18:K18)</f>
        <v>0</v>
      </c>
    </row>
    <row r="19" spans="1:12" x14ac:dyDescent="0.25">
      <c r="A19" s="352" t="s">
        <v>167</v>
      </c>
      <c r="B19" s="353"/>
      <c r="C19" s="353"/>
      <c r="D19" s="54">
        <v>13</v>
      </c>
      <c r="E19" s="210">
        <v>0</v>
      </c>
      <c r="F19" s="210">
        <v>0</v>
      </c>
      <c r="G19" s="210">
        <v>416673</v>
      </c>
      <c r="H19" s="210">
        <v>7916787</v>
      </c>
      <c r="I19" s="210">
        <v>-8333460</v>
      </c>
      <c r="J19" s="210">
        <v>0</v>
      </c>
      <c r="K19" s="192"/>
      <c r="L19" s="196">
        <f>+SUM(E19:K19)</f>
        <v>0</v>
      </c>
    </row>
    <row r="20" spans="1:12" x14ac:dyDescent="0.25">
      <c r="A20" s="352" t="s">
        <v>168</v>
      </c>
      <c r="B20" s="353"/>
      <c r="C20" s="353"/>
      <c r="D20" s="54">
        <v>14</v>
      </c>
      <c r="E20" s="210">
        <v>0</v>
      </c>
      <c r="F20" s="210">
        <v>0</v>
      </c>
      <c r="G20" s="210">
        <v>0</v>
      </c>
      <c r="H20" s="210">
        <v>0</v>
      </c>
      <c r="I20" s="210">
        <v>0</v>
      </c>
      <c r="J20" s="210">
        <v>0</v>
      </c>
      <c r="K20" s="192"/>
      <c r="L20" s="196">
        <f>+SUM(E20:K20)</f>
        <v>0</v>
      </c>
    </row>
    <row r="21" spans="1:12" x14ac:dyDescent="0.25">
      <c r="A21" s="352" t="s">
        <v>169</v>
      </c>
      <c r="B21" s="353"/>
      <c r="C21" s="353"/>
      <c r="D21" s="54">
        <v>15</v>
      </c>
      <c r="E21" s="210">
        <v>0</v>
      </c>
      <c r="F21" s="210">
        <v>0</v>
      </c>
      <c r="G21" s="210">
        <v>0</v>
      </c>
      <c r="H21" s="210">
        <v>0</v>
      </c>
      <c r="I21" s="210">
        <v>0</v>
      </c>
      <c r="J21" s="210">
        <v>0</v>
      </c>
      <c r="K21" s="192"/>
      <c r="L21" s="196">
        <f>+SUM(E21:K21)</f>
        <v>0</v>
      </c>
    </row>
    <row r="22" spans="1:12" x14ac:dyDescent="0.25">
      <c r="A22" s="354" t="s">
        <v>170</v>
      </c>
      <c r="B22" s="355"/>
      <c r="C22" s="355"/>
      <c r="D22" s="54">
        <v>16</v>
      </c>
      <c r="E22" s="193">
        <f>SUM(E20:E21)</f>
        <v>0</v>
      </c>
      <c r="F22" s="193">
        <f t="shared" ref="F22:L22" si="4">SUM(F20:F21)</f>
        <v>0</v>
      </c>
      <c r="G22" s="193">
        <f t="shared" si="4"/>
        <v>0</v>
      </c>
      <c r="H22" s="193">
        <f t="shared" si="4"/>
        <v>0</v>
      </c>
      <c r="I22" s="193">
        <f t="shared" si="4"/>
        <v>0</v>
      </c>
      <c r="J22" s="193">
        <f t="shared" si="4"/>
        <v>0</v>
      </c>
      <c r="K22" s="193">
        <f t="shared" si="4"/>
        <v>0</v>
      </c>
      <c r="L22" s="193">
        <f t="shared" si="4"/>
        <v>0</v>
      </c>
    </row>
    <row r="23" spans="1:12" ht="25.5" customHeight="1" x14ac:dyDescent="0.25">
      <c r="A23" s="356" t="s">
        <v>206</v>
      </c>
      <c r="B23" s="357"/>
      <c r="C23" s="357"/>
      <c r="D23" s="56">
        <v>17</v>
      </c>
      <c r="E23" s="178">
        <f>E9+E16+E17+E18+E19+E22</f>
        <v>1214775000</v>
      </c>
      <c r="F23" s="178">
        <f t="shared" ref="F23:L23" si="5">F9+F16+F17+F18+F19+F22</f>
        <v>-477000</v>
      </c>
      <c r="G23" s="178">
        <f t="shared" si="5"/>
        <v>407046106</v>
      </c>
      <c r="H23" s="178">
        <f t="shared" si="5"/>
        <v>132457010</v>
      </c>
      <c r="I23" s="178">
        <f t="shared" si="5"/>
        <v>94360007</v>
      </c>
      <c r="J23" s="178">
        <f t="shared" si="5"/>
        <v>98922216</v>
      </c>
      <c r="K23" s="195">
        <f t="shared" si="5"/>
        <v>0</v>
      </c>
      <c r="L23" s="178">
        <f t="shared" si="5"/>
        <v>1947083339</v>
      </c>
    </row>
    <row r="24" spans="1:12" x14ac:dyDescent="0.25">
      <c r="A24" s="180"/>
      <c r="B24" s="158"/>
      <c r="C24" s="158"/>
      <c r="D24" s="158"/>
      <c r="E24" s="158"/>
      <c r="F24" s="158"/>
      <c r="G24" s="180"/>
      <c r="H24" s="180"/>
      <c r="I24" s="180"/>
      <c r="J24" s="180"/>
      <c r="K24" s="158"/>
      <c r="L24" s="158"/>
    </row>
    <row r="26" spans="1:12" s="74" customFormat="1" x14ac:dyDescent="0.25">
      <c r="E26" s="87"/>
      <c r="L26" s="87"/>
    </row>
    <row r="27" spans="1:12" s="74" customFormat="1" x14ac:dyDescent="0.25"/>
    <row r="28" spans="1:12" s="74" customFormat="1" x14ac:dyDescent="0.25"/>
    <row r="29" spans="1:12" s="74" customFormat="1" x14ac:dyDescent="0.25"/>
    <row r="30" spans="1:12" s="74" customFormat="1" x14ac:dyDescent="0.25"/>
    <row r="31" spans="1:12" s="74" customFormat="1" x14ac:dyDescent="0.25"/>
    <row r="32" spans="1:12" s="74" customFormat="1" x14ac:dyDescent="0.25"/>
  </sheetData>
  <protectedRanges>
    <protectedRange sqref="E3:F3" name="Range1_2"/>
    <protectedRange sqref="H3:I3" name="Range1_3_1_1"/>
  </protectedRanges>
  <mergeCells count="28">
    <mergeCell ref="K4:K5"/>
    <mergeCell ref="L4:L5"/>
    <mergeCell ref="A6:C6"/>
    <mergeCell ref="A7:C7"/>
    <mergeCell ref="A4:C5"/>
    <mergeCell ref="D4:D5"/>
    <mergeCell ref="E4:J4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A18:C18"/>
    <mergeCell ref="A19:C19"/>
    <mergeCell ref="A12:C12"/>
    <mergeCell ref="A13:C13"/>
    <mergeCell ref="A14:C14"/>
    <mergeCell ref="A15:C15"/>
    <mergeCell ref="A16:C16"/>
    <mergeCell ref="K3:L3"/>
    <mergeCell ref="A2:L2"/>
    <mergeCell ref="E3:F3"/>
    <mergeCell ref="H3:I3"/>
    <mergeCell ref="C3:D3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7:L8 E15:L15 E10:L13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K21:L21 E14:K14 L8 K10 K11 K12 K13 E16:K16 K15 K20 K17 K18 K19" unlockedFormula="1"/>
    <ignoredError sqref="L17:L20 L10:L13 L15 L7" formulaRange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"/>
  <sheetViews>
    <sheetView tabSelected="1" topLeftCell="A112" zoomScale="110" zoomScaleNormal="110" workbookViewId="0">
      <selection activeCell="D123" sqref="D123"/>
    </sheetView>
  </sheetViews>
  <sheetFormatPr defaultColWidth="9.109375" defaultRowHeight="13.2" x14ac:dyDescent="0.25"/>
  <cols>
    <col min="1" max="1" width="51.5546875" style="130" customWidth="1"/>
    <col min="2" max="3" width="27.6640625" style="94" customWidth="1"/>
    <col min="4" max="5" width="27.6640625" style="95" customWidth="1"/>
    <col min="6" max="6" width="12.6640625" style="151" bestFit="1" customWidth="1"/>
    <col min="7" max="8" width="20.6640625" style="151" customWidth="1"/>
    <col min="9" max="16384" width="9.109375" style="151"/>
  </cols>
  <sheetData>
    <row r="1" spans="1:5" x14ac:dyDescent="0.25">
      <c r="A1" s="122"/>
    </row>
    <row r="2" spans="1:5" x14ac:dyDescent="0.25">
      <c r="A2" s="122"/>
    </row>
    <row r="3" spans="1:5" x14ac:dyDescent="0.25">
      <c r="A3" s="122"/>
    </row>
    <row r="4" spans="1:5" x14ac:dyDescent="0.25">
      <c r="A4" s="122"/>
    </row>
    <row r="5" spans="1:5" x14ac:dyDescent="0.25">
      <c r="A5" s="123" t="s">
        <v>235</v>
      </c>
      <c r="B5" s="96"/>
      <c r="C5" s="96"/>
      <c r="D5" s="97"/>
      <c r="E5" s="97"/>
    </row>
    <row r="6" spans="1:5" x14ac:dyDescent="0.25">
      <c r="A6" s="122"/>
    </row>
    <row r="7" spans="1:5" ht="13.8" thickBot="1" x14ac:dyDescent="0.3">
      <c r="A7" s="124" t="s">
        <v>236</v>
      </c>
      <c r="E7" s="98" t="s">
        <v>237</v>
      </c>
    </row>
    <row r="8" spans="1:5" ht="13.8" thickBot="1" x14ac:dyDescent="0.3">
      <c r="A8" s="362" t="s">
        <v>294</v>
      </c>
      <c r="B8" s="364" t="s">
        <v>317</v>
      </c>
      <c r="C8" s="365"/>
      <c r="D8" s="366" t="s">
        <v>318</v>
      </c>
      <c r="E8" s="367"/>
    </row>
    <row r="9" spans="1:5" ht="13.8" thickBot="1" x14ac:dyDescent="0.3">
      <c r="A9" s="363"/>
      <c r="B9" s="99" t="s">
        <v>238</v>
      </c>
      <c r="C9" s="99" t="s">
        <v>202</v>
      </c>
      <c r="D9" s="100" t="s">
        <v>238</v>
      </c>
      <c r="E9" s="100" t="s">
        <v>202</v>
      </c>
    </row>
    <row r="10" spans="1:5" x14ac:dyDescent="0.25">
      <c r="A10" s="152" t="s">
        <v>239</v>
      </c>
      <c r="B10" s="137">
        <v>287494307</v>
      </c>
      <c r="C10" s="137">
        <v>143805324</v>
      </c>
      <c r="D10" s="137">
        <v>267332665</v>
      </c>
      <c r="E10" s="137">
        <v>135716582</v>
      </c>
    </row>
    <row r="11" spans="1:5" x14ac:dyDescent="0.25">
      <c r="A11" s="153" t="s">
        <v>240</v>
      </c>
      <c r="B11" s="134">
        <v>-1269866</v>
      </c>
      <c r="C11" s="134">
        <v>-655007</v>
      </c>
      <c r="D11" s="134">
        <v>636300</v>
      </c>
      <c r="E11" s="134">
        <v>297051</v>
      </c>
    </row>
    <row r="12" spans="1:5" ht="13.8" thickBot="1" x14ac:dyDescent="0.3">
      <c r="A12" s="153" t="s">
        <v>241</v>
      </c>
      <c r="B12" s="134">
        <v>48658628</v>
      </c>
      <c r="C12" s="134">
        <v>22644877</v>
      </c>
      <c r="D12" s="134">
        <v>37200663</v>
      </c>
      <c r="E12" s="134">
        <v>18961095</v>
      </c>
    </row>
    <row r="13" spans="1:5" ht="13.8" thickBot="1" x14ac:dyDescent="0.3">
      <c r="A13" s="102" t="s">
        <v>278</v>
      </c>
      <c r="B13" s="103">
        <f>SUM(B10:B12)</f>
        <v>334883069</v>
      </c>
      <c r="C13" s="103">
        <f>SUM(C10:C12)</f>
        <v>165795194</v>
      </c>
      <c r="D13" s="103">
        <f>SUM(D10:D12)</f>
        <v>305169628</v>
      </c>
      <c r="E13" s="103">
        <f>SUM(E10:E12)</f>
        <v>154974728</v>
      </c>
    </row>
    <row r="14" spans="1:5" x14ac:dyDescent="0.25">
      <c r="B14" s="96"/>
      <c r="C14" s="96"/>
      <c r="D14" s="96"/>
      <c r="E14" s="96"/>
    </row>
    <row r="15" spans="1:5" x14ac:dyDescent="0.25">
      <c r="D15" s="94"/>
      <c r="E15" s="94"/>
    </row>
    <row r="16" spans="1:5" ht="13.8" thickBot="1" x14ac:dyDescent="0.3">
      <c r="A16" s="124" t="s">
        <v>243</v>
      </c>
      <c r="D16" s="94"/>
      <c r="E16" s="104" t="s">
        <v>237</v>
      </c>
    </row>
    <row r="17" spans="1:8" ht="13.8" thickBot="1" x14ac:dyDescent="0.3">
      <c r="A17" s="362" t="s">
        <v>293</v>
      </c>
      <c r="B17" s="364" t="s">
        <v>317</v>
      </c>
      <c r="C17" s="365"/>
      <c r="D17" s="366" t="s">
        <v>318</v>
      </c>
      <c r="E17" s="367"/>
    </row>
    <row r="18" spans="1:8" ht="13.8" thickBot="1" x14ac:dyDescent="0.3">
      <c r="A18" s="363"/>
      <c r="B18" s="99" t="s">
        <v>238</v>
      </c>
      <c r="C18" s="105" t="s">
        <v>202</v>
      </c>
      <c r="D18" s="99" t="s">
        <v>238</v>
      </c>
      <c r="E18" s="99" t="s">
        <v>202</v>
      </c>
    </row>
    <row r="19" spans="1:8" x14ac:dyDescent="0.25">
      <c r="A19" s="153" t="s">
        <v>244</v>
      </c>
      <c r="B19" s="137">
        <v>6904796</v>
      </c>
      <c r="C19" s="137">
        <v>2966830</v>
      </c>
      <c r="D19" s="137">
        <v>6385169</v>
      </c>
      <c r="E19" s="137">
        <v>3480368</v>
      </c>
    </row>
    <row r="20" spans="1:8" ht="13.8" thickBot="1" x14ac:dyDescent="0.3">
      <c r="A20" s="153" t="s">
        <v>245</v>
      </c>
      <c r="B20" s="134">
        <v>63162700</v>
      </c>
      <c r="C20" s="134">
        <v>30346440</v>
      </c>
      <c r="D20" s="101">
        <v>47377964</v>
      </c>
      <c r="E20" s="101">
        <v>24025495</v>
      </c>
      <c r="G20" s="74"/>
      <c r="H20" s="74"/>
    </row>
    <row r="21" spans="1:8" ht="13.8" thickBot="1" x14ac:dyDescent="0.3">
      <c r="A21" s="133" t="s">
        <v>278</v>
      </c>
      <c r="B21" s="108">
        <f>SUM(B19:B20)</f>
        <v>70067496</v>
      </c>
      <c r="C21" s="108">
        <f>SUM(C19:C20)</f>
        <v>33313270</v>
      </c>
      <c r="D21" s="108">
        <f>SUM(D19:D20)</f>
        <v>53763133</v>
      </c>
      <c r="E21" s="108">
        <f>SUM(E19:E20)</f>
        <v>27505863</v>
      </c>
    </row>
    <row r="22" spans="1:8" x14ac:dyDescent="0.25">
      <c r="B22" s="96"/>
      <c r="C22" s="96"/>
      <c r="D22" s="96"/>
      <c r="E22" s="96"/>
    </row>
    <row r="23" spans="1:8" x14ac:dyDescent="0.25">
      <c r="D23" s="94"/>
      <c r="E23" s="94"/>
    </row>
    <row r="24" spans="1:8" ht="13.8" thickBot="1" x14ac:dyDescent="0.3">
      <c r="A24" s="124" t="s">
        <v>246</v>
      </c>
      <c r="D24" s="94"/>
      <c r="E24" s="104" t="s">
        <v>237</v>
      </c>
    </row>
    <row r="25" spans="1:8" ht="13.8" thickBot="1" x14ac:dyDescent="0.3">
      <c r="A25" s="362" t="s">
        <v>292</v>
      </c>
      <c r="B25" s="364" t="s">
        <v>317</v>
      </c>
      <c r="C25" s="365"/>
      <c r="D25" s="366" t="s">
        <v>318</v>
      </c>
      <c r="E25" s="367"/>
    </row>
    <row r="26" spans="1:8" ht="13.8" thickBot="1" x14ac:dyDescent="0.3">
      <c r="A26" s="363"/>
      <c r="B26" s="99" t="s">
        <v>238</v>
      </c>
      <c r="C26" s="99" t="s">
        <v>202</v>
      </c>
      <c r="D26" s="105" t="s">
        <v>238</v>
      </c>
      <c r="E26" s="109" t="s">
        <v>202</v>
      </c>
      <c r="G26" s="154"/>
      <c r="H26" s="154"/>
    </row>
    <row r="27" spans="1:8" x14ac:dyDescent="0.25">
      <c r="A27" s="153" t="s">
        <v>295</v>
      </c>
      <c r="B27" s="137">
        <v>138969149</v>
      </c>
      <c r="C27" s="106">
        <v>70754937</v>
      </c>
      <c r="D27" s="135">
        <v>132109659</v>
      </c>
      <c r="E27" s="137">
        <v>67076601</v>
      </c>
      <c r="G27" s="154"/>
      <c r="H27" s="154"/>
    </row>
    <row r="28" spans="1:8" ht="23.4" x14ac:dyDescent="0.25">
      <c r="A28" s="127" t="s">
        <v>296</v>
      </c>
      <c r="B28" s="134">
        <v>70767176</v>
      </c>
      <c r="C28" s="134">
        <v>39893459</v>
      </c>
      <c r="D28" s="135">
        <v>75062519</v>
      </c>
      <c r="E28" s="134">
        <v>43159693</v>
      </c>
      <c r="G28" s="154"/>
      <c r="H28" s="154"/>
    </row>
    <row r="29" spans="1:8" ht="23.4" x14ac:dyDescent="0.25">
      <c r="A29" s="127" t="s">
        <v>297</v>
      </c>
      <c r="B29" s="134">
        <v>27722194</v>
      </c>
      <c r="C29" s="135">
        <v>14434468</v>
      </c>
      <c r="D29" s="135">
        <v>29439960</v>
      </c>
      <c r="E29" s="134">
        <v>15644423</v>
      </c>
      <c r="G29" s="154"/>
      <c r="H29" s="154"/>
    </row>
    <row r="30" spans="1:8" ht="13.8" thickBot="1" x14ac:dyDescent="0.3">
      <c r="A30" s="153" t="s">
        <v>247</v>
      </c>
      <c r="B30" s="101">
        <v>4117846</v>
      </c>
      <c r="C30" s="136">
        <v>1909135</v>
      </c>
      <c r="D30" s="135">
        <v>3756048</v>
      </c>
      <c r="E30" s="101">
        <v>1932439</v>
      </c>
      <c r="G30" s="154"/>
      <c r="H30" s="154"/>
    </row>
    <row r="31" spans="1:8" ht="13.8" thickBot="1" x14ac:dyDescent="0.3">
      <c r="A31" s="133" t="s">
        <v>278</v>
      </c>
      <c r="B31" s="107">
        <f>SUM(B27:B30)</f>
        <v>241576365</v>
      </c>
      <c r="C31" s="107">
        <f t="shared" ref="C31:E31" si="0">SUM(C27:C30)</f>
        <v>126991999</v>
      </c>
      <c r="D31" s="108">
        <f t="shared" si="0"/>
        <v>240368186</v>
      </c>
      <c r="E31" s="107">
        <f t="shared" si="0"/>
        <v>127813156</v>
      </c>
      <c r="G31" s="154"/>
      <c r="H31" s="154"/>
    </row>
    <row r="32" spans="1:8" x14ac:dyDescent="0.25">
      <c r="A32" s="110"/>
      <c r="B32" s="111"/>
      <c r="C32" s="111"/>
      <c r="D32" s="111"/>
      <c r="E32" s="111"/>
    </row>
    <row r="33" spans="1:5" x14ac:dyDescent="0.25">
      <c r="A33" s="110"/>
      <c r="B33" s="111"/>
      <c r="C33" s="111"/>
      <c r="D33" s="111"/>
      <c r="E33" s="111"/>
    </row>
    <row r="34" spans="1:5" ht="13.8" thickBot="1" x14ac:dyDescent="0.3">
      <c r="A34" s="124" t="s">
        <v>248</v>
      </c>
      <c r="D34" s="94"/>
      <c r="E34" s="104" t="s">
        <v>237</v>
      </c>
    </row>
    <row r="35" spans="1:5" ht="13.8" thickBot="1" x14ac:dyDescent="0.3">
      <c r="A35" s="362" t="s">
        <v>291</v>
      </c>
      <c r="B35" s="364" t="s">
        <v>317</v>
      </c>
      <c r="C35" s="365"/>
      <c r="D35" s="366" t="s">
        <v>318</v>
      </c>
      <c r="E35" s="367"/>
    </row>
    <row r="36" spans="1:5" ht="13.8" thickBot="1" x14ac:dyDescent="0.3">
      <c r="A36" s="363"/>
      <c r="B36" s="105" t="s">
        <v>238</v>
      </c>
      <c r="C36" s="105" t="s">
        <v>202</v>
      </c>
      <c r="D36" s="105" t="s">
        <v>238</v>
      </c>
      <c r="E36" s="109" t="s">
        <v>202</v>
      </c>
    </row>
    <row r="37" spans="1:5" x14ac:dyDescent="0.25">
      <c r="A37" s="153" t="s">
        <v>279</v>
      </c>
      <c r="B37" s="137">
        <v>139228922</v>
      </c>
      <c r="C37" s="106">
        <v>70870813</v>
      </c>
      <c r="D37" s="135">
        <v>131845757</v>
      </c>
      <c r="E37" s="137">
        <v>68815218</v>
      </c>
    </row>
    <row r="38" spans="1:5" ht="13.8" thickBot="1" x14ac:dyDescent="0.3">
      <c r="A38" s="153" t="s">
        <v>247</v>
      </c>
      <c r="B38" s="101">
        <v>9043848</v>
      </c>
      <c r="C38" s="136">
        <v>5439988</v>
      </c>
      <c r="D38" s="135">
        <v>17880764</v>
      </c>
      <c r="E38" s="101">
        <v>10970509</v>
      </c>
    </row>
    <row r="39" spans="1:5" ht="13.8" thickBot="1" x14ac:dyDescent="0.3">
      <c r="A39" s="133" t="s">
        <v>278</v>
      </c>
      <c r="B39" s="107">
        <f>SUM(B37:B38)</f>
        <v>148272770</v>
      </c>
      <c r="C39" s="107">
        <f t="shared" ref="C39" si="1">SUM(C37:C38)</f>
        <v>76310801</v>
      </c>
      <c r="D39" s="108">
        <f t="shared" ref="D39" si="2">SUM(D37:D38)</f>
        <v>149726521</v>
      </c>
      <c r="E39" s="107">
        <f t="shared" ref="E39" si="3">SUM(E37:E38)</f>
        <v>79785727</v>
      </c>
    </row>
    <row r="40" spans="1:5" x14ac:dyDescent="0.25">
      <c r="D40" s="94"/>
      <c r="E40" s="94"/>
    </row>
    <row r="41" spans="1:5" x14ac:dyDescent="0.25">
      <c r="D41" s="94"/>
      <c r="E41" s="94"/>
    </row>
    <row r="42" spans="1:5" ht="13.8" thickBot="1" x14ac:dyDescent="0.3">
      <c r="A42" s="124" t="s">
        <v>249</v>
      </c>
      <c r="D42" s="94"/>
      <c r="E42" s="104" t="s">
        <v>237</v>
      </c>
    </row>
    <row r="43" spans="1:5" ht="13.8" thickBot="1" x14ac:dyDescent="0.3">
      <c r="A43" s="362" t="s">
        <v>290</v>
      </c>
      <c r="B43" s="364" t="s">
        <v>317</v>
      </c>
      <c r="C43" s="365"/>
      <c r="D43" s="366" t="s">
        <v>318</v>
      </c>
      <c r="E43" s="367"/>
    </row>
    <row r="44" spans="1:5" ht="13.8" thickBot="1" x14ac:dyDescent="0.3">
      <c r="A44" s="363"/>
      <c r="B44" s="105" t="s">
        <v>238</v>
      </c>
      <c r="C44" s="105" t="s">
        <v>202</v>
      </c>
      <c r="D44" s="105" t="s">
        <v>238</v>
      </c>
      <c r="E44" s="99" t="s">
        <v>202</v>
      </c>
    </row>
    <row r="45" spans="1:5" x14ac:dyDescent="0.25">
      <c r="A45" s="153" t="s">
        <v>250</v>
      </c>
      <c r="B45" s="137">
        <v>2148509</v>
      </c>
      <c r="C45" s="137">
        <v>420779</v>
      </c>
      <c r="D45" s="137">
        <v>-3895428</v>
      </c>
      <c r="E45" s="137">
        <v>-3558986</v>
      </c>
    </row>
    <row r="46" spans="1:5" x14ac:dyDescent="0.25">
      <c r="A46" s="153" t="s">
        <v>251</v>
      </c>
      <c r="B46" s="134">
        <v>17652385</v>
      </c>
      <c r="C46" s="134">
        <v>9644730</v>
      </c>
      <c r="D46" s="134">
        <v>22514068</v>
      </c>
      <c r="E46" s="134">
        <v>11306995</v>
      </c>
    </row>
    <row r="47" spans="1:5" x14ac:dyDescent="0.25">
      <c r="A47" s="153" t="s">
        <v>252</v>
      </c>
      <c r="B47" s="134">
        <v>209545</v>
      </c>
      <c r="C47" s="134">
        <v>201495</v>
      </c>
      <c r="D47" s="134">
        <v>151080</v>
      </c>
      <c r="E47" s="134">
        <v>143880</v>
      </c>
    </row>
    <row r="48" spans="1:5" ht="13.8" thickBot="1" x14ac:dyDescent="0.3">
      <c r="A48" s="153" t="s">
        <v>302</v>
      </c>
      <c r="B48" s="101">
        <v>-27149</v>
      </c>
      <c r="C48" s="101">
        <v>20815</v>
      </c>
      <c r="D48" s="134">
        <v>760062</v>
      </c>
      <c r="E48" s="101">
        <v>1127340</v>
      </c>
    </row>
    <row r="49" spans="1:5" ht="13.8" thickBot="1" x14ac:dyDescent="0.3">
      <c r="A49" s="133" t="s">
        <v>278</v>
      </c>
      <c r="B49" s="103">
        <f>SUM(B45:B48)</f>
        <v>19983290</v>
      </c>
      <c r="C49" s="103">
        <f t="shared" ref="C49" si="4">SUM(C45:C48)</f>
        <v>10287819</v>
      </c>
      <c r="D49" s="103">
        <f t="shared" ref="D49" si="5">SUM(D45:D48)</f>
        <v>19529782</v>
      </c>
      <c r="E49" s="103">
        <f t="shared" ref="E49" si="6">SUM(E45:E48)</f>
        <v>9019229</v>
      </c>
    </row>
    <row r="50" spans="1:5" x14ac:dyDescent="0.25">
      <c r="A50" s="110"/>
      <c r="B50" s="111"/>
      <c r="C50" s="111"/>
      <c r="D50" s="111"/>
      <c r="E50" s="111"/>
    </row>
    <row r="51" spans="1:5" x14ac:dyDescent="0.25">
      <c r="A51" s="110"/>
      <c r="B51" s="111"/>
      <c r="C51" s="111"/>
      <c r="D51" s="111"/>
      <c r="E51" s="111"/>
    </row>
    <row r="52" spans="1:5" ht="13.8" thickBot="1" x14ac:dyDescent="0.3">
      <c r="A52" s="124" t="s">
        <v>274</v>
      </c>
      <c r="D52" s="94"/>
      <c r="E52" s="104" t="s">
        <v>237</v>
      </c>
    </row>
    <row r="53" spans="1:5" ht="13.8" thickBot="1" x14ac:dyDescent="0.3">
      <c r="A53" s="362" t="s">
        <v>289</v>
      </c>
      <c r="B53" s="364" t="s">
        <v>317</v>
      </c>
      <c r="C53" s="365"/>
      <c r="D53" s="366" t="s">
        <v>318</v>
      </c>
      <c r="E53" s="367"/>
    </row>
    <row r="54" spans="1:5" ht="13.8" thickBot="1" x14ac:dyDescent="0.3">
      <c r="A54" s="363"/>
      <c r="B54" s="105" t="s">
        <v>238</v>
      </c>
      <c r="C54" s="105" t="s">
        <v>202</v>
      </c>
      <c r="D54" s="105" t="s">
        <v>238</v>
      </c>
      <c r="E54" s="99" t="s">
        <v>202</v>
      </c>
    </row>
    <row r="55" spans="1:5" x14ac:dyDescent="0.25">
      <c r="A55" s="153" t="s">
        <v>253</v>
      </c>
      <c r="B55" s="137">
        <v>167412183</v>
      </c>
      <c r="C55" s="137">
        <v>83083177</v>
      </c>
      <c r="D55" s="137">
        <v>170704383</v>
      </c>
      <c r="E55" s="137">
        <v>86470506</v>
      </c>
    </row>
    <row r="56" spans="1:5" x14ac:dyDescent="0.25">
      <c r="A56" s="153" t="s">
        <v>254</v>
      </c>
      <c r="B56" s="134">
        <v>22221186</v>
      </c>
      <c r="C56" s="134">
        <v>10994031</v>
      </c>
      <c r="D56" s="134">
        <v>22769143</v>
      </c>
      <c r="E56" s="134">
        <v>11434855</v>
      </c>
    </row>
    <row r="57" spans="1:5" x14ac:dyDescent="0.25">
      <c r="A57" s="153" t="s">
        <v>275</v>
      </c>
      <c r="B57" s="134">
        <v>17803541</v>
      </c>
      <c r="C57" s="134">
        <v>8805541</v>
      </c>
      <c r="D57" s="134">
        <v>17601264</v>
      </c>
      <c r="E57" s="134">
        <v>9059264</v>
      </c>
    </row>
    <row r="58" spans="1:5" ht="13.8" thickBot="1" x14ac:dyDescent="0.3">
      <c r="A58" s="153" t="s">
        <v>276</v>
      </c>
      <c r="B58" s="101">
        <v>11063815</v>
      </c>
      <c r="C58" s="101">
        <v>5570943</v>
      </c>
      <c r="D58" s="134">
        <v>16079552</v>
      </c>
      <c r="E58" s="101">
        <v>8710624</v>
      </c>
    </row>
    <row r="59" spans="1:5" ht="13.8" thickBot="1" x14ac:dyDescent="0.3">
      <c r="A59" s="133" t="s">
        <v>242</v>
      </c>
      <c r="B59" s="103">
        <f>SUM(B55:B58)</f>
        <v>218500725</v>
      </c>
      <c r="C59" s="103">
        <f t="shared" ref="C59" si="7">SUM(C55:C58)</f>
        <v>108453692</v>
      </c>
      <c r="D59" s="103">
        <f t="shared" ref="D59" si="8">SUM(D55:D58)</f>
        <v>227154342</v>
      </c>
      <c r="E59" s="103">
        <f t="shared" ref="E59" si="9">SUM(E55:E58)</f>
        <v>115675249</v>
      </c>
    </row>
    <row r="60" spans="1:5" x14ac:dyDescent="0.25">
      <c r="B60" s="96"/>
      <c r="C60" s="96"/>
      <c r="D60" s="96"/>
      <c r="E60" s="96"/>
    </row>
    <row r="61" spans="1:5" x14ac:dyDescent="0.25">
      <c r="D61" s="94"/>
      <c r="E61" s="94"/>
    </row>
    <row r="62" spans="1:5" ht="13.8" thickBot="1" x14ac:dyDescent="0.3">
      <c r="A62" s="124" t="s">
        <v>255</v>
      </c>
      <c r="D62" s="112"/>
      <c r="E62" s="104" t="s">
        <v>237</v>
      </c>
    </row>
    <row r="63" spans="1:5" ht="13.8" thickBot="1" x14ac:dyDescent="0.3">
      <c r="A63" s="362" t="s">
        <v>288</v>
      </c>
      <c r="B63" s="364" t="s">
        <v>317</v>
      </c>
      <c r="C63" s="365"/>
      <c r="D63" s="366" t="s">
        <v>318</v>
      </c>
      <c r="E63" s="367"/>
    </row>
    <row r="64" spans="1:5" ht="13.8" thickBot="1" x14ac:dyDescent="0.3">
      <c r="A64" s="363"/>
      <c r="B64" s="105" t="s">
        <v>238</v>
      </c>
      <c r="C64" s="105" t="s">
        <v>202</v>
      </c>
      <c r="D64" s="105" t="s">
        <v>238</v>
      </c>
      <c r="E64" s="99" t="s">
        <v>202</v>
      </c>
    </row>
    <row r="65" spans="1:6" x14ac:dyDescent="0.25">
      <c r="A65" s="127" t="s">
        <v>305</v>
      </c>
      <c r="B65" s="137">
        <v>249354127</v>
      </c>
      <c r="C65" s="106">
        <v>178737916</v>
      </c>
      <c r="D65" s="134">
        <v>15089070</v>
      </c>
      <c r="E65" s="137">
        <v>30993355</v>
      </c>
      <c r="F65" s="155"/>
    </row>
    <row r="66" spans="1:6" ht="13.8" thickBot="1" x14ac:dyDescent="0.3">
      <c r="A66" s="153" t="s">
        <v>306</v>
      </c>
      <c r="B66" s="101">
        <v>-12078288</v>
      </c>
      <c r="C66" s="134">
        <v>-12424008</v>
      </c>
      <c r="D66" s="134">
        <v>7457324</v>
      </c>
      <c r="E66" s="134">
        <v>2908179</v>
      </c>
    </row>
    <row r="67" spans="1:6" ht="13.8" thickBot="1" x14ac:dyDescent="0.3">
      <c r="A67" s="133" t="s">
        <v>242</v>
      </c>
      <c r="B67" s="108">
        <f>SUM(B65:B66)</f>
        <v>237275839</v>
      </c>
      <c r="C67" s="108">
        <f>SUM(C65:C66)</f>
        <v>166313908</v>
      </c>
      <c r="D67" s="108">
        <f>SUM(D65:D66)</f>
        <v>22546394</v>
      </c>
      <c r="E67" s="108">
        <f>SUM(E65:E66)</f>
        <v>33901534</v>
      </c>
    </row>
    <row r="68" spans="1:6" x14ac:dyDescent="0.25">
      <c r="B68" s="96"/>
      <c r="C68" s="96"/>
      <c r="D68" s="96"/>
      <c r="E68" s="96"/>
    </row>
    <row r="69" spans="1:6" x14ac:dyDescent="0.25">
      <c r="D69" s="94"/>
      <c r="E69" s="94"/>
    </row>
    <row r="70" spans="1:6" ht="13.8" thickBot="1" x14ac:dyDescent="0.3">
      <c r="A70" s="124" t="s">
        <v>256</v>
      </c>
      <c r="C70" s="104" t="s">
        <v>237</v>
      </c>
      <c r="D70" s="113"/>
      <c r="E70" s="113"/>
    </row>
    <row r="71" spans="1:6" ht="13.8" thickBot="1" x14ac:dyDescent="0.3">
      <c r="A71" s="167" t="s">
        <v>287</v>
      </c>
      <c r="B71" s="114" t="s">
        <v>303</v>
      </c>
      <c r="C71" s="114" t="s">
        <v>311</v>
      </c>
      <c r="D71" s="113"/>
      <c r="E71" s="113"/>
    </row>
    <row r="72" spans="1:6" x14ac:dyDescent="0.25">
      <c r="A72" s="126" t="s">
        <v>257</v>
      </c>
      <c r="B72" s="159">
        <v>460023632</v>
      </c>
      <c r="C72" s="160">
        <v>656730597</v>
      </c>
      <c r="D72" s="113"/>
      <c r="E72" s="113"/>
    </row>
    <row r="73" spans="1:6" x14ac:dyDescent="0.25">
      <c r="A73" s="127"/>
      <c r="B73" s="161"/>
      <c r="C73" s="134"/>
      <c r="D73" s="113"/>
      <c r="E73" s="113"/>
    </row>
    <row r="74" spans="1:6" x14ac:dyDescent="0.25">
      <c r="A74" s="128" t="s">
        <v>258</v>
      </c>
      <c r="B74" s="162">
        <f>+B75+B76</f>
        <v>3931442857</v>
      </c>
      <c r="C74" s="115">
        <f>+C75+C76</f>
        <v>3316570401</v>
      </c>
      <c r="D74" s="113"/>
      <c r="E74" s="113"/>
    </row>
    <row r="75" spans="1:6" x14ac:dyDescent="0.25">
      <c r="A75" s="125" t="s">
        <v>219</v>
      </c>
      <c r="B75" s="161">
        <v>1300268691</v>
      </c>
      <c r="C75" s="134">
        <v>1328294502</v>
      </c>
      <c r="D75" s="113"/>
      <c r="E75" s="113"/>
    </row>
    <row r="76" spans="1:6" x14ac:dyDescent="0.25">
      <c r="A76" s="125" t="s">
        <v>220</v>
      </c>
      <c r="B76" s="161">
        <v>2631174166</v>
      </c>
      <c r="C76" s="134">
        <v>1988275899</v>
      </c>
      <c r="D76" s="113"/>
      <c r="E76" s="113"/>
    </row>
    <row r="77" spans="1:6" x14ac:dyDescent="0.25">
      <c r="A77" s="128" t="s">
        <v>259</v>
      </c>
      <c r="B77" s="163">
        <v>0</v>
      </c>
      <c r="C77" s="145">
        <v>0</v>
      </c>
      <c r="D77" s="113"/>
      <c r="E77" s="113"/>
    </row>
    <row r="78" spans="1:6" x14ac:dyDescent="0.25">
      <c r="A78" s="128"/>
      <c r="B78" s="162"/>
      <c r="C78" s="115"/>
      <c r="D78" s="113"/>
      <c r="E78" s="113"/>
    </row>
    <row r="79" spans="1:6" ht="13.8" thickBot="1" x14ac:dyDescent="0.3">
      <c r="A79" s="116" t="s">
        <v>223</v>
      </c>
      <c r="B79" s="164">
        <v>0</v>
      </c>
      <c r="C79" s="165">
        <v>0</v>
      </c>
      <c r="D79" s="113"/>
      <c r="E79" s="113"/>
    </row>
    <row r="80" spans="1:6" ht="13.8" thickBot="1" x14ac:dyDescent="0.3">
      <c r="A80" s="129" t="s">
        <v>242</v>
      </c>
      <c r="B80" s="108">
        <f>+B77+B74+B72+B79</f>
        <v>4391466489</v>
      </c>
      <c r="C80" s="108">
        <f>+C77+C74+C72+C79</f>
        <v>3973300998</v>
      </c>
      <c r="D80" s="113"/>
      <c r="E80" s="113"/>
    </row>
    <row r="81" spans="1:5" x14ac:dyDescent="0.25">
      <c r="B81" s="96"/>
      <c r="C81" s="96"/>
      <c r="D81" s="113"/>
      <c r="E81" s="113"/>
    </row>
    <row r="82" spans="1:5" x14ac:dyDescent="0.25">
      <c r="B82" s="117"/>
      <c r="C82" s="117"/>
      <c r="D82" s="113"/>
      <c r="E82" s="113"/>
    </row>
    <row r="83" spans="1:5" ht="13.8" thickBot="1" x14ac:dyDescent="0.3">
      <c r="A83" s="124" t="s">
        <v>260</v>
      </c>
      <c r="C83" s="104" t="s">
        <v>237</v>
      </c>
      <c r="D83" s="113"/>
      <c r="E83" s="113"/>
    </row>
    <row r="84" spans="1:5" ht="13.8" thickBot="1" x14ac:dyDescent="0.3">
      <c r="A84" s="167" t="s">
        <v>286</v>
      </c>
      <c r="B84" s="114" t="s">
        <v>303</v>
      </c>
      <c r="C84" s="114" t="s">
        <v>311</v>
      </c>
      <c r="D84" s="113"/>
      <c r="E84" s="113"/>
    </row>
    <row r="85" spans="1:5" x14ac:dyDescent="0.25">
      <c r="A85" s="131" t="s">
        <v>221</v>
      </c>
      <c r="B85" s="134">
        <v>449961229</v>
      </c>
      <c r="C85" s="134">
        <v>485308870</v>
      </c>
      <c r="D85" s="113"/>
      <c r="E85" s="113"/>
    </row>
    <row r="86" spans="1:5" x14ac:dyDescent="0.25">
      <c r="A86" s="132" t="s">
        <v>222</v>
      </c>
      <c r="B86" s="134">
        <v>23341095</v>
      </c>
      <c r="C86" s="134">
        <v>1801724</v>
      </c>
      <c r="D86" s="113"/>
      <c r="E86" s="113"/>
    </row>
    <row r="87" spans="1:5" x14ac:dyDescent="0.25">
      <c r="A87" s="132"/>
      <c r="B87" s="134"/>
      <c r="C87" s="134"/>
      <c r="D87" s="113"/>
      <c r="E87" s="113"/>
    </row>
    <row r="88" spans="1:5" ht="13.8" thickBot="1" x14ac:dyDescent="0.3">
      <c r="A88" s="116" t="s">
        <v>223</v>
      </c>
      <c r="B88" s="146">
        <v>0</v>
      </c>
      <c r="C88" s="146"/>
      <c r="D88" s="113"/>
      <c r="E88" s="113"/>
    </row>
    <row r="89" spans="1:5" ht="13.8" thickBot="1" x14ac:dyDescent="0.3">
      <c r="A89" s="129" t="s">
        <v>242</v>
      </c>
      <c r="B89" s="108">
        <f>SUM(B85:B88)</f>
        <v>473302324</v>
      </c>
      <c r="C89" s="108">
        <f>SUM(C85:C88)</f>
        <v>487110594</v>
      </c>
      <c r="D89" s="113"/>
      <c r="E89" s="113"/>
    </row>
    <row r="90" spans="1:5" x14ac:dyDescent="0.25">
      <c r="B90" s="96"/>
      <c r="C90" s="96"/>
      <c r="D90" s="113"/>
      <c r="E90" s="113"/>
    </row>
    <row r="91" spans="1:5" x14ac:dyDescent="0.25">
      <c r="D91" s="113"/>
      <c r="E91" s="113"/>
    </row>
    <row r="92" spans="1:5" ht="13.8" thickBot="1" x14ac:dyDescent="0.3">
      <c r="A92" s="123" t="s">
        <v>261</v>
      </c>
      <c r="C92" s="104" t="s">
        <v>237</v>
      </c>
      <c r="D92" s="113"/>
      <c r="E92" s="113"/>
    </row>
    <row r="93" spans="1:5" ht="13.8" thickBot="1" x14ac:dyDescent="0.3">
      <c r="A93" s="166" t="s">
        <v>285</v>
      </c>
      <c r="B93" s="114" t="s">
        <v>303</v>
      </c>
      <c r="C93" s="114" t="s">
        <v>311</v>
      </c>
      <c r="D93" s="113"/>
      <c r="E93" s="113"/>
    </row>
    <row r="94" spans="1:5" x14ac:dyDescent="0.25">
      <c r="A94" s="132" t="s">
        <v>273</v>
      </c>
      <c r="B94" s="134">
        <v>324931405</v>
      </c>
      <c r="C94" s="134">
        <v>272507001</v>
      </c>
      <c r="D94" s="113"/>
      <c r="E94" s="113"/>
    </row>
    <row r="95" spans="1:5" x14ac:dyDescent="0.25">
      <c r="A95" s="118" t="s">
        <v>224</v>
      </c>
      <c r="B95" s="134">
        <v>513989813</v>
      </c>
      <c r="C95" s="134">
        <v>547955953</v>
      </c>
      <c r="D95" s="113"/>
      <c r="E95" s="113"/>
    </row>
    <row r="96" spans="1:5" x14ac:dyDescent="0.25">
      <c r="A96" s="118" t="s">
        <v>225</v>
      </c>
      <c r="B96" s="134">
        <v>2459982241</v>
      </c>
      <c r="C96" s="134">
        <v>2739906667</v>
      </c>
      <c r="D96" s="113"/>
      <c r="E96" s="113"/>
    </row>
    <row r="97" spans="1:5" x14ac:dyDescent="0.25">
      <c r="A97" s="118" t="s">
        <v>226</v>
      </c>
      <c r="B97" s="134">
        <v>73139356</v>
      </c>
      <c r="C97" s="134">
        <v>71136103</v>
      </c>
      <c r="D97" s="113"/>
      <c r="E97" s="113"/>
    </row>
    <row r="98" spans="1:5" x14ac:dyDescent="0.25">
      <c r="A98" s="118"/>
      <c r="B98" s="135"/>
      <c r="C98" s="135"/>
      <c r="D98" s="113"/>
      <c r="E98" s="113"/>
    </row>
    <row r="99" spans="1:5" x14ac:dyDescent="0.25">
      <c r="A99" s="118" t="s">
        <v>223</v>
      </c>
      <c r="B99" s="134">
        <v>-775376</v>
      </c>
      <c r="C99" s="175">
        <v>0</v>
      </c>
      <c r="D99" s="113"/>
      <c r="E99" s="113"/>
    </row>
    <row r="100" spans="1:5" ht="13.8" thickBot="1" x14ac:dyDescent="0.3">
      <c r="A100" s="144" t="s">
        <v>262</v>
      </c>
      <c r="B100" s="134">
        <v>-18523</v>
      </c>
      <c r="C100" s="134">
        <v>-11292</v>
      </c>
      <c r="D100" s="113"/>
      <c r="E100" s="113"/>
    </row>
    <row r="101" spans="1:5" ht="13.8" thickBot="1" x14ac:dyDescent="0.3">
      <c r="A101" s="133" t="s">
        <v>242</v>
      </c>
      <c r="B101" s="108">
        <f>+B100+B99+B97+B96+B95+B94</f>
        <v>3371248916</v>
      </c>
      <c r="C101" s="108">
        <f>+C100+C99+C97+C96+C95+C94</f>
        <v>3631494432</v>
      </c>
      <c r="D101" s="119"/>
      <c r="E101" s="113"/>
    </row>
    <row r="102" spans="1:5" x14ac:dyDescent="0.25">
      <c r="B102" s="96"/>
      <c r="C102" s="96"/>
      <c r="D102" s="113"/>
      <c r="E102" s="113"/>
    </row>
    <row r="103" spans="1:5" x14ac:dyDescent="0.25">
      <c r="B103" s="117"/>
      <c r="C103" s="117"/>
      <c r="D103" s="113"/>
      <c r="E103" s="113"/>
    </row>
    <row r="104" spans="1:5" ht="13.8" thickBot="1" x14ac:dyDescent="0.3">
      <c r="A104" s="123" t="s">
        <v>263</v>
      </c>
      <c r="C104" s="104" t="s">
        <v>237</v>
      </c>
      <c r="D104" s="113"/>
      <c r="E104" s="113"/>
    </row>
    <row r="105" spans="1:5" ht="13.8" thickBot="1" x14ac:dyDescent="0.3">
      <c r="A105" s="166" t="s">
        <v>284</v>
      </c>
      <c r="B105" s="114" t="s">
        <v>303</v>
      </c>
      <c r="C105" s="114" t="s">
        <v>311</v>
      </c>
      <c r="D105" s="113"/>
      <c r="E105" s="113"/>
    </row>
    <row r="106" spans="1:5" x14ac:dyDescent="0.25">
      <c r="A106" s="201" t="s">
        <v>301</v>
      </c>
      <c r="B106" s="160">
        <f>+B107+B108</f>
        <v>62450000</v>
      </c>
      <c r="C106" s="160">
        <f>+C107+C108</f>
        <v>41415186</v>
      </c>
      <c r="D106" s="176"/>
      <c r="E106" s="113"/>
    </row>
    <row r="107" spans="1:5" x14ac:dyDescent="0.25">
      <c r="A107" s="202" t="s">
        <v>277</v>
      </c>
      <c r="B107" s="134">
        <v>62454545</v>
      </c>
      <c r="C107" s="135">
        <v>41420157</v>
      </c>
      <c r="D107" s="113"/>
      <c r="E107" s="113"/>
    </row>
    <row r="108" spans="1:5" x14ac:dyDescent="0.25">
      <c r="A108" s="202" t="s">
        <v>264</v>
      </c>
      <c r="B108" s="134">
        <v>-4545</v>
      </c>
      <c r="C108" s="135">
        <v>-4971</v>
      </c>
      <c r="D108" s="113"/>
      <c r="E108" s="113"/>
    </row>
    <row r="109" spans="1:5" x14ac:dyDescent="0.25">
      <c r="A109" s="203" t="s">
        <v>300</v>
      </c>
      <c r="B109" s="115">
        <f>+B110+B111</f>
        <v>2948467733</v>
      </c>
      <c r="C109" s="115">
        <f>+C110+C111</f>
        <v>3573604125</v>
      </c>
      <c r="D109" s="190"/>
      <c r="E109" s="113"/>
    </row>
    <row r="110" spans="1:5" x14ac:dyDescent="0.25">
      <c r="A110" s="202" t="s">
        <v>277</v>
      </c>
      <c r="B110" s="134">
        <v>3908831549</v>
      </c>
      <c r="C110" s="135">
        <v>4506206728</v>
      </c>
      <c r="D110" s="190"/>
      <c r="E110" s="113"/>
    </row>
    <row r="111" spans="1:5" x14ac:dyDescent="0.25">
      <c r="A111" s="202" t="s">
        <v>264</v>
      </c>
      <c r="B111" s="134">
        <v>-960363816</v>
      </c>
      <c r="C111" s="135">
        <v>-932602603</v>
      </c>
      <c r="D111" s="113"/>
      <c r="E111" s="113"/>
    </row>
    <row r="112" spans="1:5" x14ac:dyDescent="0.25">
      <c r="A112" s="203" t="s">
        <v>299</v>
      </c>
      <c r="B112" s="115">
        <f>+B113+B114</f>
        <v>4866944528</v>
      </c>
      <c r="C112" s="115">
        <f>+C113+C114</f>
        <v>5075883844</v>
      </c>
      <c r="D112" s="190"/>
      <c r="E112" s="113"/>
    </row>
    <row r="113" spans="1:5" x14ac:dyDescent="0.25">
      <c r="A113" s="202" t="s">
        <v>277</v>
      </c>
      <c r="B113" s="134">
        <v>5163867192</v>
      </c>
      <c r="C113" s="135">
        <v>5396077815</v>
      </c>
      <c r="D113" s="190"/>
      <c r="E113" s="113"/>
    </row>
    <row r="114" spans="1:5" x14ac:dyDescent="0.25">
      <c r="A114" s="202" t="s">
        <v>264</v>
      </c>
      <c r="B114" s="134">
        <v>-296922664</v>
      </c>
      <c r="C114" s="135">
        <v>-320193971</v>
      </c>
      <c r="D114" s="120"/>
      <c r="E114" s="113"/>
    </row>
    <row r="115" spans="1:5" x14ac:dyDescent="0.25">
      <c r="A115" s="203" t="s">
        <v>298</v>
      </c>
      <c r="B115" s="115">
        <f>+B116+B117</f>
        <v>3192134584</v>
      </c>
      <c r="C115" s="115">
        <f>+C116+C117</f>
        <v>3461328016</v>
      </c>
      <c r="D115" s="190"/>
      <c r="E115" s="120"/>
    </row>
    <row r="116" spans="1:5" x14ac:dyDescent="0.25">
      <c r="A116" s="202" t="s">
        <v>277</v>
      </c>
      <c r="B116" s="134">
        <v>3198303415</v>
      </c>
      <c r="C116" s="135">
        <v>3468621555</v>
      </c>
      <c r="D116" s="119"/>
      <c r="E116" s="120"/>
    </row>
    <row r="117" spans="1:5" x14ac:dyDescent="0.25">
      <c r="A117" s="202" t="s">
        <v>264</v>
      </c>
      <c r="B117" s="134">
        <v>-6168831</v>
      </c>
      <c r="C117" s="135">
        <v>-7293539</v>
      </c>
      <c r="D117" s="113"/>
      <c r="E117" s="113"/>
    </row>
    <row r="118" spans="1:5" x14ac:dyDescent="0.25">
      <c r="A118" s="199"/>
      <c r="B118" s="115"/>
      <c r="C118" s="115"/>
      <c r="D118" s="113"/>
      <c r="E118" s="113"/>
    </row>
    <row r="119" spans="1:5" x14ac:dyDescent="0.25">
      <c r="A119" s="132" t="s">
        <v>307</v>
      </c>
      <c r="B119" s="134">
        <v>-116708983</v>
      </c>
      <c r="C119" s="200">
        <v>0</v>
      </c>
      <c r="D119" s="113"/>
      <c r="E119" s="113"/>
    </row>
    <row r="120" spans="1:5" x14ac:dyDescent="0.25">
      <c r="A120" s="132" t="s">
        <v>308</v>
      </c>
      <c r="B120" s="175">
        <v>0</v>
      </c>
      <c r="C120" s="135">
        <v>-145938366</v>
      </c>
      <c r="D120" s="113"/>
      <c r="E120" s="113"/>
    </row>
    <row r="121" spans="1:5" x14ac:dyDescent="0.25">
      <c r="A121" s="132" t="s">
        <v>309</v>
      </c>
      <c r="B121" s="175">
        <v>0</v>
      </c>
      <c r="C121" s="135">
        <v>-7493627</v>
      </c>
      <c r="D121" s="113"/>
      <c r="E121" s="113"/>
    </row>
    <row r="122" spans="1:5" ht="13.8" thickBot="1" x14ac:dyDescent="0.3">
      <c r="A122" s="132" t="s">
        <v>262</v>
      </c>
      <c r="B122" s="101">
        <v>-39172874</v>
      </c>
      <c r="C122" s="135">
        <v>-33323926</v>
      </c>
      <c r="D122" s="113"/>
      <c r="E122" s="113"/>
    </row>
    <row r="123" spans="1:5" ht="13.8" thickBot="1" x14ac:dyDescent="0.3">
      <c r="A123" s="133" t="s">
        <v>280</v>
      </c>
      <c r="B123" s="108">
        <f>+B119+B122+B115+B112+B109+B106+B120+B121</f>
        <v>10914114988</v>
      </c>
      <c r="C123" s="108">
        <f>+C119+C122+C115+C112+C109+C106+C120+C121</f>
        <v>11965475252</v>
      </c>
      <c r="D123" s="190"/>
      <c r="E123" s="113"/>
    </row>
    <row r="124" spans="1:5" x14ac:dyDescent="0.25">
      <c r="B124" s="96"/>
      <c r="C124" s="96"/>
      <c r="D124" s="113"/>
      <c r="E124" s="113"/>
    </row>
    <row r="125" spans="1:5" x14ac:dyDescent="0.25">
      <c r="D125" s="113"/>
      <c r="E125" s="113"/>
    </row>
    <row r="126" spans="1:5" ht="13.8" thickBot="1" x14ac:dyDescent="0.3">
      <c r="A126" s="124" t="s">
        <v>265</v>
      </c>
      <c r="B126" s="96"/>
      <c r="C126" s="104" t="s">
        <v>237</v>
      </c>
      <c r="D126" s="113"/>
      <c r="E126" s="113"/>
    </row>
    <row r="127" spans="1:5" ht="13.8" thickBot="1" x14ac:dyDescent="0.3">
      <c r="A127" s="167" t="s">
        <v>283</v>
      </c>
      <c r="B127" s="114" t="s">
        <v>303</v>
      </c>
      <c r="C127" s="114" t="s">
        <v>311</v>
      </c>
      <c r="D127" s="113"/>
      <c r="E127" s="113"/>
    </row>
    <row r="128" spans="1:5" x14ac:dyDescent="0.25">
      <c r="A128" s="174" t="s">
        <v>227</v>
      </c>
      <c r="B128" s="134">
        <v>1198016694</v>
      </c>
      <c r="C128" s="134">
        <v>1330604293</v>
      </c>
      <c r="D128" s="112"/>
      <c r="E128" s="113"/>
    </row>
    <row r="129" spans="1:7" x14ac:dyDescent="0.25">
      <c r="A129" s="174" t="s">
        <v>228</v>
      </c>
      <c r="B129" s="134">
        <v>3891544698</v>
      </c>
      <c r="C129" s="134">
        <v>4158146250</v>
      </c>
      <c r="D129" s="112"/>
      <c r="E129" s="112"/>
      <c r="F129" s="155"/>
      <c r="G129" s="156"/>
    </row>
    <row r="130" spans="1:7" x14ac:dyDescent="0.25">
      <c r="A130" s="174" t="s">
        <v>229</v>
      </c>
      <c r="B130" s="134">
        <v>9150703429</v>
      </c>
      <c r="C130" s="134">
        <v>9225610482</v>
      </c>
      <c r="D130" s="112"/>
      <c r="E130" s="113"/>
    </row>
    <row r="131" spans="1:7" ht="13.8" thickBot="1" x14ac:dyDescent="0.3">
      <c r="A131" s="174" t="s">
        <v>266</v>
      </c>
      <c r="B131" s="134">
        <v>894135683</v>
      </c>
      <c r="C131" s="134">
        <v>1294150143</v>
      </c>
      <c r="D131" s="112"/>
      <c r="E131" s="113"/>
    </row>
    <row r="132" spans="1:7" ht="13.8" thickBot="1" x14ac:dyDescent="0.3">
      <c r="A132" s="129" t="s">
        <v>242</v>
      </c>
      <c r="B132" s="108">
        <f>SUM(B128:B131)</f>
        <v>15134400504</v>
      </c>
      <c r="C132" s="108">
        <f>SUM(C128:C131)</f>
        <v>16008511168</v>
      </c>
      <c r="D132" s="113"/>
      <c r="E132" s="112"/>
      <c r="F132" s="112"/>
      <c r="G132" s="157"/>
    </row>
    <row r="133" spans="1:7" x14ac:dyDescent="0.25">
      <c r="B133" s="96"/>
      <c r="C133" s="96"/>
      <c r="D133" s="113"/>
      <c r="E133" s="113"/>
    </row>
    <row r="134" spans="1:7" x14ac:dyDescent="0.25">
      <c r="D134" s="113"/>
      <c r="E134" s="113"/>
    </row>
    <row r="135" spans="1:7" ht="13.8" thickBot="1" x14ac:dyDescent="0.3">
      <c r="A135" s="123" t="s">
        <v>267</v>
      </c>
      <c r="C135" s="104" t="s">
        <v>237</v>
      </c>
      <c r="D135" s="113"/>
      <c r="E135" s="113"/>
    </row>
    <row r="136" spans="1:7" ht="13.8" thickBot="1" x14ac:dyDescent="0.3">
      <c r="A136" s="166" t="s">
        <v>282</v>
      </c>
      <c r="B136" s="114" t="s">
        <v>303</v>
      </c>
      <c r="C136" s="114" t="s">
        <v>311</v>
      </c>
      <c r="D136" s="113"/>
      <c r="E136" s="113"/>
    </row>
    <row r="137" spans="1:7" ht="12.75" customHeight="1" x14ac:dyDescent="0.25">
      <c r="A137" s="174" t="s">
        <v>230</v>
      </c>
      <c r="B137" s="134">
        <v>656196151</v>
      </c>
      <c r="C137" s="134">
        <v>624110359</v>
      </c>
      <c r="D137" s="113"/>
      <c r="E137" s="113"/>
    </row>
    <row r="138" spans="1:7" ht="12.75" customHeight="1" x14ac:dyDescent="0.25">
      <c r="A138" s="131" t="s">
        <v>231</v>
      </c>
      <c r="B138" s="175">
        <v>0</v>
      </c>
      <c r="C138" s="175">
        <v>0</v>
      </c>
      <c r="D138" s="113"/>
      <c r="E138" s="113"/>
    </row>
    <row r="139" spans="1:7" ht="12.75" customHeight="1" x14ac:dyDescent="0.25">
      <c r="A139" s="174" t="s">
        <v>268</v>
      </c>
      <c r="B139" s="175">
        <v>0</v>
      </c>
      <c r="C139" s="134">
        <v>4300000</v>
      </c>
      <c r="D139" s="113"/>
      <c r="E139" s="113"/>
    </row>
    <row r="140" spans="1:7" ht="12.75" customHeight="1" x14ac:dyDescent="0.25">
      <c r="A140" s="174" t="s">
        <v>269</v>
      </c>
      <c r="B140" s="134">
        <v>20286850</v>
      </c>
      <c r="C140" s="134">
        <v>36897885</v>
      </c>
      <c r="D140" s="113"/>
      <c r="E140" s="113"/>
    </row>
    <row r="141" spans="1:7" ht="12.75" customHeight="1" thickBot="1" x14ac:dyDescent="0.3">
      <c r="A141" s="174" t="s">
        <v>270</v>
      </c>
      <c r="B141" s="134">
        <v>-4225170</v>
      </c>
      <c r="C141" s="134">
        <v>-3877162</v>
      </c>
      <c r="D141" s="113"/>
      <c r="E141" s="113"/>
    </row>
    <row r="142" spans="1:7" ht="13.8" thickBot="1" x14ac:dyDescent="0.3">
      <c r="A142" s="133" t="s">
        <v>242</v>
      </c>
      <c r="B142" s="108">
        <f>SUM(B137:B141)</f>
        <v>672257831</v>
      </c>
      <c r="C142" s="108">
        <f>SUM(C137:C141)</f>
        <v>661431082</v>
      </c>
      <c r="D142" s="191"/>
      <c r="E142" s="113"/>
    </row>
    <row r="143" spans="1:7" x14ac:dyDescent="0.25">
      <c r="B143" s="96"/>
      <c r="C143" s="96"/>
      <c r="D143" s="113"/>
      <c r="E143" s="113"/>
    </row>
    <row r="144" spans="1:7" x14ac:dyDescent="0.25">
      <c r="D144" s="113"/>
      <c r="E144" s="113"/>
    </row>
    <row r="145" spans="1:5" ht="13.8" thickBot="1" x14ac:dyDescent="0.3">
      <c r="A145" s="123" t="s">
        <v>271</v>
      </c>
      <c r="C145" s="104" t="s">
        <v>237</v>
      </c>
      <c r="D145" s="113"/>
      <c r="E145" s="113"/>
    </row>
    <row r="146" spans="1:5" ht="13.8" thickBot="1" x14ac:dyDescent="0.3">
      <c r="A146" s="166" t="s">
        <v>281</v>
      </c>
      <c r="B146" s="114" t="s">
        <v>303</v>
      </c>
      <c r="C146" s="114" t="s">
        <v>311</v>
      </c>
      <c r="D146" s="113"/>
      <c r="E146" s="113"/>
    </row>
    <row r="147" spans="1:5" ht="12.75" customHeight="1" x14ac:dyDescent="0.25">
      <c r="A147" s="131" t="s">
        <v>232</v>
      </c>
      <c r="B147" s="134">
        <v>1786812843</v>
      </c>
      <c r="C147" s="134">
        <v>1809857319</v>
      </c>
      <c r="D147" s="112"/>
      <c r="E147" s="112"/>
    </row>
    <row r="148" spans="1:5" ht="12.75" customHeight="1" x14ac:dyDescent="0.25">
      <c r="A148" s="174" t="s">
        <v>233</v>
      </c>
      <c r="B148" s="134">
        <v>48664624</v>
      </c>
      <c r="C148" s="134">
        <v>51910770</v>
      </c>
      <c r="D148" s="113"/>
      <c r="E148" s="113"/>
    </row>
    <row r="149" spans="1:5" ht="12.75" customHeight="1" x14ac:dyDescent="0.25">
      <c r="A149" s="174" t="s">
        <v>272</v>
      </c>
      <c r="B149" s="134">
        <v>25171072</v>
      </c>
      <c r="C149" s="134">
        <v>33239377</v>
      </c>
      <c r="D149" s="113"/>
      <c r="E149" s="113"/>
    </row>
    <row r="150" spans="1:5" ht="12.75" customHeight="1" thickBot="1" x14ac:dyDescent="0.3">
      <c r="A150" s="174" t="s">
        <v>234</v>
      </c>
      <c r="B150" s="134">
        <v>226233951</v>
      </c>
      <c r="C150" s="134">
        <v>218557359</v>
      </c>
      <c r="D150" s="113"/>
      <c r="E150" s="113"/>
    </row>
    <row r="151" spans="1:5" ht="13.8" thickBot="1" x14ac:dyDescent="0.3">
      <c r="A151" s="133" t="s">
        <v>242</v>
      </c>
      <c r="B151" s="108">
        <f>SUM(B147:B150)</f>
        <v>2086882490</v>
      </c>
      <c r="C151" s="108">
        <f>SUM(C147:C150)</f>
        <v>2113564825</v>
      </c>
      <c r="D151" s="113"/>
      <c r="E151" s="113"/>
    </row>
    <row r="152" spans="1:5" x14ac:dyDescent="0.25">
      <c r="B152" s="96"/>
      <c r="C152" s="96"/>
      <c r="D152" s="113"/>
      <c r="E152" s="113"/>
    </row>
    <row r="153" spans="1:5" x14ac:dyDescent="0.25">
      <c r="B153" s="117"/>
      <c r="C153" s="117"/>
      <c r="D153" s="113"/>
      <c r="E153" s="113"/>
    </row>
    <row r="154" spans="1:5" x14ac:dyDescent="0.25">
      <c r="D154" s="119"/>
      <c r="E154" s="113"/>
    </row>
    <row r="155" spans="1:5" x14ac:dyDescent="0.25">
      <c r="A155" s="121"/>
      <c r="B155" s="112"/>
      <c r="C155" s="112"/>
      <c r="D155" s="113"/>
      <c r="E155" s="113"/>
    </row>
    <row r="156" spans="1:5" x14ac:dyDescent="0.25">
      <c r="A156" s="121"/>
      <c r="B156" s="112"/>
      <c r="C156" s="112"/>
      <c r="D156" s="113"/>
      <c r="E156" s="113"/>
    </row>
    <row r="157" spans="1:5" x14ac:dyDescent="0.25">
      <c r="A157" s="121"/>
      <c r="B157" s="112"/>
      <c r="C157" s="112"/>
      <c r="D157" s="113"/>
      <c r="E157" s="113"/>
    </row>
    <row r="158" spans="1:5" x14ac:dyDescent="0.25">
      <c r="A158" s="121"/>
      <c r="B158" s="112"/>
      <c r="C158" s="112"/>
      <c r="D158" s="190"/>
      <c r="E158" s="113"/>
    </row>
    <row r="159" spans="1:5" x14ac:dyDescent="0.25">
      <c r="A159" s="121"/>
      <c r="B159" s="112"/>
      <c r="C159" s="112"/>
      <c r="D159" s="113"/>
      <c r="E159" s="113"/>
    </row>
    <row r="160" spans="1:5" x14ac:dyDescent="0.25">
      <c r="A160" s="121"/>
      <c r="B160" s="112"/>
      <c r="C160" s="112"/>
      <c r="D160" s="113"/>
      <c r="E160" s="113"/>
    </row>
    <row r="161" spans="1:5" x14ac:dyDescent="0.25">
      <c r="A161" s="121"/>
      <c r="B161" s="112"/>
      <c r="C161" s="112"/>
      <c r="D161" s="113"/>
      <c r="E161" s="113"/>
    </row>
    <row r="162" spans="1:5" x14ac:dyDescent="0.25">
      <c r="A162" s="121"/>
      <c r="B162" s="112"/>
      <c r="C162" s="112"/>
      <c r="D162" s="113"/>
      <c r="E162" s="113"/>
    </row>
    <row r="163" spans="1:5" x14ac:dyDescent="0.25">
      <c r="A163" s="121"/>
      <c r="B163" s="112"/>
      <c r="C163" s="112"/>
      <c r="D163" s="113"/>
      <c r="E163" s="113"/>
    </row>
    <row r="164" spans="1:5" x14ac:dyDescent="0.25">
      <c r="A164" s="121"/>
      <c r="B164" s="112"/>
      <c r="C164" s="112"/>
      <c r="D164" s="113"/>
      <c r="E164" s="113"/>
    </row>
    <row r="165" spans="1:5" x14ac:dyDescent="0.25">
      <c r="A165" s="121"/>
      <c r="B165" s="112"/>
      <c r="C165" s="112"/>
      <c r="D165" s="113"/>
      <c r="E165" s="113"/>
    </row>
    <row r="166" spans="1:5" x14ac:dyDescent="0.25">
      <c r="A166" s="121"/>
      <c r="B166" s="112"/>
      <c r="C166" s="112"/>
      <c r="D166" s="113"/>
      <c r="E166" s="113"/>
    </row>
    <row r="167" spans="1:5" x14ac:dyDescent="0.25">
      <c r="D167" s="113"/>
      <c r="E167" s="113"/>
    </row>
    <row r="168" spans="1:5" x14ac:dyDescent="0.25">
      <c r="D168" s="113"/>
      <c r="E168" s="113"/>
    </row>
    <row r="169" spans="1:5" x14ac:dyDescent="0.25">
      <c r="D169" s="113"/>
      <c r="E169" s="113"/>
    </row>
    <row r="170" spans="1:5" x14ac:dyDescent="0.25">
      <c r="D170" s="113"/>
      <c r="E170" s="113"/>
    </row>
    <row r="171" spans="1:5" x14ac:dyDescent="0.25">
      <c r="D171" s="113"/>
      <c r="E171" s="113"/>
    </row>
    <row r="172" spans="1:5" x14ac:dyDescent="0.25">
      <c r="D172" s="113"/>
      <c r="E172" s="113"/>
    </row>
    <row r="173" spans="1:5" x14ac:dyDescent="0.25">
      <c r="D173" s="113"/>
      <c r="E173" s="113"/>
    </row>
    <row r="174" spans="1:5" x14ac:dyDescent="0.25">
      <c r="D174" s="113"/>
      <c r="E174" s="113"/>
    </row>
    <row r="175" spans="1:5" x14ac:dyDescent="0.25">
      <c r="D175" s="113"/>
      <c r="E175" s="113"/>
    </row>
    <row r="176" spans="1:5" x14ac:dyDescent="0.25">
      <c r="D176" s="113"/>
      <c r="E176" s="113"/>
    </row>
    <row r="177" spans="4:5" x14ac:dyDescent="0.25">
      <c r="D177" s="113"/>
      <c r="E177" s="113"/>
    </row>
    <row r="178" spans="4:5" x14ac:dyDescent="0.25">
      <c r="D178" s="113"/>
      <c r="E178" s="113"/>
    </row>
    <row r="179" spans="4:5" x14ac:dyDescent="0.25">
      <c r="D179" s="113"/>
      <c r="E179" s="113"/>
    </row>
    <row r="180" spans="4:5" x14ac:dyDescent="0.25">
      <c r="D180" s="113"/>
      <c r="E180" s="113"/>
    </row>
    <row r="181" spans="4:5" x14ac:dyDescent="0.25">
      <c r="D181" s="113"/>
      <c r="E181" s="113"/>
    </row>
    <row r="182" spans="4:5" x14ac:dyDescent="0.25">
      <c r="D182" s="113"/>
      <c r="E182" s="113"/>
    </row>
    <row r="183" spans="4:5" x14ac:dyDescent="0.25">
      <c r="D183" s="113"/>
      <c r="E183" s="113"/>
    </row>
    <row r="184" spans="4:5" x14ac:dyDescent="0.25">
      <c r="D184" s="113"/>
      <c r="E184" s="113"/>
    </row>
    <row r="185" spans="4:5" x14ac:dyDescent="0.25">
      <c r="D185" s="113"/>
      <c r="E185" s="113"/>
    </row>
    <row r="186" spans="4:5" x14ac:dyDescent="0.25">
      <c r="D186" s="113"/>
      <c r="E186" s="113"/>
    </row>
    <row r="187" spans="4:5" x14ac:dyDescent="0.25">
      <c r="D187" s="113"/>
      <c r="E187" s="113"/>
    </row>
    <row r="188" spans="4:5" x14ac:dyDescent="0.25">
      <c r="D188" s="113"/>
      <c r="E188" s="113"/>
    </row>
    <row r="189" spans="4:5" x14ac:dyDescent="0.25">
      <c r="D189" s="113"/>
      <c r="E189" s="113"/>
    </row>
    <row r="190" spans="4:5" x14ac:dyDescent="0.25">
      <c r="D190" s="113"/>
      <c r="E190" s="113"/>
    </row>
    <row r="191" spans="4:5" x14ac:dyDescent="0.25">
      <c r="D191" s="113"/>
      <c r="E191" s="113"/>
    </row>
    <row r="192" spans="4:5" x14ac:dyDescent="0.25">
      <c r="D192" s="113"/>
      <c r="E192" s="113"/>
    </row>
    <row r="193" spans="4:5" x14ac:dyDescent="0.25">
      <c r="D193" s="113"/>
      <c r="E193" s="113"/>
    </row>
    <row r="194" spans="4:5" x14ac:dyDescent="0.25">
      <c r="D194" s="113"/>
      <c r="E194" s="113"/>
    </row>
    <row r="195" spans="4:5" x14ac:dyDescent="0.25">
      <c r="D195" s="113"/>
      <c r="E195" s="113"/>
    </row>
    <row r="196" spans="4:5" x14ac:dyDescent="0.25">
      <c r="D196" s="113"/>
      <c r="E196" s="113"/>
    </row>
    <row r="197" spans="4:5" x14ac:dyDescent="0.25">
      <c r="D197" s="113"/>
      <c r="E197" s="113"/>
    </row>
    <row r="198" spans="4:5" x14ac:dyDescent="0.25">
      <c r="D198" s="113"/>
      <c r="E198" s="113"/>
    </row>
    <row r="199" spans="4:5" x14ac:dyDescent="0.25">
      <c r="D199" s="113"/>
      <c r="E199" s="113"/>
    </row>
    <row r="200" spans="4:5" x14ac:dyDescent="0.25">
      <c r="D200" s="113"/>
      <c r="E200" s="113"/>
    </row>
    <row r="201" spans="4:5" x14ac:dyDescent="0.25">
      <c r="D201" s="113"/>
      <c r="E201" s="113"/>
    </row>
    <row r="202" spans="4:5" x14ac:dyDescent="0.25">
      <c r="D202" s="113"/>
      <c r="E202" s="113"/>
    </row>
    <row r="203" spans="4:5" x14ac:dyDescent="0.25">
      <c r="D203" s="113"/>
      <c r="E203" s="113"/>
    </row>
    <row r="204" spans="4:5" x14ac:dyDescent="0.25">
      <c r="D204" s="113"/>
      <c r="E204" s="113"/>
    </row>
    <row r="205" spans="4:5" x14ac:dyDescent="0.25">
      <c r="D205" s="113"/>
      <c r="E205" s="113"/>
    </row>
    <row r="206" spans="4:5" x14ac:dyDescent="0.25">
      <c r="D206" s="113"/>
      <c r="E206" s="113"/>
    </row>
    <row r="207" spans="4:5" x14ac:dyDescent="0.25">
      <c r="D207" s="113"/>
      <c r="E207" s="113"/>
    </row>
    <row r="208" spans="4:5" x14ac:dyDescent="0.25">
      <c r="D208" s="113"/>
      <c r="E208" s="113"/>
    </row>
    <row r="209" spans="4:5" x14ac:dyDescent="0.25">
      <c r="D209" s="113"/>
      <c r="E209" s="113"/>
    </row>
    <row r="210" spans="4:5" x14ac:dyDescent="0.25">
      <c r="D210" s="113"/>
      <c r="E210" s="113"/>
    </row>
    <row r="211" spans="4:5" x14ac:dyDescent="0.25">
      <c r="D211" s="113"/>
      <c r="E211" s="113"/>
    </row>
    <row r="212" spans="4:5" x14ac:dyDescent="0.25">
      <c r="D212" s="113"/>
      <c r="E212" s="113"/>
    </row>
    <row r="213" spans="4:5" x14ac:dyDescent="0.25">
      <c r="D213" s="113"/>
      <c r="E213" s="113"/>
    </row>
    <row r="214" spans="4:5" x14ac:dyDescent="0.25">
      <c r="D214" s="113"/>
      <c r="E214" s="113"/>
    </row>
    <row r="215" spans="4:5" x14ac:dyDescent="0.25">
      <c r="D215" s="113"/>
      <c r="E215" s="113"/>
    </row>
    <row r="216" spans="4:5" x14ac:dyDescent="0.25">
      <c r="D216" s="113"/>
      <c r="E216" s="113"/>
    </row>
    <row r="217" spans="4:5" x14ac:dyDescent="0.25">
      <c r="D217" s="113"/>
      <c r="E217" s="113"/>
    </row>
    <row r="218" spans="4:5" x14ac:dyDescent="0.25">
      <c r="D218" s="113"/>
      <c r="E218" s="113"/>
    </row>
  </sheetData>
  <mergeCells count="21">
    <mergeCell ref="B63:C63"/>
    <mergeCell ref="D63:E63"/>
    <mergeCell ref="B35:C35"/>
    <mergeCell ref="D35:E35"/>
    <mergeCell ref="B43:C43"/>
    <mergeCell ref="D43:E43"/>
    <mergeCell ref="B53:C53"/>
    <mergeCell ref="D53:E53"/>
    <mergeCell ref="B8:C8"/>
    <mergeCell ref="D8:E8"/>
    <mergeCell ref="B17:C17"/>
    <mergeCell ref="D17:E17"/>
    <mergeCell ref="B25:C25"/>
    <mergeCell ref="D25:E25"/>
    <mergeCell ref="A35:A36"/>
    <mergeCell ref="A25:A26"/>
    <mergeCell ref="A17:A18"/>
    <mergeCell ref="A8:A9"/>
    <mergeCell ref="A63:A64"/>
    <mergeCell ref="A53:A54"/>
    <mergeCell ref="A43:A44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69" max="4" man="1"/>
  </rowBreaks>
  <ignoredErrors>
    <ignoredError sqref="C21:E21 B21 B31:E31 B39:E39 B67:E67 B74:C74 B80:C80 B89:C89 B101:C101 B106 B132:C132 B142:C142 B151:C151 B118 B115 B112 B109 B123:C123 C106 C73 C115 C112 C109 C118 C13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OPĆI PODACI</vt:lpstr>
      <vt:lpstr>BILANCA</vt:lpstr>
      <vt:lpstr>RDG</vt:lpstr>
      <vt:lpstr>NT_I</vt:lpstr>
      <vt:lpstr>PK</vt:lpstr>
      <vt:lpstr>Bilješke</vt:lpstr>
      <vt:lpstr>BILANCA!Print_Area</vt:lpstr>
      <vt:lpstr>Bilješke!Print_Area</vt:lpstr>
      <vt:lpstr>NT_I!Print_Area</vt:lpstr>
      <vt:lpstr>'OPĆI PODACI'!Print_Area</vt:lpstr>
      <vt:lpstr>PK!Print_Area</vt:lpstr>
      <vt:lpstr>RDG!Print_Area</vt:lpstr>
      <vt:lpstr>Bilješke!Print_Titles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2017-04-26T12:42:18Z</cp:lastPrinted>
  <dcterms:created xsi:type="dcterms:W3CDTF">2008-10-17T11:51:54Z</dcterms:created>
  <dcterms:modified xsi:type="dcterms:W3CDTF">2018-07-24T20:38:13Z</dcterms:modified>
</cp:coreProperties>
</file>