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18\HANFA - KR\"/>
    </mc:Choice>
  </mc:AlternateContent>
  <workbookProtection workbookPassword="CA29" lockStructure="1"/>
  <bookViews>
    <workbookView xWindow="0" yWindow="0" windowWidth="25200" windowHeight="11985" activeTab="3"/>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calcOnSave="0"/>
</workbook>
</file>

<file path=xl/calcChain.xml><?xml version="1.0" encoding="utf-8"?>
<calcChain xmlns="http://schemas.openxmlformats.org/spreadsheetml/2006/main">
  <c r="C50" i="24" l="1"/>
  <c r="B50" i="24"/>
  <c r="C21" i="24"/>
  <c r="B21" i="24"/>
  <c r="C13" i="24"/>
  <c r="B13" i="24"/>
  <c r="I77" i="18" l="1"/>
  <c r="H77" i="18"/>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E26" i="22"/>
  <c r="F9" i="22"/>
  <c r="G9" i="22"/>
  <c r="H9" i="22"/>
  <c r="I9" i="22"/>
  <c r="I26" i="22" s="1"/>
  <c r="J9" i="22"/>
  <c r="J26" i="22" s="1"/>
  <c r="K9" i="22"/>
  <c r="K26" i="22" s="1"/>
  <c r="L9" i="22"/>
  <c r="L26" i="22" s="1"/>
  <c r="M9" i="22"/>
  <c r="M26" i="22" s="1"/>
  <c r="N9" i="22"/>
  <c r="O9" i="22"/>
  <c r="O26" i="22" s="1"/>
  <c r="P9" i="22"/>
  <c r="P26" i="22" s="1"/>
  <c r="Q9" i="22"/>
  <c r="Q26" i="22" s="1"/>
  <c r="F26" i="22"/>
  <c r="G26" i="22"/>
  <c r="H26" i="22"/>
  <c r="N26" i="22"/>
  <c r="E9" i="22"/>
  <c r="I59" i="21"/>
  <c r="H59" i="21"/>
  <c r="I51" i="21"/>
  <c r="H51" i="21"/>
  <c r="H44" i="21"/>
  <c r="I44" i="21"/>
  <c r="I57" i="19"/>
  <c r="H57" i="19"/>
  <c r="I45" i="19"/>
  <c r="H45" i="19"/>
  <c r="I39" i="19"/>
  <c r="I43" i="19" s="1"/>
  <c r="H39" i="19"/>
  <c r="H43" i="19" s="1"/>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4" i="19"/>
  <c r="I66" i="19" s="1"/>
  <c r="I68" i="19" s="1"/>
  <c r="H44" i="19"/>
  <c r="H66" i="19" s="1"/>
  <c r="H68" i="19" s="1"/>
</calcChain>
</file>

<file path=xl/sharedStrings.xml><?xml version="1.0" encoding="utf-8"?>
<sst xmlns="http://schemas.openxmlformats.org/spreadsheetml/2006/main" count="464" uniqueCount="382">
  <si>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</si>
  <si>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</si>
  <si>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</si>
  <si>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</si>
  <si>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</si>
  <si>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</si>
  <si>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</si>
  <si>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</si>
  <si>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</si>
  <si>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</si>
  <si>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</si>
  <si>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</si>
  <si>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</si>
  <si>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</si>
  <si>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</si>
  <si>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</si>
  <si>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</si>
  <si>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</si>
  <si>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</si>
  <si>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</si>
  <si>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</si>
  <si>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</si>
  <si>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</si>
  <si>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</si>
  <si>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</si>
  <si>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</si>
  <si>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</si>
  <si>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</si>
  <si>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</si>
  <si>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</si>
  <si>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</si>
  <si>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</si>
  <si>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</si>
  <si>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</si>
  <si>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</si>
  <si>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</si>
  <si>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</si>
  <si>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</si>
  <si>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</si>
  <si>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</si>
  <si>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</si>
  <si>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</si>
  <si>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</si>
  <si>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</si>
  <si>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</si>
  <si>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</si>
  <si>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</si>
  <si>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</si>
  <si>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</si>
  <si>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</si>
  <si>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</si>
  <si>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</si>
  <si>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</si>
  <si>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</si>
  <si>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</si>
  <si>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</si>
  <si>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</si>
  <si>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</si>
  <si>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</si>
  <si>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</si>
  <si>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</si>
  <si>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</si>
  <si>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</si>
  <si>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</si>
  <si>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</si>
  <si>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</si>
  <si>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</si>
  <si>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</si>
  <si>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</si>
  <si>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</si>
  <si>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</si>
  <si>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</si>
  <si>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</si>
  <si>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</si>
  <si>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</si>
  <si>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</si>
  <si>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</si>
  <si>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</si>
  <si>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</si>
  <si>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</si>
  <si>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</si>
  <si>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</si>
  <si>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</si>
  <si>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</si>
  <si>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</si>
  <si>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</si>
  <si>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</si>
  <si>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</si>
  <si>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</si>
  <si>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</si>
  <si>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</si>
  <si>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</si>
  <si>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</si>
  <si>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</si>
  <si>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</si>
  <si>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</si>
  <si>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</si>
  <si>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</si>
  <si>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</si>
  <si>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</si>
  <si>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</si>
  <si>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</si>
  <si>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</si>
  <si>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</si>
  <si>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</si>
  <si>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</si>
  <si>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</si>
  <si>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</si>
  <si>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</si>
  <si>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</si>
  <si>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</si>
  <si>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</si>
  <si>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</si>
  <si>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</si>
  <si>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</si>
  <si>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</si>
  <si>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</si>
  <si>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</si>
  <si>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</si>
  <si>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</si>
  <si>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</si>
  <si>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</si>
  <si>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</si>
  <si>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</si>
  <si>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</si>
  <si>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</si>
  <si>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</si>
  <si>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</si>
  <si>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</si>
  <si>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</si>
  <si>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</si>
  <si>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</si>
  <si>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</si>
  <si>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</si>
  <si>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</si>
  <si>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</si>
  <si>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</si>
  <si>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</si>
  <si>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</si>
  <si>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</si>
  <si>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</si>
  <si>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</si>
  <si>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</si>
  <si>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</si>
  <si>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</si>
  <si>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</si>
  <si>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</si>
  <si>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</si>
  <si>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</si>
  <si>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</si>
  <si>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</si>
  <si>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</si>
  <si>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</si>
  <si>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</si>
  <si>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</si>
  <si>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</si>
  <si>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</si>
  <si>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</si>
  <si>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</si>
  <si>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</si>
  <si>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</si>
  <si>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</si>
  <si>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</si>
  <si>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</si>
  <si>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</si>
  <si>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</si>
  <si>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</si>
  <si>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</si>
  <si>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</si>
  <si>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</si>
  <si>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</si>
  <si>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</si>
  <si>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</si>
  <si>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</si>
  <si>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</si>
  <si>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</si>
  <si>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</si>
  <si>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</si>
  <si>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</si>
  <si>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</si>
  <si>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</si>
  <si>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</si>
  <si>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</si>
  <si>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</si>
  <si>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</si>
  <si>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</si>
  <si>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</si>
  <si>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</si>
  <si>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</si>
  <si>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</si>
  <si>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</si>
  <si>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</si>
  <si>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</si>
  <si>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</si>
  <si>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</si>
  <si>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</si>
  <si>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</si>
  <si>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</si>
  <si>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</si>
  <si>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</si>
  <si>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</si>
  <si>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</si>
  <si>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</si>
  <si>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</si>
  <si>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</si>
  <si>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</si>
  <si>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</si>
  <si>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</si>
  <si>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</si>
  <si>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</si>
  <si>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</si>
  <si>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</si>
  <si>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</si>
  <si>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</si>
  <si>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</si>
  <si>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</si>
  <si>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</si>
  <si>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</si>
  <si>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</si>
  <si>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</si>
  <si>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</si>
  <si>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</si>
  <si>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</si>
  <si>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</si>
  <si>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</si>
  <si>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</si>
  <si>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</si>
  <si>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</si>
  <si>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</si>
  <si>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</si>
  <si>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</si>
  <si>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</si>
  <si>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</si>
  <si>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</si>
  <si>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</si>
  <si>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</si>
  <si>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</si>
  <si>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</si>
  <si>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</si>
  <si>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</si>
  <si>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</si>
  <si>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</si>
  <si>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</si>
  <si>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</si>
  <si>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</si>
  <si>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</si>
  <si>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</si>
  <si>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</si>
  <si>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</si>
  <si>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</si>
  <si>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</si>
  <si>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</si>
  <si>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</si>
  <si>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</si>
  <si>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</si>
  <si>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</si>
  <si>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</si>
  <si>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</si>
  <si>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</si>
  <si>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</si>
  <si>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</si>
  <si>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</si>
  <si>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</si>
  <si>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</si>
  <si>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</si>
  <si>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</si>
  <si>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</si>
  <si>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</si>
  <si>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</si>
  <si>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</si>
  <si>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</si>
  <si>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</si>
  <si>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</si>
  <si>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</si>
  <si>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</si>
  <si>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</si>
  <si>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</si>
  <si>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</si>
  <si>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080010698</t>
  </si>
  <si>
    <t>87939104217</t>
  </si>
  <si>
    <t xml:space="preserve">HRVATSKA POŠTANSKA BANKA  D.D. </t>
  </si>
  <si>
    <t>ZAGREB</t>
  </si>
  <si>
    <t>JURIŠIĆEVA 4</t>
  </si>
  <si>
    <t>hpb@hpb.hr</t>
  </si>
  <si>
    <t>stanje na dan 31.12.2018.</t>
  </si>
  <si>
    <t>Obveznik: HRVATSKA POŠTANSKA BANKA DD</t>
  </si>
  <si>
    <t>Obveznik: HRVATSKA POŠTANSKA BANKA D.D.</t>
  </si>
  <si>
    <t>u razdoblju 01.01.2018 do 31.12.2018</t>
  </si>
  <si>
    <t>HPB-Stambena Štedionica d.d.</t>
  </si>
  <si>
    <t>Savska 58, 10000 Zagreb</t>
  </si>
  <si>
    <t>02068001</t>
  </si>
  <si>
    <t>HPB Invest d.o.o.</t>
  </si>
  <si>
    <t>HPB-nekretnine d.o.o.</t>
  </si>
  <si>
    <t>Strojarska 20, 10000 Zagreb</t>
  </si>
  <si>
    <t>Amruševa 8, 10000 Zagreb</t>
  </si>
  <si>
    <t>01972278</t>
  </si>
  <si>
    <t>01972260</t>
  </si>
  <si>
    <t>HRVATSKA</t>
  </si>
  <si>
    <t>529900D5G4V6THXC5P79</t>
  </si>
  <si>
    <t>www.hpb.hr</t>
  </si>
  <si>
    <t>Jadranska banka d.d.</t>
  </si>
  <si>
    <t>Ante Starčevića 4, 
22000 Šibenik</t>
  </si>
  <si>
    <t>03019349</t>
  </si>
  <si>
    <t>Tea Bažant</t>
  </si>
  <si>
    <t>014804670</t>
  </si>
  <si>
    <t>tea.bazant@hpb.hr</t>
  </si>
  <si>
    <t>ERNST &amp; YOUNG d.o.o.</t>
  </si>
  <si>
    <t>Zvonimir Madunić</t>
  </si>
  <si>
    <t>319</t>
  </si>
  <si>
    <t>Bilješke uz financijske izvještaje</t>
  </si>
  <si>
    <t>1) KAMATNI PRIHODI</t>
  </si>
  <si>
    <t>u HRK</t>
  </si>
  <si>
    <t>Prethodno razdoblje 01.01. - 31.12.2017.</t>
  </si>
  <si>
    <t>Tekuće razdoblje 01.01. - 31.12.2018.</t>
  </si>
  <si>
    <t>Kumulativno</t>
  </si>
  <si>
    <t xml:space="preserve">Ukupno </t>
  </si>
  <si>
    <t>3) PRIHODI OD PROVIZIJA I NAKNADA</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</si>
  <si>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</si>
  <si>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</si>
  <si>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</si>
  <si>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</si>
  <si>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4) TROŠKOVI PROVIZIJA I NAKNADA</t>
  </si>
  <si>
    <t>Provizije i naknade na usluge platnog prometa</t>
  </si>
  <si>
    <t>Vrijednosnim papirima</t>
  </si>
  <si>
    <t>Devizama</t>
  </si>
  <si>
    <t>Kunskom gotovinom</t>
  </si>
  <si>
    <t>Derivativima</t>
  </si>
  <si>
    <t>UKUPNO</t>
  </si>
  <si>
    <t>31.12.2017.</t>
  </si>
  <si>
    <t>31.12.2018.</t>
  </si>
  <si>
    <t>AOP 004</t>
  </si>
  <si>
    <t>Depoziti kod stranih bankarskih institucija</t>
  </si>
  <si>
    <t>Depoziti kod domaćih bankarskih institucija</t>
  </si>
  <si>
    <t>Odgođena naplaćena naknada</t>
  </si>
  <si>
    <t>Krediti financijskim institucijama</t>
  </si>
  <si>
    <t xml:space="preserve">Bruto krediti </t>
  </si>
  <si>
    <t>Ispravci vrijednosti</t>
  </si>
  <si>
    <t>Krediti trgovačkim društvima</t>
  </si>
  <si>
    <t>Krediti stanovništvu</t>
  </si>
  <si>
    <t xml:space="preserve">Ostali krediti </t>
  </si>
  <si>
    <t>Rezerve na skupnoj osnovi (A plasmani)</t>
  </si>
  <si>
    <t>Očekivani kreditni gubici (A1 i A2 izloženosti)</t>
  </si>
  <si>
    <t>Ostala vrijednosna usklađenja</t>
  </si>
  <si>
    <t>UKUPNI NETO KREDITI KLIJENTIMA</t>
  </si>
  <si>
    <t>Depoziti od financijskih institucija</t>
  </si>
  <si>
    <t>Depoziti od trgovačkih društava</t>
  </si>
  <si>
    <t>Depoziti od stanovništva</t>
  </si>
  <si>
    <t>Ostali depoziti</t>
  </si>
  <si>
    <t>Krediti primljeni od HBOR-a</t>
  </si>
  <si>
    <t>Krediti primljeni od banaka</t>
  </si>
  <si>
    <t>Odgođena plaćena naknada</t>
  </si>
  <si>
    <t>Obvezna pričuva kod HNB</t>
  </si>
  <si>
    <t>Depoziti kod financijskih institucija</t>
  </si>
  <si>
    <t>12) DEPOZITI</t>
  </si>
  <si>
    <t>AOP 044</t>
  </si>
  <si>
    <t>Obveze za kamate</t>
  </si>
  <si>
    <t>Financijska imovina po fer vrijednosti kroz ostalu sveobuhvatnu dobit</t>
  </si>
  <si>
    <t>Financijska imovina po amortiziranom trošku</t>
  </si>
  <si>
    <t>7) UMANJENJE VRIJEDNOSTI FINANCIJSKE IMOVINE KOJA NIJE MJERENA PO FER VRIJEDNOSTI KROZ RAČUN DOBITI ILI GUBITKA</t>
  </si>
  <si>
    <t>AOP 021</t>
  </si>
  <si>
    <t>6) ADMINISTRATIVNI RASHODI</t>
  </si>
  <si>
    <t>AOP 017</t>
  </si>
  <si>
    <t>Rashodi za zaposlenike</t>
  </si>
  <si>
    <t>Ostali administrativni rashodi</t>
  </si>
  <si>
    <t>AOP 001</t>
  </si>
  <si>
    <t>01.01. - 31.12.2017.</t>
  </si>
  <si>
    <t>01.01. - 31.12.2018.</t>
  </si>
  <si>
    <t xml:space="preserve">Financijska imovina koja se drži radi trgovanja </t>
  </si>
  <si>
    <t>Ostala imovina</t>
  </si>
  <si>
    <t>2) KAMATNI RASHODI</t>
  </si>
  <si>
    <t>AOP 002</t>
  </si>
  <si>
    <t xml:space="preserve"> 01.01. - 31.12.2017.</t>
  </si>
  <si>
    <t>Financijske obveze mjerene po amortiziranom trošku</t>
  </si>
  <si>
    <t>Ostale obveze</t>
  </si>
  <si>
    <t>Kamatni rashodi po imovini</t>
  </si>
  <si>
    <t>AOP 005</t>
  </si>
  <si>
    <t>AOP 006</t>
  </si>
  <si>
    <t xml:space="preserve">5) DOBIT/GUBITAK PO FINANCIJSKOJ IMOVINI </t>
  </si>
  <si>
    <t>AOP 007 &amp; 008</t>
  </si>
  <si>
    <t>9) DEPOZITI KOD BANKARSKIH INSTITUCIJA</t>
  </si>
  <si>
    <t>11) KREDITI KLIJENTIMA</t>
  </si>
  <si>
    <t>AOP 011 &amp; 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</si>
</sst>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
    <numFmt numFmtId="167" formatCode="#,##0.00;\(#,##0.00\)"/>
    <numFmt numFmtId="168" formatCode="_(* #,##0.00_);_(* \(#,##0.00\);_(* &quot;-&quot;??_);_(@_)"/>
    <numFmt numFmtId="169"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color indexed="8"/>
      <name val="Arial"/>
      <family val="2"/>
      <charset val="238"/>
    </font>
    <font>
      <b/>
      <sz val="9"/>
      <color indexed="8"/>
      <name val="Arial"/>
      <family val="2"/>
      <charset val="238"/>
    </font>
    <font>
      <i/>
      <sz val="9"/>
      <name val="Arial"/>
      <family val="2"/>
      <charset val="238"/>
    </font>
    <font>
      <i/>
      <sz val="8"/>
      <name val="Arial"/>
      <family val="2"/>
      <charset val="238"/>
    </font>
    <font>
      <sz val="9"/>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2" fillId="0" borderId="0">
      <alignment vertical="top"/>
    </xf>
    <xf numFmtId="0" fontId="6" fillId="0" borderId="0">
      <alignment vertical="top"/>
    </xf>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3" fillId="11" borderId="5" xfId="0" quotePrefix="1" applyFont="1" applyFill="1" applyBorder="1" applyAlignment="1" applyProtection="1">
      <alignment horizontal="center" vertical="center"/>
      <protection locked="0"/>
    </xf>
    <xf numFmtId="0" fontId="3" fillId="11" borderId="22" xfId="0" quotePrefix="1" applyFont="1" applyFill="1" applyBorder="1" applyAlignment="1" applyProtection="1">
      <alignment horizontal="center" vertical="center"/>
      <protection locked="0"/>
    </xf>
    <xf numFmtId="0" fontId="4" fillId="0" borderId="0" xfId="5" applyFont="1" applyFill="1">
      <alignment vertical="top"/>
    </xf>
    <xf numFmtId="166" fontId="4" fillId="0" borderId="0" xfId="5" applyNumberFormat="1" applyFont="1" applyFill="1" applyAlignment="1"/>
    <xf numFmtId="167" fontId="4" fillId="0" borderId="0" xfId="5" applyNumberFormat="1" applyFont="1" applyFill="1" applyAlignment="1"/>
    <xf numFmtId="0" fontId="1" fillId="0" borderId="0" xfId="6" applyFill="1"/>
    <xf numFmtId="0" fontId="3" fillId="0" borderId="0" xfId="5" applyFont="1" applyFill="1" applyAlignment="1"/>
    <xf numFmtId="166" fontId="3" fillId="0" borderId="0" xfId="5" applyNumberFormat="1" applyFont="1" applyFill="1" applyAlignment="1"/>
    <xf numFmtId="167" fontId="3" fillId="0" borderId="0" xfId="5" applyNumberFormat="1" applyFont="1" applyFill="1" applyAlignment="1"/>
    <xf numFmtId="0" fontId="3" fillId="0" borderId="0" xfId="5" applyFont="1" applyFill="1">
      <alignment vertical="top"/>
    </xf>
    <xf numFmtId="0" fontId="34" fillId="0" borderId="0" xfId="5" applyFont="1" applyFill="1" applyAlignment="1">
      <alignment horizontal="right"/>
    </xf>
    <xf numFmtId="166" fontId="3" fillId="0" borderId="27" xfId="7" applyNumberFormat="1" applyFont="1" applyFill="1" applyBorder="1" applyAlignment="1">
      <alignment horizontal="center"/>
    </xf>
    <xf numFmtId="0" fontId="4" fillId="0" borderId="28" xfId="8" applyFont="1" applyFill="1" applyBorder="1" applyAlignment="1"/>
    <xf numFmtId="166" fontId="4" fillId="0" borderId="23" xfId="8" applyNumberFormat="1" applyFont="1" applyFill="1" applyBorder="1" applyAlignment="1" applyProtection="1">
      <alignment shrinkToFit="1"/>
      <protection locked="0"/>
    </xf>
    <xf numFmtId="0" fontId="4" fillId="0" borderId="29" xfId="8" applyFont="1" applyFill="1" applyBorder="1" applyAlignment="1"/>
    <xf numFmtId="166" fontId="4" fillId="0" borderId="30" xfId="8" applyNumberFormat="1" applyFont="1" applyFill="1" applyBorder="1" applyAlignment="1" applyProtection="1">
      <alignment shrinkToFit="1"/>
      <protection locked="0"/>
    </xf>
    <xf numFmtId="0" fontId="3" fillId="0" borderId="31" xfId="7" applyFont="1" applyFill="1" applyBorder="1" applyAlignment="1">
      <alignment horizontal="left"/>
    </xf>
    <xf numFmtId="166" fontId="3" fillId="0" borderId="25" xfId="7" applyNumberFormat="1" applyFont="1" applyFill="1" applyBorder="1" applyAlignment="1">
      <alignment horizontal="right"/>
    </xf>
    <xf numFmtId="0" fontId="4" fillId="0" borderId="0" xfId="5" applyFont="1" applyFill="1" applyAlignment="1"/>
    <xf numFmtId="166" fontId="34" fillId="0" borderId="0" xfId="5" applyNumberFormat="1" applyFont="1" applyFill="1" applyAlignment="1">
      <alignment horizontal="right"/>
    </xf>
    <xf numFmtId="166" fontId="3" fillId="0" borderId="32" xfId="7" applyNumberFormat="1" applyFont="1" applyFill="1" applyBorder="1" applyAlignment="1">
      <alignment horizontal="center"/>
    </xf>
    <xf numFmtId="166" fontId="4" fillId="0" borderId="26" xfId="8" applyNumberFormat="1" applyFont="1" applyFill="1" applyBorder="1" applyAlignment="1" applyProtection="1">
      <alignment shrinkToFit="1"/>
      <protection locked="0"/>
    </xf>
    <xf numFmtId="0" fontId="0" fillId="0" borderId="0" xfId="0" applyFill="1"/>
    <xf numFmtId="0" fontId="3" fillId="0" borderId="31" xfId="8" applyFont="1" applyFill="1" applyBorder="1"/>
    <xf numFmtId="166" fontId="3" fillId="0" borderId="31" xfId="8" applyNumberFormat="1" applyFont="1" applyFill="1" applyBorder="1" applyAlignment="1" applyProtection="1">
      <alignment shrinkToFit="1"/>
      <protection locked="0"/>
    </xf>
    <xf numFmtId="0" fontId="1" fillId="0" borderId="0" xfId="6" applyFill="1" applyBorder="1"/>
    <xf numFmtId="0" fontId="4" fillId="0" borderId="29" xfId="8" applyFont="1" applyFill="1" applyBorder="1" applyAlignment="1">
      <alignment wrapText="1"/>
    </xf>
    <xf numFmtId="0" fontId="3" fillId="0" borderId="0" xfId="8" applyFont="1" applyFill="1" applyBorder="1"/>
    <xf numFmtId="166" fontId="3" fillId="0" borderId="0" xfId="8" applyNumberFormat="1" applyFont="1" applyFill="1" applyBorder="1" applyAlignment="1" applyProtection="1">
      <alignment shrinkToFit="1"/>
      <protection locked="0"/>
    </xf>
    <xf numFmtId="166" fontId="4" fillId="0" borderId="27" xfId="8" applyNumberFormat="1" applyFont="1" applyFill="1" applyBorder="1" applyAlignment="1" applyProtection="1">
      <alignment shrinkToFit="1"/>
      <protection locked="0"/>
    </xf>
    <xf numFmtId="166" fontId="3" fillId="0" borderId="26" xfId="8" applyNumberFormat="1" applyFont="1" applyFill="1" applyBorder="1" applyAlignment="1" applyProtection="1">
      <alignment shrinkToFit="1"/>
      <protection locked="0"/>
    </xf>
    <xf numFmtId="166" fontId="1" fillId="0" borderId="0" xfId="7" applyNumberFormat="1" applyFont="1" applyFill="1" applyAlignment="1"/>
    <xf numFmtId="166" fontId="1" fillId="0" borderId="0" xfId="6" applyNumberFormat="1" applyFill="1"/>
    <xf numFmtId="0" fontId="1" fillId="0" borderId="0" xfId="7" applyFont="1" applyFill="1" applyAlignment="1"/>
    <xf numFmtId="0" fontId="3" fillId="0" borderId="24" xfId="8" applyFont="1" applyFill="1" applyBorder="1" applyAlignment="1">
      <alignment horizontal="left" vertical="center"/>
    </xf>
    <xf numFmtId="166" fontId="3" fillId="0" borderId="31" xfId="8" applyNumberFormat="1" applyFont="1" applyFill="1" applyBorder="1" applyAlignment="1">
      <alignment horizontal="center"/>
    </xf>
    <xf numFmtId="166" fontId="3" fillId="0" borderId="23" xfId="8" applyNumberFormat="1" applyFont="1" applyFill="1" applyBorder="1" applyAlignment="1" applyProtection="1">
      <alignment shrinkToFit="1"/>
      <protection locked="0"/>
    </xf>
    <xf numFmtId="166" fontId="3" fillId="0" borderId="30" xfId="8" applyNumberFormat="1" applyFont="1" applyFill="1" applyBorder="1" applyAlignment="1" applyProtection="1">
      <alignment shrinkToFit="1"/>
      <protection locked="0"/>
    </xf>
    <xf numFmtId="0" fontId="3" fillId="0" borderId="24" xfId="8" applyFont="1" applyFill="1" applyBorder="1"/>
    <xf numFmtId="166" fontId="35" fillId="0" borderId="0" xfId="5" applyNumberFormat="1" applyFont="1" applyFill="1" applyAlignment="1"/>
    <xf numFmtId="0" fontId="4" fillId="0" borderId="29" xfId="8" applyFont="1" applyFill="1" applyBorder="1" applyAlignment="1">
      <alignment horizontal="left" vertical="center"/>
    </xf>
    <xf numFmtId="0" fontId="4" fillId="0" borderId="29" xfId="8" applyFont="1" applyFill="1" applyBorder="1" applyAlignment="1">
      <alignment horizontal="left" wrapText="1"/>
    </xf>
    <xf numFmtId="168" fontId="4" fillId="0" borderId="30" xfId="9" applyFont="1" applyFill="1" applyBorder="1" applyAlignment="1" applyProtection="1">
      <alignment shrinkToFit="1"/>
      <protection locked="0"/>
    </xf>
    <xf numFmtId="0" fontId="3" fillId="0" borderId="31" xfId="8" applyFont="1" applyFill="1" applyBorder="1" applyAlignment="1">
      <alignment horizontal="left" vertical="center"/>
    </xf>
    <xf numFmtId="169" fontId="1" fillId="0" borderId="0" xfId="10" applyNumberFormat="1" applyFont="1" applyFill="1" applyAlignment="1"/>
    <xf numFmtId="0" fontId="3" fillId="0" borderId="28" xfId="8" applyFont="1" applyFill="1" applyBorder="1" applyAlignment="1">
      <alignment horizontal="left" vertical="center"/>
    </xf>
    <xf numFmtId="3" fontId="1" fillId="0" borderId="0" xfId="7" applyNumberFormat="1" applyFont="1" applyFill="1" applyAlignment="1"/>
    <xf numFmtId="0" fontId="4" fillId="0" borderId="29" xfId="8" applyFont="1" applyFill="1" applyBorder="1" applyAlignment="1">
      <alignment horizontal="left" vertical="center" indent="1"/>
    </xf>
    <xf numFmtId="0" fontId="3" fillId="0" borderId="29" xfId="8" applyFont="1" applyFill="1" applyBorder="1" applyAlignment="1">
      <alignment horizontal="left" vertical="center"/>
    </xf>
    <xf numFmtId="4" fontId="1" fillId="0" borderId="0" xfId="7" applyNumberFormat="1" applyFont="1" applyFill="1" applyAlignment="1"/>
    <xf numFmtId="0" fontId="3" fillId="0" borderId="29" xfId="8" applyFont="1" applyFill="1" applyBorder="1" applyAlignment="1">
      <alignment horizontal="left" wrapText="1"/>
    </xf>
    <xf numFmtId="0" fontId="4" fillId="0" borderId="29" xfId="8" applyFont="1" applyFill="1" applyBorder="1" applyAlignment="1">
      <alignment horizontal="left"/>
    </xf>
    <xf numFmtId="169" fontId="1" fillId="0" borderId="0" xfId="11" applyNumberFormat="1" applyFont="1" applyFill="1"/>
    <xf numFmtId="169" fontId="0" fillId="0" borderId="0" xfId="11" applyNumberFormat="1" applyFont="1" applyFill="1"/>
    <xf numFmtId="0" fontId="1" fillId="0" borderId="0" xfId="7" applyFont="1" applyFill="1"/>
    <xf numFmtId="166" fontId="3" fillId="0" borderId="24" xfId="7" applyNumberFormat="1" applyFont="1" applyFill="1" applyBorder="1" applyAlignment="1"/>
    <xf numFmtId="166" fontId="3" fillId="0" borderId="24" xfId="7" applyNumberFormat="1" applyFont="1" applyFill="1" applyBorder="1" applyAlignment="1">
      <alignment horizontal="right"/>
    </xf>
    <xf numFmtId="166" fontId="3" fillId="0" borderId="31" xfId="7" applyNumberFormat="1" applyFont="1" applyFill="1" applyBorder="1" applyAlignment="1">
      <alignment horizontal="right"/>
    </xf>
    <xf numFmtId="0" fontId="3" fillId="0" borderId="31" xfId="7" applyFont="1" applyFill="1" applyBorder="1" applyAlignment="1">
      <alignment horizontal="right"/>
    </xf>
    <xf numFmtId="166" fontId="3" fillId="0" borderId="26" xfId="7" applyNumberFormat="1" applyFont="1" applyFill="1" applyBorder="1" applyAlignment="1">
      <alignment horizontal="center"/>
    </xf>
    <xf numFmtId="166" fontId="3" fillId="0" borderId="33" xfId="8" applyNumberFormat="1" applyFont="1" applyFill="1" applyBorder="1" applyAlignment="1" applyProtection="1">
      <alignment shrinkToFit="1"/>
      <protection locked="0"/>
    </xf>
    <xf numFmtId="166" fontId="3" fillId="0" borderId="27" xfId="8" applyNumberFormat="1" applyFont="1" applyFill="1" applyBorder="1" applyAlignment="1" applyProtection="1">
      <alignment shrinkToFit="1"/>
      <protection locked="0"/>
    </xf>
    <xf numFmtId="0" fontId="4" fillId="0" borderId="30" xfId="8" applyFont="1" applyFill="1" applyBorder="1" applyAlignment="1">
      <alignment horizontal="left"/>
    </xf>
    <xf numFmtId="166" fontId="4" fillId="0" borderId="23" xfId="8" applyNumberFormat="1" applyFont="1" applyFill="1" applyBorder="1" applyAlignment="1" applyProtection="1">
      <alignment horizontal="right" vertical="center" shrinkToFit="1"/>
      <protection locked="0"/>
    </xf>
    <xf numFmtId="166" fontId="36" fillId="0" borderId="0" xfId="5" applyNumberFormat="1" applyFont="1" applyFill="1" applyAlignment="1"/>
    <xf numFmtId="0" fontId="3" fillId="0" borderId="28" xfId="7" applyFont="1" applyFill="1" applyBorder="1" applyAlignment="1">
      <alignment vertical="center"/>
    </xf>
    <xf numFmtId="0" fontId="3" fillId="0" borderId="25" xfId="7" applyFont="1" applyFill="1" applyBorder="1" applyAlignment="1">
      <alignment horizontal="right"/>
    </xf>
    <xf numFmtId="166" fontId="4" fillId="0" borderId="33" xfId="8" applyNumberFormat="1" applyFont="1" applyFill="1" applyBorder="1" applyAlignment="1" applyProtection="1">
      <alignment shrinkToFit="1"/>
      <protection locked="0"/>
    </xf>
    <xf numFmtId="0" fontId="3" fillId="0" borderId="31" xfId="7" applyFont="1" applyFill="1" applyBorder="1" applyAlignment="1">
      <alignment vertical="center"/>
    </xf>
    <xf numFmtId="0" fontId="5" fillId="0" borderId="0" xfId="7" applyFont="1" applyFill="1" applyAlignment="1"/>
    <xf numFmtId="0" fontId="23" fillId="10" borderId="0" xfId="0" applyFont="1" applyFill="1" applyBorder="1"/>
    <xf numFmtId="0" fontId="4" fillId="10" borderId="19"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Border="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3" fillId="11" borderId="4" xfId="0" applyFont="1" applyFill="1" applyBorder="1" applyAlignment="1" applyProtection="1">
      <alignment horizontal="left" vertical="center"/>
      <protection locked="0"/>
    </xf>
    <xf numFmtId="0" fontId="3" fillId="11" borderId="3" xfId="0" applyFont="1" applyFill="1" applyBorder="1" applyAlignment="1" applyProtection="1">
      <alignment horizontal="left" vertical="center"/>
      <protection locked="0"/>
    </xf>
    <xf numFmtId="0" fontId="3" fillId="11" borderId="5" xfId="0" applyFont="1" applyFill="1" applyBorder="1" applyAlignment="1" applyProtection="1">
      <alignment horizontal="left" vertical="center"/>
      <protection locked="0"/>
    </xf>
    <xf numFmtId="0" fontId="23" fillId="10" borderId="0" xfId="0" applyFont="1" applyFill="1" applyBorder="1" applyAlignment="1">
      <alignment vertical="top" wrapText="1"/>
    </xf>
    <xf numFmtId="0" fontId="33" fillId="15" borderId="4" xfId="4" applyFont="1" applyFill="1" applyBorder="1" applyAlignment="1" applyProtection="1">
      <alignment horizontal="left" vertical="center"/>
      <protection locked="0" hidden="1"/>
    </xf>
    <xf numFmtId="0" fontId="33" fillId="15" borderId="3" xfId="4" applyFont="1" applyFill="1" applyBorder="1" applyAlignment="1" applyProtection="1">
      <alignment horizontal="left" vertical="center"/>
      <protection locked="0" hidden="1"/>
    </xf>
    <xf numFmtId="0" fontId="33" fillId="15" borderId="5" xfId="4" applyFont="1" applyFill="1" applyBorder="1" applyAlignment="1" applyProtection="1">
      <alignment horizontal="left" vertical="center"/>
      <protection locked="0" hidden="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0" borderId="0" xfId="0" applyFont="1" applyFill="1" applyBorder="1" applyProtection="1">
      <protection locked="0"/>
    </xf>
    <xf numFmtId="0" fontId="23" fillId="10" borderId="0" xfId="0" applyFont="1" applyFill="1" applyBorder="1" applyAlignment="1">
      <alignment vertical="top"/>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24" fillId="10" borderId="0" xfId="0" applyFont="1" applyFill="1" applyBorder="1" applyAlignment="1">
      <alignment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20"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24" fillId="10" borderId="19" xfId="0" applyFont="1" applyFill="1" applyBorder="1" applyAlignment="1">
      <alignment vertical="center"/>
    </xf>
    <xf numFmtId="0" fontId="23" fillId="10" borderId="19" xfId="0" applyFont="1" applyFill="1" applyBorder="1" applyAlignment="1">
      <alignment wrapText="1"/>
    </xf>
    <xf numFmtId="0" fontId="23" fillId="10" borderId="0" xfId="0" applyFont="1" applyFill="1" applyBorder="1" applyAlignment="1">
      <alignment wrapText="1"/>
    </xf>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vertical="center" wrapText="1"/>
    </xf>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49" fontId="4" fillId="0"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49" fontId="4" fillId="9" borderId="10"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0" xfId="0" applyNumberFormat="1" applyFont="1" applyBorder="1" applyAlignment="1" applyProtection="1">
      <alignment horizontal="left" vertical="center" wrapText="1" indent="1"/>
    </xf>
    <xf numFmtId="49" fontId="3" fillId="9" borderId="10" xfId="0" applyNumberFormat="1" applyFont="1" applyFill="1" applyBorder="1" applyAlignment="1" applyProtection="1">
      <alignment horizontal="left" vertical="center" wrapText="1" inden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49" fontId="3" fillId="9" borderId="10"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 xfId="0" applyFont="1" applyBorder="1" applyProtection="1"/>
    <xf numFmtId="0" fontId="3" fillId="0" borderId="23" xfId="7" applyFont="1" applyFill="1" applyBorder="1" applyAlignment="1">
      <alignment horizontal="left" vertical="center"/>
    </xf>
    <xf numFmtId="0" fontId="3" fillId="0" borderId="26" xfId="7" applyFont="1" applyFill="1" applyBorder="1" applyAlignment="1">
      <alignment horizontal="left" vertical="center"/>
    </xf>
    <xf numFmtId="0" fontId="3" fillId="0" borderId="0" xfId="5" applyFont="1" applyFill="1" applyBorder="1" applyAlignment="1">
      <alignment horizontal="left" vertical="top" wrapText="1"/>
    </xf>
  </cellXfs>
  <cellStyles count="12">
    <cellStyle name="Comma 2" xfId="9"/>
    <cellStyle name="Hyperlink 2" xfId="2"/>
    <cellStyle name="Normal" xfId="0" builtinId="0"/>
    <cellStyle name="Normal 10" xfId="6"/>
    <cellStyle name="Normal 14" xfId="7"/>
    <cellStyle name="Normal 2" xfId="3"/>
    <cellStyle name="Normal 6" xfId="8"/>
    <cellStyle name="Normal_TFI-KI" xfId="4"/>
    <cellStyle name="Normal_TFI-KI 2" xfId="5"/>
    <cellStyle name="Percent 2" xfId="11"/>
    <cellStyle name="Percent 3" xfId="10"/>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3" workbookViewId="0">
      <selection activeCell="O29" sqref="O29"/>
    </sheetView>
  </sheetViews>
  <sheetFormatPr defaultRowHeight="12.75" x14ac:dyDescent="0.2"/>
  <cols>
    <col min="7" max="7" width="9.7109375" customWidth="1"/>
    <col min="9" max="9" width="14.42578125" customWidth="1"/>
  </cols>
  <sheetData>
    <row r="1" spans="1:10" ht="15.75" x14ac:dyDescent="0.2">
      <c r="A1" s="229"/>
      <c r="B1" s="230"/>
      <c r="C1" s="230"/>
      <c r="D1" s="21"/>
      <c r="E1" s="21"/>
      <c r="F1" s="21"/>
      <c r="G1" s="21"/>
      <c r="H1" s="21"/>
      <c r="I1" s="21"/>
      <c r="J1" s="22"/>
    </row>
    <row r="2" spans="1:10" ht="14.45" customHeight="1" x14ac:dyDescent="0.2">
      <c r="A2" s="231" t="s">
        <v>252</v>
      </c>
      <c r="B2" s="232"/>
      <c r="C2" s="232"/>
      <c r="D2" s="232"/>
      <c r="E2" s="232"/>
      <c r="F2" s="232"/>
      <c r="G2" s="232"/>
      <c r="H2" s="232"/>
      <c r="I2" s="232"/>
      <c r="J2" s="233"/>
    </row>
    <row r="3" spans="1:10" ht="15" x14ac:dyDescent="0.2">
      <c r="A3" s="83"/>
      <c r="B3" s="84"/>
      <c r="C3" s="84"/>
      <c r="D3" s="84"/>
      <c r="E3" s="84"/>
      <c r="F3" s="84"/>
      <c r="G3" s="84"/>
      <c r="H3" s="84"/>
      <c r="I3" s="84"/>
      <c r="J3" s="85"/>
    </row>
    <row r="4" spans="1:10" ht="33.6" customHeight="1" x14ac:dyDescent="0.2">
      <c r="A4" s="234" t="s">
        <v>237</v>
      </c>
      <c r="B4" s="235"/>
      <c r="C4" s="235"/>
      <c r="D4" s="235"/>
      <c r="E4" s="236">
        <v>43101</v>
      </c>
      <c r="F4" s="237"/>
      <c r="G4" s="76" t="s">
        <v>0</v>
      </c>
      <c r="H4" s="236">
        <v>43465</v>
      </c>
      <c r="I4" s="237"/>
      <c r="J4" s="23"/>
    </row>
    <row r="5" spans="1:10" s="88" customFormat="1" ht="10.15" customHeight="1" x14ac:dyDescent="0.25">
      <c r="A5" s="238"/>
      <c r="B5" s="239"/>
      <c r="C5" s="239"/>
      <c r="D5" s="239"/>
      <c r="E5" s="239"/>
      <c r="F5" s="239"/>
      <c r="G5" s="239"/>
      <c r="H5" s="239"/>
      <c r="I5" s="239"/>
      <c r="J5" s="240"/>
    </row>
    <row r="6" spans="1:10" ht="20.45" customHeight="1" x14ac:dyDescent="0.2">
      <c r="A6" s="86"/>
      <c r="B6" s="89" t="s">
        <v>258</v>
      </c>
      <c r="C6" s="87"/>
      <c r="D6" s="87"/>
      <c r="E6" s="100">
        <v>2018</v>
      </c>
      <c r="F6" s="90"/>
      <c r="G6" s="76"/>
      <c r="H6" s="90"/>
      <c r="I6" s="90"/>
      <c r="J6" s="32"/>
    </row>
    <row r="7" spans="1:10" s="92" customFormat="1" ht="10.9" customHeight="1" x14ac:dyDescent="0.2">
      <c r="A7" s="86"/>
      <c r="B7" s="87"/>
      <c r="C7" s="87"/>
      <c r="D7" s="87"/>
      <c r="E7" s="91"/>
      <c r="F7" s="91"/>
      <c r="G7" s="76"/>
      <c r="H7" s="91"/>
      <c r="I7" s="91"/>
      <c r="J7" s="32"/>
    </row>
    <row r="8" spans="1:10" ht="37.9" customHeight="1" x14ac:dyDescent="0.2">
      <c r="A8" s="242" t="s">
        <v>259</v>
      </c>
      <c r="B8" s="243"/>
      <c r="C8" s="243"/>
      <c r="D8" s="243"/>
      <c r="E8" s="243"/>
      <c r="F8" s="243"/>
      <c r="G8" s="243"/>
      <c r="H8" s="243"/>
      <c r="I8" s="243"/>
      <c r="J8" s="24"/>
    </row>
    <row r="9" spans="1:10" ht="14.25" x14ac:dyDescent="0.2">
      <c r="A9" s="25"/>
      <c r="B9" s="72"/>
      <c r="C9" s="72"/>
      <c r="D9" s="72"/>
      <c r="E9" s="241"/>
      <c r="F9" s="241"/>
      <c r="G9" s="174"/>
      <c r="H9" s="174"/>
      <c r="I9" s="79"/>
      <c r="J9" s="80"/>
    </row>
    <row r="10" spans="1:10" ht="25.9" customHeight="1" x14ac:dyDescent="0.2">
      <c r="A10" s="209" t="s">
        <v>238</v>
      </c>
      <c r="B10" s="210"/>
      <c r="C10" s="221" t="s">
        <v>277</v>
      </c>
      <c r="D10" s="222"/>
      <c r="E10" s="82"/>
      <c r="F10" s="244" t="s">
        <v>260</v>
      </c>
      <c r="G10" s="245"/>
      <c r="H10" s="207" t="s">
        <v>297</v>
      </c>
      <c r="I10" s="208"/>
      <c r="J10" s="26"/>
    </row>
    <row r="11" spans="1:10" ht="15.6" customHeight="1" x14ac:dyDescent="0.2">
      <c r="A11" s="25"/>
      <c r="B11" s="72"/>
      <c r="C11" s="72"/>
      <c r="D11" s="72"/>
      <c r="E11" s="228"/>
      <c r="F11" s="228"/>
      <c r="G11" s="228"/>
      <c r="H11" s="228"/>
      <c r="I11" s="81"/>
      <c r="J11" s="26"/>
    </row>
    <row r="12" spans="1:10" ht="21" customHeight="1" x14ac:dyDescent="0.2">
      <c r="A12" s="175" t="s">
        <v>253</v>
      </c>
      <c r="B12" s="210"/>
      <c r="C12" s="221" t="s">
        <v>278</v>
      </c>
      <c r="D12" s="222"/>
      <c r="E12" s="227"/>
      <c r="F12" s="228"/>
      <c r="G12" s="228"/>
      <c r="H12" s="228"/>
      <c r="I12" s="81"/>
      <c r="J12" s="26"/>
    </row>
    <row r="13" spans="1:10" ht="10.9" customHeight="1" x14ac:dyDescent="0.2">
      <c r="A13" s="82"/>
      <c r="B13" s="81"/>
      <c r="C13" s="72"/>
      <c r="D13" s="72"/>
      <c r="E13" s="174"/>
      <c r="F13" s="174"/>
      <c r="G13" s="174"/>
      <c r="H13" s="174"/>
      <c r="I13" s="72"/>
      <c r="J13" s="27"/>
    </row>
    <row r="14" spans="1:10" ht="22.9" customHeight="1" x14ac:dyDescent="0.2">
      <c r="A14" s="175" t="s">
        <v>239</v>
      </c>
      <c r="B14" s="220"/>
      <c r="C14" s="221" t="s">
        <v>279</v>
      </c>
      <c r="D14" s="222"/>
      <c r="E14" s="226"/>
      <c r="F14" s="217"/>
      <c r="G14" s="73" t="s">
        <v>261</v>
      </c>
      <c r="H14" s="207" t="s">
        <v>298</v>
      </c>
      <c r="I14" s="208"/>
      <c r="J14" s="78"/>
    </row>
    <row r="15" spans="1:10" ht="14.45" customHeight="1" x14ac:dyDescent="0.2">
      <c r="A15" s="82"/>
      <c r="B15" s="81"/>
      <c r="C15" s="72"/>
      <c r="D15" s="72"/>
      <c r="E15" s="174"/>
      <c r="F15" s="174"/>
      <c r="G15" s="174"/>
      <c r="H15" s="174"/>
      <c r="I15" s="72"/>
      <c r="J15" s="27"/>
    </row>
    <row r="16" spans="1:10" ht="13.15" customHeight="1" x14ac:dyDescent="0.2">
      <c r="A16" s="175" t="s">
        <v>262</v>
      </c>
      <c r="B16" s="220"/>
      <c r="C16" s="221" t="s">
        <v>308</v>
      </c>
      <c r="D16" s="222"/>
      <c r="E16" s="77"/>
      <c r="F16" s="77"/>
      <c r="G16" s="77"/>
      <c r="H16" s="77"/>
      <c r="I16" s="77"/>
      <c r="J16" s="78"/>
    </row>
    <row r="17" spans="1:10" ht="14.45" customHeight="1" x14ac:dyDescent="0.2">
      <c r="A17" s="223"/>
      <c r="B17" s="224"/>
      <c r="C17" s="224"/>
      <c r="D17" s="224"/>
      <c r="E17" s="224"/>
      <c r="F17" s="224"/>
      <c r="G17" s="224"/>
      <c r="H17" s="224"/>
      <c r="I17" s="224"/>
      <c r="J17" s="225"/>
    </row>
    <row r="18" spans="1:10" x14ac:dyDescent="0.2">
      <c r="A18" s="209" t="s">
        <v>240</v>
      </c>
      <c r="B18" s="210"/>
      <c r="C18" s="195" t="s">
        <v>280</v>
      </c>
      <c r="D18" s="196"/>
      <c r="E18" s="196"/>
      <c r="F18" s="196"/>
      <c r="G18" s="196"/>
      <c r="H18" s="196"/>
      <c r="I18" s="196"/>
      <c r="J18" s="197"/>
    </row>
    <row r="19" spans="1:10" ht="14.25" x14ac:dyDescent="0.2">
      <c r="A19" s="25"/>
      <c r="B19" s="72"/>
      <c r="C19" s="74"/>
      <c r="D19" s="72"/>
      <c r="E19" s="174"/>
      <c r="F19" s="174"/>
      <c r="G19" s="174"/>
      <c r="H19" s="174"/>
      <c r="I19" s="72"/>
      <c r="J19" s="27"/>
    </row>
    <row r="20" spans="1:10" ht="14.25" x14ac:dyDescent="0.2">
      <c r="A20" s="209" t="s">
        <v>241</v>
      </c>
      <c r="B20" s="210"/>
      <c r="C20" s="207">
        <v>10000</v>
      </c>
      <c r="D20" s="208"/>
      <c r="E20" s="174"/>
      <c r="F20" s="174"/>
      <c r="G20" s="195" t="s">
        <v>281</v>
      </c>
      <c r="H20" s="196"/>
      <c r="I20" s="196"/>
      <c r="J20" s="197"/>
    </row>
    <row r="21" spans="1:10" ht="14.25" x14ac:dyDescent="0.2">
      <c r="A21" s="25"/>
      <c r="B21" s="72"/>
      <c r="C21" s="72"/>
      <c r="D21" s="72"/>
      <c r="E21" s="174"/>
      <c r="F21" s="174"/>
      <c r="G21" s="174"/>
      <c r="H21" s="174"/>
      <c r="I21" s="72"/>
      <c r="J21" s="27"/>
    </row>
    <row r="22" spans="1:10" x14ac:dyDescent="0.2">
      <c r="A22" s="209" t="s">
        <v>242</v>
      </c>
      <c r="B22" s="210"/>
      <c r="C22" s="195" t="s">
        <v>282</v>
      </c>
      <c r="D22" s="196"/>
      <c r="E22" s="196"/>
      <c r="F22" s="196"/>
      <c r="G22" s="196"/>
      <c r="H22" s="196"/>
      <c r="I22" s="196"/>
      <c r="J22" s="197"/>
    </row>
    <row r="23" spans="1:10" ht="14.25" x14ac:dyDescent="0.2">
      <c r="A23" s="25"/>
      <c r="B23" s="72"/>
      <c r="C23" s="72"/>
      <c r="D23" s="72"/>
      <c r="E23" s="174"/>
      <c r="F23" s="174"/>
      <c r="G23" s="174"/>
      <c r="H23" s="174"/>
      <c r="I23" s="72"/>
      <c r="J23" s="27"/>
    </row>
    <row r="24" spans="1:10" ht="14.25" x14ac:dyDescent="0.2">
      <c r="A24" s="209" t="s">
        <v>243</v>
      </c>
      <c r="B24" s="210"/>
      <c r="C24" s="211" t="s">
        <v>283</v>
      </c>
      <c r="D24" s="212"/>
      <c r="E24" s="212"/>
      <c r="F24" s="212"/>
      <c r="G24" s="212"/>
      <c r="H24" s="212"/>
      <c r="I24" s="212"/>
      <c r="J24" s="213"/>
    </row>
    <row r="25" spans="1:10" ht="14.25" x14ac:dyDescent="0.2">
      <c r="A25" s="25"/>
      <c r="B25" s="72"/>
      <c r="C25" s="74"/>
      <c r="D25" s="72"/>
      <c r="E25" s="174"/>
      <c r="F25" s="174"/>
      <c r="G25" s="174"/>
      <c r="H25" s="174"/>
      <c r="I25" s="72"/>
      <c r="J25" s="27"/>
    </row>
    <row r="26" spans="1:10" ht="14.25" x14ac:dyDescent="0.2">
      <c r="A26" s="209" t="s">
        <v>244</v>
      </c>
      <c r="B26" s="210"/>
      <c r="C26" s="211" t="s">
        <v>299</v>
      </c>
      <c r="D26" s="212"/>
      <c r="E26" s="212"/>
      <c r="F26" s="212"/>
      <c r="G26" s="212"/>
      <c r="H26" s="212"/>
      <c r="I26" s="212"/>
      <c r="J26" s="213"/>
    </row>
    <row r="27" spans="1:10" ht="13.9" customHeight="1" x14ac:dyDescent="0.2">
      <c r="A27" s="25"/>
      <c r="B27" s="72"/>
      <c r="C27" s="74"/>
      <c r="D27" s="72"/>
      <c r="E27" s="174"/>
      <c r="F27" s="174"/>
      <c r="G27" s="174"/>
      <c r="H27" s="174"/>
      <c r="I27" s="72"/>
      <c r="J27" s="27"/>
    </row>
    <row r="28" spans="1:10" ht="22.9" customHeight="1" x14ac:dyDescent="0.2">
      <c r="A28" s="175" t="s">
        <v>254</v>
      </c>
      <c r="B28" s="210"/>
      <c r="C28" s="36">
        <v>1343</v>
      </c>
      <c r="D28" s="28"/>
      <c r="E28" s="182"/>
      <c r="F28" s="182"/>
      <c r="G28" s="182"/>
      <c r="H28" s="182"/>
      <c r="I28" s="214"/>
      <c r="J28" s="215"/>
    </row>
    <row r="29" spans="1:10" ht="14.25" x14ac:dyDescent="0.2">
      <c r="A29" s="25"/>
      <c r="B29" s="72"/>
      <c r="C29" s="72"/>
      <c r="D29" s="72"/>
      <c r="E29" s="174"/>
      <c r="F29" s="174"/>
      <c r="G29" s="174"/>
      <c r="H29" s="174"/>
      <c r="I29" s="72"/>
      <c r="J29" s="27"/>
    </row>
    <row r="30" spans="1:10" ht="15" x14ac:dyDescent="0.2">
      <c r="A30" s="209" t="s">
        <v>245</v>
      </c>
      <c r="B30" s="210"/>
      <c r="C30" s="101" t="s">
        <v>265</v>
      </c>
      <c r="D30" s="216" t="s">
        <v>263</v>
      </c>
      <c r="E30" s="186"/>
      <c r="F30" s="186"/>
      <c r="G30" s="186"/>
      <c r="H30" s="93" t="s">
        <v>264</v>
      </c>
      <c r="I30" s="94" t="s">
        <v>265</v>
      </c>
      <c r="J30" s="95"/>
    </row>
    <row r="31" spans="1:10" x14ac:dyDescent="0.2">
      <c r="A31" s="209"/>
      <c r="B31" s="210"/>
      <c r="C31" s="29"/>
      <c r="D31" s="76"/>
      <c r="E31" s="217"/>
      <c r="F31" s="217"/>
      <c r="G31" s="217"/>
      <c r="H31" s="217"/>
      <c r="I31" s="218"/>
      <c r="J31" s="219"/>
    </row>
    <row r="32" spans="1:10" x14ac:dyDescent="0.2">
      <c r="A32" s="209" t="s">
        <v>255</v>
      </c>
      <c r="B32" s="210"/>
      <c r="C32" s="36" t="s">
        <v>268</v>
      </c>
      <c r="D32" s="216" t="s">
        <v>266</v>
      </c>
      <c r="E32" s="186"/>
      <c r="F32" s="186"/>
      <c r="G32" s="186"/>
      <c r="H32" s="96" t="s">
        <v>267</v>
      </c>
      <c r="I32" s="97" t="s">
        <v>268</v>
      </c>
      <c r="J32" s="98"/>
    </row>
    <row r="33" spans="1:10" ht="14.25" x14ac:dyDescent="0.2">
      <c r="A33" s="25"/>
      <c r="B33" s="72"/>
      <c r="C33" s="72"/>
      <c r="D33" s="72"/>
      <c r="E33" s="174"/>
      <c r="F33" s="174"/>
      <c r="G33" s="174"/>
      <c r="H33" s="174"/>
      <c r="I33" s="72"/>
      <c r="J33" s="27"/>
    </row>
    <row r="34" spans="1:10" x14ac:dyDescent="0.2">
      <c r="A34" s="216" t="s">
        <v>256</v>
      </c>
      <c r="B34" s="186"/>
      <c r="C34" s="186"/>
      <c r="D34" s="186"/>
      <c r="E34" s="186" t="s">
        <v>246</v>
      </c>
      <c r="F34" s="186"/>
      <c r="G34" s="186"/>
      <c r="H34" s="186"/>
      <c r="I34" s="186"/>
      <c r="J34" s="30" t="s">
        <v>247</v>
      </c>
    </row>
    <row r="35" spans="1:10" ht="14.25" x14ac:dyDescent="0.2">
      <c r="A35" s="25"/>
      <c r="B35" s="72"/>
      <c r="C35" s="72"/>
      <c r="D35" s="72"/>
      <c r="E35" s="174"/>
      <c r="F35" s="174"/>
      <c r="G35" s="174"/>
      <c r="H35" s="174"/>
      <c r="I35" s="72"/>
      <c r="J35" s="80"/>
    </row>
    <row r="36" spans="1:10" x14ac:dyDescent="0.2">
      <c r="A36" s="192" t="s">
        <v>288</v>
      </c>
      <c r="B36" s="193"/>
      <c r="C36" s="193"/>
      <c r="D36" s="194"/>
      <c r="E36" s="188" t="s">
        <v>289</v>
      </c>
      <c r="F36" s="189"/>
      <c r="G36" s="189"/>
      <c r="H36" s="189"/>
      <c r="I36" s="190"/>
      <c r="J36" s="104" t="s">
        <v>290</v>
      </c>
    </row>
    <row r="37" spans="1:10" ht="14.25" x14ac:dyDescent="0.2">
      <c r="A37" s="25"/>
      <c r="B37" s="72"/>
      <c r="C37" s="74"/>
      <c r="D37" s="191"/>
      <c r="E37" s="191"/>
      <c r="F37" s="191"/>
      <c r="G37" s="191"/>
      <c r="H37" s="191"/>
      <c r="I37" s="191"/>
      <c r="J37" s="27"/>
    </row>
    <row r="38" spans="1:10" x14ac:dyDescent="0.2">
      <c r="A38" s="192" t="s">
        <v>291</v>
      </c>
      <c r="B38" s="193"/>
      <c r="C38" s="193"/>
      <c r="D38" s="194"/>
      <c r="E38" s="188" t="s">
        <v>293</v>
      </c>
      <c r="F38" s="189"/>
      <c r="G38" s="189"/>
      <c r="H38" s="189"/>
      <c r="I38" s="190"/>
      <c r="J38" s="105" t="s">
        <v>295</v>
      </c>
    </row>
    <row r="39" spans="1:10" ht="14.25" x14ac:dyDescent="0.2">
      <c r="A39" s="25"/>
      <c r="B39" s="72"/>
      <c r="C39" s="74"/>
      <c r="D39" s="75"/>
      <c r="E39" s="191"/>
      <c r="F39" s="191"/>
      <c r="G39" s="191"/>
      <c r="H39" s="191"/>
      <c r="I39" s="81"/>
      <c r="J39" s="27"/>
    </row>
    <row r="40" spans="1:10" x14ac:dyDescent="0.2">
      <c r="A40" s="192" t="s">
        <v>292</v>
      </c>
      <c r="B40" s="193"/>
      <c r="C40" s="193"/>
      <c r="D40" s="194"/>
      <c r="E40" s="188" t="s">
        <v>294</v>
      </c>
      <c r="F40" s="189"/>
      <c r="G40" s="189"/>
      <c r="H40" s="189"/>
      <c r="I40" s="190"/>
      <c r="J40" s="105" t="s">
        <v>296</v>
      </c>
    </row>
    <row r="41" spans="1:10" ht="14.25" x14ac:dyDescent="0.2">
      <c r="A41" s="25"/>
      <c r="B41" s="72"/>
      <c r="C41" s="74"/>
      <c r="D41" s="75"/>
      <c r="E41" s="191"/>
      <c r="F41" s="191"/>
      <c r="G41" s="191"/>
      <c r="H41" s="191"/>
      <c r="I41" s="81"/>
      <c r="J41" s="27"/>
    </row>
    <row r="42" spans="1:10" ht="12.75" customHeight="1" x14ac:dyDescent="0.2">
      <c r="A42" s="192" t="s">
        <v>300</v>
      </c>
      <c r="B42" s="193"/>
      <c r="C42" s="193"/>
      <c r="D42" s="194"/>
      <c r="E42" s="188" t="s">
        <v>301</v>
      </c>
      <c r="F42" s="189"/>
      <c r="G42" s="189"/>
      <c r="H42" s="189"/>
      <c r="I42" s="190"/>
      <c r="J42" s="105" t="s">
        <v>302</v>
      </c>
    </row>
    <row r="43" spans="1:10" ht="14.25" x14ac:dyDescent="0.2">
      <c r="A43" s="31"/>
      <c r="B43" s="74"/>
      <c r="C43" s="199"/>
      <c r="D43" s="199"/>
      <c r="E43" s="174"/>
      <c r="F43" s="174"/>
      <c r="G43" s="199"/>
      <c r="H43" s="199"/>
      <c r="I43" s="199"/>
      <c r="J43" s="27"/>
    </row>
    <row r="44" spans="1:10" x14ac:dyDescent="0.2">
      <c r="A44" s="200"/>
      <c r="B44" s="201"/>
      <c r="C44" s="201"/>
      <c r="D44" s="202"/>
      <c r="E44" s="200"/>
      <c r="F44" s="201"/>
      <c r="G44" s="201"/>
      <c r="H44" s="201"/>
      <c r="I44" s="202"/>
      <c r="J44" s="36"/>
    </row>
    <row r="45" spans="1:10" ht="14.25" x14ac:dyDescent="0.2">
      <c r="A45" s="31"/>
      <c r="B45" s="74"/>
      <c r="C45" s="74"/>
      <c r="D45" s="72"/>
      <c r="E45" s="198"/>
      <c r="F45" s="198"/>
      <c r="G45" s="199"/>
      <c r="H45" s="199"/>
      <c r="I45" s="72"/>
      <c r="J45" s="27"/>
    </row>
    <row r="46" spans="1:10" x14ac:dyDescent="0.2">
      <c r="A46" s="200"/>
      <c r="B46" s="201"/>
      <c r="C46" s="201"/>
      <c r="D46" s="202"/>
      <c r="E46" s="200"/>
      <c r="F46" s="201"/>
      <c r="G46" s="201"/>
      <c r="H46" s="201"/>
      <c r="I46" s="202"/>
      <c r="J46" s="36"/>
    </row>
    <row r="47" spans="1:10" ht="14.25" x14ac:dyDescent="0.2">
      <c r="A47" s="31"/>
      <c r="B47" s="74"/>
      <c r="C47" s="74"/>
      <c r="D47" s="72"/>
      <c r="E47" s="174"/>
      <c r="F47" s="174"/>
      <c r="G47" s="199"/>
      <c r="H47" s="199"/>
      <c r="I47" s="72"/>
      <c r="J47" s="99" t="s">
        <v>269</v>
      </c>
    </row>
    <row r="48" spans="1:10" ht="14.25" x14ac:dyDescent="0.2">
      <c r="A48" s="31"/>
      <c r="B48" s="74"/>
      <c r="C48" s="74"/>
      <c r="D48" s="72"/>
      <c r="E48" s="174"/>
      <c r="F48" s="174"/>
      <c r="G48" s="199"/>
      <c r="H48" s="199"/>
      <c r="I48" s="72"/>
      <c r="J48" s="99" t="s">
        <v>270</v>
      </c>
    </row>
    <row r="49" spans="1:10" ht="23.25" customHeight="1" x14ac:dyDescent="0.2">
      <c r="A49" s="205" t="s">
        <v>248</v>
      </c>
      <c r="B49" s="206"/>
      <c r="C49" s="207" t="s">
        <v>270</v>
      </c>
      <c r="D49" s="208"/>
      <c r="E49" s="203" t="s">
        <v>271</v>
      </c>
      <c r="F49" s="204"/>
      <c r="G49" s="195"/>
      <c r="H49" s="196"/>
      <c r="I49" s="196"/>
      <c r="J49" s="197"/>
    </row>
    <row r="50" spans="1:10" ht="14.25" x14ac:dyDescent="0.2">
      <c r="A50" s="31"/>
      <c r="B50" s="74"/>
      <c r="C50" s="199"/>
      <c r="D50" s="199"/>
      <c r="E50" s="174"/>
      <c r="F50" s="174"/>
      <c r="G50" s="180" t="s">
        <v>272</v>
      </c>
      <c r="H50" s="180"/>
      <c r="I50" s="180"/>
      <c r="J50" s="32"/>
    </row>
    <row r="51" spans="1:10" ht="13.9" customHeight="1" x14ac:dyDescent="0.2">
      <c r="A51" s="175" t="s">
        <v>249</v>
      </c>
      <c r="B51" s="176"/>
      <c r="C51" s="195" t="s">
        <v>303</v>
      </c>
      <c r="D51" s="196"/>
      <c r="E51" s="196"/>
      <c r="F51" s="196"/>
      <c r="G51" s="196"/>
      <c r="H51" s="196"/>
      <c r="I51" s="196"/>
      <c r="J51" s="197"/>
    </row>
    <row r="52" spans="1:10" ht="14.25" x14ac:dyDescent="0.2">
      <c r="A52" s="25"/>
      <c r="B52" s="72"/>
      <c r="C52" s="182" t="s">
        <v>250</v>
      </c>
      <c r="D52" s="182"/>
      <c r="E52" s="182"/>
      <c r="F52" s="182"/>
      <c r="G52" s="182"/>
      <c r="H52" s="182"/>
      <c r="I52" s="182"/>
      <c r="J52" s="27"/>
    </row>
    <row r="53" spans="1:10" ht="14.25" x14ac:dyDescent="0.2">
      <c r="A53" s="175" t="s">
        <v>251</v>
      </c>
      <c r="B53" s="176"/>
      <c r="C53" s="183" t="s">
        <v>304</v>
      </c>
      <c r="D53" s="184"/>
      <c r="E53" s="185"/>
      <c r="F53" s="174"/>
      <c r="G53" s="174"/>
      <c r="H53" s="186"/>
      <c r="I53" s="186"/>
      <c r="J53" s="187"/>
    </row>
    <row r="54" spans="1:10" ht="14.25" x14ac:dyDescent="0.2">
      <c r="A54" s="25"/>
      <c r="B54" s="72"/>
      <c r="C54" s="74"/>
      <c r="D54" s="72"/>
      <c r="E54" s="174"/>
      <c r="F54" s="174"/>
      <c r="G54" s="174"/>
      <c r="H54" s="174"/>
      <c r="I54" s="72"/>
      <c r="J54" s="27"/>
    </row>
    <row r="55" spans="1:10" ht="14.45" customHeight="1" x14ac:dyDescent="0.2">
      <c r="A55" s="175" t="s">
        <v>243</v>
      </c>
      <c r="B55" s="176"/>
      <c r="C55" s="177" t="s">
        <v>305</v>
      </c>
      <c r="D55" s="178"/>
      <c r="E55" s="178"/>
      <c r="F55" s="178"/>
      <c r="G55" s="178"/>
      <c r="H55" s="178"/>
      <c r="I55" s="178"/>
      <c r="J55" s="179"/>
    </row>
    <row r="56" spans="1:10" ht="14.25" x14ac:dyDescent="0.2">
      <c r="A56" s="25"/>
      <c r="B56" s="72"/>
      <c r="C56" s="72"/>
      <c r="D56" s="72"/>
      <c r="E56" s="174"/>
      <c r="F56" s="174"/>
      <c r="G56" s="174"/>
      <c r="H56" s="174"/>
      <c r="I56" s="72"/>
      <c r="J56" s="27"/>
    </row>
    <row r="57" spans="1:10" ht="14.25" x14ac:dyDescent="0.2">
      <c r="A57" s="175" t="s">
        <v>273</v>
      </c>
      <c r="B57" s="176"/>
      <c r="C57" s="177" t="s">
        <v>306</v>
      </c>
      <c r="D57" s="178"/>
      <c r="E57" s="178"/>
      <c r="F57" s="178"/>
      <c r="G57" s="178"/>
      <c r="H57" s="178"/>
      <c r="I57" s="178"/>
      <c r="J57" s="179"/>
    </row>
    <row r="58" spans="1:10" ht="14.45" customHeight="1" x14ac:dyDescent="0.2">
      <c r="A58" s="25"/>
      <c r="B58" s="72"/>
      <c r="C58" s="180" t="s">
        <v>274</v>
      </c>
      <c r="D58" s="180"/>
      <c r="E58" s="180"/>
      <c r="F58" s="180"/>
      <c r="G58" s="72"/>
      <c r="H58" s="72"/>
      <c r="I58" s="72"/>
      <c r="J58" s="27"/>
    </row>
    <row r="59" spans="1:10" ht="14.25" x14ac:dyDescent="0.2">
      <c r="A59" s="175" t="s">
        <v>275</v>
      </c>
      <c r="B59" s="176"/>
      <c r="C59" s="177" t="s">
        <v>307</v>
      </c>
      <c r="D59" s="178"/>
      <c r="E59" s="178"/>
      <c r="F59" s="178"/>
      <c r="G59" s="178"/>
      <c r="H59" s="178"/>
      <c r="I59" s="178"/>
      <c r="J59" s="179"/>
    </row>
    <row r="60" spans="1:10" ht="14.45" customHeight="1" x14ac:dyDescent="0.2">
      <c r="A60" s="33"/>
      <c r="B60" s="34"/>
      <c r="C60" s="181" t="s">
        <v>276</v>
      </c>
      <c r="D60" s="181"/>
      <c r="E60" s="181"/>
      <c r="F60" s="181"/>
      <c r="G60" s="181"/>
      <c r="H60" s="34"/>
      <c r="I60" s="34"/>
      <c r="J60" s="35"/>
    </row>
    <row r="67" ht="27" customHeight="1" x14ac:dyDescent="0.2"/>
    <row r="71" ht="38.450000000000003" customHeight="1" x14ac:dyDescent="0.2"/>
  </sheetData>
  <sheetProtection algorithmName="SHA-512" hashValue="4el+RQ4eiWvYdNwjTOrJXBmcg/LefoG2nBC0D0jLCZcF9jhQ+JKppxdUICDrx6E/Amuyh2b2QR+N/6po7joU+A==" saltValue="Zj72eVxejXEJucZZ9dto8A==" spinCount="100000" sheet="1" objects="1" scenarios="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H53" sqref="H53"/>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255" t="s">
        <v>1</v>
      </c>
      <c r="B1" s="256"/>
      <c r="C1" s="256"/>
      <c r="D1" s="256"/>
      <c r="E1" s="256"/>
      <c r="F1" s="256"/>
      <c r="G1" s="256"/>
      <c r="H1" s="256"/>
    </row>
    <row r="2" spans="1:9" x14ac:dyDescent="0.2">
      <c r="A2" s="257" t="s">
        <v>284</v>
      </c>
      <c r="B2" s="258"/>
      <c r="C2" s="258"/>
      <c r="D2" s="258"/>
      <c r="E2" s="258"/>
      <c r="F2" s="258"/>
      <c r="G2" s="258"/>
      <c r="H2" s="258"/>
    </row>
    <row r="3" spans="1:9" x14ac:dyDescent="0.2">
      <c r="A3" s="268" t="s">
        <v>12</v>
      </c>
      <c r="B3" s="269"/>
      <c r="C3" s="269"/>
      <c r="D3" s="269"/>
      <c r="E3" s="269"/>
      <c r="F3" s="269"/>
      <c r="G3" s="269"/>
      <c r="H3" s="269"/>
      <c r="I3" s="270"/>
    </row>
    <row r="4" spans="1:9" x14ac:dyDescent="0.2">
      <c r="A4" s="265" t="s">
        <v>285</v>
      </c>
      <c r="B4" s="266"/>
      <c r="C4" s="266"/>
      <c r="D4" s="266"/>
      <c r="E4" s="266"/>
      <c r="F4" s="266"/>
      <c r="G4" s="266"/>
      <c r="H4" s="266"/>
      <c r="I4" s="267"/>
    </row>
    <row r="5" spans="1:9" ht="45.75" thickBot="1" x14ac:dyDescent="0.25">
      <c r="A5" s="262" t="s">
        <v>2</v>
      </c>
      <c r="B5" s="263"/>
      <c r="C5" s="263"/>
      <c r="D5" s="263"/>
      <c r="E5" s="263"/>
      <c r="F5" s="264"/>
      <c r="G5" s="17" t="s">
        <v>4</v>
      </c>
      <c r="H5" s="38" t="s">
        <v>227</v>
      </c>
      <c r="I5" s="39" t="s">
        <v>226</v>
      </c>
    </row>
    <row r="6" spans="1:9" x14ac:dyDescent="0.2">
      <c r="A6" s="259">
        <v>1</v>
      </c>
      <c r="B6" s="260"/>
      <c r="C6" s="260"/>
      <c r="D6" s="260"/>
      <c r="E6" s="260"/>
      <c r="F6" s="261"/>
      <c r="G6" s="18">
        <v>2</v>
      </c>
      <c r="H6" s="19">
        <v>3</v>
      </c>
      <c r="I6" s="19">
        <v>4</v>
      </c>
    </row>
    <row r="7" spans="1:9" x14ac:dyDescent="0.2">
      <c r="A7" s="248"/>
      <c r="B7" s="248"/>
      <c r="C7" s="248"/>
      <c r="D7" s="248"/>
      <c r="E7" s="248"/>
      <c r="F7" s="248"/>
      <c r="G7" s="248"/>
      <c r="H7" s="248"/>
      <c r="I7" s="249"/>
    </row>
    <row r="8" spans="1:9" x14ac:dyDescent="0.2">
      <c r="A8" s="250" t="s">
        <v>14</v>
      </c>
      <c r="B8" s="251"/>
      <c r="C8" s="251"/>
      <c r="D8" s="251"/>
      <c r="E8" s="251"/>
      <c r="F8" s="251"/>
      <c r="G8" s="251"/>
      <c r="H8" s="251"/>
      <c r="I8" s="251"/>
    </row>
    <row r="9" spans="1:9" ht="28.5" customHeight="1" x14ac:dyDescent="0.2">
      <c r="A9" s="252" t="s">
        <v>22</v>
      </c>
      <c r="B9" s="252"/>
      <c r="C9" s="252"/>
      <c r="D9" s="252"/>
      <c r="E9" s="252"/>
      <c r="F9" s="252"/>
      <c r="G9" s="20">
        <v>1</v>
      </c>
      <c r="H9" s="40">
        <f>H10+H11+H12</f>
        <v>3462993071</v>
      </c>
      <c r="I9" s="40">
        <f>I10+I11+I12</f>
        <v>4174072806</v>
      </c>
    </row>
    <row r="10" spans="1:9" x14ac:dyDescent="0.2">
      <c r="A10" s="253" t="s">
        <v>23</v>
      </c>
      <c r="B10" s="253"/>
      <c r="C10" s="253"/>
      <c r="D10" s="253"/>
      <c r="E10" s="253"/>
      <c r="F10" s="253"/>
      <c r="G10" s="12">
        <v>2</v>
      </c>
      <c r="H10" s="41">
        <v>460023632</v>
      </c>
      <c r="I10" s="41">
        <v>508022480</v>
      </c>
    </row>
    <row r="11" spans="1:9" x14ac:dyDescent="0.2">
      <c r="A11" s="253" t="s">
        <v>24</v>
      </c>
      <c r="B11" s="253"/>
      <c r="C11" s="253"/>
      <c r="D11" s="253"/>
      <c r="E11" s="253"/>
      <c r="F11" s="253"/>
      <c r="G11" s="12">
        <v>3</v>
      </c>
      <c r="H11" s="41">
        <v>2631174166</v>
      </c>
      <c r="I11" s="41">
        <v>2770834522</v>
      </c>
    </row>
    <row r="12" spans="1:9" x14ac:dyDescent="0.2">
      <c r="A12" s="246" t="s">
        <v>25</v>
      </c>
      <c r="B12" s="246"/>
      <c r="C12" s="246"/>
      <c r="D12" s="246"/>
      <c r="E12" s="246"/>
      <c r="F12" s="246"/>
      <c r="G12" s="12">
        <v>4</v>
      </c>
      <c r="H12" s="41">
        <v>371795273</v>
      </c>
      <c r="I12" s="41">
        <v>895215804</v>
      </c>
    </row>
    <row r="13" spans="1:9" x14ac:dyDescent="0.2">
      <c r="A13" s="254" t="s">
        <v>26</v>
      </c>
      <c r="B13" s="254"/>
      <c r="C13" s="254"/>
      <c r="D13" s="254"/>
      <c r="E13" s="254"/>
      <c r="F13" s="254"/>
      <c r="G13" s="20">
        <v>5</v>
      </c>
      <c r="H13" s="40">
        <f>H14+H15+H16+H17</f>
        <v>883998218</v>
      </c>
      <c r="I13" s="40">
        <f>I14+I15+I16+I17</f>
        <v>814679702</v>
      </c>
    </row>
    <row r="14" spans="1:9" x14ac:dyDescent="0.2">
      <c r="A14" s="247" t="s">
        <v>27</v>
      </c>
      <c r="B14" s="247"/>
      <c r="C14" s="247"/>
      <c r="D14" s="247"/>
      <c r="E14" s="247"/>
      <c r="F14" s="247"/>
      <c r="G14" s="12">
        <v>6</v>
      </c>
      <c r="H14" s="41">
        <v>0</v>
      </c>
      <c r="I14" s="41">
        <v>479860</v>
      </c>
    </row>
    <row r="15" spans="1:9" x14ac:dyDescent="0.2">
      <c r="A15" s="247" t="s">
        <v>28</v>
      </c>
      <c r="B15" s="247"/>
      <c r="C15" s="247"/>
      <c r="D15" s="247"/>
      <c r="E15" s="247"/>
      <c r="F15" s="247"/>
      <c r="G15" s="12">
        <v>7</v>
      </c>
      <c r="H15" s="41">
        <v>33527407</v>
      </c>
      <c r="I15" s="41">
        <v>132682086</v>
      </c>
    </row>
    <row r="16" spans="1:9" x14ac:dyDescent="0.2">
      <c r="A16" s="247" t="s">
        <v>29</v>
      </c>
      <c r="B16" s="247"/>
      <c r="C16" s="247"/>
      <c r="D16" s="247"/>
      <c r="E16" s="247"/>
      <c r="F16" s="247"/>
      <c r="G16" s="12">
        <v>8</v>
      </c>
      <c r="H16" s="41">
        <v>850470811</v>
      </c>
      <c r="I16" s="41">
        <v>681517756</v>
      </c>
    </row>
    <row r="17" spans="1:9" x14ac:dyDescent="0.2">
      <c r="A17" s="247" t="s">
        <v>30</v>
      </c>
      <c r="B17" s="247"/>
      <c r="C17" s="247"/>
      <c r="D17" s="247"/>
      <c r="E17" s="247"/>
      <c r="F17" s="247"/>
      <c r="G17" s="12">
        <v>9</v>
      </c>
      <c r="H17" s="41">
        <v>0</v>
      </c>
      <c r="I17" s="41">
        <v>0</v>
      </c>
    </row>
    <row r="18" spans="1:9" ht="25.9" customHeight="1" x14ac:dyDescent="0.2">
      <c r="A18" s="254" t="s">
        <v>31</v>
      </c>
      <c r="B18" s="254"/>
      <c r="C18" s="254"/>
      <c r="D18" s="254"/>
      <c r="E18" s="254"/>
      <c r="F18" s="254"/>
      <c r="G18" s="20">
        <v>10</v>
      </c>
      <c r="H18" s="40">
        <f>H19+H20+H21</f>
        <v>0</v>
      </c>
      <c r="I18" s="40">
        <f>I19+I20+I21</f>
        <v>1755565</v>
      </c>
    </row>
    <row r="19" spans="1:9" x14ac:dyDescent="0.2">
      <c r="A19" s="247" t="s">
        <v>28</v>
      </c>
      <c r="B19" s="247"/>
      <c r="C19" s="247"/>
      <c r="D19" s="247"/>
      <c r="E19" s="247"/>
      <c r="F19" s="247"/>
      <c r="G19" s="12">
        <v>11</v>
      </c>
      <c r="H19" s="41">
        <v>0</v>
      </c>
      <c r="I19" s="41">
        <v>79277</v>
      </c>
    </row>
    <row r="20" spans="1:9" x14ac:dyDescent="0.2">
      <c r="A20" s="247" t="s">
        <v>29</v>
      </c>
      <c r="B20" s="247"/>
      <c r="C20" s="247"/>
      <c r="D20" s="247"/>
      <c r="E20" s="247"/>
      <c r="F20" s="247"/>
      <c r="G20" s="12">
        <v>12</v>
      </c>
      <c r="H20" s="41">
        <v>0</v>
      </c>
      <c r="I20" s="41">
        <v>0</v>
      </c>
    </row>
    <row r="21" spans="1:9" x14ac:dyDescent="0.2">
      <c r="A21" s="247" t="s">
        <v>30</v>
      </c>
      <c r="B21" s="247"/>
      <c r="C21" s="247"/>
      <c r="D21" s="247"/>
      <c r="E21" s="247"/>
      <c r="F21" s="247"/>
      <c r="G21" s="12">
        <v>13</v>
      </c>
      <c r="H21" s="41">
        <v>0</v>
      </c>
      <c r="I21" s="41">
        <v>1676288</v>
      </c>
    </row>
    <row r="22" spans="1:9" x14ac:dyDescent="0.2">
      <c r="A22" s="254" t="s">
        <v>32</v>
      </c>
      <c r="B22" s="254"/>
      <c r="C22" s="254"/>
      <c r="D22" s="254"/>
      <c r="E22" s="254"/>
      <c r="F22" s="254"/>
      <c r="G22" s="20">
        <v>14</v>
      </c>
      <c r="H22" s="40">
        <f>H23+H24</f>
        <v>0</v>
      </c>
      <c r="I22" s="40">
        <f>I23+I24</f>
        <v>0</v>
      </c>
    </row>
    <row r="23" spans="1:9" x14ac:dyDescent="0.2">
      <c r="A23" s="247" t="s">
        <v>29</v>
      </c>
      <c r="B23" s="247"/>
      <c r="C23" s="247"/>
      <c r="D23" s="247"/>
      <c r="E23" s="247"/>
      <c r="F23" s="247"/>
      <c r="G23" s="12">
        <v>15</v>
      </c>
      <c r="H23" s="41">
        <v>0</v>
      </c>
      <c r="I23" s="41">
        <v>0</v>
      </c>
    </row>
    <row r="24" spans="1:9" x14ac:dyDescent="0.2">
      <c r="A24" s="247" t="s">
        <v>30</v>
      </c>
      <c r="B24" s="247"/>
      <c r="C24" s="247"/>
      <c r="D24" s="247"/>
      <c r="E24" s="247"/>
      <c r="F24" s="247"/>
      <c r="G24" s="12">
        <v>16</v>
      </c>
      <c r="H24" s="41">
        <v>0</v>
      </c>
      <c r="I24" s="41">
        <v>0</v>
      </c>
    </row>
    <row r="25" spans="1:9" ht="25.9" customHeight="1" x14ac:dyDescent="0.2">
      <c r="A25" s="254" t="s">
        <v>33</v>
      </c>
      <c r="B25" s="254"/>
      <c r="C25" s="254"/>
      <c r="D25" s="254"/>
      <c r="E25" s="254"/>
      <c r="F25" s="254"/>
      <c r="G25" s="20">
        <v>17</v>
      </c>
      <c r="H25" s="40">
        <f>H26+H27+H28</f>
        <v>2581349272</v>
      </c>
      <c r="I25" s="40">
        <f>I26+I27+I28</f>
        <v>4060105428</v>
      </c>
    </row>
    <row r="26" spans="1:9" x14ac:dyDescent="0.2">
      <c r="A26" s="247" t="s">
        <v>28</v>
      </c>
      <c r="B26" s="247"/>
      <c r="C26" s="247"/>
      <c r="D26" s="247"/>
      <c r="E26" s="247"/>
      <c r="F26" s="247"/>
      <c r="G26" s="12">
        <v>18</v>
      </c>
      <c r="H26" s="42">
        <v>21091319</v>
      </c>
      <c r="I26" s="42">
        <v>19101961</v>
      </c>
    </row>
    <row r="27" spans="1:9" x14ac:dyDescent="0.2">
      <c r="A27" s="247" t="s">
        <v>29</v>
      </c>
      <c r="B27" s="247"/>
      <c r="C27" s="247"/>
      <c r="D27" s="247"/>
      <c r="E27" s="247"/>
      <c r="F27" s="247"/>
      <c r="G27" s="12">
        <v>19</v>
      </c>
      <c r="H27" s="42">
        <v>2560257953</v>
      </c>
      <c r="I27" s="42">
        <v>4041003467</v>
      </c>
    </row>
    <row r="28" spans="1:9" x14ac:dyDescent="0.2">
      <c r="A28" s="247" t="s">
        <v>30</v>
      </c>
      <c r="B28" s="247"/>
      <c r="C28" s="247"/>
      <c r="D28" s="247"/>
      <c r="E28" s="247"/>
      <c r="F28" s="247"/>
      <c r="G28" s="12">
        <v>20</v>
      </c>
      <c r="H28" s="42">
        <v>0</v>
      </c>
      <c r="I28" s="42">
        <v>0</v>
      </c>
    </row>
    <row r="29" spans="1:9" x14ac:dyDescent="0.2">
      <c r="A29" s="254" t="s">
        <v>34</v>
      </c>
      <c r="B29" s="254"/>
      <c r="C29" s="254"/>
      <c r="D29" s="254"/>
      <c r="E29" s="254"/>
      <c r="F29" s="254"/>
      <c r="G29" s="20">
        <v>21</v>
      </c>
      <c r="H29" s="40">
        <f>H30+H31</f>
        <v>12640749752</v>
      </c>
      <c r="I29" s="40">
        <f>I30+I31</f>
        <v>13615764739</v>
      </c>
    </row>
    <row r="30" spans="1:9" x14ac:dyDescent="0.2">
      <c r="A30" s="247" t="s">
        <v>29</v>
      </c>
      <c r="B30" s="247"/>
      <c r="C30" s="247"/>
      <c r="D30" s="247"/>
      <c r="E30" s="247"/>
      <c r="F30" s="247"/>
      <c r="G30" s="12">
        <v>22</v>
      </c>
      <c r="H30" s="42">
        <v>80506144</v>
      </c>
      <c r="I30" s="42">
        <v>98348773</v>
      </c>
    </row>
    <row r="31" spans="1:9" x14ac:dyDescent="0.2">
      <c r="A31" s="247" t="s">
        <v>30</v>
      </c>
      <c r="B31" s="247"/>
      <c r="C31" s="247"/>
      <c r="D31" s="247"/>
      <c r="E31" s="247"/>
      <c r="F31" s="247"/>
      <c r="G31" s="12">
        <v>23</v>
      </c>
      <c r="H31" s="42">
        <v>12560243608</v>
      </c>
      <c r="I31" s="42">
        <v>13517415966</v>
      </c>
    </row>
    <row r="32" spans="1:9" x14ac:dyDescent="0.2">
      <c r="A32" s="247" t="s">
        <v>35</v>
      </c>
      <c r="B32" s="247"/>
      <c r="C32" s="247"/>
      <c r="D32" s="247"/>
      <c r="E32" s="247"/>
      <c r="F32" s="247"/>
      <c r="G32" s="12">
        <v>24</v>
      </c>
      <c r="H32" s="42">
        <v>0</v>
      </c>
      <c r="I32" s="42">
        <v>0</v>
      </c>
    </row>
    <row r="33" spans="1:9" ht="28.9" customHeight="1" x14ac:dyDescent="0.2">
      <c r="A33" s="247" t="s">
        <v>36</v>
      </c>
      <c r="B33" s="247"/>
      <c r="C33" s="247"/>
      <c r="D33" s="247"/>
      <c r="E33" s="247"/>
      <c r="F33" s="247"/>
      <c r="G33" s="12">
        <v>25</v>
      </c>
      <c r="H33" s="42">
        <v>0</v>
      </c>
      <c r="I33" s="42">
        <v>0</v>
      </c>
    </row>
    <row r="34" spans="1:9" x14ac:dyDescent="0.2">
      <c r="A34" s="247" t="s">
        <v>37</v>
      </c>
      <c r="B34" s="247"/>
      <c r="C34" s="247"/>
      <c r="D34" s="247"/>
      <c r="E34" s="247"/>
      <c r="F34" s="247"/>
      <c r="G34" s="12">
        <v>26</v>
      </c>
      <c r="H34" s="42">
        <v>0</v>
      </c>
      <c r="I34" s="42">
        <v>0</v>
      </c>
    </row>
    <row r="35" spans="1:9" x14ac:dyDescent="0.2">
      <c r="A35" s="247" t="s">
        <v>38</v>
      </c>
      <c r="B35" s="247"/>
      <c r="C35" s="247"/>
      <c r="D35" s="247"/>
      <c r="E35" s="247"/>
      <c r="F35" s="247"/>
      <c r="G35" s="12">
        <v>27</v>
      </c>
      <c r="H35" s="42">
        <v>212364729</v>
      </c>
      <c r="I35" s="42">
        <v>161103318</v>
      </c>
    </row>
    <row r="36" spans="1:9" x14ac:dyDescent="0.2">
      <c r="A36" s="247" t="s">
        <v>39</v>
      </c>
      <c r="B36" s="247"/>
      <c r="C36" s="247"/>
      <c r="D36" s="247"/>
      <c r="E36" s="247"/>
      <c r="F36" s="247"/>
      <c r="G36" s="12">
        <v>28</v>
      </c>
      <c r="H36" s="42">
        <v>110763603</v>
      </c>
      <c r="I36" s="42">
        <v>115346193</v>
      </c>
    </row>
    <row r="37" spans="1:9" x14ac:dyDescent="0.2">
      <c r="A37" s="247" t="s">
        <v>40</v>
      </c>
      <c r="B37" s="247"/>
      <c r="C37" s="247"/>
      <c r="D37" s="247"/>
      <c r="E37" s="247"/>
      <c r="F37" s="247"/>
      <c r="G37" s="12">
        <v>29</v>
      </c>
      <c r="H37" s="42">
        <v>56726853</v>
      </c>
      <c r="I37" s="42">
        <v>23328406</v>
      </c>
    </row>
    <row r="38" spans="1:9" x14ac:dyDescent="0.2">
      <c r="A38" s="247" t="s">
        <v>41</v>
      </c>
      <c r="B38" s="247"/>
      <c r="C38" s="247"/>
      <c r="D38" s="247"/>
      <c r="E38" s="247"/>
      <c r="F38" s="247"/>
      <c r="G38" s="12">
        <v>30</v>
      </c>
      <c r="H38" s="42">
        <v>100322252</v>
      </c>
      <c r="I38" s="42">
        <v>66503859</v>
      </c>
    </row>
    <row r="39" spans="1:9" ht="27.6" customHeight="1" x14ac:dyDescent="0.2">
      <c r="A39" s="247" t="s">
        <v>42</v>
      </c>
      <c r="B39" s="247"/>
      <c r="C39" s="247"/>
      <c r="D39" s="247"/>
      <c r="E39" s="247"/>
      <c r="F39" s="247"/>
      <c r="G39" s="12">
        <v>31</v>
      </c>
      <c r="H39" s="42">
        <v>20000000</v>
      </c>
      <c r="I39" s="42">
        <v>71608804</v>
      </c>
    </row>
    <row r="40" spans="1:9" x14ac:dyDescent="0.2">
      <c r="A40" s="273" t="s">
        <v>43</v>
      </c>
      <c r="B40" s="273"/>
      <c r="C40" s="273"/>
      <c r="D40" s="273"/>
      <c r="E40" s="273"/>
      <c r="F40" s="273"/>
      <c r="G40" s="20">
        <v>32</v>
      </c>
      <c r="H40" s="43">
        <f>H9+H13+H18+H22+H25+H29+H32+H33+H34+H35+H36+H37+H38+H39</f>
        <v>20069267750</v>
      </c>
      <c r="I40" s="43">
        <f>I9+I13+I18+I22+I25+I29+I32+I33+I34+I35+I36+I37+I38+I39</f>
        <v>23104268820</v>
      </c>
    </row>
    <row r="41" spans="1:9" x14ac:dyDescent="0.2">
      <c r="A41" s="250" t="s">
        <v>15</v>
      </c>
      <c r="B41" s="251"/>
      <c r="C41" s="251"/>
      <c r="D41" s="251"/>
      <c r="E41" s="251"/>
      <c r="F41" s="251"/>
      <c r="G41" s="251"/>
      <c r="H41" s="251"/>
      <c r="I41" s="251"/>
    </row>
    <row r="42" spans="1:9" x14ac:dyDescent="0.2">
      <c r="A42" s="272" t="s">
        <v>44</v>
      </c>
      <c r="B42" s="254"/>
      <c r="C42" s="254"/>
      <c r="D42" s="254"/>
      <c r="E42" s="254"/>
      <c r="F42" s="254"/>
      <c r="G42" s="20">
        <v>33</v>
      </c>
      <c r="H42" s="40">
        <f>H43+H44+H45+H46+H47</f>
        <v>0</v>
      </c>
      <c r="I42" s="40">
        <f>I43+I44+I45+I46+I47</f>
        <v>445274</v>
      </c>
    </row>
    <row r="43" spans="1:9" x14ac:dyDescent="0.2">
      <c r="A43" s="247" t="s">
        <v>45</v>
      </c>
      <c r="B43" s="247"/>
      <c r="C43" s="247"/>
      <c r="D43" s="247"/>
      <c r="E43" s="247"/>
      <c r="F43" s="247"/>
      <c r="G43" s="12">
        <v>34</v>
      </c>
      <c r="H43" s="41">
        <v>0</v>
      </c>
      <c r="I43" s="41">
        <v>445274</v>
      </c>
    </row>
    <row r="44" spans="1:9" x14ac:dyDescent="0.2">
      <c r="A44" s="247" t="s">
        <v>46</v>
      </c>
      <c r="B44" s="247"/>
      <c r="C44" s="247"/>
      <c r="D44" s="247"/>
      <c r="E44" s="247"/>
      <c r="F44" s="247"/>
      <c r="G44" s="12">
        <v>35</v>
      </c>
      <c r="H44" s="41">
        <v>0</v>
      </c>
      <c r="I44" s="41">
        <v>0</v>
      </c>
    </row>
    <row r="45" spans="1:9" x14ac:dyDescent="0.2">
      <c r="A45" s="247" t="s">
        <v>47</v>
      </c>
      <c r="B45" s="247"/>
      <c r="C45" s="247"/>
      <c r="D45" s="247"/>
      <c r="E45" s="247"/>
      <c r="F45" s="247"/>
      <c r="G45" s="12">
        <v>36</v>
      </c>
      <c r="H45" s="41">
        <v>0</v>
      </c>
      <c r="I45" s="41">
        <v>0</v>
      </c>
    </row>
    <row r="46" spans="1:9" x14ac:dyDescent="0.2">
      <c r="A46" s="247" t="s">
        <v>48</v>
      </c>
      <c r="B46" s="247"/>
      <c r="C46" s="247"/>
      <c r="D46" s="247"/>
      <c r="E46" s="247"/>
      <c r="F46" s="247"/>
      <c r="G46" s="12">
        <v>37</v>
      </c>
      <c r="H46" s="41">
        <v>0</v>
      </c>
      <c r="I46" s="41">
        <v>0</v>
      </c>
    </row>
    <row r="47" spans="1:9" x14ac:dyDescent="0.2">
      <c r="A47" s="247" t="s">
        <v>49</v>
      </c>
      <c r="B47" s="247"/>
      <c r="C47" s="247"/>
      <c r="D47" s="247"/>
      <c r="E47" s="247"/>
      <c r="F47" s="247"/>
      <c r="G47" s="12">
        <v>38</v>
      </c>
      <c r="H47" s="41">
        <v>0</v>
      </c>
      <c r="I47" s="41">
        <v>0</v>
      </c>
    </row>
    <row r="48" spans="1:9" ht="27.6" customHeight="1" x14ac:dyDescent="0.2">
      <c r="A48" s="272" t="s">
        <v>50</v>
      </c>
      <c r="B48" s="254"/>
      <c r="C48" s="254"/>
      <c r="D48" s="254"/>
      <c r="E48" s="254"/>
      <c r="F48" s="254"/>
      <c r="G48" s="20">
        <v>39</v>
      </c>
      <c r="H48" s="40">
        <f>H49+H50+H51</f>
        <v>0</v>
      </c>
      <c r="I48" s="40">
        <f>I49+I50+I51</f>
        <v>0</v>
      </c>
    </row>
    <row r="49" spans="1:9" x14ac:dyDescent="0.2">
      <c r="A49" s="247" t="s">
        <v>47</v>
      </c>
      <c r="B49" s="247"/>
      <c r="C49" s="247"/>
      <c r="D49" s="247"/>
      <c r="E49" s="247"/>
      <c r="F49" s="247"/>
      <c r="G49" s="12">
        <v>40</v>
      </c>
      <c r="H49" s="41">
        <v>0</v>
      </c>
      <c r="I49" s="41">
        <v>0</v>
      </c>
    </row>
    <row r="50" spans="1:9" x14ac:dyDescent="0.2">
      <c r="A50" s="247" t="s">
        <v>48</v>
      </c>
      <c r="B50" s="247"/>
      <c r="C50" s="247"/>
      <c r="D50" s="247"/>
      <c r="E50" s="247"/>
      <c r="F50" s="247"/>
      <c r="G50" s="12">
        <v>41</v>
      </c>
      <c r="H50" s="41">
        <v>0</v>
      </c>
      <c r="I50" s="41">
        <v>0</v>
      </c>
    </row>
    <row r="51" spans="1:9" x14ac:dyDescent="0.2">
      <c r="A51" s="247" t="s">
        <v>49</v>
      </c>
      <c r="B51" s="247"/>
      <c r="C51" s="247"/>
      <c r="D51" s="247"/>
      <c r="E51" s="247"/>
      <c r="F51" s="247"/>
      <c r="G51" s="12">
        <v>42</v>
      </c>
      <c r="H51" s="41">
        <v>0</v>
      </c>
      <c r="I51" s="41">
        <v>0</v>
      </c>
    </row>
    <row r="52" spans="1:9" x14ac:dyDescent="0.2">
      <c r="A52" s="272" t="s">
        <v>51</v>
      </c>
      <c r="B52" s="254"/>
      <c r="C52" s="254"/>
      <c r="D52" s="254"/>
      <c r="E52" s="254"/>
      <c r="F52" s="254"/>
      <c r="G52" s="20">
        <v>43</v>
      </c>
      <c r="H52" s="40">
        <f>H53+H54+H55</f>
        <v>17879017933</v>
      </c>
      <c r="I52" s="40">
        <f>I53+I54+I55</f>
        <v>20777926380</v>
      </c>
    </row>
    <row r="53" spans="1:9" x14ac:dyDescent="0.2">
      <c r="A53" s="247" t="s">
        <v>47</v>
      </c>
      <c r="B53" s="247"/>
      <c r="C53" s="247"/>
      <c r="D53" s="247"/>
      <c r="E53" s="247"/>
      <c r="F53" s="247"/>
      <c r="G53" s="12">
        <v>44</v>
      </c>
      <c r="H53" s="41">
        <v>17861043152</v>
      </c>
      <c r="I53" s="41">
        <v>20770313185</v>
      </c>
    </row>
    <row r="54" spans="1:9" x14ac:dyDescent="0.2">
      <c r="A54" s="247" t="s">
        <v>48</v>
      </c>
      <c r="B54" s="247"/>
      <c r="C54" s="247"/>
      <c r="D54" s="247"/>
      <c r="E54" s="247"/>
      <c r="F54" s="247"/>
      <c r="G54" s="12">
        <v>45</v>
      </c>
      <c r="H54" s="41">
        <v>0</v>
      </c>
      <c r="I54" s="41">
        <v>0</v>
      </c>
    </row>
    <row r="55" spans="1:9" x14ac:dyDescent="0.2">
      <c r="A55" s="247" t="s">
        <v>49</v>
      </c>
      <c r="B55" s="247"/>
      <c r="C55" s="247"/>
      <c r="D55" s="247"/>
      <c r="E55" s="247"/>
      <c r="F55" s="247"/>
      <c r="G55" s="12">
        <v>46</v>
      </c>
      <c r="H55" s="41">
        <v>17974781</v>
      </c>
      <c r="I55" s="41">
        <v>7613195</v>
      </c>
    </row>
    <row r="56" spans="1:9" x14ac:dyDescent="0.2">
      <c r="A56" s="247" t="s">
        <v>52</v>
      </c>
      <c r="B56" s="247"/>
      <c r="C56" s="247"/>
      <c r="D56" s="247"/>
      <c r="E56" s="247"/>
      <c r="F56" s="247"/>
      <c r="G56" s="12">
        <v>47</v>
      </c>
      <c r="H56" s="41">
        <v>0</v>
      </c>
      <c r="I56" s="41">
        <v>0</v>
      </c>
    </row>
    <row r="57" spans="1:9" ht="24" customHeight="1" x14ac:dyDescent="0.2">
      <c r="A57" s="271" t="s">
        <v>53</v>
      </c>
      <c r="B57" s="271"/>
      <c r="C57" s="271"/>
      <c r="D57" s="271"/>
      <c r="E57" s="271"/>
      <c r="F57" s="271"/>
      <c r="G57" s="12">
        <v>48</v>
      </c>
      <c r="H57" s="41">
        <v>0</v>
      </c>
      <c r="I57" s="41">
        <v>0</v>
      </c>
    </row>
    <row r="58" spans="1:9" x14ac:dyDescent="0.2">
      <c r="A58" s="271" t="s">
        <v>54</v>
      </c>
      <c r="B58" s="271"/>
      <c r="C58" s="271"/>
      <c r="D58" s="271"/>
      <c r="E58" s="271"/>
      <c r="F58" s="271"/>
      <c r="G58" s="12">
        <v>49</v>
      </c>
      <c r="H58" s="41">
        <v>77897256</v>
      </c>
      <c r="I58" s="41">
        <v>123118687</v>
      </c>
    </row>
    <row r="59" spans="1:9" x14ac:dyDescent="0.2">
      <c r="A59" s="271" t="s">
        <v>55</v>
      </c>
      <c r="B59" s="247"/>
      <c r="C59" s="247"/>
      <c r="D59" s="247"/>
      <c r="E59" s="247"/>
      <c r="F59" s="247"/>
      <c r="G59" s="12">
        <v>50</v>
      </c>
      <c r="H59" s="41">
        <v>24103002</v>
      </c>
      <c r="I59" s="41">
        <v>27515721</v>
      </c>
    </row>
    <row r="60" spans="1:9" x14ac:dyDescent="0.2">
      <c r="A60" s="271" t="s">
        <v>56</v>
      </c>
      <c r="B60" s="271"/>
      <c r="C60" s="271"/>
      <c r="D60" s="271"/>
      <c r="E60" s="271"/>
      <c r="F60" s="271"/>
      <c r="G60" s="12">
        <v>51</v>
      </c>
      <c r="H60" s="41">
        <v>0</v>
      </c>
      <c r="I60" s="41">
        <v>0</v>
      </c>
    </row>
    <row r="61" spans="1:9" x14ac:dyDescent="0.2">
      <c r="A61" s="271" t="s">
        <v>57</v>
      </c>
      <c r="B61" s="271"/>
      <c r="C61" s="271"/>
      <c r="D61" s="271"/>
      <c r="E61" s="271"/>
      <c r="F61" s="271"/>
      <c r="G61" s="12">
        <v>52</v>
      </c>
      <c r="H61" s="41">
        <v>176430381</v>
      </c>
      <c r="I61" s="41">
        <v>159426018</v>
      </c>
    </row>
    <row r="62" spans="1:9" ht="31.15" customHeight="1" x14ac:dyDescent="0.2">
      <c r="A62" s="271" t="s">
        <v>58</v>
      </c>
      <c r="B62" s="271"/>
      <c r="C62" s="271"/>
      <c r="D62" s="271"/>
      <c r="E62" s="271"/>
      <c r="F62" s="271"/>
      <c r="G62" s="12">
        <v>53</v>
      </c>
      <c r="H62" s="41">
        <v>0</v>
      </c>
      <c r="I62" s="41">
        <v>0</v>
      </c>
    </row>
    <row r="63" spans="1:9" x14ac:dyDescent="0.2">
      <c r="A63" s="273" t="s">
        <v>59</v>
      </c>
      <c r="B63" s="274"/>
      <c r="C63" s="274"/>
      <c r="D63" s="274"/>
      <c r="E63" s="274"/>
      <c r="F63" s="274"/>
      <c r="G63" s="20">
        <v>54</v>
      </c>
      <c r="H63" s="43">
        <f>H42+H48+H52+H56+H57+H58+H59+H60+H61+H62</f>
        <v>18157448572</v>
      </c>
      <c r="I63" s="43">
        <f>I42+I48+I52+I56+I57+I58+I59+I60+I61+I62</f>
        <v>21088432080</v>
      </c>
    </row>
    <row r="64" spans="1:9" x14ac:dyDescent="0.2">
      <c r="A64" s="275" t="s">
        <v>16</v>
      </c>
      <c r="B64" s="276"/>
      <c r="C64" s="276"/>
      <c r="D64" s="276"/>
      <c r="E64" s="276"/>
      <c r="F64" s="276"/>
      <c r="G64" s="276"/>
      <c r="H64" s="276"/>
      <c r="I64" s="276"/>
    </row>
    <row r="65" spans="1:9" x14ac:dyDescent="0.2">
      <c r="A65" s="247" t="s">
        <v>60</v>
      </c>
      <c r="B65" s="247"/>
      <c r="C65" s="247"/>
      <c r="D65" s="247"/>
      <c r="E65" s="247"/>
      <c r="F65" s="247"/>
      <c r="G65" s="12">
        <v>55</v>
      </c>
      <c r="H65" s="41">
        <v>1214775000</v>
      </c>
      <c r="I65" s="41">
        <v>1214775000</v>
      </c>
    </row>
    <row r="66" spans="1:9" x14ac:dyDescent="0.2">
      <c r="A66" s="247" t="s">
        <v>61</v>
      </c>
      <c r="B66" s="247"/>
      <c r="C66" s="247"/>
      <c r="D66" s="247"/>
      <c r="E66" s="247"/>
      <c r="F66" s="247"/>
      <c r="G66" s="12">
        <v>56</v>
      </c>
      <c r="H66" s="41">
        <v>0</v>
      </c>
      <c r="I66" s="41">
        <v>0</v>
      </c>
    </row>
    <row r="67" spans="1:9" x14ac:dyDescent="0.2">
      <c r="A67" s="247" t="s">
        <v>62</v>
      </c>
      <c r="B67" s="247"/>
      <c r="C67" s="247"/>
      <c r="D67" s="247"/>
      <c r="E67" s="247"/>
      <c r="F67" s="247"/>
      <c r="G67" s="12">
        <v>57</v>
      </c>
      <c r="H67" s="41">
        <v>0</v>
      </c>
      <c r="I67" s="41">
        <v>0</v>
      </c>
    </row>
    <row r="68" spans="1:9" x14ac:dyDescent="0.2">
      <c r="A68" s="247" t="s">
        <v>63</v>
      </c>
      <c r="B68" s="247"/>
      <c r="C68" s="247"/>
      <c r="D68" s="247"/>
      <c r="E68" s="247"/>
      <c r="F68" s="247"/>
      <c r="G68" s="12">
        <v>58</v>
      </c>
      <c r="H68" s="41">
        <v>0</v>
      </c>
      <c r="I68" s="41">
        <v>0</v>
      </c>
    </row>
    <row r="69" spans="1:9" x14ac:dyDescent="0.2">
      <c r="A69" s="247" t="s">
        <v>64</v>
      </c>
      <c r="B69" s="247"/>
      <c r="C69" s="247"/>
      <c r="D69" s="247"/>
      <c r="E69" s="247"/>
      <c r="F69" s="247"/>
      <c r="G69" s="12">
        <v>59</v>
      </c>
      <c r="H69" s="41">
        <v>95418561</v>
      </c>
      <c r="I69" s="41">
        <v>101235748</v>
      </c>
    </row>
    <row r="70" spans="1:9" x14ac:dyDescent="0.2">
      <c r="A70" s="247" t="s">
        <v>65</v>
      </c>
      <c r="B70" s="247"/>
      <c r="C70" s="247"/>
      <c r="D70" s="247"/>
      <c r="E70" s="247"/>
      <c r="F70" s="247"/>
      <c r="G70" s="12">
        <v>60</v>
      </c>
      <c r="H70" s="41">
        <v>131368788</v>
      </c>
      <c r="I70" s="41">
        <v>137956415</v>
      </c>
    </row>
    <row r="71" spans="1:9" x14ac:dyDescent="0.2">
      <c r="A71" s="247" t="s">
        <v>66</v>
      </c>
      <c r="B71" s="247"/>
      <c r="C71" s="247"/>
      <c r="D71" s="247"/>
      <c r="E71" s="247"/>
      <c r="F71" s="247"/>
      <c r="G71" s="12">
        <v>61</v>
      </c>
      <c r="H71" s="41">
        <v>0</v>
      </c>
      <c r="I71" s="41">
        <v>0</v>
      </c>
    </row>
    <row r="72" spans="1:9" x14ac:dyDescent="0.2">
      <c r="A72" s="247" t="s">
        <v>67</v>
      </c>
      <c r="B72" s="247"/>
      <c r="C72" s="247"/>
      <c r="D72" s="247"/>
      <c r="E72" s="247"/>
      <c r="F72" s="247"/>
      <c r="G72" s="12">
        <v>62</v>
      </c>
      <c r="H72" s="41">
        <v>462835401</v>
      </c>
      <c r="I72" s="41">
        <v>406399544</v>
      </c>
    </row>
    <row r="73" spans="1:9" x14ac:dyDescent="0.2">
      <c r="A73" s="247" t="s">
        <v>68</v>
      </c>
      <c r="B73" s="247"/>
      <c r="C73" s="247"/>
      <c r="D73" s="247"/>
      <c r="E73" s="247"/>
      <c r="F73" s="247"/>
      <c r="G73" s="12">
        <v>63</v>
      </c>
      <c r="H73" s="41">
        <v>-477000</v>
      </c>
      <c r="I73" s="41">
        <v>-477000</v>
      </c>
    </row>
    <row r="74" spans="1:9" x14ac:dyDescent="0.2">
      <c r="A74" s="247" t="s">
        <v>69</v>
      </c>
      <c r="B74" s="247"/>
      <c r="C74" s="247"/>
      <c r="D74" s="247"/>
      <c r="E74" s="247"/>
      <c r="F74" s="247"/>
      <c r="G74" s="12">
        <v>64</v>
      </c>
      <c r="H74" s="41">
        <v>7898428</v>
      </c>
      <c r="I74" s="41">
        <v>155947033</v>
      </c>
    </row>
    <row r="75" spans="1:9" x14ac:dyDescent="0.2">
      <c r="A75" s="247" t="s">
        <v>70</v>
      </c>
      <c r="B75" s="247"/>
      <c r="C75" s="247"/>
      <c r="D75" s="247"/>
      <c r="E75" s="247"/>
      <c r="F75" s="247"/>
      <c r="G75" s="12">
        <v>65</v>
      </c>
      <c r="H75" s="41">
        <v>0</v>
      </c>
      <c r="I75" s="41">
        <v>0</v>
      </c>
    </row>
    <row r="76" spans="1:9" x14ac:dyDescent="0.2">
      <c r="A76" s="247" t="s">
        <v>71</v>
      </c>
      <c r="B76" s="247"/>
      <c r="C76" s="247"/>
      <c r="D76" s="247"/>
      <c r="E76" s="247"/>
      <c r="F76" s="247"/>
      <c r="G76" s="12">
        <v>66</v>
      </c>
      <c r="H76" s="41">
        <v>0</v>
      </c>
      <c r="I76" s="41">
        <v>0</v>
      </c>
    </row>
    <row r="77" spans="1:9" x14ac:dyDescent="0.2">
      <c r="A77" s="277" t="s">
        <v>72</v>
      </c>
      <c r="B77" s="277"/>
      <c r="C77" s="277"/>
      <c r="D77" s="277"/>
      <c r="E77" s="277"/>
      <c r="F77" s="277"/>
      <c r="G77" s="20">
        <v>67</v>
      </c>
      <c r="H77" s="44">
        <f>H65+H66+H67+H68+H69+H70+H71+H72+H73+H74+H75+H76</f>
        <v>1911819178</v>
      </c>
      <c r="I77" s="44">
        <f>I65+I66+I67+I68+I69+I70+I71+I72+I73+I74+I75+I76</f>
        <v>2015836740</v>
      </c>
    </row>
    <row r="78" spans="1:9" x14ac:dyDescent="0.2">
      <c r="A78" s="273" t="s">
        <v>73</v>
      </c>
      <c r="B78" s="274"/>
      <c r="C78" s="274"/>
      <c r="D78" s="274"/>
      <c r="E78" s="274"/>
      <c r="F78" s="274"/>
      <c r="G78" s="20">
        <v>68</v>
      </c>
      <c r="H78" s="43">
        <f>H63+H77</f>
        <v>20069267750</v>
      </c>
      <c r="I78" s="43">
        <f>I63+I77</f>
        <v>23104268820</v>
      </c>
    </row>
  </sheetData>
  <sheetProtection algorithmName="SHA-512" hashValue="I00NFrhOEG4d9XCsHWgksK5A64+ZTASdUte/Y+ZoZjTtuqlcU7G9R2L7mqZXD1iG1sJMFofZUPAYj7QQgAFQpw==" saltValue="V3fVC9kHHLNvjd51Ujl1s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19" zoomScaleNormal="100" zoomScaleSheetLayoutView="110" workbookViewId="0">
      <selection activeCell="I23" sqref="I23"/>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90" t="s">
        <v>5</v>
      </c>
      <c r="B1" s="256"/>
      <c r="C1" s="256"/>
      <c r="D1" s="256"/>
      <c r="E1" s="256"/>
      <c r="F1" s="256"/>
      <c r="G1" s="256"/>
      <c r="H1" s="256"/>
    </row>
    <row r="2" spans="1:9" x14ac:dyDescent="0.2">
      <c r="A2" s="289" t="s">
        <v>287</v>
      </c>
      <c r="B2" s="258"/>
      <c r="C2" s="258"/>
      <c r="D2" s="258"/>
      <c r="E2" s="258"/>
      <c r="F2" s="258"/>
      <c r="G2" s="258"/>
      <c r="H2" s="258"/>
    </row>
    <row r="3" spans="1:9" x14ac:dyDescent="0.2">
      <c r="A3" s="291" t="s">
        <v>12</v>
      </c>
      <c r="B3" s="270"/>
      <c r="C3" s="270"/>
      <c r="D3" s="270"/>
      <c r="E3" s="270"/>
      <c r="F3" s="270"/>
      <c r="G3" s="270"/>
      <c r="H3" s="270"/>
      <c r="I3" s="270"/>
    </row>
    <row r="4" spans="1:9" x14ac:dyDescent="0.2">
      <c r="A4" s="297" t="s">
        <v>286</v>
      </c>
      <c r="B4" s="267"/>
      <c r="C4" s="267"/>
      <c r="D4" s="267"/>
      <c r="E4" s="267"/>
      <c r="F4" s="267"/>
      <c r="G4" s="267"/>
      <c r="H4" s="267"/>
      <c r="I4" s="267"/>
    </row>
    <row r="5" spans="1:9" ht="33.75" x14ac:dyDescent="0.2">
      <c r="A5" s="292" t="s">
        <v>2</v>
      </c>
      <c r="B5" s="293"/>
      <c r="C5" s="293"/>
      <c r="D5" s="293"/>
      <c r="E5" s="293"/>
      <c r="F5" s="294"/>
      <c r="G5" s="13" t="s">
        <v>6</v>
      </c>
      <c r="H5" s="66" t="s">
        <v>228</v>
      </c>
      <c r="I5" s="46" t="s">
        <v>226</v>
      </c>
    </row>
    <row r="6" spans="1:9" x14ac:dyDescent="0.2">
      <c r="A6" s="295">
        <v>1</v>
      </c>
      <c r="B6" s="296"/>
      <c r="C6" s="296"/>
      <c r="D6" s="296"/>
      <c r="E6" s="296"/>
      <c r="F6" s="296"/>
      <c r="G6" s="14">
        <v>2</v>
      </c>
      <c r="H6" s="15">
        <v>3</v>
      </c>
      <c r="I6" s="15">
        <v>4</v>
      </c>
    </row>
    <row r="7" spans="1:9" x14ac:dyDescent="0.2">
      <c r="A7" s="278" t="s">
        <v>75</v>
      </c>
      <c r="B7" s="278"/>
      <c r="C7" s="278"/>
      <c r="D7" s="278"/>
      <c r="E7" s="278"/>
      <c r="F7" s="278"/>
      <c r="G7" s="6">
        <v>1</v>
      </c>
      <c r="H7" s="47">
        <v>676898411</v>
      </c>
      <c r="I7" s="47">
        <v>648819000</v>
      </c>
    </row>
    <row r="8" spans="1:9" x14ac:dyDescent="0.2">
      <c r="A8" s="278" t="s">
        <v>74</v>
      </c>
      <c r="B8" s="278"/>
      <c r="C8" s="278"/>
      <c r="D8" s="278"/>
      <c r="E8" s="278"/>
      <c r="F8" s="278"/>
      <c r="G8" s="6">
        <v>2</v>
      </c>
      <c r="H8" s="47">
        <v>139435674</v>
      </c>
      <c r="I8" s="47">
        <v>110090608</v>
      </c>
    </row>
    <row r="9" spans="1:9" x14ac:dyDescent="0.2">
      <c r="A9" s="278" t="s">
        <v>76</v>
      </c>
      <c r="B9" s="278"/>
      <c r="C9" s="278"/>
      <c r="D9" s="278"/>
      <c r="E9" s="278"/>
      <c r="F9" s="278"/>
      <c r="G9" s="6">
        <v>3</v>
      </c>
      <c r="H9" s="47">
        <v>0</v>
      </c>
      <c r="I9" s="47">
        <v>0</v>
      </c>
    </row>
    <row r="10" spans="1:9" x14ac:dyDescent="0.2">
      <c r="A10" s="278" t="s">
        <v>77</v>
      </c>
      <c r="B10" s="278"/>
      <c r="C10" s="278"/>
      <c r="D10" s="278"/>
      <c r="E10" s="278"/>
      <c r="F10" s="278"/>
      <c r="G10" s="6">
        <v>4</v>
      </c>
      <c r="H10" s="47">
        <v>974919</v>
      </c>
      <c r="I10" s="47">
        <v>982314</v>
      </c>
    </row>
    <row r="11" spans="1:9" x14ac:dyDescent="0.2">
      <c r="A11" s="278" t="s">
        <v>78</v>
      </c>
      <c r="B11" s="278"/>
      <c r="C11" s="278"/>
      <c r="D11" s="278"/>
      <c r="E11" s="278"/>
      <c r="F11" s="278"/>
      <c r="G11" s="6">
        <v>5</v>
      </c>
      <c r="H11" s="47">
        <v>535395993</v>
      </c>
      <c r="I11" s="47">
        <v>534332324</v>
      </c>
    </row>
    <row r="12" spans="1:9" ht="12.6" customHeight="1" x14ac:dyDescent="0.2">
      <c r="A12" s="278" t="s">
        <v>79</v>
      </c>
      <c r="B12" s="278"/>
      <c r="C12" s="278"/>
      <c r="D12" s="278"/>
      <c r="E12" s="278"/>
      <c r="F12" s="278"/>
      <c r="G12" s="6">
        <v>6</v>
      </c>
      <c r="H12" s="47">
        <v>329247214</v>
      </c>
      <c r="I12" s="47">
        <v>321996207</v>
      </c>
    </row>
    <row r="13" spans="1:9" ht="35.450000000000003" customHeight="1" x14ac:dyDescent="0.2">
      <c r="A13" s="278" t="s">
        <v>80</v>
      </c>
      <c r="B13" s="278"/>
      <c r="C13" s="278"/>
      <c r="D13" s="278"/>
      <c r="E13" s="278"/>
      <c r="F13" s="278"/>
      <c r="G13" s="6">
        <v>7</v>
      </c>
      <c r="H13" s="47">
        <v>30212617</v>
      </c>
      <c r="I13" s="47">
        <v>4637141</v>
      </c>
    </row>
    <row r="14" spans="1:9" ht="28.9" customHeight="1" x14ac:dyDescent="0.2">
      <c r="A14" s="278" t="s">
        <v>81</v>
      </c>
      <c r="B14" s="278"/>
      <c r="C14" s="278"/>
      <c r="D14" s="278"/>
      <c r="E14" s="278"/>
      <c r="F14" s="278"/>
      <c r="G14" s="6">
        <v>8</v>
      </c>
      <c r="H14" s="47">
        <v>48629494</v>
      </c>
      <c r="I14" s="47">
        <v>39108455</v>
      </c>
    </row>
    <row r="15" spans="1:9" ht="28.9" customHeight="1" x14ac:dyDescent="0.2">
      <c r="A15" s="278" t="s">
        <v>82</v>
      </c>
      <c r="B15" s="278"/>
      <c r="C15" s="278"/>
      <c r="D15" s="278"/>
      <c r="E15" s="278"/>
      <c r="F15" s="278"/>
      <c r="G15" s="6">
        <v>9</v>
      </c>
      <c r="H15" s="47">
        <v>0</v>
      </c>
      <c r="I15" s="47">
        <v>2549495</v>
      </c>
    </row>
    <row r="16" spans="1:9" ht="28.9" customHeight="1" x14ac:dyDescent="0.2">
      <c r="A16" s="278" t="s">
        <v>83</v>
      </c>
      <c r="B16" s="278"/>
      <c r="C16" s="278"/>
      <c r="D16" s="278"/>
      <c r="E16" s="278"/>
      <c r="F16" s="278"/>
      <c r="G16" s="6">
        <v>10</v>
      </c>
      <c r="H16" s="47">
        <v>0</v>
      </c>
      <c r="I16" s="47">
        <v>0</v>
      </c>
    </row>
    <row r="17" spans="1:9" x14ac:dyDescent="0.2">
      <c r="A17" s="278" t="s">
        <v>84</v>
      </c>
      <c r="B17" s="278"/>
      <c r="C17" s="278"/>
      <c r="D17" s="278"/>
      <c r="E17" s="278"/>
      <c r="F17" s="278"/>
      <c r="G17" s="6">
        <v>11</v>
      </c>
      <c r="H17" s="47">
        <v>0</v>
      </c>
      <c r="I17" s="47">
        <v>0</v>
      </c>
    </row>
    <row r="18" spans="1:9" x14ac:dyDescent="0.2">
      <c r="A18" s="278" t="s">
        <v>85</v>
      </c>
      <c r="B18" s="278"/>
      <c r="C18" s="278"/>
      <c r="D18" s="278"/>
      <c r="E18" s="278"/>
      <c r="F18" s="278"/>
      <c r="G18" s="6">
        <v>12</v>
      </c>
      <c r="H18" s="47">
        <v>1771373</v>
      </c>
      <c r="I18" s="47">
        <v>-3649343</v>
      </c>
    </row>
    <row r="19" spans="1:9" x14ac:dyDescent="0.2">
      <c r="A19" s="278" t="s">
        <v>86</v>
      </c>
      <c r="B19" s="278"/>
      <c r="C19" s="278"/>
      <c r="D19" s="278"/>
      <c r="E19" s="278"/>
      <c r="F19" s="278"/>
      <c r="G19" s="6">
        <v>13</v>
      </c>
      <c r="H19" s="47">
        <v>0</v>
      </c>
      <c r="I19" s="47">
        <v>0</v>
      </c>
    </row>
    <row r="20" spans="1:9" x14ac:dyDescent="0.2">
      <c r="A20" s="278" t="s">
        <v>87</v>
      </c>
      <c r="B20" s="278"/>
      <c r="C20" s="278"/>
      <c r="D20" s="278"/>
      <c r="E20" s="278"/>
      <c r="F20" s="278"/>
      <c r="G20" s="6">
        <v>14</v>
      </c>
      <c r="H20" s="47">
        <v>7374544</v>
      </c>
      <c r="I20" s="47">
        <v>11697703</v>
      </c>
    </row>
    <row r="21" spans="1:9" x14ac:dyDescent="0.2">
      <c r="A21" s="278" t="s">
        <v>88</v>
      </c>
      <c r="B21" s="278"/>
      <c r="C21" s="278"/>
      <c r="D21" s="278"/>
      <c r="E21" s="278"/>
      <c r="F21" s="278"/>
      <c r="G21" s="6">
        <v>15</v>
      </c>
      <c r="H21" s="47">
        <v>63144219</v>
      </c>
      <c r="I21" s="47">
        <v>46045988</v>
      </c>
    </row>
    <row r="22" spans="1:9" ht="25.15" customHeight="1" x14ac:dyDescent="0.2">
      <c r="A22" s="279" t="s">
        <v>89</v>
      </c>
      <c r="B22" s="279"/>
      <c r="C22" s="279"/>
      <c r="D22" s="279"/>
      <c r="E22" s="279"/>
      <c r="F22" s="279"/>
      <c r="G22" s="7">
        <v>16</v>
      </c>
      <c r="H22" s="48">
        <f>H7-H8-H9+H10+H11-H12+H13+H14+H15+H16+H17+H18+H19+H20-H21</f>
        <v>769430244</v>
      </c>
      <c r="I22" s="48">
        <f>I7-I8-I9+I10+I11-I12+I13+I14+I15+I16+I17+I18+I19+I20-I21</f>
        <v>760344286</v>
      </c>
    </row>
    <row r="23" spans="1:9" x14ac:dyDescent="0.2">
      <c r="A23" s="278" t="s">
        <v>90</v>
      </c>
      <c r="B23" s="278"/>
      <c r="C23" s="278"/>
      <c r="D23" s="278"/>
      <c r="E23" s="278"/>
      <c r="F23" s="278"/>
      <c r="G23" s="6">
        <v>17</v>
      </c>
      <c r="H23" s="47">
        <v>352094213</v>
      </c>
      <c r="I23" s="47">
        <v>409518734</v>
      </c>
    </row>
    <row r="24" spans="1:9" x14ac:dyDescent="0.2">
      <c r="A24" s="278" t="s">
        <v>91</v>
      </c>
      <c r="B24" s="278"/>
      <c r="C24" s="278"/>
      <c r="D24" s="278"/>
      <c r="E24" s="278"/>
      <c r="F24" s="278"/>
      <c r="G24" s="6">
        <v>18</v>
      </c>
      <c r="H24" s="47">
        <v>44333333</v>
      </c>
      <c r="I24" s="47">
        <v>46618509</v>
      </c>
    </row>
    <row r="25" spans="1:9" x14ac:dyDescent="0.2">
      <c r="A25" s="278" t="s">
        <v>92</v>
      </c>
      <c r="B25" s="278"/>
      <c r="C25" s="278"/>
      <c r="D25" s="278"/>
      <c r="E25" s="278"/>
      <c r="F25" s="278"/>
      <c r="G25" s="6">
        <v>19</v>
      </c>
      <c r="H25" s="47">
        <v>0</v>
      </c>
      <c r="I25" s="47">
        <v>-2855440</v>
      </c>
    </row>
    <row r="26" spans="1:9" x14ac:dyDescent="0.2">
      <c r="A26" s="278" t="s">
        <v>93</v>
      </c>
      <c r="B26" s="278"/>
      <c r="C26" s="278"/>
      <c r="D26" s="278"/>
      <c r="E26" s="278"/>
      <c r="F26" s="278"/>
      <c r="G26" s="6">
        <v>20</v>
      </c>
      <c r="H26" s="47">
        <v>4631013</v>
      </c>
      <c r="I26" s="47">
        <v>-16188549</v>
      </c>
    </row>
    <row r="27" spans="1:9" ht="26.45" customHeight="1" x14ac:dyDescent="0.2">
      <c r="A27" s="278" t="s">
        <v>94</v>
      </c>
      <c r="B27" s="278"/>
      <c r="C27" s="278"/>
      <c r="D27" s="278"/>
      <c r="E27" s="278"/>
      <c r="F27" s="278"/>
      <c r="G27" s="6">
        <v>21</v>
      </c>
      <c r="H27" s="47">
        <v>361611106</v>
      </c>
      <c r="I27" s="47">
        <v>101205688</v>
      </c>
    </row>
    <row r="28" spans="1:9" ht="26.45" customHeight="1" x14ac:dyDescent="0.2">
      <c r="A28" s="278" t="s">
        <v>95</v>
      </c>
      <c r="B28" s="278"/>
      <c r="C28" s="278"/>
      <c r="D28" s="278"/>
      <c r="E28" s="278"/>
      <c r="F28" s="278"/>
      <c r="G28" s="6">
        <v>22</v>
      </c>
      <c r="H28" s="47">
        <v>0</v>
      </c>
      <c r="I28" s="47">
        <v>0</v>
      </c>
    </row>
    <row r="29" spans="1:9" ht="26.45" customHeight="1" x14ac:dyDescent="0.2">
      <c r="A29" s="278" t="s">
        <v>96</v>
      </c>
      <c r="B29" s="278"/>
      <c r="C29" s="278"/>
      <c r="D29" s="278"/>
      <c r="E29" s="278"/>
      <c r="F29" s="278"/>
      <c r="G29" s="6">
        <v>23</v>
      </c>
      <c r="H29" s="47">
        <v>15428608</v>
      </c>
      <c r="I29" s="47">
        <v>31768148</v>
      </c>
    </row>
    <row r="30" spans="1:9" ht="14.45" customHeight="1" x14ac:dyDescent="0.2">
      <c r="A30" s="278" t="s">
        <v>97</v>
      </c>
      <c r="B30" s="278"/>
      <c r="C30" s="278"/>
      <c r="D30" s="278"/>
      <c r="E30" s="278"/>
      <c r="F30" s="278"/>
      <c r="G30" s="6">
        <v>24</v>
      </c>
      <c r="H30" s="47">
        <v>0</v>
      </c>
      <c r="I30" s="47">
        <v>3331988</v>
      </c>
    </row>
    <row r="31" spans="1:9" ht="21" customHeight="1" x14ac:dyDescent="0.2">
      <c r="A31" s="278" t="s">
        <v>98</v>
      </c>
      <c r="B31" s="278"/>
      <c r="C31" s="278"/>
      <c r="D31" s="278"/>
      <c r="E31" s="278"/>
      <c r="F31" s="278"/>
      <c r="G31" s="6">
        <v>25</v>
      </c>
      <c r="H31" s="47">
        <v>0</v>
      </c>
      <c r="I31" s="47">
        <v>0</v>
      </c>
    </row>
    <row r="32" spans="1:9" ht="21" customHeight="1" x14ac:dyDescent="0.2">
      <c r="A32" s="278" t="s">
        <v>99</v>
      </c>
      <c r="B32" s="278"/>
      <c r="C32" s="278"/>
      <c r="D32" s="278"/>
      <c r="E32" s="278"/>
      <c r="F32" s="278"/>
      <c r="G32" s="6">
        <v>26</v>
      </c>
      <c r="H32" s="47">
        <v>21828141</v>
      </c>
      <c r="I32" s="47">
        <v>0</v>
      </c>
    </row>
    <row r="33" spans="1:10" ht="21" customHeight="1" x14ac:dyDescent="0.2">
      <c r="A33" s="283" t="s">
        <v>100</v>
      </c>
      <c r="B33" s="283"/>
      <c r="C33" s="283"/>
      <c r="D33" s="283"/>
      <c r="E33" s="283"/>
      <c r="F33" s="283"/>
      <c r="G33" s="7">
        <v>27</v>
      </c>
      <c r="H33" s="48">
        <f>H22-H23+H25-H24-H26-H27-H28-H29+H30+H31+H32</f>
        <v>13160112</v>
      </c>
      <c r="I33" s="48">
        <f>I22-I23+I25-I24-I26-I27-I28-I29+I30+I31+I32</f>
        <v>187898304</v>
      </c>
    </row>
    <row r="34" spans="1:10" ht="21" customHeight="1" x14ac:dyDescent="0.2">
      <c r="A34" s="278" t="s">
        <v>101</v>
      </c>
      <c r="B34" s="278"/>
      <c r="C34" s="278"/>
      <c r="D34" s="278"/>
      <c r="E34" s="278"/>
      <c r="F34" s="278"/>
      <c r="G34" s="6">
        <v>28</v>
      </c>
      <c r="H34" s="47">
        <v>5261684</v>
      </c>
      <c r="I34" s="47">
        <v>31951271</v>
      </c>
    </row>
    <row r="35" spans="1:10" ht="21" customHeight="1" x14ac:dyDescent="0.2">
      <c r="A35" s="283" t="s">
        <v>102</v>
      </c>
      <c r="B35" s="283"/>
      <c r="C35" s="283"/>
      <c r="D35" s="283"/>
      <c r="E35" s="283"/>
      <c r="F35" s="283"/>
      <c r="G35" s="7">
        <v>29</v>
      </c>
      <c r="H35" s="48">
        <f>H33-H34</f>
        <v>7898428</v>
      </c>
      <c r="I35" s="48">
        <f>I33-I34</f>
        <v>155947033</v>
      </c>
    </row>
    <row r="36" spans="1:10" ht="21" customHeight="1" x14ac:dyDescent="0.2">
      <c r="A36" s="283" t="s">
        <v>103</v>
      </c>
      <c r="B36" s="283"/>
      <c r="C36" s="283"/>
      <c r="D36" s="283"/>
      <c r="E36" s="283"/>
      <c r="F36" s="283"/>
      <c r="G36" s="7">
        <v>30</v>
      </c>
      <c r="H36" s="48">
        <f>H37-H38</f>
        <v>0</v>
      </c>
      <c r="I36" s="48">
        <f>I37-I38</f>
        <v>0</v>
      </c>
    </row>
    <row r="37" spans="1:10" x14ac:dyDescent="0.2">
      <c r="A37" s="278" t="s">
        <v>104</v>
      </c>
      <c r="B37" s="278"/>
      <c r="C37" s="278"/>
      <c r="D37" s="278"/>
      <c r="E37" s="278"/>
      <c r="F37" s="278"/>
      <c r="G37" s="6">
        <v>31</v>
      </c>
      <c r="H37" s="47">
        <v>0</v>
      </c>
      <c r="I37" s="47">
        <v>0</v>
      </c>
    </row>
    <row r="38" spans="1:10" ht="22.9" customHeight="1" x14ac:dyDescent="0.2">
      <c r="A38" s="278" t="s">
        <v>105</v>
      </c>
      <c r="B38" s="278"/>
      <c r="C38" s="278"/>
      <c r="D38" s="278"/>
      <c r="E38" s="278"/>
      <c r="F38" s="278"/>
      <c r="G38" s="6">
        <v>32</v>
      </c>
      <c r="H38" s="47">
        <v>0</v>
      </c>
      <c r="I38" s="47">
        <v>0</v>
      </c>
    </row>
    <row r="39" spans="1:10" x14ac:dyDescent="0.2">
      <c r="A39" s="283" t="s">
        <v>106</v>
      </c>
      <c r="B39" s="283"/>
      <c r="C39" s="283"/>
      <c r="D39" s="283"/>
      <c r="E39" s="283"/>
      <c r="F39" s="283"/>
      <c r="G39" s="7">
        <v>33</v>
      </c>
      <c r="H39" s="48">
        <f>H35+H36</f>
        <v>7898428</v>
      </c>
      <c r="I39" s="48">
        <f>I35+I36</f>
        <v>155947033</v>
      </c>
    </row>
    <row r="40" spans="1:10" x14ac:dyDescent="0.2">
      <c r="A40" s="278" t="s">
        <v>107</v>
      </c>
      <c r="B40" s="278"/>
      <c r="C40" s="278"/>
      <c r="D40" s="278"/>
      <c r="E40" s="278"/>
      <c r="F40" s="278"/>
      <c r="G40" s="6">
        <v>34</v>
      </c>
      <c r="H40" s="47">
        <v>0</v>
      </c>
      <c r="I40" s="47">
        <v>0</v>
      </c>
    </row>
    <row r="41" spans="1:10" x14ac:dyDescent="0.2">
      <c r="A41" s="278" t="s">
        <v>108</v>
      </c>
      <c r="B41" s="278"/>
      <c r="C41" s="278"/>
      <c r="D41" s="278"/>
      <c r="E41" s="278"/>
      <c r="F41" s="278"/>
      <c r="G41" s="6">
        <v>35</v>
      </c>
      <c r="H41" s="47">
        <v>7898428</v>
      </c>
      <c r="I41" s="47">
        <v>155947033</v>
      </c>
    </row>
    <row r="42" spans="1:10" x14ac:dyDescent="0.2">
      <c r="A42" s="280" t="s">
        <v>17</v>
      </c>
      <c r="B42" s="281"/>
      <c r="C42" s="281"/>
      <c r="D42" s="281"/>
      <c r="E42" s="281"/>
      <c r="F42" s="281"/>
      <c r="G42" s="282"/>
      <c r="H42" s="282"/>
      <c r="I42" s="282"/>
      <c r="J42" s="4"/>
    </row>
    <row r="43" spans="1:10" x14ac:dyDescent="0.2">
      <c r="A43" s="285" t="s">
        <v>109</v>
      </c>
      <c r="B43" s="285"/>
      <c r="C43" s="285"/>
      <c r="D43" s="285"/>
      <c r="E43" s="285"/>
      <c r="F43" s="285"/>
      <c r="G43" s="6">
        <v>36</v>
      </c>
      <c r="H43" s="49">
        <f>H39</f>
        <v>7898428</v>
      </c>
      <c r="I43" s="49">
        <f>I39</f>
        <v>155947033</v>
      </c>
    </row>
    <row r="44" spans="1:10" x14ac:dyDescent="0.2">
      <c r="A44" s="279" t="s">
        <v>233</v>
      </c>
      <c r="B44" s="279"/>
      <c r="C44" s="279"/>
      <c r="D44" s="279"/>
      <c r="E44" s="279"/>
      <c r="F44" s="279"/>
      <c r="G44" s="7">
        <v>37</v>
      </c>
      <c r="H44" s="48">
        <f>H45+H57</f>
        <v>95418560</v>
      </c>
      <c r="I44" s="48">
        <f>I45+I57</f>
        <v>101235748</v>
      </c>
    </row>
    <row r="45" spans="1:10" ht="21.6" customHeight="1" x14ac:dyDescent="0.2">
      <c r="A45" s="286" t="s">
        <v>234</v>
      </c>
      <c r="B45" s="286"/>
      <c r="C45" s="286"/>
      <c r="D45" s="286"/>
      <c r="E45" s="286"/>
      <c r="F45" s="286"/>
      <c r="G45" s="7">
        <v>38</v>
      </c>
      <c r="H45" s="48">
        <f>SUM(H46:H52)+H55+H56</f>
        <v>767341</v>
      </c>
      <c r="I45" s="48">
        <f>SUM(I46:I52)+I55+I56</f>
        <v>720788</v>
      </c>
    </row>
    <row r="46" spans="1:10" x14ac:dyDescent="0.2">
      <c r="A46" s="284" t="s">
        <v>110</v>
      </c>
      <c r="B46" s="284"/>
      <c r="C46" s="284"/>
      <c r="D46" s="284"/>
      <c r="E46" s="284"/>
      <c r="F46" s="284"/>
      <c r="G46" s="6">
        <v>39</v>
      </c>
      <c r="H46" s="102">
        <v>938656</v>
      </c>
      <c r="I46" s="102">
        <v>879010</v>
      </c>
    </row>
    <row r="47" spans="1:10" x14ac:dyDescent="0.2">
      <c r="A47" s="284" t="s">
        <v>111</v>
      </c>
      <c r="B47" s="284"/>
      <c r="C47" s="284"/>
      <c r="D47" s="284"/>
      <c r="E47" s="284"/>
      <c r="F47" s="284"/>
      <c r="G47" s="6">
        <v>40</v>
      </c>
      <c r="H47" s="102">
        <v>0</v>
      </c>
      <c r="I47" s="102">
        <v>0</v>
      </c>
    </row>
    <row r="48" spans="1:10" ht="23.45" customHeight="1" x14ac:dyDescent="0.2">
      <c r="A48" s="284" t="s">
        <v>112</v>
      </c>
      <c r="B48" s="284"/>
      <c r="C48" s="284"/>
      <c r="D48" s="284"/>
      <c r="E48" s="284"/>
      <c r="F48" s="284"/>
      <c r="G48" s="6">
        <v>41</v>
      </c>
      <c r="H48" s="102">
        <v>0</v>
      </c>
      <c r="I48" s="102">
        <v>0</v>
      </c>
    </row>
    <row r="49" spans="1:9" x14ac:dyDescent="0.2">
      <c r="A49" s="284" t="s">
        <v>113</v>
      </c>
      <c r="B49" s="284"/>
      <c r="C49" s="284"/>
      <c r="D49" s="284"/>
      <c r="E49" s="284"/>
      <c r="F49" s="284"/>
      <c r="G49" s="6">
        <v>42</v>
      </c>
      <c r="H49" s="102">
        <v>0</v>
      </c>
      <c r="I49" s="102">
        <v>0</v>
      </c>
    </row>
    <row r="50" spans="1:9" ht="21" customHeight="1" x14ac:dyDescent="0.2">
      <c r="A50" s="284" t="s">
        <v>114</v>
      </c>
      <c r="B50" s="284"/>
      <c r="C50" s="284"/>
      <c r="D50" s="284"/>
      <c r="E50" s="284"/>
      <c r="F50" s="284"/>
      <c r="G50" s="6">
        <v>43</v>
      </c>
      <c r="H50" s="102">
        <v>0</v>
      </c>
      <c r="I50" s="102">
        <v>0</v>
      </c>
    </row>
    <row r="51" spans="1:9" ht="27.6" customHeight="1" x14ac:dyDescent="0.2">
      <c r="A51" s="284" t="s">
        <v>115</v>
      </c>
      <c r="B51" s="284"/>
      <c r="C51" s="284"/>
      <c r="D51" s="284"/>
      <c r="E51" s="284"/>
      <c r="F51" s="284"/>
      <c r="G51" s="6">
        <v>44</v>
      </c>
      <c r="H51" s="102">
        <v>0</v>
      </c>
      <c r="I51" s="102">
        <v>0</v>
      </c>
    </row>
    <row r="52" spans="1:9" x14ac:dyDescent="0.2">
      <c r="A52" s="288" t="s">
        <v>116</v>
      </c>
      <c r="B52" s="288"/>
      <c r="C52" s="288"/>
      <c r="D52" s="288"/>
      <c r="E52" s="288"/>
      <c r="F52" s="288"/>
      <c r="G52" s="6">
        <v>45</v>
      </c>
      <c r="H52" s="102">
        <v>0</v>
      </c>
      <c r="I52" s="102">
        <v>0</v>
      </c>
    </row>
    <row r="53" spans="1:9" ht="12.75" customHeight="1" x14ac:dyDescent="0.2">
      <c r="A53" s="288" t="s">
        <v>117</v>
      </c>
      <c r="B53" s="288"/>
      <c r="C53" s="288"/>
      <c r="D53" s="288"/>
      <c r="E53" s="288"/>
      <c r="F53" s="288"/>
      <c r="G53" s="6">
        <v>46</v>
      </c>
      <c r="H53" s="102">
        <v>0</v>
      </c>
      <c r="I53" s="102">
        <v>0</v>
      </c>
    </row>
    <row r="54" spans="1:9" ht="12.75" customHeight="1" x14ac:dyDescent="0.2">
      <c r="A54" s="288" t="s">
        <v>118</v>
      </c>
      <c r="B54" s="288"/>
      <c r="C54" s="288"/>
      <c r="D54" s="288"/>
      <c r="E54" s="288"/>
      <c r="F54" s="288"/>
      <c r="G54" s="6">
        <v>47</v>
      </c>
      <c r="H54" s="102">
        <v>0</v>
      </c>
      <c r="I54" s="102">
        <v>0</v>
      </c>
    </row>
    <row r="55" spans="1:9" ht="12.75" customHeight="1" x14ac:dyDescent="0.2">
      <c r="A55" s="288" t="s">
        <v>119</v>
      </c>
      <c r="B55" s="288"/>
      <c r="C55" s="288"/>
      <c r="D55" s="288"/>
      <c r="E55" s="288"/>
      <c r="F55" s="288"/>
      <c r="G55" s="6">
        <v>48</v>
      </c>
      <c r="H55" s="102">
        <v>0</v>
      </c>
      <c r="I55" s="102">
        <v>0</v>
      </c>
    </row>
    <row r="56" spans="1:9" ht="12" customHeight="1" x14ac:dyDescent="0.2">
      <c r="A56" s="288" t="s">
        <v>232</v>
      </c>
      <c r="B56" s="288"/>
      <c r="C56" s="288"/>
      <c r="D56" s="288"/>
      <c r="E56" s="288"/>
      <c r="F56" s="288"/>
      <c r="G56" s="6">
        <v>49</v>
      </c>
      <c r="H56" s="102">
        <v>-171315</v>
      </c>
      <c r="I56" s="102">
        <v>-158222</v>
      </c>
    </row>
    <row r="57" spans="1:9" ht="25.15" customHeight="1" x14ac:dyDescent="0.2">
      <c r="A57" s="286" t="s">
        <v>235</v>
      </c>
      <c r="B57" s="286"/>
      <c r="C57" s="286"/>
      <c r="D57" s="286"/>
      <c r="E57" s="286"/>
      <c r="F57" s="286"/>
      <c r="G57" s="7">
        <v>50</v>
      </c>
      <c r="H57" s="48">
        <f>SUM(H58:H65)</f>
        <v>94651219</v>
      </c>
      <c r="I57" s="48">
        <f>SUM(I58:I65)</f>
        <v>100514960</v>
      </c>
    </row>
    <row r="58" spans="1:9" ht="12.75" customHeight="1" x14ac:dyDescent="0.2">
      <c r="A58" s="288" t="s">
        <v>120</v>
      </c>
      <c r="B58" s="288"/>
      <c r="C58" s="288"/>
      <c r="D58" s="288"/>
      <c r="E58" s="288"/>
      <c r="F58" s="288"/>
      <c r="G58" s="6">
        <v>51</v>
      </c>
      <c r="H58" s="102">
        <v>0</v>
      </c>
      <c r="I58" s="102">
        <v>0</v>
      </c>
    </row>
    <row r="59" spans="1:9" ht="12.75" customHeight="1" x14ac:dyDescent="0.2">
      <c r="A59" s="288" t="s">
        <v>121</v>
      </c>
      <c r="B59" s="288"/>
      <c r="C59" s="288"/>
      <c r="D59" s="288"/>
      <c r="E59" s="288"/>
      <c r="F59" s="288"/>
      <c r="G59" s="6">
        <v>52</v>
      </c>
      <c r="H59" s="102">
        <v>0</v>
      </c>
      <c r="I59" s="102">
        <v>0</v>
      </c>
    </row>
    <row r="60" spans="1:9" ht="12.75" customHeight="1" x14ac:dyDescent="0.2">
      <c r="A60" s="288" t="s">
        <v>122</v>
      </c>
      <c r="B60" s="288"/>
      <c r="C60" s="288"/>
      <c r="D60" s="288"/>
      <c r="E60" s="288"/>
      <c r="F60" s="288"/>
      <c r="G60" s="6">
        <v>53</v>
      </c>
      <c r="H60" s="102">
        <v>0</v>
      </c>
      <c r="I60" s="102">
        <v>0</v>
      </c>
    </row>
    <row r="61" spans="1:9" ht="12.75" customHeight="1" x14ac:dyDescent="0.2">
      <c r="A61" s="288" t="s">
        <v>123</v>
      </c>
      <c r="B61" s="288"/>
      <c r="C61" s="288"/>
      <c r="D61" s="288"/>
      <c r="E61" s="288"/>
      <c r="F61" s="288"/>
      <c r="G61" s="6">
        <v>54</v>
      </c>
      <c r="H61" s="102">
        <v>0</v>
      </c>
      <c r="I61" s="102">
        <v>0</v>
      </c>
    </row>
    <row r="62" spans="1:9" ht="12.75" customHeight="1" x14ac:dyDescent="0.2">
      <c r="A62" s="288" t="s">
        <v>124</v>
      </c>
      <c r="B62" s="288"/>
      <c r="C62" s="288"/>
      <c r="D62" s="288"/>
      <c r="E62" s="288"/>
      <c r="F62" s="288"/>
      <c r="G62" s="6">
        <v>55</v>
      </c>
      <c r="H62" s="102">
        <v>115435978</v>
      </c>
      <c r="I62" s="102">
        <v>122579219</v>
      </c>
    </row>
    <row r="63" spans="1:9" ht="12.75" customHeight="1" x14ac:dyDescent="0.2">
      <c r="A63" s="288" t="s">
        <v>113</v>
      </c>
      <c r="B63" s="288"/>
      <c r="C63" s="288"/>
      <c r="D63" s="288"/>
      <c r="E63" s="288"/>
      <c r="F63" s="288"/>
      <c r="G63" s="6">
        <v>56</v>
      </c>
      <c r="H63" s="102">
        <v>0</v>
      </c>
      <c r="I63" s="102">
        <v>0</v>
      </c>
    </row>
    <row r="64" spans="1:9" ht="21.6" customHeight="1" x14ac:dyDescent="0.2">
      <c r="A64" s="288" t="s">
        <v>125</v>
      </c>
      <c r="B64" s="288"/>
      <c r="C64" s="288"/>
      <c r="D64" s="288"/>
      <c r="E64" s="288"/>
      <c r="F64" s="288"/>
      <c r="G64" s="6">
        <v>57</v>
      </c>
      <c r="H64" s="102">
        <v>0</v>
      </c>
      <c r="I64" s="102">
        <v>0</v>
      </c>
    </row>
    <row r="65" spans="1:9" ht="22.9" customHeight="1" x14ac:dyDescent="0.2">
      <c r="A65" s="288" t="s">
        <v>126</v>
      </c>
      <c r="B65" s="288"/>
      <c r="C65" s="288"/>
      <c r="D65" s="288"/>
      <c r="E65" s="288"/>
      <c r="F65" s="288"/>
      <c r="G65" s="6">
        <v>58</v>
      </c>
      <c r="H65" s="102">
        <v>-20784759</v>
      </c>
      <c r="I65" s="102">
        <v>-22064259</v>
      </c>
    </row>
    <row r="66" spans="1:9" ht="12.75" customHeight="1" x14ac:dyDescent="0.2">
      <c r="A66" s="286" t="s">
        <v>236</v>
      </c>
      <c r="B66" s="286"/>
      <c r="C66" s="286"/>
      <c r="D66" s="286"/>
      <c r="E66" s="286"/>
      <c r="F66" s="286"/>
      <c r="G66" s="7">
        <v>59</v>
      </c>
      <c r="H66" s="50">
        <f>H43+H44</f>
        <v>103316988</v>
      </c>
      <c r="I66" s="50">
        <f>I43+I44</f>
        <v>257182781</v>
      </c>
    </row>
    <row r="67" spans="1:9" ht="12.75" customHeight="1" x14ac:dyDescent="0.2">
      <c r="A67" s="287" t="s">
        <v>127</v>
      </c>
      <c r="B67" s="287"/>
      <c r="C67" s="287"/>
      <c r="D67" s="287"/>
      <c r="E67" s="287"/>
      <c r="F67" s="287"/>
      <c r="G67" s="6">
        <v>60</v>
      </c>
      <c r="H67" s="47">
        <v>0</v>
      </c>
      <c r="I67" s="47">
        <v>0</v>
      </c>
    </row>
    <row r="68" spans="1:9" x14ac:dyDescent="0.2">
      <c r="A68" s="285" t="s">
        <v>128</v>
      </c>
      <c r="B68" s="285"/>
      <c r="C68" s="285"/>
      <c r="D68" s="285"/>
      <c r="E68" s="285"/>
      <c r="F68" s="285"/>
      <c r="G68" s="6">
        <v>61</v>
      </c>
      <c r="H68" s="102">
        <f>+H66</f>
        <v>103316988</v>
      </c>
      <c r="I68" s="103">
        <f>+I66</f>
        <v>257182781</v>
      </c>
    </row>
  </sheetData>
  <sheetProtection algorithmName="SHA-512" hashValue="4mRvNnftn52dOlmP8N3KAT4hGjKFlHA2JDLhFrauiq5JUMueeEC7HErDK2eDp9m6ZCEesGAXhkJyqhDxdugZaQ==" saltValue="axGtEaVU0vv4A1RHdc7oCg==" spinCount="100000" sheet="1" objects="1" scenarios="1"/>
  <mergeCells count="68">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 ref="A33:F33"/>
    <mergeCell ref="A13:F13"/>
    <mergeCell ref="A14:F14"/>
    <mergeCell ref="A15:F15"/>
    <mergeCell ref="A16:F16"/>
    <mergeCell ref="A17:F17"/>
    <mergeCell ref="A30:F30"/>
    <mergeCell ref="A23:F23"/>
    <mergeCell ref="A24:F24"/>
    <mergeCell ref="A31:F31"/>
    <mergeCell ref="A32:F32"/>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46:F46"/>
    <mergeCell ref="A47:F47"/>
    <mergeCell ref="A48:F48"/>
    <mergeCell ref="A43:F43"/>
    <mergeCell ref="A44:F44"/>
    <mergeCell ref="A45:F45"/>
    <mergeCell ref="A42:I42"/>
    <mergeCell ref="A41:F41"/>
    <mergeCell ref="A40:F40"/>
    <mergeCell ref="A39:F39"/>
    <mergeCell ref="A34:F34"/>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topLeftCell="A43" zoomScale="110" zoomScaleNormal="100" workbookViewId="0">
      <selection activeCell="H61" sqref="H61:I61"/>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90" t="s">
        <v>182</v>
      </c>
      <c r="B1" s="305"/>
      <c r="C1" s="305"/>
      <c r="D1" s="305"/>
      <c r="E1" s="305"/>
      <c r="F1" s="305"/>
      <c r="G1" s="305"/>
      <c r="H1" s="305"/>
    </row>
    <row r="2" spans="1:9" ht="12.75" customHeight="1" x14ac:dyDescent="0.2">
      <c r="A2" s="289" t="s">
        <v>287</v>
      </c>
      <c r="B2" s="258"/>
      <c r="C2" s="258"/>
      <c r="D2" s="258"/>
      <c r="E2" s="258"/>
      <c r="F2" s="258"/>
      <c r="G2" s="258"/>
      <c r="H2" s="258"/>
    </row>
    <row r="3" spans="1:9" x14ac:dyDescent="0.2">
      <c r="A3" s="308" t="s">
        <v>12</v>
      </c>
      <c r="B3" s="309"/>
      <c r="C3" s="309"/>
      <c r="D3" s="309"/>
      <c r="E3" s="309"/>
      <c r="F3" s="309"/>
      <c r="G3" s="309"/>
      <c r="H3" s="309"/>
      <c r="I3" s="270"/>
    </row>
    <row r="4" spans="1:9" x14ac:dyDescent="0.2">
      <c r="A4" s="304" t="s">
        <v>285</v>
      </c>
      <c r="B4" s="266"/>
      <c r="C4" s="266"/>
      <c r="D4" s="266"/>
      <c r="E4" s="266"/>
      <c r="F4" s="266"/>
      <c r="G4" s="266"/>
      <c r="H4" s="266"/>
      <c r="I4" s="267"/>
    </row>
    <row r="5" spans="1:9" ht="45" x14ac:dyDescent="0.2">
      <c r="A5" s="306" t="s">
        <v>2</v>
      </c>
      <c r="B5" s="307"/>
      <c r="C5" s="307"/>
      <c r="D5" s="307"/>
      <c r="E5" s="307"/>
      <c r="F5" s="307"/>
      <c r="G5" s="67" t="s">
        <v>6</v>
      </c>
      <c r="H5" s="15" t="s">
        <v>228</v>
      </c>
      <c r="I5" s="68" t="s">
        <v>231</v>
      </c>
    </row>
    <row r="6" spans="1:9" x14ac:dyDescent="0.2">
      <c r="A6" s="310">
        <v>1</v>
      </c>
      <c r="B6" s="307"/>
      <c r="C6" s="307"/>
      <c r="D6" s="307"/>
      <c r="E6" s="307"/>
      <c r="F6" s="307"/>
      <c r="G6" s="64">
        <v>2</v>
      </c>
      <c r="H6" s="15" t="s">
        <v>7</v>
      </c>
      <c r="I6" s="15" t="s">
        <v>8</v>
      </c>
    </row>
    <row r="7" spans="1:9" x14ac:dyDescent="0.2">
      <c r="A7" s="300" t="s">
        <v>136</v>
      </c>
      <c r="B7" s="301"/>
      <c r="C7" s="301"/>
      <c r="D7" s="301"/>
      <c r="E7" s="301"/>
      <c r="F7" s="301"/>
      <c r="G7" s="301"/>
      <c r="H7" s="301"/>
      <c r="I7" s="301"/>
    </row>
    <row r="8" spans="1:9" x14ac:dyDescent="0.2">
      <c r="A8" s="298" t="s">
        <v>129</v>
      </c>
      <c r="B8" s="298"/>
      <c r="C8" s="298"/>
      <c r="D8" s="298"/>
      <c r="E8" s="298"/>
      <c r="F8" s="298"/>
      <c r="G8" s="6">
        <v>1</v>
      </c>
      <c r="H8" s="69">
        <v>0</v>
      </c>
      <c r="I8" s="69">
        <v>0</v>
      </c>
    </row>
    <row r="9" spans="1:9" x14ac:dyDescent="0.2">
      <c r="A9" s="298" t="s">
        <v>130</v>
      </c>
      <c r="B9" s="298"/>
      <c r="C9" s="298"/>
      <c r="D9" s="298"/>
      <c r="E9" s="298"/>
      <c r="F9" s="298"/>
      <c r="G9" s="6">
        <v>2</v>
      </c>
      <c r="H9" s="69">
        <v>0</v>
      </c>
      <c r="I9" s="69">
        <v>0</v>
      </c>
    </row>
    <row r="10" spans="1:9" x14ac:dyDescent="0.2">
      <c r="A10" s="298" t="s">
        <v>131</v>
      </c>
      <c r="B10" s="298"/>
      <c r="C10" s="298"/>
      <c r="D10" s="298"/>
      <c r="E10" s="298"/>
      <c r="F10" s="298"/>
      <c r="G10" s="6">
        <v>3</v>
      </c>
      <c r="H10" s="69">
        <v>0</v>
      </c>
      <c r="I10" s="69">
        <v>0</v>
      </c>
    </row>
    <row r="11" spans="1:9" x14ac:dyDescent="0.2">
      <c r="A11" s="298" t="s">
        <v>132</v>
      </c>
      <c r="B11" s="298"/>
      <c r="C11" s="298"/>
      <c r="D11" s="298"/>
      <c r="E11" s="298"/>
      <c r="F11" s="298"/>
      <c r="G11" s="6">
        <v>4</v>
      </c>
      <c r="H11" s="69">
        <v>0</v>
      </c>
      <c r="I11" s="69">
        <v>0</v>
      </c>
    </row>
    <row r="12" spans="1:9" x14ac:dyDescent="0.2">
      <c r="A12" s="298" t="s">
        <v>133</v>
      </c>
      <c r="B12" s="298"/>
      <c r="C12" s="298"/>
      <c r="D12" s="298"/>
      <c r="E12" s="298"/>
      <c r="F12" s="298"/>
      <c r="G12" s="6">
        <v>5</v>
      </c>
      <c r="H12" s="69">
        <v>0</v>
      </c>
      <c r="I12" s="69">
        <v>0</v>
      </c>
    </row>
    <row r="13" spans="1:9" ht="22.5" customHeight="1" x14ac:dyDescent="0.2">
      <c r="A13" s="298" t="s">
        <v>153</v>
      </c>
      <c r="B13" s="298"/>
      <c r="C13" s="298"/>
      <c r="D13" s="298"/>
      <c r="E13" s="298"/>
      <c r="F13" s="298"/>
      <c r="G13" s="6">
        <v>6</v>
      </c>
      <c r="H13" s="69">
        <v>0</v>
      </c>
      <c r="I13" s="69">
        <v>0</v>
      </c>
    </row>
    <row r="14" spans="1:9" x14ac:dyDescent="0.2">
      <c r="A14" s="298" t="s">
        <v>134</v>
      </c>
      <c r="B14" s="298"/>
      <c r="C14" s="298"/>
      <c r="D14" s="298"/>
      <c r="E14" s="298"/>
      <c r="F14" s="298"/>
      <c r="G14" s="6">
        <v>7</v>
      </c>
      <c r="H14" s="69">
        <v>0</v>
      </c>
      <c r="I14" s="69">
        <v>0</v>
      </c>
    </row>
    <row r="15" spans="1:9" x14ac:dyDescent="0.2">
      <c r="A15" s="298" t="s">
        <v>135</v>
      </c>
      <c r="B15" s="298"/>
      <c r="C15" s="298"/>
      <c r="D15" s="298"/>
      <c r="E15" s="298"/>
      <c r="F15" s="298"/>
      <c r="G15" s="6">
        <v>8</v>
      </c>
      <c r="H15" s="69">
        <v>0</v>
      </c>
      <c r="I15" s="69">
        <v>0</v>
      </c>
    </row>
    <row r="16" spans="1:9" x14ac:dyDescent="0.2">
      <c r="A16" s="300" t="s">
        <v>137</v>
      </c>
      <c r="B16" s="301"/>
      <c r="C16" s="301"/>
      <c r="D16" s="301"/>
      <c r="E16" s="301"/>
      <c r="F16" s="301"/>
      <c r="G16" s="301"/>
      <c r="H16" s="301"/>
      <c r="I16" s="301"/>
    </row>
    <row r="17" spans="1:9" x14ac:dyDescent="0.2">
      <c r="A17" s="298" t="s">
        <v>138</v>
      </c>
      <c r="B17" s="298"/>
      <c r="C17" s="298"/>
      <c r="D17" s="298"/>
      <c r="E17" s="298"/>
      <c r="F17" s="298"/>
      <c r="G17" s="6">
        <v>9</v>
      </c>
      <c r="H17" s="69">
        <v>13160112</v>
      </c>
      <c r="I17" s="69">
        <v>155947033</v>
      </c>
    </row>
    <row r="18" spans="1:9" x14ac:dyDescent="0.2">
      <c r="A18" s="298" t="s">
        <v>139</v>
      </c>
      <c r="B18" s="298"/>
      <c r="C18" s="298"/>
      <c r="D18" s="298"/>
      <c r="E18" s="298"/>
      <c r="F18" s="298"/>
      <c r="G18" s="6"/>
      <c r="H18" s="69"/>
      <c r="I18" s="69"/>
    </row>
    <row r="19" spans="1:9" x14ac:dyDescent="0.2">
      <c r="A19" s="298" t="s">
        <v>140</v>
      </c>
      <c r="B19" s="298"/>
      <c r="C19" s="298"/>
      <c r="D19" s="298"/>
      <c r="E19" s="298"/>
      <c r="F19" s="298"/>
      <c r="G19" s="6">
        <v>10</v>
      </c>
      <c r="H19" s="69">
        <v>359842586</v>
      </c>
      <c r="I19" s="69">
        <v>-3917365</v>
      </c>
    </row>
    <row r="20" spans="1:9" x14ac:dyDescent="0.2">
      <c r="A20" s="298" t="s">
        <v>141</v>
      </c>
      <c r="B20" s="298"/>
      <c r="C20" s="298"/>
      <c r="D20" s="298"/>
      <c r="E20" s="298"/>
      <c r="F20" s="298"/>
      <c r="G20" s="6">
        <v>11</v>
      </c>
      <c r="H20" s="69">
        <v>44073387</v>
      </c>
      <c r="I20" s="69">
        <v>5615865</v>
      </c>
    </row>
    <row r="21" spans="1:9" ht="23.25" customHeight="1" x14ac:dyDescent="0.2">
      <c r="A21" s="298" t="s">
        <v>142</v>
      </c>
      <c r="B21" s="298"/>
      <c r="C21" s="298"/>
      <c r="D21" s="298"/>
      <c r="E21" s="298"/>
      <c r="F21" s="298"/>
      <c r="G21" s="6">
        <v>12</v>
      </c>
      <c r="H21" s="69">
        <v>-6946142</v>
      </c>
      <c r="I21" s="69">
        <v>10627880</v>
      </c>
    </row>
    <row r="22" spans="1:9" x14ac:dyDescent="0.2">
      <c r="A22" s="298" t="s">
        <v>143</v>
      </c>
      <c r="B22" s="298"/>
      <c r="C22" s="298"/>
      <c r="D22" s="298"/>
      <c r="E22" s="298"/>
      <c r="F22" s="298"/>
      <c r="G22" s="6">
        <v>13</v>
      </c>
      <c r="H22" s="69">
        <v>-1882329</v>
      </c>
      <c r="I22" s="69">
        <v>-11285206</v>
      </c>
    </row>
    <row r="23" spans="1:9" x14ac:dyDescent="0.2">
      <c r="A23" s="298" t="s">
        <v>144</v>
      </c>
      <c r="B23" s="298"/>
      <c r="C23" s="298"/>
      <c r="D23" s="298"/>
      <c r="E23" s="298"/>
      <c r="F23" s="298"/>
      <c r="G23" s="6">
        <v>14</v>
      </c>
      <c r="H23" s="69">
        <v>-1771373</v>
      </c>
      <c r="I23" s="69">
        <v>-25812387</v>
      </c>
    </row>
    <row r="24" spans="1:9" x14ac:dyDescent="0.2">
      <c r="A24" s="300" t="s">
        <v>145</v>
      </c>
      <c r="B24" s="301"/>
      <c r="C24" s="301"/>
      <c r="D24" s="301"/>
      <c r="E24" s="301"/>
      <c r="F24" s="301"/>
      <c r="G24" s="301"/>
      <c r="H24" s="301"/>
      <c r="I24" s="301"/>
    </row>
    <row r="25" spans="1:9" x14ac:dyDescent="0.2">
      <c r="A25" s="298" t="s">
        <v>146</v>
      </c>
      <c r="B25" s="298"/>
      <c r="C25" s="298"/>
      <c r="D25" s="298"/>
      <c r="E25" s="298"/>
      <c r="F25" s="298"/>
      <c r="G25" s="6">
        <v>15</v>
      </c>
      <c r="H25" s="69">
        <v>-1019412050</v>
      </c>
      <c r="I25" s="69">
        <v>178411667</v>
      </c>
    </row>
    <row r="26" spans="1:9" x14ac:dyDescent="0.2">
      <c r="A26" s="298" t="s">
        <v>147</v>
      </c>
      <c r="B26" s="298"/>
      <c r="C26" s="298"/>
      <c r="D26" s="298"/>
      <c r="E26" s="298"/>
      <c r="F26" s="298"/>
      <c r="G26" s="6">
        <v>16</v>
      </c>
      <c r="H26" s="69">
        <v>40590504</v>
      </c>
      <c r="I26" s="69">
        <v>-15631079</v>
      </c>
    </row>
    <row r="27" spans="1:9" x14ac:dyDescent="0.2">
      <c r="A27" s="298" t="s">
        <v>148</v>
      </c>
      <c r="B27" s="298"/>
      <c r="C27" s="298"/>
      <c r="D27" s="298"/>
      <c r="E27" s="298"/>
      <c r="F27" s="298"/>
      <c r="G27" s="6">
        <v>17</v>
      </c>
      <c r="H27" s="69">
        <v>217601929</v>
      </c>
      <c r="I27" s="69">
        <v>-119224446</v>
      </c>
    </row>
    <row r="28" spans="1:9" ht="25.5" customHeight="1" x14ac:dyDescent="0.2">
      <c r="A28" s="298" t="s">
        <v>149</v>
      </c>
      <c r="B28" s="298"/>
      <c r="C28" s="298"/>
      <c r="D28" s="298"/>
      <c r="E28" s="298"/>
      <c r="F28" s="298"/>
      <c r="G28" s="6">
        <v>18</v>
      </c>
      <c r="H28" s="69">
        <v>198252413</v>
      </c>
      <c r="I28" s="69">
        <v>-933723837</v>
      </c>
    </row>
    <row r="29" spans="1:9" ht="23.25" customHeight="1" x14ac:dyDescent="0.2">
      <c r="A29" s="298" t="s">
        <v>150</v>
      </c>
      <c r="B29" s="298"/>
      <c r="C29" s="298"/>
      <c r="D29" s="298"/>
      <c r="E29" s="298"/>
      <c r="F29" s="298"/>
      <c r="G29" s="6">
        <v>19</v>
      </c>
      <c r="H29" s="69">
        <v>48432522</v>
      </c>
      <c r="I29" s="69">
        <v>63838002</v>
      </c>
    </row>
    <row r="30" spans="1:9" ht="27.75" customHeight="1" x14ac:dyDescent="0.2">
      <c r="A30" s="298" t="s">
        <v>151</v>
      </c>
      <c r="B30" s="298"/>
      <c r="C30" s="298"/>
      <c r="D30" s="298"/>
      <c r="E30" s="298"/>
      <c r="F30" s="298"/>
      <c r="G30" s="6">
        <v>20</v>
      </c>
      <c r="H30" s="69">
        <v>0</v>
      </c>
      <c r="I30" s="69">
        <v>0</v>
      </c>
    </row>
    <row r="31" spans="1:9" ht="27.75" customHeight="1" x14ac:dyDescent="0.2">
      <c r="A31" s="298" t="s">
        <v>152</v>
      </c>
      <c r="B31" s="298"/>
      <c r="C31" s="298"/>
      <c r="D31" s="298"/>
      <c r="E31" s="298"/>
      <c r="F31" s="298"/>
      <c r="G31" s="6">
        <v>21</v>
      </c>
      <c r="H31" s="69">
        <v>0</v>
      </c>
      <c r="I31" s="69">
        <v>-1755565</v>
      </c>
    </row>
    <row r="32" spans="1:9" ht="29.25" customHeight="1" x14ac:dyDescent="0.2">
      <c r="A32" s="298" t="s">
        <v>154</v>
      </c>
      <c r="B32" s="298"/>
      <c r="C32" s="298"/>
      <c r="D32" s="298"/>
      <c r="E32" s="298"/>
      <c r="F32" s="298"/>
      <c r="G32" s="6">
        <v>22</v>
      </c>
      <c r="H32" s="69">
        <v>0</v>
      </c>
      <c r="I32" s="69">
        <v>0</v>
      </c>
    </row>
    <row r="33" spans="1:9" x14ac:dyDescent="0.2">
      <c r="A33" s="298" t="s">
        <v>155</v>
      </c>
      <c r="B33" s="298"/>
      <c r="C33" s="298"/>
      <c r="D33" s="298"/>
      <c r="E33" s="298"/>
      <c r="F33" s="298"/>
      <c r="G33" s="6">
        <v>23</v>
      </c>
      <c r="H33" s="69">
        <v>85541150</v>
      </c>
      <c r="I33" s="69">
        <v>60310587</v>
      </c>
    </row>
    <row r="34" spans="1:9" x14ac:dyDescent="0.2">
      <c r="A34" s="298" t="s">
        <v>156</v>
      </c>
      <c r="B34" s="298"/>
      <c r="C34" s="298"/>
      <c r="D34" s="298"/>
      <c r="E34" s="298"/>
      <c r="F34" s="298"/>
      <c r="G34" s="6">
        <v>24</v>
      </c>
      <c r="H34" s="69">
        <v>-24791172</v>
      </c>
      <c r="I34" s="69">
        <v>-49872881</v>
      </c>
    </row>
    <row r="35" spans="1:9" x14ac:dyDescent="0.2">
      <c r="A35" s="298" t="s">
        <v>157</v>
      </c>
      <c r="B35" s="298"/>
      <c r="C35" s="298"/>
      <c r="D35" s="298"/>
      <c r="E35" s="298"/>
      <c r="F35" s="298"/>
      <c r="G35" s="6">
        <v>25</v>
      </c>
      <c r="H35" s="69">
        <v>1000925649</v>
      </c>
      <c r="I35" s="69">
        <v>1447578697</v>
      </c>
    </row>
    <row r="36" spans="1:9" x14ac:dyDescent="0.2">
      <c r="A36" s="298" t="s">
        <v>158</v>
      </c>
      <c r="B36" s="298"/>
      <c r="C36" s="298"/>
      <c r="D36" s="298"/>
      <c r="E36" s="298"/>
      <c r="F36" s="298"/>
      <c r="G36" s="6">
        <v>26</v>
      </c>
      <c r="H36" s="69">
        <v>129993607</v>
      </c>
      <c r="I36" s="69">
        <v>963071874</v>
      </c>
    </row>
    <row r="37" spans="1:9" x14ac:dyDescent="0.2">
      <c r="A37" s="298" t="s">
        <v>159</v>
      </c>
      <c r="B37" s="298"/>
      <c r="C37" s="298"/>
      <c r="D37" s="298"/>
      <c r="E37" s="298"/>
      <c r="F37" s="298"/>
      <c r="G37" s="6">
        <v>27</v>
      </c>
      <c r="H37" s="69">
        <v>-641819241</v>
      </c>
      <c r="I37" s="69">
        <v>-976546684</v>
      </c>
    </row>
    <row r="38" spans="1:9" x14ac:dyDescent="0.2">
      <c r="A38" s="298" t="s">
        <v>160</v>
      </c>
      <c r="B38" s="298"/>
      <c r="C38" s="298"/>
      <c r="D38" s="298"/>
      <c r="E38" s="298"/>
      <c r="F38" s="298"/>
      <c r="G38" s="6">
        <v>28</v>
      </c>
      <c r="H38" s="69">
        <v>-3640667</v>
      </c>
      <c r="I38" s="69">
        <v>445274</v>
      </c>
    </row>
    <row r="39" spans="1:9" x14ac:dyDescent="0.2">
      <c r="A39" s="298" t="s">
        <v>161</v>
      </c>
      <c r="B39" s="298"/>
      <c r="C39" s="298"/>
      <c r="D39" s="298"/>
      <c r="E39" s="298"/>
      <c r="F39" s="298"/>
      <c r="G39" s="6">
        <v>29</v>
      </c>
      <c r="H39" s="69">
        <v>-30367613</v>
      </c>
      <c r="I39" s="69">
        <v>-49266514</v>
      </c>
    </row>
    <row r="40" spans="1:9" x14ac:dyDescent="0.2">
      <c r="A40" s="298" t="s">
        <v>162</v>
      </c>
      <c r="B40" s="298"/>
      <c r="C40" s="298"/>
      <c r="D40" s="298"/>
      <c r="E40" s="298"/>
      <c r="F40" s="298"/>
      <c r="G40" s="6">
        <v>30</v>
      </c>
      <c r="H40" s="69">
        <v>3665152</v>
      </c>
      <c r="I40" s="69">
        <v>14738165</v>
      </c>
    </row>
    <row r="41" spans="1:9" x14ac:dyDescent="0.2">
      <c r="A41" s="298" t="s">
        <v>163</v>
      </c>
      <c r="B41" s="298"/>
      <c r="C41" s="298"/>
      <c r="D41" s="298"/>
      <c r="E41" s="298"/>
      <c r="F41" s="298"/>
      <c r="G41" s="6">
        <v>31</v>
      </c>
      <c r="H41" s="69">
        <v>974919</v>
      </c>
      <c r="I41" s="69">
        <v>982314</v>
      </c>
    </row>
    <row r="42" spans="1:9" x14ac:dyDescent="0.2">
      <c r="A42" s="298" t="s">
        <v>164</v>
      </c>
      <c r="B42" s="298"/>
      <c r="C42" s="298"/>
      <c r="D42" s="298"/>
      <c r="E42" s="298"/>
      <c r="F42" s="298"/>
      <c r="G42" s="6">
        <v>32</v>
      </c>
      <c r="H42" s="69">
        <v>-18328348</v>
      </c>
      <c r="I42" s="69">
        <v>-20954273</v>
      </c>
    </row>
    <row r="43" spans="1:9" x14ac:dyDescent="0.2">
      <c r="A43" s="298" t="s">
        <v>165</v>
      </c>
      <c r="B43" s="298"/>
      <c r="C43" s="298"/>
      <c r="D43" s="298"/>
      <c r="E43" s="298"/>
      <c r="F43" s="298"/>
      <c r="G43" s="6">
        <v>33</v>
      </c>
      <c r="H43" s="69">
        <v>-1342349</v>
      </c>
      <c r="I43" s="69">
        <v>-365109</v>
      </c>
    </row>
    <row r="44" spans="1:9" ht="13.5" customHeight="1" x14ac:dyDescent="0.2">
      <c r="A44" s="299" t="s">
        <v>166</v>
      </c>
      <c r="B44" s="299"/>
      <c r="C44" s="299"/>
      <c r="D44" s="299"/>
      <c r="E44" s="299"/>
      <c r="F44" s="299"/>
      <c r="G44" s="6">
        <v>34</v>
      </c>
      <c r="H44" s="70">
        <f>SUM(H25:H43)+SUM(H17:H23)+SUM(H8:H15)</f>
        <v>392752646</v>
      </c>
      <c r="I44" s="70">
        <f>SUM(I25:I43)+SUM(I17:I23)+SUM(I8:I15)</f>
        <v>693212012</v>
      </c>
    </row>
    <row r="45" spans="1:9" x14ac:dyDescent="0.2">
      <c r="A45" s="300" t="s">
        <v>18</v>
      </c>
      <c r="B45" s="301"/>
      <c r="C45" s="301"/>
      <c r="D45" s="301"/>
      <c r="E45" s="301"/>
      <c r="F45" s="301"/>
      <c r="G45" s="301"/>
      <c r="H45" s="301"/>
      <c r="I45" s="301"/>
    </row>
    <row r="46" spans="1:9" ht="24.75" customHeight="1" x14ac:dyDescent="0.2">
      <c r="A46" s="298" t="s">
        <v>167</v>
      </c>
      <c r="B46" s="298"/>
      <c r="C46" s="298"/>
      <c r="D46" s="298"/>
      <c r="E46" s="298"/>
      <c r="F46" s="298"/>
      <c r="G46" s="6">
        <v>35</v>
      </c>
      <c r="H46" s="69">
        <v>-42658845</v>
      </c>
      <c r="I46" s="69">
        <v>-18145800</v>
      </c>
    </row>
    <row r="47" spans="1:9" ht="26.25" customHeight="1" x14ac:dyDescent="0.2">
      <c r="A47" s="298" t="s">
        <v>168</v>
      </c>
      <c r="B47" s="298"/>
      <c r="C47" s="298"/>
      <c r="D47" s="298"/>
      <c r="E47" s="298"/>
      <c r="F47" s="298"/>
      <c r="G47" s="6">
        <v>36</v>
      </c>
      <c r="H47" s="69">
        <v>0</v>
      </c>
      <c r="I47" s="69">
        <v>0</v>
      </c>
    </row>
    <row r="48" spans="1:9" ht="24" customHeight="1" x14ac:dyDescent="0.2">
      <c r="A48" s="298" t="s">
        <v>169</v>
      </c>
      <c r="B48" s="298"/>
      <c r="C48" s="298"/>
      <c r="D48" s="298"/>
      <c r="E48" s="298"/>
      <c r="F48" s="298"/>
      <c r="G48" s="6">
        <v>37</v>
      </c>
      <c r="H48" s="69">
        <v>184967663</v>
      </c>
      <c r="I48" s="69">
        <v>5246533</v>
      </c>
    </row>
    <row r="49" spans="1:9" x14ac:dyDescent="0.2">
      <c r="A49" s="298" t="s">
        <v>170</v>
      </c>
      <c r="B49" s="298"/>
      <c r="C49" s="298"/>
      <c r="D49" s="298"/>
      <c r="E49" s="298"/>
      <c r="F49" s="298"/>
      <c r="G49" s="6">
        <v>38</v>
      </c>
      <c r="H49" s="69">
        <v>0</v>
      </c>
      <c r="I49" s="69">
        <v>0</v>
      </c>
    </row>
    <row r="50" spans="1:9" x14ac:dyDescent="0.2">
      <c r="A50" s="298" t="s">
        <v>171</v>
      </c>
      <c r="B50" s="298"/>
      <c r="C50" s="298"/>
      <c r="D50" s="298"/>
      <c r="E50" s="298"/>
      <c r="F50" s="298"/>
      <c r="G50" s="6">
        <v>39</v>
      </c>
      <c r="H50" s="69">
        <v>0</v>
      </c>
      <c r="I50" s="69">
        <v>13641590</v>
      </c>
    </row>
    <row r="51" spans="1:9" x14ac:dyDescent="0.2">
      <c r="A51" s="299" t="s">
        <v>172</v>
      </c>
      <c r="B51" s="299"/>
      <c r="C51" s="299"/>
      <c r="D51" s="299"/>
      <c r="E51" s="299"/>
      <c r="F51" s="299"/>
      <c r="G51" s="6">
        <v>40</v>
      </c>
      <c r="H51" s="70">
        <f>SUM(H46:H50)</f>
        <v>142308818</v>
      </c>
      <c r="I51" s="70">
        <f>SUM(I46:I50)</f>
        <v>742323</v>
      </c>
    </row>
    <row r="52" spans="1:9" x14ac:dyDescent="0.2">
      <c r="A52" s="300" t="s">
        <v>19</v>
      </c>
      <c r="B52" s="301"/>
      <c r="C52" s="301"/>
      <c r="D52" s="301"/>
      <c r="E52" s="301"/>
      <c r="F52" s="301"/>
      <c r="G52" s="301"/>
      <c r="H52" s="301"/>
      <c r="I52" s="301"/>
    </row>
    <row r="53" spans="1:9" ht="23.25" customHeight="1" x14ac:dyDescent="0.2">
      <c r="A53" s="298" t="s">
        <v>173</v>
      </c>
      <c r="B53" s="298"/>
      <c r="C53" s="298"/>
      <c r="D53" s="298"/>
      <c r="E53" s="298"/>
      <c r="F53" s="298"/>
      <c r="G53" s="6">
        <v>41</v>
      </c>
      <c r="H53" s="69">
        <v>-37163725</v>
      </c>
      <c r="I53" s="69">
        <v>-160527269</v>
      </c>
    </row>
    <row r="54" spans="1:9" x14ac:dyDescent="0.2">
      <c r="A54" s="298" t="s">
        <v>174</v>
      </c>
      <c r="B54" s="298"/>
      <c r="C54" s="298"/>
      <c r="D54" s="298"/>
      <c r="E54" s="298"/>
      <c r="F54" s="298"/>
      <c r="G54" s="6">
        <v>42</v>
      </c>
      <c r="H54" s="69">
        <v>0</v>
      </c>
      <c r="I54" s="69">
        <v>0</v>
      </c>
    </row>
    <row r="55" spans="1:9" x14ac:dyDescent="0.2">
      <c r="A55" s="303" t="s">
        <v>175</v>
      </c>
      <c r="B55" s="303"/>
      <c r="C55" s="303"/>
      <c r="D55" s="303"/>
      <c r="E55" s="303"/>
      <c r="F55" s="303"/>
      <c r="G55" s="6">
        <v>43</v>
      </c>
      <c r="H55" s="69">
        <v>0</v>
      </c>
      <c r="I55" s="69">
        <v>0</v>
      </c>
    </row>
    <row r="56" spans="1:9" x14ac:dyDescent="0.2">
      <c r="A56" s="303" t="s">
        <v>176</v>
      </c>
      <c r="B56" s="303"/>
      <c r="C56" s="303"/>
      <c r="D56" s="303"/>
      <c r="E56" s="303"/>
      <c r="F56" s="303"/>
      <c r="G56" s="6">
        <v>44</v>
      </c>
      <c r="H56" s="69">
        <v>0</v>
      </c>
      <c r="I56" s="69">
        <v>0</v>
      </c>
    </row>
    <row r="57" spans="1:9" x14ac:dyDescent="0.2">
      <c r="A57" s="298" t="s">
        <v>177</v>
      </c>
      <c r="B57" s="298"/>
      <c r="C57" s="298"/>
      <c r="D57" s="298"/>
      <c r="E57" s="298"/>
      <c r="F57" s="298"/>
      <c r="G57" s="6">
        <v>45</v>
      </c>
      <c r="H57" s="69">
        <v>0</v>
      </c>
      <c r="I57" s="69">
        <v>0</v>
      </c>
    </row>
    <row r="58" spans="1:9" x14ac:dyDescent="0.2">
      <c r="A58" s="298" t="s">
        <v>178</v>
      </c>
      <c r="B58" s="298"/>
      <c r="C58" s="298"/>
      <c r="D58" s="298"/>
      <c r="E58" s="298"/>
      <c r="F58" s="298"/>
      <c r="G58" s="6">
        <v>46</v>
      </c>
      <c r="H58" s="69">
        <v>0</v>
      </c>
      <c r="I58" s="69">
        <v>0</v>
      </c>
    </row>
    <row r="59" spans="1:9" x14ac:dyDescent="0.2">
      <c r="A59" s="299" t="s">
        <v>180</v>
      </c>
      <c r="B59" s="298"/>
      <c r="C59" s="298"/>
      <c r="D59" s="298"/>
      <c r="E59" s="298"/>
      <c r="F59" s="298"/>
      <c r="G59" s="6">
        <v>47</v>
      </c>
      <c r="H59" s="70">
        <f>H53+H54+H55+H56+H57+H58</f>
        <v>-37163725</v>
      </c>
      <c r="I59" s="70">
        <f>I53+I54+I55+I56+I57+I58</f>
        <v>-160527269</v>
      </c>
    </row>
    <row r="60" spans="1:9" ht="25.5" customHeight="1" x14ac:dyDescent="0.2">
      <c r="A60" s="299" t="s">
        <v>179</v>
      </c>
      <c r="B60" s="299"/>
      <c r="C60" s="299"/>
      <c r="D60" s="299"/>
      <c r="E60" s="299"/>
      <c r="F60" s="299"/>
      <c r="G60" s="6">
        <v>48</v>
      </c>
      <c r="H60" s="70">
        <f>H44+H51+H59</f>
        <v>497897739</v>
      </c>
      <c r="I60" s="70">
        <f>I44+I51+I59</f>
        <v>533427066</v>
      </c>
    </row>
    <row r="61" spans="1:9" x14ac:dyDescent="0.2">
      <c r="A61" s="299" t="s">
        <v>229</v>
      </c>
      <c r="B61" s="298"/>
      <c r="C61" s="298"/>
      <c r="D61" s="298"/>
      <c r="E61" s="298"/>
      <c r="F61" s="298"/>
      <c r="G61" s="6">
        <v>49</v>
      </c>
      <c r="H61" s="71">
        <v>3171171342</v>
      </c>
      <c r="I61" s="71">
        <v>3664086358</v>
      </c>
    </row>
    <row r="62" spans="1:9" x14ac:dyDescent="0.2">
      <c r="A62" s="298" t="s">
        <v>181</v>
      </c>
      <c r="B62" s="298"/>
      <c r="C62" s="298"/>
      <c r="D62" s="298"/>
      <c r="E62" s="298"/>
      <c r="F62" s="298"/>
      <c r="G62" s="6">
        <v>50</v>
      </c>
      <c r="H62" s="71">
        <v>-4982723</v>
      </c>
      <c r="I62" s="71">
        <v>-3678487</v>
      </c>
    </row>
    <row r="63" spans="1:9" x14ac:dyDescent="0.2">
      <c r="A63" s="302" t="s">
        <v>230</v>
      </c>
      <c r="B63" s="303"/>
      <c r="C63" s="303"/>
      <c r="D63" s="303"/>
      <c r="E63" s="303"/>
      <c r="F63" s="303"/>
      <c r="G63" s="6">
        <v>51</v>
      </c>
      <c r="H63" s="70">
        <f>H60+H61+H62</f>
        <v>3664086358</v>
      </c>
      <c r="I63" s="70">
        <f>I60+I61+I62</f>
        <v>4193834937</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4" zoomScale="110" zoomScaleNormal="100" workbookViewId="0">
      <selection activeCell="J13" sqref="J13"/>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322" t="s">
        <v>9</v>
      </c>
      <c r="B1" s="323"/>
      <c r="C1" s="323"/>
      <c r="D1" s="323"/>
      <c r="E1" s="323"/>
      <c r="F1" s="323"/>
      <c r="G1" s="323"/>
      <c r="H1" s="323"/>
      <c r="I1" s="323"/>
      <c r="J1" s="51"/>
      <c r="K1" s="51"/>
      <c r="L1" s="51"/>
      <c r="M1" s="51"/>
      <c r="N1" s="51"/>
      <c r="O1" s="51"/>
    </row>
    <row r="2" spans="1:27" ht="15.75" x14ac:dyDescent="0.2">
      <c r="A2" s="2"/>
      <c r="B2" s="3"/>
      <c r="C2" s="324" t="s">
        <v>257</v>
      </c>
      <c r="D2" s="324"/>
      <c r="E2" s="53" t="s">
        <v>0</v>
      </c>
      <c r="F2" s="65">
        <v>43465</v>
      </c>
      <c r="G2" s="54"/>
      <c r="H2" s="54"/>
      <c r="I2" s="54"/>
      <c r="J2" s="55"/>
      <c r="K2" s="55"/>
      <c r="L2" s="55"/>
      <c r="M2" s="55"/>
      <c r="N2" s="55"/>
      <c r="O2" s="55"/>
      <c r="R2" s="56" t="s">
        <v>12</v>
      </c>
      <c r="AA2" s="4"/>
    </row>
    <row r="3" spans="1:27" ht="13.5" customHeight="1" x14ac:dyDescent="0.2">
      <c r="A3" s="314" t="s">
        <v>10</v>
      </c>
      <c r="B3" s="315"/>
      <c r="C3" s="315"/>
      <c r="D3" s="314" t="s">
        <v>3</v>
      </c>
      <c r="E3" s="311" t="s">
        <v>11</v>
      </c>
      <c r="F3" s="320"/>
      <c r="G3" s="320"/>
      <c r="H3" s="320"/>
      <c r="I3" s="320"/>
      <c r="J3" s="320"/>
      <c r="K3" s="320"/>
      <c r="L3" s="320"/>
      <c r="M3" s="320"/>
      <c r="N3" s="320"/>
      <c r="O3" s="320"/>
      <c r="P3" s="311" t="s">
        <v>20</v>
      </c>
      <c r="Q3" s="320"/>
      <c r="R3" s="311" t="s">
        <v>194</v>
      </c>
    </row>
    <row r="4" spans="1:27" ht="56.25" x14ac:dyDescent="0.2">
      <c r="A4" s="315"/>
      <c r="B4" s="315"/>
      <c r="C4" s="315"/>
      <c r="D4" s="325"/>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311"/>
    </row>
    <row r="5" spans="1:27" x14ac:dyDescent="0.2">
      <c r="A5" s="316">
        <v>1</v>
      </c>
      <c r="B5" s="316"/>
      <c r="C5" s="316"/>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317" t="s">
        <v>195</v>
      </c>
      <c r="B6" s="318"/>
      <c r="C6" s="318"/>
      <c r="D6" s="6">
        <v>1</v>
      </c>
      <c r="E6" s="60">
        <v>1214775000</v>
      </c>
      <c r="F6" s="60">
        <v>0</v>
      </c>
      <c r="G6" s="60">
        <v>0</v>
      </c>
      <c r="H6" s="60">
        <v>0</v>
      </c>
      <c r="I6" s="60">
        <v>95418561</v>
      </c>
      <c r="J6" s="60">
        <v>131368788</v>
      </c>
      <c r="K6" s="60">
        <v>0</v>
      </c>
      <c r="L6" s="60">
        <v>462835401</v>
      </c>
      <c r="M6" s="60">
        <v>-477000</v>
      </c>
      <c r="N6" s="60">
        <v>7898428</v>
      </c>
      <c r="O6" s="60">
        <v>0</v>
      </c>
      <c r="P6" s="60">
        <v>0</v>
      </c>
      <c r="Q6" s="60">
        <v>0</v>
      </c>
      <c r="R6" s="61">
        <f>SUM(E6:Q6)</f>
        <v>1911819178</v>
      </c>
    </row>
    <row r="7" spans="1:27" ht="30" customHeight="1" x14ac:dyDescent="0.2">
      <c r="A7" s="312" t="s">
        <v>196</v>
      </c>
      <c r="B7" s="313"/>
      <c r="C7" s="313"/>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
      <c r="A8" s="317" t="s">
        <v>197</v>
      </c>
      <c r="B8" s="318"/>
      <c r="C8" s="318"/>
      <c r="D8" s="6">
        <v>3</v>
      </c>
      <c r="E8" s="60">
        <v>0</v>
      </c>
      <c r="F8" s="60">
        <v>0</v>
      </c>
      <c r="G8" s="60">
        <v>0</v>
      </c>
      <c r="H8" s="60">
        <v>0</v>
      </c>
      <c r="I8" s="60">
        <v>7372898</v>
      </c>
      <c r="J8" s="60">
        <v>0</v>
      </c>
      <c r="K8" s="60">
        <v>0</v>
      </c>
      <c r="L8" s="60">
        <v>-57233443</v>
      </c>
      <c r="M8" s="60">
        <v>0</v>
      </c>
      <c r="N8" s="60">
        <v>0</v>
      </c>
      <c r="O8" s="60">
        <v>0</v>
      </c>
      <c r="P8" s="60">
        <v>0</v>
      </c>
      <c r="Q8" s="60">
        <v>0</v>
      </c>
      <c r="R8" s="61">
        <f t="shared" si="0"/>
        <v>-49860545</v>
      </c>
    </row>
    <row r="9" spans="1:27" ht="18" customHeight="1" x14ac:dyDescent="0.2">
      <c r="A9" s="319" t="s">
        <v>198</v>
      </c>
      <c r="B9" s="319"/>
      <c r="C9" s="319"/>
      <c r="D9" s="7">
        <v>4</v>
      </c>
      <c r="E9" s="62">
        <f>E6+E7+E8</f>
        <v>1214775000</v>
      </c>
      <c r="F9" s="62">
        <f t="shared" ref="F9:Q9" si="1">F6+F7+F8</f>
        <v>0</v>
      </c>
      <c r="G9" s="62">
        <f t="shared" si="1"/>
        <v>0</v>
      </c>
      <c r="H9" s="62">
        <f t="shared" si="1"/>
        <v>0</v>
      </c>
      <c r="I9" s="62">
        <f t="shared" si="1"/>
        <v>102791459</v>
      </c>
      <c r="J9" s="62">
        <f t="shared" si="1"/>
        <v>131368788</v>
      </c>
      <c r="K9" s="62">
        <f t="shared" si="1"/>
        <v>0</v>
      </c>
      <c r="L9" s="62">
        <f t="shared" si="1"/>
        <v>405601958</v>
      </c>
      <c r="M9" s="62">
        <f t="shared" si="1"/>
        <v>-477000</v>
      </c>
      <c r="N9" s="62">
        <f t="shared" si="1"/>
        <v>7898428</v>
      </c>
      <c r="O9" s="62">
        <f t="shared" si="1"/>
        <v>0</v>
      </c>
      <c r="P9" s="62">
        <f t="shared" si="1"/>
        <v>0</v>
      </c>
      <c r="Q9" s="62">
        <f t="shared" si="1"/>
        <v>0</v>
      </c>
      <c r="R9" s="61">
        <f t="shared" si="0"/>
        <v>1861958633</v>
      </c>
    </row>
    <row r="10" spans="1:27" ht="33" customHeight="1" x14ac:dyDescent="0.2">
      <c r="A10" s="312" t="s">
        <v>199</v>
      </c>
      <c r="B10" s="313"/>
      <c r="C10" s="313"/>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
      <c r="A11" s="312" t="s">
        <v>200</v>
      </c>
      <c r="B11" s="313"/>
      <c r="C11" s="313"/>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
      <c r="A12" s="312" t="s">
        <v>201</v>
      </c>
      <c r="B12" s="313"/>
      <c r="C12" s="313"/>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
      <c r="A13" s="317" t="s">
        <v>202</v>
      </c>
      <c r="B13" s="318"/>
      <c r="C13" s="318"/>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
      <c r="A14" s="312" t="s">
        <v>203</v>
      </c>
      <c r="B14" s="313"/>
      <c r="C14" s="313"/>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
      <c r="A15" s="317" t="s">
        <v>204</v>
      </c>
      <c r="B15" s="318"/>
      <c r="C15" s="318"/>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
      <c r="A16" s="312" t="s">
        <v>205</v>
      </c>
      <c r="B16" s="313"/>
      <c r="C16" s="313"/>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x14ac:dyDescent="0.2">
      <c r="A17" s="312" t="s">
        <v>21</v>
      </c>
      <c r="B17" s="313"/>
      <c r="C17" s="313"/>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
      <c r="A18" s="312" t="s">
        <v>206</v>
      </c>
      <c r="B18" s="313"/>
      <c r="C18" s="313"/>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
      <c r="A19" s="312" t="s">
        <v>207</v>
      </c>
      <c r="B19" s="313"/>
      <c r="C19" s="313"/>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
      <c r="A20" s="312" t="s">
        <v>208</v>
      </c>
      <c r="B20" s="313"/>
      <c r="C20" s="313"/>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
      <c r="A21" s="317" t="s">
        <v>209</v>
      </c>
      <c r="B21" s="318"/>
      <c r="C21" s="318"/>
      <c r="D21" s="6">
        <v>16</v>
      </c>
      <c r="E21" s="60">
        <v>0</v>
      </c>
      <c r="F21" s="60">
        <v>0</v>
      </c>
      <c r="G21" s="60">
        <v>0</v>
      </c>
      <c r="H21" s="60">
        <v>0</v>
      </c>
      <c r="I21" s="60">
        <v>0</v>
      </c>
      <c r="J21" s="60">
        <v>0</v>
      </c>
      <c r="K21" s="60">
        <v>0</v>
      </c>
      <c r="L21" s="60">
        <v>0</v>
      </c>
      <c r="M21" s="60">
        <v>0</v>
      </c>
      <c r="N21" s="60">
        <v>0</v>
      </c>
      <c r="O21" s="60">
        <v>0</v>
      </c>
      <c r="P21" s="60">
        <v>0</v>
      </c>
      <c r="Q21" s="60">
        <v>0</v>
      </c>
      <c r="R21" s="61">
        <f t="shared" si="0"/>
        <v>0</v>
      </c>
    </row>
    <row r="22" spans="1:18" ht="20.25" customHeight="1" x14ac:dyDescent="0.2">
      <c r="A22" s="317" t="s">
        <v>211</v>
      </c>
      <c r="B22" s="318"/>
      <c r="C22" s="318"/>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
      <c r="A23" s="317" t="s">
        <v>212</v>
      </c>
      <c r="B23" s="318"/>
      <c r="C23" s="318"/>
      <c r="D23" s="6">
        <v>18</v>
      </c>
      <c r="E23" s="60">
        <v>0</v>
      </c>
      <c r="F23" s="60">
        <v>0</v>
      </c>
      <c r="G23" s="60">
        <v>0</v>
      </c>
      <c r="H23" s="60">
        <v>0</v>
      </c>
      <c r="I23" s="60">
        <v>0</v>
      </c>
      <c r="J23" s="60">
        <v>0</v>
      </c>
      <c r="K23" s="60">
        <v>0</v>
      </c>
      <c r="L23" s="60">
        <v>0</v>
      </c>
      <c r="M23" s="60">
        <v>0</v>
      </c>
      <c r="N23" s="60">
        <v>0</v>
      </c>
      <c r="O23" s="60">
        <v>0</v>
      </c>
      <c r="P23" s="60">
        <v>0</v>
      </c>
      <c r="Q23" s="60">
        <v>0</v>
      </c>
      <c r="R23" s="61">
        <f t="shared" si="0"/>
        <v>0</v>
      </c>
    </row>
    <row r="24" spans="1:18" ht="20.25" customHeight="1" x14ac:dyDescent="0.2">
      <c r="A24" s="317" t="s">
        <v>213</v>
      </c>
      <c r="B24" s="318"/>
      <c r="C24" s="318"/>
      <c r="D24" s="6">
        <v>19</v>
      </c>
      <c r="E24" s="60">
        <v>0</v>
      </c>
      <c r="F24" s="60">
        <v>0</v>
      </c>
      <c r="G24" s="60">
        <v>0</v>
      </c>
      <c r="H24" s="60">
        <v>0</v>
      </c>
      <c r="I24" s="60">
        <v>0</v>
      </c>
      <c r="J24" s="60">
        <v>6587627</v>
      </c>
      <c r="K24" s="60">
        <v>0</v>
      </c>
      <c r="L24" s="60">
        <v>797586</v>
      </c>
      <c r="M24" s="60">
        <v>0</v>
      </c>
      <c r="N24" s="60">
        <v>-110689887</v>
      </c>
      <c r="O24" s="60">
        <v>0</v>
      </c>
      <c r="P24" s="60">
        <v>0</v>
      </c>
      <c r="Q24" s="60">
        <v>0</v>
      </c>
      <c r="R24" s="61">
        <f t="shared" si="0"/>
        <v>-103304674</v>
      </c>
    </row>
    <row r="25" spans="1:18" ht="20.25" customHeight="1" x14ac:dyDescent="0.2">
      <c r="A25" s="317" t="s">
        <v>210</v>
      </c>
      <c r="B25" s="318"/>
      <c r="C25" s="318"/>
      <c r="D25" s="6">
        <v>20</v>
      </c>
      <c r="E25" s="60">
        <v>0</v>
      </c>
      <c r="F25" s="60">
        <v>0</v>
      </c>
      <c r="G25" s="60">
        <v>0</v>
      </c>
      <c r="H25" s="60">
        <v>0</v>
      </c>
      <c r="I25" s="60">
        <v>-1555711</v>
      </c>
      <c r="J25" s="60">
        <v>0</v>
      </c>
      <c r="K25" s="60">
        <v>0</v>
      </c>
      <c r="L25" s="60">
        <v>0</v>
      </c>
      <c r="M25" s="60">
        <v>0</v>
      </c>
      <c r="N25" s="60">
        <v>258738492</v>
      </c>
      <c r="O25" s="60">
        <v>0</v>
      </c>
      <c r="P25" s="60">
        <v>0</v>
      </c>
      <c r="Q25" s="60">
        <v>0</v>
      </c>
      <c r="R25" s="61">
        <f t="shared" si="0"/>
        <v>257182781</v>
      </c>
    </row>
    <row r="26" spans="1:18" ht="21" customHeight="1" x14ac:dyDescent="0.2">
      <c r="A26" s="321" t="s">
        <v>214</v>
      </c>
      <c r="B26" s="321"/>
      <c r="C26" s="321"/>
      <c r="D26" s="7">
        <v>21</v>
      </c>
      <c r="E26" s="61">
        <f>SUM(E9:E25)</f>
        <v>1214775000</v>
      </c>
      <c r="F26" s="61">
        <f t="shared" ref="F26:Q26" si="2">SUM(F9:F25)</f>
        <v>0</v>
      </c>
      <c r="G26" s="61">
        <f t="shared" si="2"/>
        <v>0</v>
      </c>
      <c r="H26" s="61">
        <f t="shared" si="2"/>
        <v>0</v>
      </c>
      <c r="I26" s="61">
        <f t="shared" si="2"/>
        <v>101235748</v>
      </c>
      <c r="J26" s="61">
        <f t="shared" si="2"/>
        <v>137956415</v>
      </c>
      <c r="K26" s="61">
        <f t="shared" si="2"/>
        <v>0</v>
      </c>
      <c r="L26" s="61">
        <f t="shared" si="2"/>
        <v>406399544</v>
      </c>
      <c r="M26" s="61">
        <f t="shared" si="2"/>
        <v>-477000</v>
      </c>
      <c r="N26" s="61">
        <f t="shared" si="2"/>
        <v>155947033</v>
      </c>
      <c r="O26" s="61">
        <f t="shared" si="2"/>
        <v>0</v>
      </c>
      <c r="P26" s="61">
        <f t="shared" si="2"/>
        <v>0</v>
      </c>
      <c r="Q26" s="61">
        <f t="shared" si="2"/>
        <v>0</v>
      </c>
      <c r="R26" s="61">
        <f t="shared" si="0"/>
        <v>2015836740</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8"/>
  <sheetViews>
    <sheetView showGridLines="0" topLeftCell="A82" workbookViewId="0">
      <selection activeCell="D110" sqref="D110"/>
    </sheetView>
  </sheetViews>
  <sheetFormatPr defaultColWidth="9.140625" defaultRowHeight="12.75" x14ac:dyDescent="0.2"/>
  <cols>
    <col min="1" max="1" width="51.5703125" style="122" customWidth="1"/>
    <col min="2" max="3" width="37.42578125" style="107" customWidth="1"/>
    <col min="4" max="5" width="27.7109375" style="108" customWidth="1"/>
    <col min="6" max="6" width="12.7109375" style="109" bestFit="1" customWidth="1"/>
    <col min="7" max="8" width="20.7109375" style="109" customWidth="1"/>
    <col min="9" max="16384" width="9.140625" style="109"/>
  </cols>
  <sheetData>
    <row r="1" spans="1:5" x14ac:dyDescent="0.2">
      <c r="A1" s="106"/>
    </row>
    <row r="2" spans="1:5" x14ac:dyDescent="0.2">
      <c r="A2" s="106"/>
    </row>
    <row r="3" spans="1:5" x14ac:dyDescent="0.2">
      <c r="A3" s="106"/>
    </row>
    <row r="4" spans="1:5" x14ac:dyDescent="0.2">
      <c r="A4" s="106"/>
    </row>
    <row r="5" spans="1:5" x14ac:dyDescent="0.2">
      <c r="A5" s="110" t="s">
        <v>309</v>
      </c>
      <c r="B5" s="111"/>
      <c r="C5" s="111"/>
      <c r="D5" s="112"/>
      <c r="E5" s="112"/>
    </row>
    <row r="6" spans="1:5" x14ac:dyDescent="0.2">
      <c r="A6" s="106"/>
    </row>
    <row r="7" spans="1:5" ht="13.5" thickBot="1" x14ac:dyDescent="0.25">
      <c r="A7" s="113" t="s">
        <v>310</v>
      </c>
      <c r="C7" s="114" t="s">
        <v>311</v>
      </c>
    </row>
    <row r="8" spans="1:5" ht="13.5" thickBot="1" x14ac:dyDescent="0.25">
      <c r="A8" s="169" t="s">
        <v>364</v>
      </c>
      <c r="B8" s="161" t="s">
        <v>365</v>
      </c>
      <c r="C8" s="170" t="s">
        <v>366</v>
      </c>
      <c r="D8" s="109"/>
      <c r="E8" s="109"/>
    </row>
    <row r="9" spans="1:5" x14ac:dyDescent="0.2">
      <c r="A9" s="116" t="s">
        <v>367</v>
      </c>
      <c r="B9" s="117">
        <v>20393451</v>
      </c>
      <c r="C9" s="171">
        <v>19254471</v>
      </c>
      <c r="D9" s="109"/>
      <c r="E9" s="109"/>
    </row>
    <row r="10" spans="1:5" x14ac:dyDescent="0.2">
      <c r="A10" s="118" t="s">
        <v>356</v>
      </c>
      <c r="B10" s="119">
        <v>71696709.349999994</v>
      </c>
      <c r="C10" s="133">
        <v>80698741</v>
      </c>
      <c r="D10" s="109"/>
      <c r="E10" s="109"/>
    </row>
    <row r="11" spans="1:5" x14ac:dyDescent="0.2">
      <c r="A11" s="118" t="s">
        <v>357</v>
      </c>
      <c r="B11" s="119">
        <v>583943352.34000003</v>
      </c>
      <c r="C11" s="133">
        <v>548689527.15999997</v>
      </c>
      <c r="D11" s="109"/>
      <c r="E11" s="109"/>
    </row>
    <row r="12" spans="1:5" ht="13.5" thickBot="1" x14ac:dyDescent="0.25">
      <c r="A12" s="118" t="s">
        <v>368</v>
      </c>
      <c r="B12" s="119">
        <v>864898.31</v>
      </c>
      <c r="C12" s="133">
        <v>176260.46</v>
      </c>
      <c r="D12" s="109"/>
      <c r="E12" s="109"/>
    </row>
    <row r="13" spans="1:5" ht="13.5" thickBot="1" x14ac:dyDescent="0.25">
      <c r="A13" s="120" t="s">
        <v>315</v>
      </c>
      <c r="B13" s="121">
        <f>+B9+B10+B11+B12</f>
        <v>676898411</v>
      </c>
      <c r="C13" s="121">
        <f>+C9+C10+C11+C12</f>
        <v>648818999.62</v>
      </c>
      <c r="D13" s="109"/>
      <c r="E13" s="109"/>
    </row>
    <row r="14" spans="1:5" x14ac:dyDescent="0.2">
      <c r="A14" s="113"/>
      <c r="D14" s="111"/>
      <c r="E14" s="111"/>
    </row>
    <row r="15" spans="1:5" x14ac:dyDescent="0.2">
      <c r="B15" s="111"/>
      <c r="C15" s="111"/>
      <c r="D15" s="107"/>
      <c r="E15" s="107"/>
    </row>
    <row r="16" spans="1:5" ht="13.5" thickBot="1" x14ac:dyDescent="0.25">
      <c r="A16" s="113" t="s">
        <v>369</v>
      </c>
      <c r="C16" s="123" t="s">
        <v>311</v>
      </c>
      <c r="D16" s="107"/>
    </row>
    <row r="17" spans="1:6" ht="13.5" thickBot="1" x14ac:dyDescent="0.25">
      <c r="A17" s="172" t="s">
        <v>370</v>
      </c>
      <c r="B17" s="161" t="s">
        <v>371</v>
      </c>
      <c r="C17" s="162" t="s">
        <v>366</v>
      </c>
      <c r="D17" s="109"/>
      <c r="E17" s="109"/>
    </row>
    <row r="18" spans="1:6" x14ac:dyDescent="0.2">
      <c r="A18" s="118" t="s">
        <v>372</v>
      </c>
      <c r="B18" s="117">
        <v>138920906.38</v>
      </c>
      <c r="C18" s="117">
        <v>103510575.58999999</v>
      </c>
      <c r="D18" s="109"/>
      <c r="E18" s="109"/>
    </row>
    <row r="19" spans="1:6" x14ac:dyDescent="0.2">
      <c r="A19" s="118" t="s">
        <v>373</v>
      </c>
      <c r="B19" s="119">
        <v>514767.62</v>
      </c>
      <c r="C19" s="119">
        <v>3571689.61</v>
      </c>
      <c r="D19" s="109"/>
      <c r="E19" s="109"/>
    </row>
    <row r="20" spans="1:6" ht="13.5" thickBot="1" x14ac:dyDescent="0.25">
      <c r="A20" s="118" t="s">
        <v>374</v>
      </c>
      <c r="B20" s="119">
        <v>0</v>
      </c>
      <c r="C20" s="125">
        <v>3008343</v>
      </c>
      <c r="D20" s="109"/>
      <c r="E20" s="126"/>
      <c r="F20" s="126"/>
    </row>
    <row r="21" spans="1:6" ht="13.5" thickBot="1" x14ac:dyDescent="0.25">
      <c r="A21" s="127" t="s">
        <v>315</v>
      </c>
      <c r="B21" s="128">
        <f>+B18+B19+B20</f>
        <v>139435674</v>
      </c>
      <c r="C21" s="128">
        <f>+C18+C19+C20</f>
        <v>110090608.19999999</v>
      </c>
      <c r="D21" s="109"/>
      <c r="E21" s="109"/>
    </row>
    <row r="22" spans="1:6" x14ac:dyDescent="0.2">
      <c r="B22" s="111"/>
      <c r="C22" s="111"/>
      <c r="D22" s="111"/>
      <c r="E22" s="111"/>
    </row>
    <row r="23" spans="1:6" x14ac:dyDescent="0.2">
      <c r="B23" s="111"/>
      <c r="C23" s="111"/>
      <c r="D23" s="107"/>
      <c r="E23" s="107"/>
    </row>
    <row r="24" spans="1:6" x14ac:dyDescent="0.2">
      <c r="D24" s="107"/>
    </row>
    <row r="25" spans="1:6" ht="13.5" thickBot="1" x14ac:dyDescent="0.25">
      <c r="A25" s="113" t="s">
        <v>316</v>
      </c>
      <c r="C25" s="123" t="s">
        <v>311</v>
      </c>
      <c r="D25" s="109"/>
      <c r="E25" s="109"/>
    </row>
    <row r="26" spans="1:6" ht="13.5" thickBot="1" x14ac:dyDescent="0.25">
      <c r="A26" s="326" t="s">
        <v>375</v>
      </c>
      <c r="B26" s="160" t="s">
        <v>312</v>
      </c>
      <c r="C26" s="162" t="s">
        <v>313</v>
      </c>
      <c r="D26" s="109"/>
      <c r="E26" s="129"/>
      <c r="F26" s="129"/>
    </row>
    <row r="27" spans="1:6" ht="13.5" thickBot="1" x14ac:dyDescent="0.25">
      <c r="A27" s="327"/>
      <c r="B27" s="115" t="s">
        <v>314</v>
      </c>
      <c r="C27" s="163" t="s">
        <v>314</v>
      </c>
      <c r="D27" s="109"/>
      <c r="E27" s="129"/>
      <c r="F27" s="129"/>
    </row>
    <row r="28" spans="1:6" x14ac:dyDescent="0.2">
      <c r="A28" s="118" t="s">
        <v>317</v>
      </c>
      <c r="B28" s="117">
        <v>277133723</v>
      </c>
      <c r="C28" s="117">
        <v>265601621</v>
      </c>
      <c r="D28" s="109"/>
      <c r="E28" s="129"/>
      <c r="F28" s="129"/>
    </row>
    <row r="29" spans="1:6" ht="24" x14ac:dyDescent="0.2">
      <c r="A29" s="130" t="s">
        <v>318</v>
      </c>
      <c r="B29" s="119">
        <v>179789439</v>
      </c>
      <c r="C29" s="119">
        <v>191402901</v>
      </c>
      <c r="D29" s="109"/>
      <c r="E29" s="129"/>
      <c r="F29" s="129"/>
    </row>
    <row r="30" spans="1:6" ht="24" x14ac:dyDescent="0.2">
      <c r="A30" s="130" t="s">
        <v>319</v>
      </c>
      <c r="B30" s="119">
        <v>59486631</v>
      </c>
      <c r="C30" s="119">
        <v>64664513</v>
      </c>
      <c r="D30" s="109"/>
      <c r="E30" s="129"/>
      <c r="F30" s="129"/>
    </row>
    <row r="31" spans="1:6" ht="13.5" thickBot="1" x14ac:dyDescent="0.25">
      <c r="A31" s="118" t="s">
        <v>320</v>
      </c>
      <c r="B31" s="119">
        <v>18986200</v>
      </c>
      <c r="C31" s="119">
        <v>12663289</v>
      </c>
      <c r="D31" s="109"/>
      <c r="E31" s="129"/>
      <c r="F31" s="129"/>
    </row>
    <row r="32" spans="1:6" ht="13.5" thickBot="1" x14ac:dyDescent="0.25">
      <c r="A32" s="127" t="s">
        <v>315</v>
      </c>
      <c r="B32" s="128">
        <v>535395993</v>
      </c>
      <c r="C32" s="128">
        <v>534332324</v>
      </c>
      <c r="D32" s="132"/>
      <c r="E32" s="132"/>
    </row>
    <row r="33" spans="1:5" x14ac:dyDescent="0.2">
      <c r="A33" s="131"/>
      <c r="B33" s="132"/>
      <c r="C33" s="132"/>
      <c r="D33" s="132"/>
      <c r="E33" s="132"/>
    </row>
    <row r="34" spans="1:5" x14ac:dyDescent="0.2">
      <c r="A34" s="131"/>
      <c r="D34" s="107"/>
    </row>
    <row r="35" spans="1:5" ht="13.5" thickBot="1" x14ac:dyDescent="0.25">
      <c r="A35" s="113" t="s">
        <v>321</v>
      </c>
      <c r="C35" s="123" t="s">
        <v>311</v>
      </c>
      <c r="D35" s="109"/>
      <c r="E35" s="109"/>
    </row>
    <row r="36" spans="1:5" ht="13.5" thickBot="1" x14ac:dyDescent="0.25">
      <c r="A36" s="326" t="s">
        <v>376</v>
      </c>
      <c r="B36" s="160" t="s">
        <v>312</v>
      </c>
      <c r="C36" s="162" t="s">
        <v>313</v>
      </c>
      <c r="D36" s="109"/>
      <c r="E36" s="109"/>
    </row>
    <row r="37" spans="1:5" ht="13.5" thickBot="1" x14ac:dyDescent="0.25">
      <c r="A37" s="327"/>
      <c r="B37" s="124" t="s">
        <v>314</v>
      </c>
      <c r="C37" s="163" t="s">
        <v>314</v>
      </c>
      <c r="D37" s="109"/>
      <c r="E37" s="109"/>
    </row>
    <row r="38" spans="1:5" x14ac:dyDescent="0.2">
      <c r="A38" s="118" t="s">
        <v>322</v>
      </c>
      <c r="B38" s="117">
        <v>278084072</v>
      </c>
      <c r="C38" s="119">
        <v>267180834</v>
      </c>
      <c r="D38" s="109"/>
      <c r="E38" s="109"/>
    </row>
    <row r="39" spans="1:5" ht="13.5" thickBot="1" x14ac:dyDescent="0.25">
      <c r="A39" s="118" t="s">
        <v>320</v>
      </c>
      <c r="B39" s="125">
        <v>51163142</v>
      </c>
      <c r="C39" s="119">
        <v>54815373</v>
      </c>
      <c r="D39" s="109"/>
      <c r="E39" s="109"/>
    </row>
    <row r="40" spans="1:5" ht="13.5" thickBot="1" x14ac:dyDescent="0.25">
      <c r="A40" s="127" t="s">
        <v>315</v>
      </c>
      <c r="B40" s="134">
        <v>329247214</v>
      </c>
      <c r="C40" s="128">
        <v>321996207</v>
      </c>
      <c r="D40" s="107"/>
      <c r="E40" s="107"/>
    </row>
    <row r="41" spans="1:5" x14ac:dyDescent="0.2">
      <c r="D41" s="107"/>
      <c r="E41" s="107"/>
    </row>
    <row r="42" spans="1:5" x14ac:dyDescent="0.2">
      <c r="D42" s="107"/>
    </row>
    <row r="43" spans="1:5" ht="13.5" thickBot="1" x14ac:dyDescent="0.25">
      <c r="A43" s="113" t="s">
        <v>377</v>
      </c>
      <c r="C43" s="123" t="s">
        <v>311</v>
      </c>
      <c r="D43" s="109"/>
      <c r="E43" s="109"/>
    </row>
    <row r="44" spans="1:5" ht="13.5" thickBot="1" x14ac:dyDescent="0.25">
      <c r="A44" s="326" t="s">
        <v>378</v>
      </c>
      <c r="B44" s="160" t="s">
        <v>312</v>
      </c>
      <c r="C44" s="162" t="s">
        <v>313</v>
      </c>
      <c r="D44" s="109"/>
      <c r="E44" s="109"/>
    </row>
    <row r="45" spans="1:5" ht="13.5" thickBot="1" x14ac:dyDescent="0.25">
      <c r="A45" s="327"/>
      <c r="B45" s="124" t="s">
        <v>314</v>
      </c>
      <c r="C45" s="163" t="s">
        <v>314</v>
      </c>
      <c r="D45" s="109"/>
      <c r="E45" s="109"/>
    </row>
    <row r="46" spans="1:5" x14ac:dyDescent="0.2">
      <c r="A46" s="118" t="s">
        <v>323</v>
      </c>
      <c r="B46" s="117">
        <v>40104119</v>
      </c>
      <c r="C46" s="117">
        <v>105057</v>
      </c>
      <c r="D46" s="109"/>
      <c r="E46" s="109"/>
    </row>
    <row r="47" spans="1:5" x14ac:dyDescent="0.2">
      <c r="A47" s="118" t="s">
        <v>324</v>
      </c>
      <c r="B47" s="119">
        <v>38157579</v>
      </c>
      <c r="C47" s="119">
        <v>41764273</v>
      </c>
      <c r="D47" s="109"/>
      <c r="E47" s="109"/>
    </row>
    <row r="48" spans="1:5" x14ac:dyDescent="0.2">
      <c r="A48" s="118" t="s">
        <v>325</v>
      </c>
      <c r="B48" s="119">
        <v>490545</v>
      </c>
      <c r="C48" s="119">
        <v>288040</v>
      </c>
      <c r="D48" s="109"/>
      <c r="E48" s="109"/>
    </row>
    <row r="49" spans="1:5" ht="13.5" thickBot="1" x14ac:dyDescent="0.25">
      <c r="A49" s="118" t="s">
        <v>326</v>
      </c>
      <c r="B49" s="125">
        <v>89868</v>
      </c>
      <c r="C49" s="119">
        <v>1588226</v>
      </c>
      <c r="D49" s="109"/>
      <c r="E49" s="109"/>
    </row>
    <row r="50" spans="1:5" ht="13.5" thickBot="1" x14ac:dyDescent="0.25">
      <c r="A50" s="127" t="s">
        <v>315</v>
      </c>
      <c r="B50" s="121">
        <f>+B46+B47+B48+B49</f>
        <v>78842111</v>
      </c>
      <c r="C50" s="161">
        <f>+C46+C47+C48+C49</f>
        <v>43745596</v>
      </c>
      <c r="D50" s="132"/>
      <c r="E50" s="132"/>
    </row>
    <row r="51" spans="1:5" x14ac:dyDescent="0.2">
      <c r="A51" s="131"/>
      <c r="B51" s="132"/>
      <c r="C51" s="132"/>
      <c r="D51" s="132"/>
      <c r="E51" s="132"/>
    </row>
    <row r="52" spans="1:5" x14ac:dyDescent="0.2">
      <c r="A52" s="131"/>
      <c r="D52" s="107"/>
    </row>
    <row r="53" spans="1:5" ht="13.5" thickBot="1" x14ac:dyDescent="0.25">
      <c r="A53" s="113" t="s">
        <v>360</v>
      </c>
      <c r="C53" s="123" t="s">
        <v>311</v>
      </c>
      <c r="D53" s="109"/>
      <c r="E53" s="109"/>
    </row>
    <row r="54" spans="1:5" ht="13.5" thickBot="1" x14ac:dyDescent="0.25">
      <c r="A54" s="326" t="s">
        <v>361</v>
      </c>
      <c r="B54" s="160" t="s">
        <v>312</v>
      </c>
      <c r="C54" s="162" t="s">
        <v>313</v>
      </c>
      <c r="D54" s="109"/>
      <c r="E54" s="109"/>
    </row>
    <row r="55" spans="1:5" ht="13.5" thickBot="1" x14ac:dyDescent="0.25">
      <c r="A55" s="327"/>
      <c r="B55" s="124" t="s">
        <v>314</v>
      </c>
      <c r="C55" s="163" t="s">
        <v>314</v>
      </c>
      <c r="D55" s="109"/>
      <c r="E55" s="109"/>
    </row>
    <row r="56" spans="1:5" x14ac:dyDescent="0.2">
      <c r="A56" s="118" t="s">
        <v>362</v>
      </c>
      <c r="B56" s="117">
        <v>183527833.63999999</v>
      </c>
      <c r="C56" s="117">
        <v>211985824.78000003</v>
      </c>
      <c r="D56" s="109"/>
      <c r="E56" s="109"/>
    </row>
    <row r="57" spans="1:5" ht="13.5" thickBot="1" x14ac:dyDescent="0.25">
      <c r="A57" s="118" t="s">
        <v>363</v>
      </c>
      <c r="B57" s="119">
        <v>168566379.75</v>
      </c>
      <c r="C57" s="119">
        <v>197532909.05000004</v>
      </c>
      <c r="D57" s="109"/>
      <c r="E57" s="109"/>
    </row>
    <row r="58" spans="1:5" ht="13.5" thickBot="1" x14ac:dyDescent="0.25">
      <c r="A58" s="127" t="s">
        <v>327</v>
      </c>
      <c r="B58" s="161">
        <v>352094213.38999999</v>
      </c>
      <c r="C58" s="161">
        <v>409518733.83000004</v>
      </c>
      <c r="D58" s="109"/>
      <c r="E58" s="109"/>
    </row>
    <row r="59" spans="1:5" x14ac:dyDescent="0.2">
      <c r="B59" s="111"/>
      <c r="C59" s="111"/>
      <c r="D59" s="109"/>
      <c r="E59" s="109"/>
    </row>
    <row r="60" spans="1:5" ht="13.5" customHeight="1" x14ac:dyDescent="0.2">
      <c r="D60" s="109"/>
      <c r="E60" s="109"/>
    </row>
    <row r="61" spans="1:5" ht="13.5" customHeight="1" thickBot="1" x14ac:dyDescent="0.25">
      <c r="A61" s="328" t="s">
        <v>358</v>
      </c>
      <c r="B61" s="328"/>
      <c r="C61" s="328"/>
      <c r="D61" s="109"/>
      <c r="E61" s="109"/>
    </row>
    <row r="62" spans="1:5" ht="13.5" thickBot="1" x14ac:dyDescent="0.25">
      <c r="A62" s="326" t="s">
        <v>359</v>
      </c>
      <c r="B62" s="159" t="s">
        <v>312</v>
      </c>
      <c r="C62" s="162" t="s">
        <v>313</v>
      </c>
      <c r="D62" s="109"/>
      <c r="E62" s="109"/>
    </row>
    <row r="63" spans="1:5" ht="13.5" thickBot="1" x14ac:dyDescent="0.25">
      <c r="A63" s="327"/>
      <c r="B63" s="124" t="s">
        <v>314</v>
      </c>
      <c r="C63" s="163" t="s">
        <v>314</v>
      </c>
      <c r="D63" s="136"/>
      <c r="E63" s="109"/>
    </row>
    <row r="64" spans="1:5" ht="24" x14ac:dyDescent="0.2">
      <c r="A64" s="130" t="s">
        <v>356</v>
      </c>
      <c r="B64" s="167">
        <v>0</v>
      </c>
      <c r="C64" s="167">
        <v>3451479.21</v>
      </c>
      <c r="D64" s="109"/>
      <c r="E64" s="109"/>
    </row>
    <row r="65" spans="1:5" ht="13.5" thickBot="1" x14ac:dyDescent="0.25">
      <c r="A65" s="118" t="s">
        <v>357</v>
      </c>
      <c r="B65" s="125">
        <v>361611106</v>
      </c>
      <c r="C65" s="119">
        <v>97754208.790000007</v>
      </c>
      <c r="D65" s="109"/>
      <c r="E65" s="109"/>
    </row>
    <row r="66" spans="1:5" ht="13.5" thickBot="1" x14ac:dyDescent="0.25">
      <c r="A66" s="127" t="s">
        <v>327</v>
      </c>
      <c r="B66" s="128">
        <v>361611106</v>
      </c>
      <c r="C66" s="128">
        <v>101205688</v>
      </c>
      <c r="D66" s="111"/>
      <c r="E66" s="111"/>
    </row>
    <row r="67" spans="1:5" x14ac:dyDescent="0.2">
      <c r="B67" s="111"/>
      <c r="C67" s="111"/>
      <c r="D67" s="107"/>
      <c r="E67" s="107"/>
    </row>
    <row r="68" spans="1:5" x14ac:dyDescent="0.2">
      <c r="D68" s="137"/>
      <c r="E68" s="137"/>
    </row>
    <row r="69" spans="1:5" x14ac:dyDescent="0.2">
      <c r="B69" s="143"/>
      <c r="C69" s="143"/>
      <c r="D69" s="137"/>
      <c r="E69" s="137"/>
    </row>
    <row r="70" spans="1:5" ht="13.5" thickBot="1" x14ac:dyDescent="0.25">
      <c r="A70" s="113" t="s">
        <v>379</v>
      </c>
      <c r="C70" s="123" t="s">
        <v>311</v>
      </c>
      <c r="D70" s="137"/>
      <c r="E70" s="137"/>
    </row>
    <row r="71" spans="1:5" ht="13.5" thickBot="1" x14ac:dyDescent="0.25">
      <c r="A71" s="138" t="s">
        <v>330</v>
      </c>
      <c r="B71" s="139" t="s">
        <v>328</v>
      </c>
      <c r="C71" s="139" t="s">
        <v>329</v>
      </c>
      <c r="D71" s="137"/>
      <c r="E71" s="137"/>
    </row>
    <row r="72" spans="1:5" x14ac:dyDescent="0.2">
      <c r="A72" s="144" t="s">
        <v>331</v>
      </c>
      <c r="B72" s="119">
        <v>348426193</v>
      </c>
      <c r="C72" s="119">
        <v>790051655</v>
      </c>
      <c r="D72" s="137"/>
      <c r="E72" s="137"/>
    </row>
    <row r="73" spans="1:5" ht="13.5" thickBot="1" x14ac:dyDescent="0.25">
      <c r="A73" s="145" t="s">
        <v>332</v>
      </c>
      <c r="B73" s="119">
        <v>23369080</v>
      </c>
      <c r="C73" s="119">
        <v>105164149.29999998</v>
      </c>
      <c r="D73" s="137"/>
      <c r="E73" s="137"/>
    </row>
    <row r="74" spans="1:5" ht="13.5" thickBot="1" x14ac:dyDescent="0.25">
      <c r="A74" s="142" t="s">
        <v>327</v>
      </c>
      <c r="B74" s="128">
        <v>371795273</v>
      </c>
      <c r="C74" s="128">
        <v>895215804.29999995</v>
      </c>
      <c r="D74" s="137"/>
      <c r="E74" s="137"/>
    </row>
    <row r="75" spans="1:5" x14ac:dyDescent="0.2">
      <c r="B75" s="111"/>
      <c r="C75" s="111"/>
      <c r="D75" s="137"/>
      <c r="E75" s="137"/>
    </row>
    <row r="76" spans="1:5" x14ac:dyDescent="0.2">
      <c r="B76" s="168"/>
      <c r="D76" s="137"/>
      <c r="E76" s="137"/>
    </row>
    <row r="77" spans="1:5" x14ac:dyDescent="0.2">
      <c r="B77" s="143"/>
      <c r="C77" s="143"/>
      <c r="D77" s="137"/>
      <c r="E77" s="137"/>
    </row>
    <row r="78" spans="1:5" ht="13.5" thickBot="1" x14ac:dyDescent="0.25">
      <c r="A78" s="173" t="s">
        <v>380</v>
      </c>
      <c r="C78" s="123" t="s">
        <v>311</v>
      </c>
      <c r="D78" s="137"/>
      <c r="E78" s="137"/>
    </row>
    <row r="79" spans="1:5" ht="13.5" thickBot="1" x14ac:dyDescent="0.25">
      <c r="A79" s="147" t="s">
        <v>381</v>
      </c>
      <c r="B79" s="139" t="s">
        <v>328</v>
      </c>
      <c r="C79" s="139" t="s">
        <v>329</v>
      </c>
      <c r="D79" s="150"/>
      <c r="E79" s="137"/>
    </row>
    <row r="80" spans="1:5" x14ac:dyDescent="0.2">
      <c r="A80" s="149" t="s">
        <v>334</v>
      </c>
      <c r="B80" s="140">
        <v>62450000</v>
      </c>
      <c r="C80" s="164">
        <v>98081079</v>
      </c>
      <c r="D80" s="137"/>
      <c r="E80" s="137"/>
    </row>
    <row r="81" spans="1:5" x14ac:dyDescent="0.2">
      <c r="A81" s="151" t="s">
        <v>335</v>
      </c>
      <c r="B81" s="119">
        <v>62454545</v>
      </c>
      <c r="C81" s="133">
        <v>98086422</v>
      </c>
      <c r="D81" s="137"/>
      <c r="E81" s="137"/>
    </row>
    <row r="82" spans="1:5" x14ac:dyDescent="0.2">
      <c r="A82" s="151" t="s">
        <v>336</v>
      </c>
      <c r="B82" s="119">
        <v>-4545</v>
      </c>
      <c r="C82" s="133">
        <v>-5343</v>
      </c>
      <c r="D82" s="148"/>
      <c r="E82" s="137"/>
    </row>
    <row r="83" spans="1:5" x14ac:dyDescent="0.2">
      <c r="A83" s="152" t="s">
        <v>337</v>
      </c>
      <c r="B83" s="141">
        <v>2942304493</v>
      </c>
      <c r="C83" s="165">
        <v>2851269916.9238205</v>
      </c>
      <c r="D83" s="137"/>
      <c r="E83" s="137"/>
    </row>
    <row r="84" spans="1:5" x14ac:dyDescent="0.2">
      <c r="A84" s="151" t="s">
        <v>335</v>
      </c>
      <c r="B84" s="119">
        <v>3902668309</v>
      </c>
      <c r="C84" s="133">
        <v>4008136493.3138204</v>
      </c>
      <c r="D84" s="137"/>
      <c r="E84" s="137"/>
    </row>
    <row r="85" spans="1:5" x14ac:dyDescent="0.2">
      <c r="A85" s="151" t="s">
        <v>336</v>
      </c>
      <c r="B85" s="119">
        <v>-960363816</v>
      </c>
      <c r="C85" s="133">
        <v>-1156866576.3900001</v>
      </c>
      <c r="D85" s="148"/>
      <c r="E85" s="137"/>
    </row>
    <row r="86" spans="1:5" x14ac:dyDescent="0.2">
      <c r="A86" s="152" t="s">
        <v>338</v>
      </c>
      <c r="B86" s="141">
        <v>5036923707</v>
      </c>
      <c r="C86" s="165">
        <v>5881665560.0100002</v>
      </c>
      <c r="D86" s="137"/>
      <c r="E86" s="137"/>
    </row>
    <row r="87" spans="1:5" x14ac:dyDescent="0.2">
      <c r="A87" s="151" t="s">
        <v>335</v>
      </c>
      <c r="B87" s="119">
        <v>5333998299</v>
      </c>
      <c r="C87" s="133">
        <v>6247257865.0900002</v>
      </c>
      <c r="D87" s="153"/>
      <c r="E87" s="137"/>
    </row>
    <row r="88" spans="1:5" x14ac:dyDescent="0.2">
      <c r="A88" s="151" t="s">
        <v>336</v>
      </c>
      <c r="B88" s="119">
        <v>-297074592</v>
      </c>
      <c r="C88" s="133">
        <v>-365592305.07999998</v>
      </c>
      <c r="D88" s="148"/>
      <c r="E88" s="153"/>
    </row>
    <row r="89" spans="1:5" x14ac:dyDescent="0.2">
      <c r="A89" s="152" t="s">
        <v>339</v>
      </c>
      <c r="B89" s="141">
        <v>3192134584</v>
      </c>
      <c r="C89" s="165">
        <v>2888595065</v>
      </c>
      <c r="D89" s="148"/>
      <c r="E89" s="153"/>
    </row>
    <row r="90" spans="1:5" x14ac:dyDescent="0.2">
      <c r="A90" s="151" t="s">
        <v>335</v>
      </c>
      <c r="B90" s="119">
        <v>3198303415</v>
      </c>
      <c r="C90" s="133">
        <v>2896237881</v>
      </c>
      <c r="D90" s="137"/>
      <c r="E90" s="137"/>
    </row>
    <row r="91" spans="1:5" x14ac:dyDescent="0.2">
      <c r="A91" s="151" t="s">
        <v>336</v>
      </c>
      <c r="B91" s="119">
        <v>-6168831</v>
      </c>
      <c r="C91" s="133">
        <v>-7642816</v>
      </c>
      <c r="D91" s="137"/>
      <c r="E91" s="137"/>
    </row>
    <row r="92" spans="1:5" x14ac:dyDescent="0.2">
      <c r="A92" s="154"/>
      <c r="B92" s="141"/>
      <c r="C92" s="165"/>
      <c r="D92" s="137"/>
      <c r="E92" s="137"/>
    </row>
    <row r="93" spans="1:5" x14ac:dyDescent="0.2">
      <c r="A93" s="145" t="s">
        <v>340</v>
      </c>
      <c r="B93" s="119">
        <v>-118064812</v>
      </c>
      <c r="C93" s="133"/>
      <c r="D93" s="137"/>
      <c r="E93" s="137"/>
    </row>
    <row r="94" spans="1:5" x14ac:dyDescent="0.2">
      <c r="A94" s="145" t="s">
        <v>341</v>
      </c>
      <c r="B94" s="146">
        <v>0</v>
      </c>
      <c r="C94" s="133">
        <v>-141916408.97999999</v>
      </c>
      <c r="D94" s="137"/>
      <c r="E94" s="137"/>
    </row>
    <row r="95" spans="1:5" x14ac:dyDescent="0.2">
      <c r="A95" s="145" t="s">
        <v>342</v>
      </c>
      <c r="B95" s="146">
        <v>0</v>
      </c>
      <c r="C95" s="133">
        <v>-4584608</v>
      </c>
      <c r="D95" s="137"/>
      <c r="E95" s="137"/>
    </row>
    <row r="96" spans="1:5" x14ac:dyDescent="0.2">
      <c r="A96" s="155" t="s">
        <v>333</v>
      </c>
      <c r="B96" s="119">
        <v>-39566058</v>
      </c>
      <c r="C96" s="133">
        <v>-34531927.590000004</v>
      </c>
      <c r="D96" s="137"/>
      <c r="E96" s="137"/>
    </row>
    <row r="97" spans="1:7" x14ac:dyDescent="0.2">
      <c r="A97" s="155" t="s">
        <v>351</v>
      </c>
      <c r="B97" s="119">
        <v>1484061694</v>
      </c>
      <c r="C97" s="133">
        <v>1545297721</v>
      </c>
      <c r="D97" s="137"/>
      <c r="E97" s="137"/>
    </row>
    <row r="98" spans="1:7" ht="13.5" thickBot="1" x14ac:dyDescent="0.25">
      <c r="A98" s="155" t="s">
        <v>352</v>
      </c>
      <c r="B98" s="125">
        <v>0</v>
      </c>
      <c r="C98" s="133">
        <v>433539569.12000018</v>
      </c>
      <c r="D98" s="148"/>
      <c r="E98" s="137"/>
    </row>
    <row r="99" spans="1:7" ht="13.5" thickBot="1" x14ac:dyDescent="0.25">
      <c r="A99" s="127" t="s">
        <v>343</v>
      </c>
      <c r="B99" s="128">
        <v>12560243608</v>
      </c>
      <c r="C99" s="128">
        <v>13517415966.483822</v>
      </c>
      <c r="D99" s="137"/>
      <c r="E99" s="137"/>
    </row>
    <row r="100" spans="1:7" x14ac:dyDescent="0.2">
      <c r="B100" s="111"/>
      <c r="C100" s="111"/>
      <c r="D100" s="137"/>
      <c r="E100" s="137"/>
    </row>
    <row r="101" spans="1:7" x14ac:dyDescent="0.2">
      <c r="B101" s="168"/>
      <c r="C101" s="168"/>
      <c r="D101" s="137"/>
      <c r="E101" s="137"/>
    </row>
    <row r="102" spans="1:7" ht="13.5" thickBot="1" x14ac:dyDescent="0.25">
      <c r="A102" s="113" t="s">
        <v>353</v>
      </c>
      <c r="B102" s="111"/>
      <c r="C102" s="123" t="s">
        <v>311</v>
      </c>
      <c r="D102" s="137"/>
      <c r="E102" s="137"/>
    </row>
    <row r="103" spans="1:7" ht="13.5" thickBot="1" x14ac:dyDescent="0.25">
      <c r="A103" s="138" t="s">
        <v>354</v>
      </c>
      <c r="B103" s="139" t="s">
        <v>328</v>
      </c>
      <c r="C103" s="139" t="s">
        <v>329</v>
      </c>
      <c r="D103" s="135"/>
      <c r="E103" s="137"/>
    </row>
    <row r="104" spans="1:7" x14ac:dyDescent="0.2">
      <c r="A104" s="166" t="s">
        <v>344</v>
      </c>
      <c r="B104" s="119">
        <v>204137227.72999999</v>
      </c>
      <c r="C104" s="119">
        <v>476769730.31999999</v>
      </c>
      <c r="D104" s="135"/>
      <c r="E104" s="135"/>
      <c r="F104" s="136"/>
      <c r="G104" s="156"/>
    </row>
    <row r="105" spans="1:7" x14ac:dyDescent="0.2">
      <c r="A105" s="166" t="s">
        <v>345</v>
      </c>
      <c r="B105" s="119">
        <v>7576969355.1600008</v>
      </c>
      <c r="C105" s="119">
        <v>8394723407.4300003</v>
      </c>
      <c r="D105" s="135"/>
      <c r="E105" s="137"/>
    </row>
    <row r="106" spans="1:7" x14ac:dyDescent="0.2">
      <c r="A106" s="166" t="s">
        <v>346</v>
      </c>
      <c r="B106" s="119">
        <v>9333217891.8999977</v>
      </c>
      <c r="C106" s="119">
        <v>11164674339.889999</v>
      </c>
      <c r="D106" s="135"/>
      <c r="E106" s="137"/>
    </row>
    <row r="107" spans="1:7" x14ac:dyDescent="0.2">
      <c r="A107" s="166" t="s">
        <v>347</v>
      </c>
      <c r="B107" s="119">
        <v>33299451.239999995</v>
      </c>
      <c r="C107" s="119">
        <v>73963322</v>
      </c>
      <c r="D107" s="135"/>
      <c r="E107" s="137"/>
    </row>
    <row r="108" spans="1:7" x14ac:dyDescent="0.2">
      <c r="A108" s="166" t="s">
        <v>355</v>
      </c>
      <c r="B108" s="119">
        <v>40535966.45000001</v>
      </c>
      <c r="C108" s="119">
        <v>30528704.430000011</v>
      </c>
      <c r="D108" s="135"/>
      <c r="E108" s="137"/>
    </row>
    <row r="109" spans="1:7" x14ac:dyDescent="0.2">
      <c r="A109" s="166" t="s">
        <v>348</v>
      </c>
      <c r="B109" s="119">
        <v>656821580.41999996</v>
      </c>
      <c r="C109" s="119">
        <v>596439856</v>
      </c>
      <c r="D109" s="135"/>
      <c r="E109" s="137"/>
    </row>
    <row r="110" spans="1:7" x14ac:dyDescent="0.2">
      <c r="A110" s="166" t="s">
        <v>349</v>
      </c>
      <c r="B110" s="119">
        <v>20286849.600000001</v>
      </c>
      <c r="C110" s="119">
        <v>36667566.580000006</v>
      </c>
      <c r="D110" s="135"/>
      <c r="E110" s="137"/>
    </row>
    <row r="111" spans="1:7" ht="13.5" thickBot="1" x14ac:dyDescent="0.25">
      <c r="A111" s="166" t="s">
        <v>350</v>
      </c>
      <c r="B111" s="119">
        <v>-4225170.04</v>
      </c>
      <c r="C111" s="119">
        <v>-3453741</v>
      </c>
      <c r="D111" s="137"/>
      <c r="E111" s="135"/>
      <c r="F111" s="135"/>
      <c r="G111" s="157"/>
    </row>
    <row r="112" spans="1:7" ht="13.5" thickBot="1" x14ac:dyDescent="0.25">
      <c r="A112" s="142" t="s">
        <v>327</v>
      </c>
      <c r="B112" s="128">
        <v>17861043152.459991</v>
      </c>
      <c r="C112" s="128">
        <v>20770313185.650002</v>
      </c>
      <c r="D112" s="137"/>
      <c r="E112" s="137"/>
    </row>
    <row r="113" spans="1:5" x14ac:dyDescent="0.2">
      <c r="B113" s="168"/>
      <c r="D113" s="137"/>
      <c r="E113" s="137"/>
    </row>
    <row r="114" spans="1:5" x14ac:dyDescent="0.2">
      <c r="D114" s="148"/>
      <c r="E114" s="137"/>
    </row>
    <row r="115" spans="1:5" x14ac:dyDescent="0.2">
      <c r="A115" s="158"/>
      <c r="B115" s="135"/>
      <c r="C115" s="135"/>
      <c r="D115" s="137"/>
      <c r="E115" s="137"/>
    </row>
    <row r="116" spans="1:5" x14ac:dyDescent="0.2">
      <c r="A116" s="158"/>
      <c r="B116" s="135"/>
      <c r="C116" s="135"/>
      <c r="D116" s="137"/>
      <c r="E116" s="137"/>
    </row>
    <row r="117" spans="1:5" x14ac:dyDescent="0.2">
      <c r="A117" s="158"/>
      <c r="B117" s="135"/>
      <c r="C117" s="135"/>
      <c r="D117" s="137"/>
      <c r="E117" s="137"/>
    </row>
    <row r="118" spans="1:5" x14ac:dyDescent="0.2">
      <c r="A118" s="158"/>
      <c r="B118" s="135"/>
      <c r="C118" s="135"/>
      <c r="D118" s="148"/>
      <c r="E118" s="137"/>
    </row>
    <row r="119" spans="1:5" x14ac:dyDescent="0.2">
      <c r="A119" s="158"/>
      <c r="B119" s="135"/>
      <c r="C119" s="135"/>
      <c r="D119" s="137"/>
      <c r="E119" s="137"/>
    </row>
    <row r="120" spans="1:5" x14ac:dyDescent="0.2">
      <c r="A120" s="158"/>
      <c r="B120" s="135"/>
      <c r="C120" s="135"/>
      <c r="D120" s="137"/>
      <c r="E120" s="137"/>
    </row>
    <row r="121" spans="1:5" x14ac:dyDescent="0.2">
      <c r="A121" s="158"/>
      <c r="B121" s="135"/>
      <c r="C121" s="135"/>
      <c r="D121" s="137"/>
      <c r="E121" s="137"/>
    </row>
    <row r="122" spans="1:5" x14ac:dyDescent="0.2">
      <c r="A122" s="158"/>
      <c r="B122" s="135"/>
      <c r="C122" s="135"/>
      <c r="D122" s="137"/>
      <c r="E122" s="137"/>
    </row>
    <row r="123" spans="1:5" x14ac:dyDescent="0.2">
      <c r="A123" s="158"/>
      <c r="B123" s="135"/>
      <c r="C123" s="135"/>
      <c r="D123" s="137"/>
      <c r="E123" s="137"/>
    </row>
    <row r="124" spans="1:5" x14ac:dyDescent="0.2">
      <c r="A124" s="158"/>
      <c r="B124" s="135"/>
      <c r="C124" s="135"/>
      <c r="D124" s="137"/>
      <c r="E124" s="137"/>
    </row>
    <row r="125" spans="1:5" x14ac:dyDescent="0.2">
      <c r="A125" s="158"/>
      <c r="B125" s="135"/>
      <c r="C125" s="135"/>
      <c r="D125" s="137"/>
      <c r="E125" s="137"/>
    </row>
    <row r="126" spans="1:5" x14ac:dyDescent="0.2">
      <c r="A126" s="158"/>
      <c r="B126" s="135"/>
      <c r="C126" s="135"/>
      <c r="D126" s="137"/>
      <c r="E126" s="137"/>
    </row>
    <row r="127" spans="1:5" x14ac:dyDescent="0.2">
      <c r="D127" s="137"/>
      <c r="E127" s="137"/>
    </row>
    <row r="128" spans="1:5" x14ac:dyDescent="0.2">
      <c r="D128" s="137"/>
      <c r="E128" s="137"/>
    </row>
    <row r="129" spans="4:5" x14ac:dyDescent="0.2">
      <c r="D129" s="137"/>
      <c r="E129" s="137"/>
    </row>
    <row r="130" spans="4:5" x14ac:dyDescent="0.2">
      <c r="D130" s="137"/>
      <c r="E130" s="137"/>
    </row>
    <row r="131" spans="4:5" x14ac:dyDescent="0.2">
      <c r="D131" s="137"/>
      <c r="E131" s="137"/>
    </row>
    <row r="132" spans="4:5" x14ac:dyDescent="0.2">
      <c r="D132" s="137"/>
      <c r="E132" s="137"/>
    </row>
    <row r="133" spans="4:5" x14ac:dyDescent="0.2">
      <c r="D133" s="137"/>
      <c r="E133" s="137"/>
    </row>
    <row r="134" spans="4:5" x14ac:dyDescent="0.2">
      <c r="D134" s="137"/>
      <c r="E134" s="137"/>
    </row>
    <row r="135" spans="4:5" x14ac:dyDescent="0.2">
      <c r="D135" s="137"/>
      <c r="E135" s="137"/>
    </row>
    <row r="136" spans="4:5" x14ac:dyDescent="0.2">
      <c r="D136" s="137"/>
      <c r="E136" s="137"/>
    </row>
    <row r="137" spans="4:5" x14ac:dyDescent="0.2">
      <c r="D137" s="137"/>
      <c r="E137" s="137"/>
    </row>
    <row r="138" spans="4:5" x14ac:dyDescent="0.2">
      <c r="D138" s="137"/>
      <c r="E138" s="137"/>
    </row>
    <row r="139" spans="4:5" x14ac:dyDescent="0.2">
      <c r="D139" s="137"/>
      <c r="E139" s="137"/>
    </row>
    <row r="140" spans="4:5" x14ac:dyDescent="0.2">
      <c r="D140" s="137"/>
      <c r="E140" s="137"/>
    </row>
    <row r="141" spans="4:5" x14ac:dyDescent="0.2">
      <c r="D141" s="137"/>
      <c r="E141" s="137"/>
    </row>
    <row r="142" spans="4:5" x14ac:dyDescent="0.2">
      <c r="D142" s="137"/>
      <c r="E142" s="137"/>
    </row>
    <row r="143" spans="4:5" x14ac:dyDescent="0.2">
      <c r="D143" s="137"/>
      <c r="E143" s="137"/>
    </row>
    <row r="144" spans="4:5" x14ac:dyDescent="0.2">
      <c r="D144" s="137"/>
      <c r="E144" s="137"/>
    </row>
    <row r="145" spans="4:5" x14ac:dyDescent="0.2">
      <c r="D145" s="137"/>
      <c r="E145" s="137"/>
    </row>
    <row r="146" spans="4:5" x14ac:dyDescent="0.2">
      <c r="D146" s="137"/>
      <c r="E146" s="137"/>
    </row>
    <row r="147" spans="4:5" x14ac:dyDescent="0.2">
      <c r="D147" s="137"/>
      <c r="E147" s="137"/>
    </row>
    <row r="148" spans="4:5" x14ac:dyDescent="0.2">
      <c r="D148" s="137"/>
      <c r="E148" s="137"/>
    </row>
    <row r="149" spans="4:5" x14ac:dyDescent="0.2">
      <c r="D149" s="137"/>
      <c r="E149" s="137"/>
    </row>
    <row r="150" spans="4:5" x14ac:dyDescent="0.2">
      <c r="D150" s="137"/>
      <c r="E150" s="137"/>
    </row>
    <row r="151" spans="4:5" x14ac:dyDescent="0.2">
      <c r="D151" s="137"/>
      <c r="E151" s="137"/>
    </row>
    <row r="152" spans="4:5" x14ac:dyDescent="0.2">
      <c r="D152" s="137"/>
      <c r="E152" s="137"/>
    </row>
    <row r="153" spans="4:5" x14ac:dyDescent="0.2">
      <c r="D153" s="137"/>
      <c r="E153" s="137"/>
    </row>
    <row r="154" spans="4:5" x14ac:dyDescent="0.2">
      <c r="D154" s="137"/>
      <c r="E154" s="137"/>
    </row>
    <row r="155" spans="4:5" x14ac:dyDescent="0.2">
      <c r="D155" s="137"/>
      <c r="E155" s="137"/>
    </row>
    <row r="156" spans="4:5" x14ac:dyDescent="0.2">
      <c r="D156" s="137"/>
      <c r="E156" s="137"/>
    </row>
    <row r="157" spans="4:5" x14ac:dyDescent="0.2">
      <c r="D157" s="137"/>
      <c r="E157" s="137"/>
    </row>
    <row r="158" spans="4:5" x14ac:dyDescent="0.2">
      <c r="D158" s="137"/>
      <c r="E158" s="137"/>
    </row>
    <row r="159" spans="4:5" x14ac:dyDescent="0.2">
      <c r="D159" s="137"/>
      <c r="E159" s="137"/>
    </row>
    <row r="160" spans="4:5" x14ac:dyDescent="0.2">
      <c r="D160" s="137"/>
      <c r="E160" s="137"/>
    </row>
    <row r="161" spans="4:5" x14ac:dyDescent="0.2">
      <c r="D161" s="137"/>
      <c r="E161" s="137"/>
    </row>
    <row r="162" spans="4:5" x14ac:dyDescent="0.2">
      <c r="D162" s="137"/>
      <c r="E162" s="137"/>
    </row>
    <row r="163" spans="4:5" x14ac:dyDescent="0.2">
      <c r="D163" s="137"/>
      <c r="E163" s="137"/>
    </row>
    <row r="164" spans="4:5" x14ac:dyDescent="0.2">
      <c r="D164" s="137"/>
      <c r="E164" s="137"/>
    </row>
    <row r="165" spans="4:5" x14ac:dyDescent="0.2">
      <c r="D165" s="137"/>
      <c r="E165" s="137"/>
    </row>
    <row r="166" spans="4:5" x14ac:dyDescent="0.2">
      <c r="D166" s="137"/>
      <c r="E166" s="137"/>
    </row>
    <row r="167" spans="4:5" x14ac:dyDescent="0.2">
      <c r="D167" s="137"/>
      <c r="E167" s="137"/>
    </row>
    <row r="168" spans="4:5" x14ac:dyDescent="0.2">
      <c r="D168" s="137"/>
      <c r="E168" s="137"/>
    </row>
    <row r="169" spans="4:5" x14ac:dyDescent="0.2">
      <c r="D169" s="137"/>
      <c r="E169" s="137"/>
    </row>
    <row r="170" spans="4:5" x14ac:dyDescent="0.2">
      <c r="D170" s="137"/>
      <c r="E170" s="137"/>
    </row>
    <row r="171" spans="4:5" x14ac:dyDescent="0.2">
      <c r="D171" s="137"/>
      <c r="E171" s="137"/>
    </row>
    <row r="172" spans="4:5" x14ac:dyDescent="0.2">
      <c r="D172" s="137"/>
      <c r="E172" s="137"/>
    </row>
    <row r="173" spans="4:5" x14ac:dyDescent="0.2">
      <c r="D173" s="137"/>
      <c r="E173" s="137"/>
    </row>
    <row r="174" spans="4:5" x14ac:dyDescent="0.2">
      <c r="D174" s="137"/>
      <c r="E174" s="137"/>
    </row>
    <row r="175" spans="4:5" x14ac:dyDescent="0.2">
      <c r="D175" s="137"/>
      <c r="E175" s="137"/>
    </row>
    <row r="176" spans="4:5" x14ac:dyDescent="0.2">
      <c r="D176" s="137"/>
      <c r="E176" s="137"/>
    </row>
    <row r="177" spans="4:5" x14ac:dyDescent="0.2">
      <c r="D177" s="137"/>
      <c r="E177" s="137"/>
    </row>
    <row r="178" spans="4:5" x14ac:dyDescent="0.2">
      <c r="D178" s="137"/>
      <c r="E178" s="137"/>
    </row>
  </sheetData>
  <mergeCells count="6">
    <mergeCell ref="A62:A63"/>
    <mergeCell ref="A26:A27"/>
    <mergeCell ref="A36:A37"/>
    <mergeCell ref="A44:A45"/>
    <mergeCell ref="A54:A55"/>
    <mergeCell ref="A61:C6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2006/metadata/properties"/>
    <ds:schemaRef ds:uri="http://purl.org/dc/elements/1.1/"/>
    <ds:schemaRef ds:uri="d8745bc5-821e-4205-946a-621c2da728c8"/>
    <ds:schemaRef ds:uri="http://schemas.microsoft.com/office/infopath/2007/PartnerControls"/>
    <ds:schemaRef ds:uri="http://schemas.openxmlformats.org/package/2006/metadata/core-properties"/>
    <ds:schemaRef ds:uri="http://purl.org/dc/terms/"/>
    <ds:schemaRef ds:uri="22baa3bd-a2fa-4ea9-9ebb-3a9c6a55952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Bažant Tea</cp:lastModifiedBy>
  <cp:lastPrinted>2018-11-30T08:29:05Z</cp:lastPrinted>
  <dcterms:created xsi:type="dcterms:W3CDTF">2008-10-17T11:51:54Z</dcterms:created>
  <dcterms:modified xsi:type="dcterms:W3CDTF">2019-04-30T15:41:25Z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