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I-KI 2019 Q2\Završne verzije\Konsolidirano\"/>
    </mc:Choice>
  </mc:AlternateContent>
  <workbookProtection workbookPassword="CA29" lockStructure="1"/>
  <bookViews>
    <workbookView xWindow="0" yWindow="0" windowWidth="24000" windowHeight="9735" activeTab="4"/>
  </bookViews>
  <sheets>
    <sheet name="Opći podaci" sheetId="25" r:id="rId1"/>
    <sheet name="Bilanca" sheetId="18" r:id="rId2"/>
    <sheet name="RDG" sheetId="19" r:id="rId3"/>
    <sheet name="NT_D" sheetId="21" r:id="rId4"/>
    <sheet name="PK" sheetId="22"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52511"/>
</workbook>
</file>

<file path=xl/calcChain.xml><?xml version="1.0" encoding="utf-8"?>
<calcChain xmlns="http://schemas.openxmlformats.org/spreadsheetml/2006/main">
  <c r="C29" i="25" l="1"/>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0" i="19"/>
  <c r="I44" i="19" s="1"/>
  <c r="H77" i="18"/>
  <c r="H52" i="18"/>
  <c r="H48" i="18"/>
  <c r="H42" i="18"/>
  <c r="H29" i="18"/>
  <c r="H25" i="18"/>
  <c r="H22" i="18"/>
  <c r="H13" i="18"/>
  <c r="H18" i="18"/>
  <c r="H9" i="18"/>
  <c r="I25" i="18"/>
  <c r="I22" i="18"/>
  <c r="I18" i="18"/>
  <c r="I13" i="18"/>
  <c r="H63" i="18" l="1"/>
  <c r="H78" i="18" s="1"/>
  <c r="H40" i="18"/>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0" i="19"/>
  <c r="K44" i="19" s="1"/>
  <c r="J40" i="19"/>
  <c r="J44" i="19" s="1"/>
  <c r="H40" i="19"/>
  <c r="H44" i="19" s="1"/>
  <c r="I77" i="18"/>
  <c r="I42" i="18"/>
  <c r="I48" i="18"/>
  <c r="I52" i="18"/>
  <c r="I9" i="18"/>
  <c r="I29" i="18"/>
  <c r="I40" i="18" l="1"/>
  <c r="I63" i="18"/>
  <c r="I78" i="18" s="1"/>
  <c r="R26" i="22"/>
  <c r="R9" i="22"/>
  <c r="I46" i="19"/>
  <c r="I45" i="19" s="1"/>
  <c r="I67" i="19" s="1"/>
  <c r="H46" i="19"/>
  <c r="H45" i="19" s="1"/>
  <c r="H67" i="19" s="1"/>
  <c r="J46" i="19"/>
  <c r="J45" i="19" s="1"/>
  <c r="J67" i="19" s="1"/>
  <c r="K46" i="19"/>
  <c r="K45" i="19" s="1"/>
  <c r="K67" i="19" s="1"/>
</calcChain>
</file>

<file path=xl/sharedStrings.xml><?xml version="1.0" encoding="utf-8"?>
<sst xmlns="http://schemas.openxmlformats.org/spreadsheetml/2006/main" count="481" uniqueCount="379">
  <si>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</si>
  <si>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</si>
  <si>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</si>
  <si>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</si>
  <si>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</si>
  <si>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</si>
  <si>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</si>
  <si>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</si>
  <si>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</si>
  <si>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</si>
  <si>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</si>
  <si>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</si>
  <si>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</si>
  <si>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</si>
  <si>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</si>
  <si>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</si>
  <si>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</si>
  <si>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</si>
  <si>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</si>
  <si>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</si>
  <si>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</si>
  <si>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</si>
  <si>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</si>
  <si>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</si>
  <si>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</si>
  <si>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</si>
  <si>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</si>
  <si>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</si>
  <si>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</si>
  <si>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</si>
  <si>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</si>
  <si>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</si>
  <si>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</si>
  <si>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</si>
  <si>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</si>
  <si>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</si>
  <si>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</si>
  <si>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</si>
  <si>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</si>
  <si>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</si>
  <si>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</si>
  <si>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</si>
  <si>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</si>
  <si>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</si>
  <si>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</si>
  <si>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</si>
  <si>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</si>
  <si>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</si>
  <si>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</si>
  <si>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</si>
  <si>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</si>
  <si>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</si>
  <si>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</si>
  <si>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</si>
  <si>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</si>
  <si>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</si>
  <si>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</si>
  <si>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</si>
  <si>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</si>
  <si>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</si>
  <si>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</si>
  <si>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</si>
  <si>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</si>
  <si>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</si>
  <si>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</si>
  <si>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</si>
  <si>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</si>
  <si>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</si>
  <si>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</si>
  <si>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</si>
  <si>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</si>
  <si>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</si>
  <si>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</si>
  <si>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</si>
  <si>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</si>
  <si>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</si>
  <si>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</si>
  <si>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</si>
  <si>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</si>
  <si>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</si>
  <si>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</si>
  <si>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</si>
  <si>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</si>
  <si>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</si>
  <si>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</si>
  <si>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</si>
  <si>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</si>
  <si>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</si>
  <si>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</si>
  <si>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</si>
  <si>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</si>
  <si>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</si>
  <si>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</si>
  <si>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</si>
  <si>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</si>
  <si>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</si>
  <si>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</si>
  <si>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</si>
  <si>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</si>
  <si>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</si>
  <si>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</si>
  <si>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</si>
  <si>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</si>
  <si>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</si>
  <si>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</si>
  <si>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</si>
  <si>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</si>
  <si>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</si>
  <si>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</si>
  <si>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</si>
  <si>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</si>
  <si>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</si>
  <si>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</si>
  <si>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</si>
  <si>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</si>
  <si>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</si>
  <si>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</si>
  <si>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</si>
  <si>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</si>
  <si>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</si>
  <si>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</si>
  <si>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</si>
  <si>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</si>
  <si>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</si>
  <si>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</si>
  <si>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</si>
  <si>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</si>
  <si>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</si>
  <si>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</si>
  <si>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</si>
  <si>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</si>
  <si>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</si>
  <si>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</si>
  <si>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</si>
  <si>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</si>
  <si>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</si>
  <si>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</si>
  <si>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</si>
  <si>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</si>
  <si>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</si>
  <si>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</si>
  <si>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</si>
  <si>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</si>
  <si>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</si>
  <si>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</si>
  <si>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</si>
  <si>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</si>
  <si>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</si>
  <si>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</si>
  <si>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</si>
  <si>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</si>
  <si>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</si>
  <si>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</si>
  <si>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</si>
  <si>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</si>
  <si>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</si>
  <si>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</si>
  <si>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</si>
  <si>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</si>
  <si>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</si>
  <si>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</si>
  <si>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</si>
  <si>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</si>
  <si>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</si>
  <si>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</si>
  <si>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</si>
  <si>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</si>
  <si>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</si>
  <si>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</si>
  <si>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</si>
  <si>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</si>
  <si>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</si>
  <si>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</si>
  <si>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</si>
  <si>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</si>
  <si>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</si>
  <si>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</si>
  <si>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</si>
  <si>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</si>
  <si>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</si>
  <si>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</si>
  <si>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</si>
  <si>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</si>
  <si>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</si>
  <si>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</si>
  <si>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</si>
  <si>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</si>
  <si>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</si>
  <si>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</si>
  <si>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</si>
  <si>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</si>
  <si>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</si>
  <si>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</si>
  <si>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</si>
  <si>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</si>
  <si>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</si>
  <si>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</si>
  <si>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</si>
  <si>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</si>
  <si>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</si>
  <si>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</si>
  <si>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</si>
  <si>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</si>
  <si>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</si>
  <si>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</si>
  <si>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</si>
  <si>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</si>
  <si>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</si>
  <si>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</si>
  <si>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</si>
  <si>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</si>
  <si>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</si>
  <si>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</si>
  <si>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</si>
  <si>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</si>
  <si>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</si>
  <si>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</si>
  <si>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</si>
  <si>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</si>
  <si>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</si>
  <si>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</si>
  <si>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</si>
  <si>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</si>
  <si>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</si>
  <si>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</si>
  <si>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</si>
  <si>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</si>
  <si>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</si>
  <si>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</si>
  <si>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</si>
  <si>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</si>
  <si>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</si>
  <si>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</si>
  <si>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</si>
  <si>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</si>
  <si>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</si>
  <si>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</si>
  <si>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</si>
  <si>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</si>
  <si>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</si>
  <si>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</si>
  <si>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</si>
  <si>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</si>
  <si>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</si>
  <si>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</si>
  <si>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</si>
  <si>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</si>
  <si>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</si>
  <si>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</si>
  <si>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</si>
  <si>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</si>
  <si>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</si>
  <si>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</si>
  <si>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</si>
  <si>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</si>
  <si>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</si>
  <si>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</si>
  <si>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</si>
  <si>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</si>
  <si>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</si>
  <si>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</si>
  <si>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</si>
  <si>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</si>
  <si>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</si>
  <si>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</si>
  <si>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</si>
  <si>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</si>
  <si>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</si>
  <si>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</si>
  <si>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</si>
  <si>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</si>
  <si>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</si>
  <si>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</si>
  <si>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</si>
  <si>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</si>
  <si>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</si>
  <si>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</si>
  <si>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</si>
  <si>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</si>
  <si>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</si>
  <si>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</si>
  <si>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080010698</t>
  </si>
  <si>
    <t>87939104217</t>
  </si>
  <si>
    <t>319</t>
  </si>
  <si>
    <t>HRVATSKA</t>
  </si>
  <si>
    <t>529900D5G4V6THXC5P79</t>
  </si>
  <si>
    <t>HRVATSKA POŠTANSKA BANKA, dioničko društvo</t>
  </si>
  <si>
    <t>ZAGREB</t>
  </si>
  <si>
    <t>JURIŠIĆEVA 4</t>
  </si>
  <si>
    <t>hpb@hpb.hr</t>
  </si>
  <si>
    <t>www.hpb.hr</t>
  </si>
  <si>
    <t>Tea Bažant</t>
  </si>
  <si>
    <t>014804670</t>
  </si>
  <si>
    <t>tea.bazant@hpb.hr</t>
  </si>
  <si>
    <t>HPB-Stambena Štedionica d.d.</t>
  </si>
  <si>
    <t>Savska 58, 10000 Zagreb</t>
  </si>
  <si>
    <t>02068001</t>
  </si>
  <si>
    <t>HPB Invest d.o.o.</t>
  </si>
  <si>
    <t>Strojarska 20, 10000 Zagreb</t>
  </si>
  <si>
    <t>01972278</t>
  </si>
  <si>
    <t>HPB-nekretnine d.o.o.</t>
  </si>
  <si>
    <t>Amruševa 8, 10000 Zagreb</t>
  </si>
  <si>
    <t>01972260</t>
  </si>
  <si>
    <t>Obveznik: Hrvatska poštanska banka, dioničko društvo</t>
  </si>
  <si>
    <t xml:space="preserve">stanje na dan 30.06.2019 </t>
  </si>
  <si>
    <t>Obveznik: Hrvatska poštanska banka , dioničko društvo</t>
  </si>
  <si>
    <t>u razdoblju 01.01.2019 do 30.06.2019</t>
  </si>
  <si>
    <t>Obveznik: HRVATSKA POŠTANSKA BANKA , dioničko društvo</t>
  </si>
  <si>
    <t>za razdoblje od 01.01.2019</t>
  </si>
  <si>
    <t>AOP 001</t>
  </si>
  <si>
    <t>Prethodno razdoblje 01.01. - 30.06.2018.</t>
  </si>
  <si>
    <t>Tekuće razdoblje 01.01. - 30.06.2019.</t>
  </si>
  <si>
    <t>Kumulativno</t>
  </si>
  <si>
    <t>Kamatni prihodi od kredita</t>
  </si>
  <si>
    <t>Kamatni prihodi od depozita</t>
  </si>
  <si>
    <t>S osnove dužničkih vrijednosnih papira</t>
  </si>
  <si>
    <t xml:space="preserve">Ukupno </t>
  </si>
  <si>
    <t>2) KAMATNI TROŠKOVI</t>
  </si>
  <si>
    <t>u HRK</t>
  </si>
  <si>
    <t>AOP 002</t>
  </si>
  <si>
    <t>Kamatni troškovi od kredita</t>
  </si>
  <si>
    <t>Kamatni troškovi od depozita</t>
  </si>
  <si>
    <t>3) PRIHODI OD PROVIZIJA I NAKNADA</t>
  </si>
  <si>
    <t>AOP 005</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</si>
  <si>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</si>
  <si>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</si>
  <si>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</si>
  <si>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</si>
  <si>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4) RASHODI OD PROVIZIJA I NAKNADA</t>
  </si>
  <si>
    <t>AOP 006</t>
  </si>
  <si>
    <t>Provizije i naknade na usluge platnog prometa</t>
  </si>
  <si>
    <t>5) DOBIT/GUBITAK OD AKTIVNOSTI TRGOVANJA</t>
  </si>
  <si>
    <t>AOP 007 &amp; AOP 008</t>
  </si>
  <si>
    <t>Vrijednosnim papirima</t>
  </si>
  <si>
    <t>Devizama</t>
  </si>
  <si>
    <t>Kunskom gotovinom</t>
  </si>
  <si>
    <t>Derivatima</t>
  </si>
  <si>
    <t>6) OPERATIVNI TROŠKOVI</t>
  </si>
  <si>
    <t>AOP 015 &amp; AOP 017 &amp; AOP 018</t>
  </si>
  <si>
    <t>Opći i administrativni troškovi</t>
  </si>
  <si>
    <t>Amortizacija</t>
  </si>
  <si>
    <t>Premije za osiguranje štednih uloga</t>
  </si>
  <si>
    <t>Ostali troškovi</t>
  </si>
  <si>
    <t>UKUPNO</t>
  </si>
  <si>
    <t xml:space="preserve">7) TROŠKOVI VRIJEDNOSNIH USKLAĐIVANJA I REZERVIRANJA ZA GUBITKE </t>
  </si>
  <si>
    <t>AOP 019 &amp; AOP 020 &amp; AOP 021</t>
  </si>
  <si>
    <t>Troškovi rezerviranja za gubitke</t>
  </si>
  <si>
    <t>Modifikacija</t>
  </si>
  <si>
    <t>Ostali troškovi rezerviranja i vrijednosnih usklađenja</t>
  </si>
  <si>
    <t>9) OSTALI DEPOZITI PO VIĐENJU</t>
  </si>
  <si>
    <t>AOP 004</t>
  </si>
  <si>
    <t>31.12.2018.</t>
  </si>
  <si>
    <t>30.06.2019.</t>
  </si>
  <si>
    <t>Depoziti kod stranih bankarskih institucija</t>
  </si>
  <si>
    <t>Depoziti kod domaćih bankarskih institucija</t>
  </si>
  <si>
    <t>11) KREDITI KLIJENTIMA</t>
  </si>
  <si>
    <t>AOP 011 &amp; 012</t>
  </si>
  <si>
    <t>Krediti financijskim institucijama</t>
  </si>
  <si>
    <t xml:space="preserve">Bruto krediti </t>
  </si>
  <si>
    <t>Ispravci vrijednosti</t>
  </si>
  <si>
    <t>Krediti trgovačkim društvima</t>
  </si>
  <si>
    <t>Krediti stanovništvu</t>
  </si>
  <si>
    <t xml:space="preserve">Ostali krediti </t>
  </si>
  <si>
    <t>Očekivani kreditni gubici (A1 i A2 izloženosti)</t>
  </si>
  <si>
    <t>Ostala vrijednosna usklađenja</t>
  </si>
  <si>
    <t>Odgođena naplaćena naknada</t>
  </si>
  <si>
    <t>Obvezna pričuva kod HNB</t>
  </si>
  <si>
    <t>Depoziti kod financijskih institucija</t>
  </si>
  <si>
    <t>UKUPNI NETO KREDITI KLIJENTIMA</t>
  </si>
  <si>
    <t>12) DEPOZITI</t>
  </si>
  <si>
    <t>AOP 044</t>
  </si>
  <si>
    <t>Depoziti od financijskih institucija</t>
  </si>
  <si>
    <t>Depoziti od trgovačkih društava</t>
  </si>
  <si>
    <t>Depoziti od stanovništva</t>
  </si>
  <si>
    <t>Ostali depoziti</t>
  </si>
  <si>
    <t>Obveze za kamate</t>
  </si>
  <si>
    <t>Krediti primljeni od HBOR-a</t>
  </si>
  <si>
    <t>Krediti primljeni od stranih financijskih institucija</t>
  </si>
  <si>
    <t>Odgođena plaćena naknada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</si>
</sst>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
    <numFmt numFmtId="167" formatCode="_(* #,##0_);_(* \(#,##0\);_(* &quot;-&quot;??_);_(@_)"/>
    <numFmt numFmtId="168" formatCode="_(* #,##0.00_);_(* \(#,##0.00\);_(* &quot;-&quot;??_);_(@_)"/>
    <numFmt numFmtId="169" formatCode="#,##0.00;\(#,##0.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indexed="8"/>
      <name val="Arial"/>
      <family val="2"/>
      <charset val="238"/>
    </font>
    <font>
      <sz val="9"/>
      <color theme="1"/>
      <name val="Arial"/>
      <family val="2"/>
      <charset val="238"/>
    </font>
    <font>
      <b/>
      <sz val="9"/>
      <color theme="1"/>
      <name val="Arial"/>
      <family val="2"/>
      <charset val="238"/>
    </font>
    <font>
      <sz val="9"/>
      <color rgb="FFFF0000"/>
      <name val="Arial"/>
      <family val="2"/>
      <charset val="238"/>
    </font>
    <font>
      <i/>
      <sz val="9"/>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168" fontId="2" fillId="0" borderId="0" applyFont="0" applyFill="0" applyBorder="0" applyAlignment="0" applyProtection="0"/>
  </cellStyleXfs>
  <cellXfs count="315">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7"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7"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7"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7" borderId="1" xfId="0" applyNumberFormat="1" applyFont="1" applyFill="1" applyBorder="1" applyAlignment="1" applyProtection="1">
      <alignment horizontal="right" vertical="center" shrinkToFit="1"/>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21" fillId="7" borderId="1" xfId="0" applyNumberFormat="1" applyFont="1" applyFill="1" applyBorder="1" applyAlignment="1" applyProtection="1">
      <alignment vertical="center" shrinkToFit="1"/>
    </xf>
    <xf numFmtId="3" fontId="19" fillId="7" borderId="1" xfId="0" applyNumberFormat="1" applyFont="1" applyFill="1" applyBorder="1" applyAlignment="1" applyProtection="1">
      <alignment vertical="center" shrinkToFit="1"/>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17" fillId="8" borderId="7" xfId="0" applyNumberFormat="1" applyFont="1" applyFill="1" applyBorder="1" applyAlignment="1" applyProtection="1">
      <alignment horizontal="right" vertical="center" shrinkToFit="1"/>
    </xf>
    <xf numFmtId="3" fontId="17" fillId="8" borderId="6" xfId="0" applyNumberFormat="1" applyFont="1" applyFill="1" applyBorder="1" applyAlignment="1" applyProtection="1">
      <alignment horizontal="right" vertical="center" shrinkToFi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9" borderId="20" xfId="4" applyFont="1" applyFill="1" applyBorder="1"/>
    <xf numFmtId="0" fontId="1" fillId="9" borderId="21" xfId="4" applyFill="1" applyBorder="1"/>
    <xf numFmtId="0" fontId="1" fillId="0" borderId="0" xfId="4"/>
    <xf numFmtId="0" fontId="25" fillId="9" borderId="22" xfId="4" applyFont="1" applyFill="1" applyBorder="1" applyAlignment="1">
      <alignment horizontal="center" vertical="center"/>
    </xf>
    <xf numFmtId="0" fontId="25" fillId="9" borderId="0" xfId="4" applyFont="1" applyFill="1" applyBorder="1" applyAlignment="1">
      <alignment horizontal="center" vertical="center"/>
    </xf>
    <xf numFmtId="0" fontId="25" fillId="9" borderId="23"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25" xfId="4" applyFont="1" applyFill="1" applyBorder="1" applyAlignment="1">
      <alignment vertical="center"/>
    </xf>
    <xf numFmtId="0" fontId="28" fillId="0" borderId="0" xfId="4" applyFont="1" applyFill="1"/>
    <xf numFmtId="0" fontId="4" fillId="9" borderId="22"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23"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24"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23" xfId="4" applyFill="1" applyBorder="1"/>
    <xf numFmtId="0" fontId="26" fillId="9" borderId="22" xfId="4" applyFont="1" applyFill="1" applyBorder="1" applyAlignment="1">
      <alignment wrapText="1"/>
    </xf>
    <xf numFmtId="0" fontId="26" fillId="9" borderId="23" xfId="4" applyFont="1" applyFill="1" applyBorder="1" applyAlignment="1">
      <alignment wrapText="1"/>
    </xf>
    <xf numFmtId="0" fontId="26" fillId="9" borderId="22" xfId="4" applyFont="1" applyFill="1" applyBorder="1"/>
    <xf numFmtId="0" fontId="26" fillId="9" borderId="0" xfId="4" applyFont="1" applyFill="1" applyBorder="1"/>
    <xf numFmtId="0" fontId="26" fillId="9" borderId="0" xfId="4" applyFont="1" applyFill="1" applyBorder="1" applyAlignment="1">
      <alignment wrapText="1"/>
    </xf>
    <xf numFmtId="0" fontId="26" fillId="9" borderId="23" xfId="4" applyFont="1" applyFill="1" applyBorder="1"/>
    <xf numFmtId="0" fontId="5" fillId="9" borderId="0" xfId="4" applyFont="1" applyFill="1" applyBorder="1" applyAlignment="1">
      <alignment horizontal="right" vertical="center" wrapText="1"/>
    </xf>
    <xf numFmtId="0" fontId="27" fillId="9" borderId="23" xfId="4" applyFont="1" applyFill="1" applyBorder="1" applyAlignment="1">
      <alignment vertical="center"/>
    </xf>
    <xf numFmtId="0" fontId="5" fillId="9" borderId="22" xfId="4" applyFont="1" applyFill="1" applyBorder="1" applyAlignment="1">
      <alignment horizontal="right" vertical="center" wrapText="1"/>
    </xf>
    <xf numFmtId="0" fontId="27" fillId="9" borderId="0" xfId="4" applyFont="1" applyFill="1" applyBorder="1" applyAlignment="1">
      <alignment vertical="center"/>
    </xf>
    <xf numFmtId="0" fontId="26" fillId="9" borderId="0" xfId="4" applyFont="1" applyFill="1" applyBorder="1" applyAlignment="1">
      <alignment vertical="top"/>
    </xf>
    <xf numFmtId="0" fontId="4" fillId="10" borderId="24"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6" fillId="9" borderId="0" xfId="4" applyFont="1" applyFill="1" applyBorder="1" applyAlignment="1">
      <alignment vertical="center"/>
    </xf>
    <xf numFmtId="0" fontId="26" fillId="9" borderId="23" xfId="4" applyFont="1" applyFill="1" applyBorder="1" applyAlignment="1">
      <alignment vertical="center"/>
    </xf>
    <xf numFmtId="0" fontId="26" fillId="9" borderId="0" xfId="4" applyFont="1" applyFill="1" applyBorder="1" applyAlignment="1"/>
    <xf numFmtId="0" fontId="29" fillId="9" borderId="0" xfId="4" applyFont="1" applyFill="1" applyBorder="1" applyAlignment="1">
      <alignment vertical="center"/>
    </xf>
    <xf numFmtId="0" fontId="29" fillId="9" borderId="23" xfId="4" applyFont="1" applyFill="1" applyBorder="1" applyAlignment="1">
      <alignment vertical="center"/>
    </xf>
    <xf numFmtId="0" fontId="4" fillId="9" borderId="0" xfId="4" applyFont="1" applyFill="1" applyBorder="1" applyAlignment="1">
      <alignment horizontal="center" vertical="center"/>
    </xf>
    <xf numFmtId="0" fontId="5" fillId="9" borderId="23" xfId="4" applyFont="1" applyFill="1" applyBorder="1" applyAlignment="1">
      <alignment horizontal="center" vertical="center"/>
    </xf>
    <xf numFmtId="0" fontId="26" fillId="9" borderId="0" xfId="4" applyFont="1" applyFill="1" applyBorder="1" applyAlignment="1">
      <alignment vertical="top" wrapText="1"/>
    </xf>
    <xf numFmtId="0" fontId="26" fillId="9" borderId="22" xfId="4" applyFont="1" applyFill="1" applyBorder="1" applyAlignment="1">
      <alignment vertical="top"/>
    </xf>
    <xf numFmtId="0" fontId="29" fillId="9" borderId="23" xfId="4" applyFont="1" applyFill="1" applyBorder="1"/>
    <xf numFmtId="0" fontId="1" fillId="9" borderId="27" xfId="4" applyFill="1" applyBorder="1"/>
    <xf numFmtId="0" fontId="1" fillId="9" borderId="28" xfId="4" applyFill="1" applyBorder="1"/>
    <xf numFmtId="0" fontId="1" fillId="9" borderId="26" xfId="4" applyFill="1" applyBorder="1"/>
    <xf numFmtId="49" fontId="4" fillId="10" borderId="24" xfId="4" applyNumberFormat="1" applyFont="1" applyFill="1" applyBorder="1" applyAlignment="1" applyProtection="1">
      <alignment horizontal="center" vertical="center"/>
      <protection locked="0"/>
    </xf>
    <xf numFmtId="1" fontId="4" fillId="10" borderId="30" xfId="4" applyNumberFormat="1" applyFont="1" applyFill="1" applyBorder="1" applyAlignment="1" applyProtection="1">
      <alignment horizontal="center" vertical="center"/>
      <protection locked="0"/>
    </xf>
    <xf numFmtId="0" fontId="4" fillId="10" borderId="26" xfId="0" quotePrefix="1" applyFont="1" applyFill="1" applyBorder="1" applyAlignment="1" applyProtection="1">
      <alignment horizontal="center" vertical="center"/>
      <protection locked="0"/>
    </xf>
    <xf numFmtId="0" fontId="4" fillId="10" borderId="30" xfId="0" quotePrefix="1" applyFont="1" applyFill="1" applyBorder="1" applyAlignment="1" applyProtection="1">
      <alignment horizontal="center" vertical="center"/>
      <protection locked="0"/>
    </xf>
    <xf numFmtId="166" fontId="4" fillId="0" borderId="35" xfId="6" applyNumberFormat="1" applyFont="1" applyFill="1" applyBorder="1" applyAlignment="1">
      <alignment horizontal="center"/>
    </xf>
    <xf numFmtId="166" fontId="4" fillId="0" borderId="36" xfId="6" applyNumberFormat="1" applyFont="1" applyFill="1" applyBorder="1" applyAlignment="1">
      <alignment horizontal="center"/>
    </xf>
    <xf numFmtId="0" fontId="4" fillId="0" borderId="34" xfId="6" applyFont="1" applyFill="1" applyBorder="1" applyAlignment="1">
      <alignment horizontal="center"/>
    </xf>
    <xf numFmtId="166" fontId="31" fillId="0" borderId="37" xfId="7" applyNumberFormat="1" applyFont="1" applyFill="1" applyBorder="1" applyAlignment="1" applyProtection="1">
      <alignment shrinkToFit="1"/>
      <protection locked="0"/>
    </xf>
    <xf numFmtId="166" fontId="5" fillId="0" borderId="37" xfId="7" applyNumberFormat="1" applyFont="1" applyFill="1" applyBorder="1" applyAlignment="1" applyProtection="1">
      <alignment shrinkToFit="1"/>
      <protection locked="0"/>
    </xf>
    <xf numFmtId="166" fontId="31" fillId="0" borderId="39" xfId="7" applyNumberFormat="1" applyFont="1" applyFill="1" applyBorder="1" applyAlignment="1" applyProtection="1">
      <alignment shrinkToFit="1"/>
      <protection locked="0"/>
    </xf>
    <xf numFmtId="166" fontId="5" fillId="0" borderId="39" xfId="7" applyNumberFormat="1" applyFont="1" applyFill="1" applyBorder="1" applyAlignment="1" applyProtection="1">
      <alignment shrinkToFit="1"/>
      <protection locked="0"/>
    </xf>
    <xf numFmtId="166" fontId="32" fillId="0" borderId="35" xfId="6" applyNumberFormat="1" applyFont="1" applyFill="1" applyBorder="1" applyAlignment="1">
      <alignment horizontal="right"/>
    </xf>
    <xf numFmtId="166" fontId="4" fillId="0" borderId="35" xfId="6" applyNumberFormat="1" applyFont="1" applyFill="1" applyBorder="1" applyAlignment="1">
      <alignment horizontal="right"/>
    </xf>
    <xf numFmtId="166" fontId="4" fillId="0" borderId="0" xfId="5" applyNumberFormat="1" applyFont="1" applyFill="1" applyBorder="1" applyAlignment="1"/>
    <xf numFmtId="166" fontId="5" fillId="0" borderId="0" xfId="5" applyNumberFormat="1" applyFont="1" applyFill="1" applyBorder="1" applyAlignment="1"/>
    <xf numFmtId="166" fontId="34" fillId="0" borderId="0" xfId="5" applyNumberFormat="1" applyFont="1" applyFill="1" applyBorder="1" applyAlignment="1">
      <alignment horizontal="right"/>
    </xf>
    <xf numFmtId="166" fontId="4" fillId="0" borderId="40" xfId="6" applyNumberFormat="1" applyFont="1" applyFill="1" applyBorder="1" applyAlignment="1">
      <alignment horizontal="center"/>
    </xf>
    <xf numFmtId="166" fontId="31" fillId="0" borderId="41" xfId="7" applyNumberFormat="1" applyFont="1" applyFill="1" applyBorder="1" applyAlignment="1" applyProtection="1">
      <alignment shrinkToFit="1"/>
      <protection locked="0"/>
    </xf>
    <xf numFmtId="166" fontId="5" fillId="0" borderId="42" xfId="7" applyNumberFormat="1" applyFont="1" applyFill="1" applyBorder="1" applyAlignment="1" applyProtection="1">
      <alignment shrinkToFit="1"/>
      <protection locked="0"/>
    </xf>
    <xf numFmtId="166" fontId="32" fillId="0" borderId="36" xfId="7" applyNumberFormat="1" applyFont="1" applyFill="1" applyBorder="1" applyAlignment="1" applyProtection="1">
      <alignment shrinkToFit="1"/>
      <protection locked="0"/>
    </xf>
    <xf numFmtId="166" fontId="4" fillId="0" borderId="36" xfId="7" applyNumberFormat="1" applyFont="1" applyFill="1" applyBorder="1" applyAlignment="1" applyProtection="1">
      <alignment shrinkToFit="1"/>
      <protection locked="0"/>
    </xf>
    <xf numFmtId="166" fontId="32" fillId="0" borderId="36" xfId="6" applyNumberFormat="1" applyFont="1" applyFill="1" applyBorder="1" applyAlignment="1">
      <alignment horizontal="right"/>
    </xf>
    <xf numFmtId="166" fontId="4" fillId="0" borderId="36" xfId="6" applyNumberFormat="1" applyFont="1" applyFill="1" applyBorder="1" applyAlignment="1">
      <alignment horizontal="right"/>
    </xf>
    <xf numFmtId="166" fontId="5" fillId="0" borderId="0" xfId="6" applyNumberFormat="1" applyFont="1" applyFill="1" applyBorder="1" applyAlignment="1"/>
    <xf numFmtId="0" fontId="5" fillId="0" borderId="39" xfId="7" applyFont="1" applyFill="1" applyBorder="1" applyAlignment="1">
      <alignment wrapText="1"/>
    </xf>
    <xf numFmtId="166" fontId="5" fillId="0" borderId="41" xfId="7" applyNumberFormat="1" applyFont="1" applyFill="1" applyBorder="1" applyAlignment="1" applyProtection="1">
      <alignment shrinkToFit="1"/>
      <protection locked="0"/>
    </xf>
    <xf numFmtId="166" fontId="5" fillId="0" borderId="0" xfId="0" applyNumberFormat="1" applyFont="1" applyFill="1"/>
    <xf numFmtId="0" fontId="5" fillId="0" borderId="0" xfId="6" applyFont="1" applyFill="1" applyBorder="1" applyAlignment="1"/>
    <xf numFmtId="166" fontId="4" fillId="0" borderId="43" xfId="7" applyNumberFormat="1" applyFont="1" applyFill="1" applyBorder="1" applyAlignment="1">
      <alignment horizontal="center"/>
    </xf>
    <xf numFmtId="166" fontId="4" fillId="0" borderId="44" xfId="7" applyNumberFormat="1" applyFont="1" applyFill="1" applyBorder="1" applyAlignment="1">
      <alignment horizontal="center"/>
    </xf>
    <xf numFmtId="166" fontId="5" fillId="0" borderId="41" xfId="5" applyNumberFormat="1" applyFont="1" applyFill="1" applyBorder="1" applyAlignment="1"/>
    <xf numFmtId="166" fontId="4" fillId="0" borderId="44" xfId="7" applyNumberFormat="1" applyFont="1" applyFill="1" applyBorder="1" applyAlignment="1" applyProtection="1">
      <alignment shrinkToFit="1"/>
      <protection locked="0"/>
    </xf>
    <xf numFmtId="167" fontId="5" fillId="0" borderId="0" xfId="6" applyNumberFormat="1" applyFont="1" applyFill="1" applyBorder="1" applyAlignment="1"/>
    <xf numFmtId="166" fontId="4" fillId="0" borderId="41" xfId="7" applyNumberFormat="1" applyFont="1" applyFill="1" applyBorder="1" applyAlignment="1" applyProtection="1">
      <alignment shrinkToFit="1"/>
      <protection locked="0"/>
    </xf>
    <xf numFmtId="169" fontId="5" fillId="0" borderId="0" xfId="5" applyNumberFormat="1" applyFont="1" applyFill="1" applyBorder="1" applyAlignment="1"/>
    <xf numFmtId="0" fontId="4" fillId="0" borderId="39" xfId="7" applyFont="1" applyFill="1" applyBorder="1" applyAlignment="1">
      <alignment horizontal="left" wrapText="1"/>
    </xf>
    <xf numFmtId="166" fontId="4" fillId="0" borderId="39" xfId="7" applyNumberFormat="1" applyFont="1" applyFill="1" applyBorder="1" applyAlignment="1" applyProtection="1">
      <alignment shrinkToFit="1"/>
      <protection locked="0"/>
    </xf>
    <xf numFmtId="0" fontId="5" fillId="0" borderId="39" xfId="7" applyFont="1" applyFill="1" applyBorder="1" applyAlignment="1">
      <alignment horizontal="left" wrapText="1"/>
    </xf>
    <xf numFmtId="168" fontId="5" fillId="0" borderId="41" xfId="8" applyFont="1" applyFill="1" applyBorder="1" applyAlignment="1" applyProtection="1">
      <alignment shrinkToFit="1"/>
      <protection locked="0"/>
    </xf>
    <xf numFmtId="166" fontId="4" fillId="0" borderId="43" xfId="7" applyNumberFormat="1" applyFont="1" applyFill="1" applyBorder="1" applyAlignment="1" applyProtection="1">
      <alignment shrinkToFit="1"/>
      <protection locked="0"/>
    </xf>
    <xf numFmtId="0" fontId="0" fillId="0" borderId="0" xfId="0" applyFill="1"/>
    <xf numFmtId="166" fontId="33" fillId="0" borderId="0" xfId="5" applyNumberFormat="1" applyFont="1" applyFill="1" applyBorder="1" applyAlignment="1"/>
    <xf numFmtId="167" fontId="33" fillId="0" borderId="0" xfId="8" applyNumberFormat="1" applyFont="1" applyFill="1" applyBorder="1" applyAlignment="1"/>
    <xf numFmtId="0" fontId="5" fillId="0" borderId="31" xfId="7" applyFont="1" applyFill="1" applyBorder="1" applyAlignment="1">
      <alignment wrapText="1"/>
    </xf>
    <xf numFmtId="0" fontId="5" fillId="0" borderId="38" xfId="7" applyFont="1" applyFill="1" applyBorder="1" applyAlignment="1">
      <alignment wrapText="1"/>
    </xf>
    <xf numFmtId="0" fontId="4" fillId="0" borderId="34" xfId="6" applyFont="1" applyFill="1" applyBorder="1" applyAlignment="1">
      <alignment horizontal="left" wrapText="1"/>
    </xf>
    <xf numFmtId="0" fontId="5" fillId="0" borderId="0" xfId="5" applyFont="1" applyFill="1" applyBorder="1" applyAlignment="1">
      <alignment wrapText="1"/>
    </xf>
    <xf numFmtId="0" fontId="4" fillId="0" borderId="0" xfId="5" applyFont="1" applyFill="1" applyBorder="1" applyAlignment="1">
      <alignment vertical="top" wrapText="1"/>
    </xf>
    <xf numFmtId="0" fontId="5" fillId="0" borderId="37" xfId="7" applyFont="1" applyFill="1" applyBorder="1" applyAlignment="1">
      <alignment wrapText="1"/>
    </xf>
    <xf numFmtId="0" fontId="4" fillId="0" borderId="35" xfId="7" applyFont="1" applyFill="1" applyBorder="1" applyAlignment="1">
      <alignment wrapText="1"/>
    </xf>
    <xf numFmtId="0" fontId="4" fillId="0" borderId="0" xfId="7" applyFont="1" applyFill="1" applyBorder="1" applyAlignment="1">
      <alignment wrapText="1"/>
    </xf>
    <xf numFmtId="3" fontId="5" fillId="0" borderId="0" xfId="5" applyNumberFormat="1" applyFont="1" applyFill="1" applyBorder="1" applyAlignment="1">
      <alignment wrapText="1"/>
    </xf>
    <xf numFmtId="166" fontId="5" fillId="0" borderId="0" xfId="0" applyNumberFormat="1" applyFont="1" applyFill="1" applyAlignment="1">
      <alignment wrapText="1"/>
    </xf>
    <xf numFmtId="0" fontId="4" fillId="0" borderId="43" xfId="7" applyFont="1" applyFill="1" applyBorder="1" applyAlignment="1">
      <alignment horizontal="left" vertical="center" wrapText="1"/>
    </xf>
    <xf numFmtId="0" fontId="5" fillId="0" borderId="39" xfId="7" applyFont="1" applyFill="1" applyBorder="1" applyAlignment="1">
      <alignment horizontal="left" vertical="center" wrapText="1"/>
    </xf>
    <xf numFmtId="0" fontId="4" fillId="0" borderId="43" xfId="7" applyFont="1" applyFill="1" applyBorder="1" applyAlignment="1">
      <alignment wrapText="1"/>
    </xf>
    <xf numFmtId="0" fontId="4" fillId="0" borderId="0" xfId="5" applyFont="1" applyFill="1" applyBorder="1" applyAlignment="1">
      <alignment wrapText="1"/>
    </xf>
    <xf numFmtId="0" fontId="4" fillId="0" borderId="39" xfId="7" applyFont="1" applyFill="1" applyBorder="1" applyAlignment="1">
      <alignment horizontal="left" vertical="center" wrapText="1"/>
    </xf>
    <xf numFmtId="0" fontId="5" fillId="0" borderId="0" xfId="0" applyFont="1" applyFill="1" applyAlignment="1">
      <alignment wrapText="1"/>
    </xf>
    <xf numFmtId="0" fontId="0" fillId="0" borderId="0" xfId="0" applyAlignment="1">
      <alignment wrapText="1"/>
    </xf>
    <xf numFmtId="167" fontId="5" fillId="0" borderId="39" xfId="8" applyNumberFormat="1" applyFont="1" applyFill="1" applyBorder="1" applyAlignment="1" applyProtection="1">
      <alignment shrinkToFit="1"/>
      <protection locked="0"/>
    </xf>
    <xf numFmtId="0" fontId="22" fillId="9" borderId="19" xfId="4" applyFont="1" applyFill="1" applyBorder="1" applyAlignment="1">
      <alignment vertical="center"/>
    </xf>
    <xf numFmtId="0" fontId="22" fillId="9" borderId="20" xfId="4" applyFont="1" applyFill="1" applyBorder="1" applyAlignment="1">
      <alignment vertical="center"/>
    </xf>
    <xf numFmtId="0" fontId="25" fillId="9" borderId="22" xfId="4" applyFont="1" applyFill="1" applyBorder="1" applyAlignment="1">
      <alignment horizontal="center" vertical="center"/>
    </xf>
    <xf numFmtId="0" fontId="25" fillId="9" borderId="0" xfId="4" applyFont="1" applyFill="1" applyBorder="1" applyAlignment="1">
      <alignment horizontal="center" vertical="center"/>
    </xf>
    <xf numFmtId="0" fontId="25" fillId="9" borderId="23" xfId="4" applyFont="1" applyFill="1" applyBorder="1" applyAlignment="1">
      <alignment horizontal="center" vertical="center"/>
    </xf>
    <xf numFmtId="0" fontId="4" fillId="9" borderId="22" xfId="4" applyFont="1" applyFill="1" applyBorder="1" applyAlignment="1">
      <alignment vertical="center" wrapText="1"/>
    </xf>
    <xf numFmtId="0" fontId="4" fillId="9" borderId="0" xfId="4" applyFont="1" applyFill="1" applyBorder="1" applyAlignment="1">
      <alignment vertical="center" wrapText="1"/>
    </xf>
    <xf numFmtId="14" fontId="4" fillId="10" borderId="27" xfId="4" applyNumberFormat="1" applyFont="1" applyFill="1" applyBorder="1" applyAlignment="1" applyProtection="1">
      <alignment horizontal="center" vertical="center"/>
      <protection locked="0"/>
    </xf>
    <xf numFmtId="14" fontId="4" fillId="10" borderId="26"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5" fillId="9" borderId="22" xfId="4" applyFont="1" applyFill="1" applyBorder="1" applyAlignment="1">
      <alignment horizontal="right" vertical="center" wrapText="1"/>
    </xf>
    <xf numFmtId="0" fontId="5" fillId="9" borderId="23" xfId="4" applyFont="1" applyFill="1" applyBorder="1" applyAlignment="1">
      <alignment horizontal="right" vertical="center" wrapText="1"/>
    </xf>
    <xf numFmtId="49" fontId="4" fillId="10" borderId="3" xfId="4" applyNumberFormat="1" applyFont="1" applyFill="1" applyBorder="1" applyAlignment="1" applyProtection="1">
      <alignment horizontal="center" vertical="center"/>
      <protection locked="0"/>
    </xf>
    <xf numFmtId="49" fontId="4" fillId="10" borderId="26" xfId="4" applyNumberFormat="1" applyFont="1" applyFill="1" applyBorder="1" applyAlignment="1" applyProtection="1">
      <alignment horizontal="center" vertical="center"/>
      <protection locked="0"/>
    </xf>
    <xf numFmtId="0" fontId="26" fillId="9" borderId="22" xfId="4" applyFont="1" applyFill="1" applyBorder="1" applyAlignment="1">
      <alignment wrapText="1"/>
    </xf>
    <xf numFmtId="0" fontId="26" fillId="9" borderId="0" xfId="4" applyFont="1" applyFill="1" applyBorder="1" applyAlignment="1">
      <alignment wrapText="1"/>
    </xf>
    <xf numFmtId="0" fontId="26" fillId="9" borderId="0" xfId="4" applyFont="1" applyFill="1" applyBorder="1"/>
    <xf numFmtId="0" fontId="24" fillId="9" borderId="22" xfId="4" applyFont="1" applyFill="1" applyBorder="1" applyAlignment="1">
      <alignment horizontal="center" vertical="center" wrapText="1"/>
    </xf>
    <xf numFmtId="0" fontId="24" fillId="9" borderId="0" xfId="4" applyFont="1" applyFill="1" applyBorder="1" applyAlignment="1">
      <alignment horizontal="center" vertical="center" wrapText="1"/>
    </xf>
    <xf numFmtId="0" fontId="5" fillId="9" borderId="22" xfId="4" applyFont="1" applyFill="1" applyBorder="1" applyAlignment="1">
      <alignment horizontal="right" vertical="center"/>
    </xf>
    <xf numFmtId="0" fontId="5" fillId="9" borderId="23" xfId="4" applyFont="1" applyFill="1" applyBorder="1" applyAlignment="1">
      <alignment horizontal="right" vertical="center"/>
    </xf>
    <xf numFmtId="0" fontId="5" fillId="9" borderId="0" xfId="4" applyFont="1" applyFill="1" applyBorder="1" applyAlignment="1">
      <alignment horizontal="right" vertical="center" wrapText="1"/>
    </xf>
    <xf numFmtId="0" fontId="4" fillId="10" borderId="3" xfId="4" applyFont="1" applyFill="1" applyBorder="1" applyAlignment="1" applyProtection="1">
      <alignment horizontal="center" vertical="center"/>
      <protection locked="0"/>
    </xf>
    <xf numFmtId="0" fontId="4" fillId="10" borderId="26" xfId="4" applyFont="1" applyFill="1" applyBorder="1" applyAlignment="1" applyProtection="1">
      <alignment horizontal="center" vertical="center"/>
      <protection locked="0"/>
    </xf>
    <xf numFmtId="0" fontId="26" fillId="9" borderId="22" xfId="4" applyFont="1" applyFill="1" applyBorder="1" applyAlignment="1">
      <alignment vertical="center" wrapText="1"/>
    </xf>
    <xf numFmtId="0" fontId="26" fillId="9" borderId="0" xfId="4" applyFont="1" applyFill="1" applyBorder="1" applyAlignment="1">
      <alignment vertical="center" wrapText="1"/>
    </xf>
    <xf numFmtId="0" fontId="5" fillId="9" borderId="0" xfId="4" applyFont="1" applyFill="1" applyBorder="1" applyAlignment="1">
      <alignment horizontal="right" vertical="center"/>
    </xf>
    <xf numFmtId="0" fontId="4" fillId="10" borderId="3" xfId="4" applyFont="1" applyFill="1" applyBorder="1" applyAlignment="1" applyProtection="1">
      <alignment vertical="center"/>
      <protection locked="0"/>
    </xf>
    <xf numFmtId="0" fontId="4" fillId="10" borderId="28" xfId="4" applyFont="1" applyFill="1" applyBorder="1" applyAlignment="1" applyProtection="1">
      <alignment vertical="center"/>
      <protection locked="0"/>
    </xf>
    <xf numFmtId="0" fontId="4" fillId="10" borderId="26" xfId="4" applyFont="1" applyFill="1" applyBorder="1" applyAlignment="1" applyProtection="1">
      <alignment vertical="center"/>
      <protection locked="0"/>
    </xf>
    <xf numFmtId="0" fontId="27" fillId="9" borderId="22" xfId="4" applyFont="1" applyFill="1" applyBorder="1" applyAlignment="1">
      <alignment vertical="center"/>
    </xf>
    <xf numFmtId="0" fontId="27" fillId="9" borderId="0" xfId="4" applyFont="1" applyFill="1" applyBorder="1" applyAlignment="1">
      <alignment vertical="center"/>
    </xf>
    <xf numFmtId="0" fontId="5" fillId="9" borderId="22" xfId="4" applyFont="1" applyFill="1" applyBorder="1" applyAlignment="1">
      <alignment horizontal="left" vertical="center" wrapText="1"/>
    </xf>
    <xf numFmtId="0" fontId="5" fillId="9" borderId="0" xfId="4" applyFont="1" applyFill="1" applyBorder="1" applyAlignment="1">
      <alignment horizontal="left" vertical="center"/>
    </xf>
    <xf numFmtId="0" fontId="5" fillId="9" borderId="0" xfId="4" applyFont="1" applyFill="1" applyBorder="1" applyAlignment="1">
      <alignment vertical="center"/>
    </xf>
    <xf numFmtId="0" fontId="26" fillId="10" borderId="3" xfId="4" applyFont="1" applyFill="1" applyBorder="1" applyProtection="1">
      <protection locked="0"/>
    </xf>
    <xf numFmtId="0" fontId="26" fillId="10" borderId="28" xfId="4" applyFont="1" applyFill="1" applyBorder="1" applyProtection="1">
      <protection locked="0"/>
    </xf>
    <xf numFmtId="0" fontId="26" fillId="10" borderId="26" xfId="4" applyFont="1" applyFill="1" applyBorder="1" applyProtection="1">
      <protection locked="0"/>
    </xf>
    <xf numFmtId="0" fontId="5" fillId="9" borderId="22" xfId="4" applyFont="1" applyFill="1" applyBorder="1" applyAlignment="1">
      <alignment horizontal="center" vertical="center"/>
    </xf>
    <xf numFmtId="0" fontId="5" fillId="9" borderId="0" xfId="4" applyFont="1" applyFill="1" applyBorder="1" applyAlignment="1">
      <alignment horizontal="center" vertical="center"/>
    </xf>
    <xf numFmtId="0" fontId="30" fillId="14" borderId="3" xfId="5" applyFont="1" applyFill="1" applyBorder="1" applyAlignment="1" applyProtection="1">
      <alignment horizontal="left" vertical="center"/>
      <protection locked="0" hidden="1"/>
    </xf>
    <xf numFmtId="0" fontId="30" fillId="14" borderId="28" xfId="5" applyFont="1" applyFill="1" applyBorder="1" applyAlignment="1" applyProtection="1">
      <alignment horizontal="left" vertical="center"/>
      <protection locked="0" hidden="1"/>
    </xf>
    <xf numFmtId="0" fontId="30" fillId="14" borderId="26" xfId="5" applyFont="1" applyFill="1" applyBorder="1" applyAlignment="1" applyProtection="1">
      <alignment horizontal="left" vertical="center"/>
      <protection locked="0" hidden="1"/>
    </xf>
    <xf numFmtId="0" fontId="4" fillId="10" borderId="3" xfId="0" applyFont="1" applyFill="1" applyBorder="1" applyAlignment="1" applyProtection="1">
      <alignment horizontal="left" vertical="center"/>
      <protection locked="0"/>
    </xf>
    <xf numFmtId="0" fontId="4" fillId="10" borderId="28" xfId="0" applyFont="1" applyFill="1" applyBorder="1" applyAlignment="1" applyProtection="1">
      <alignment horizontal="left" vertical="center"/>
      <protection locked="0"/>
    </xf>
    <xf numFmtId="0" fontId="4" fillId="10" borderId="26" xfId="0" applyFont="1" applyFill="1" applyBorder="1" applyAlignment="1" applyProtection="1">
      <alignment horizontal="left" vertical="center"/>
      <protection locked="0"/>
    </xf>
    <xf numFmtId="0" fontId="26" fillId="9" borderId="0" xfId="4" applyFont="1" applyFill="1" applyBorder="1" applyAlignment="1">
      <alignment vertical="top" wrapText="1"/>
    </xf>
    <xf numFmtId="0" fontId="4" fillId="10" borderId="27" xfId="4" applyFont="1" applyFill="1" applyBorder="1" applyAlignment="1" applyProtection="1">
      <alignment horizontal="right" vertical="center"/>
      <protection locked="0"/>
    </xf>
    <xf numFmtId="0" fontId="4" fillId="10" borderId="28" xfId="4" applyFont="1" applyFill="1" applyBorder="1" applyAlignment="1" applyProtection="1">
      <alignment horizontal="right" vertical="center"/>
      <protection locked="0"/>
    </xf>
    <xf numFmtId="0" fontId="4" fillId="10" borderId="26" xfId="4" applyFont="1" applyFill="1" applyBorder="1" applyAlignment="1" applyProtection="1">
      <alignment horizontal="right" vertical="center"/>
      <protection locked="0"/>
    </xf>
    <xf numFmtId="0" fontId="26" fillId="9" borderId="0" xfId="4" applyFont="1" applyFill="1" applyBorder="1" applyAlignment="1">
      <alignment vertical="top"/>
    </xf>
    <xf numFmtId="0" fontId="26" fillId="9" borderId="0" xfId="4" applyFont="1" applyFill="1" applyBorder="1" applyProtection="1">
      <protection locked="0"/>
    </xf>
    <xf numFmtId="49" fontId="4" fillId="10" borderId="3" xfId="4" applyNumberFormat="1" applyFont="1" applyFill="1" applyBorder="1" applyAlignment="1" applyProtection="1">
      <alignment vertical="center"/>
      <protection locked="0"/>
    </xf>
    <xf numFmtId="49" fontId="4" fillId="10" borderId="28" xfId="4" applyNumberFormat="1" applyFont="1" applyFill="1" applyBorder="1" applyAlignment="1" applyProtection="1">
      <alignment vertical="center"/>
      <protection locked="0"/>
    </xf>
    <xf numFmtId="49" fontId="4" fillId="10" borderId="26" xfId="4" applyNumberFormat="1" applyFont="1" applyFill="1" applyBorder="1" applyAlignment="1" applyProtection="1">
      <alignment vertical="center"/>
      <protection locked="0"/>
    </xf>
    <xf numFmtId="0" fontId="5" fillId="9" borderId="23" xfId="4" applyFont="1" applyFill="1" applyBorder="1" applyAlignment="1">
      <alignment horizontal="center" vertical="center"/>
    </xf>
    <xf numFmtId="0" fontId="4" fillId="10" borderId="27" xfId="4" applyFont="1" applyFill="1" applyBorder="1" applyAlignment="1" applyProtection="1">
      <alignment horizontal="center" vertical="center"/>
      <protection locked="0"/>
    </xf>
    <xf numFmtId="0" fontId="5" fillId="9" borderId="22" xfId="4" applyFont="1" applyFill="1" applyBorder="1" applyAlignment="1">
      <alignment horizontal="left" vertical="center"/>
    </xf>
    <xf numFmtId="0" fontId="4" fillId="10" borderId="27" xfId="4" applyFont="1" applyFill="1" applyBorder="1" applyAlignment="1" applyProtection="1">
      <alignment vertical="center"/>
      <protection locked="0"/>
    </xf>
    <xf numFmtId="0" fontId="5" fillId="9" borderId="0" xfId="4" applyFont="1" applyFill="1" applyBorder="1" applyAlignment="1">
      <alignment vertical="top"/>
    </xf>
    <xf numFmtId="0" fontId="26" fillId="10" borderId="27" xfId="4" applyFont="1" applyFill="1" applyBorder="1" applyAlignment="1" applyProtection="1">
      <alignment vertical="center"/>
      <protection locked="0"/>
    </xf>
    <xf numFmtId="0" fontId="26" fillId="10" borderId="28" xfId="4" applyFont="1" applyFill="1" applyBorder="1" applyAlignment="1" applyProtection="1">
      <alignment vertical="center"/>
      <protection locked="0"/>
    </xf>
    <xf numFmtId="0" fontId="26" fillId="10" borderId="26" xfId="4" applyFont="1" applyFill="1" applyBorder="1" applyAlignment="1" applyProtection="1">
      <alignment vertical="center"/>
      <protection locked="0"/>
    </xf>
    <xf numFmtId="0" fontId="5" fillId="9" borderId="20" xfId="4" applyFont="1" applyFill="1" applyBorder="1" applyAlignment="1">
      <alignment horizontal="left" vertical="center" wrapText="1"/>
    </xf>
    <xf numFmtId="0" fontId="5" fillId="9" borderId="29" xfId="4" applyFont="1" applyFill="1" applyBorder="1" applyAlignment="1">
      <alignment horizontal="left" vertical="center" wrapText="1"/>
    </xf>
    <xf numFmtId="0" fontId="26" fillId="10" borderId="3" xfId="4" applyFont="1" applyFill="1" applyBorder="1" applyAlignment="1" applyProtection="1">
      <alignment vertical="center"/>
      <protection locked="0"/>
    </xf>
    <xf numFmtId="49" fontId="4" fillId="7" borderId="1" xfId="0" applyNumberFormat="1" applyFont="1" applyFill="1" applyBorder="1" applyAlignment="1" applyProtection="1">
      <alignment horizontal="left" vertical="center" wrapText="1"/>
    </xf>
    <xf numFmtId="49" fontId="5" fillId="7" borderId="1" xfId="0" applyNumberFormat="1" applyFont="1" applyFill="1" applyBorder="1" applyAlignment="1" applyProtection="1">
      <alignment horizontal="left" vertical="center" wrapText="1"/>
    </xf>
    <xf numFmtId="49" fontId="5" fillId="0" borderId="1" xfId="0" applyNumberFormat="1" applyFont="1" applyBorder="1" applyAlignment="1" applyProtection="1">
      <alignment horizontal="left" vertical="center" wrapText="1" indent="1"/>
    </xf>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49" fontId="4" fillId="7" borderId="1" xfId="0" applyNumberFormat="1" applyFont="1" applyFill="1" applyBorder="1" applyAlignment="1" applyProtection="1">
      <alignment horizontal="left" vertical="center" wrapText="1" indent="1"/>
    </xf>
    <xf numFmtId="49" fontId="5" fillId="7" borderId="1" xfId="0" applyNumberFormat="1" applyFont="1" applyFill="1" applyBorder="1" applyAlignment="1" applyProtection="1">
      <alignment horizontal="left" vertical="center" wrapText="1" indent="1"/>
    </xf>
    <xf numFmtId="49" fontId="4" fillId="0" borderId="1" xfId="0" applyNumberFormat="1" applyFont="1" applyBorder="1" applyAlignment="1" applyProtection="1">
      <alignment horizontal="left" vertical="center" wrapText="1" inden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8" xfId="0" applyBorder="1" applyAlignment="1" applyProtection="1">
      <alignment vertical="center" wrapText="1"/>
      <protection locked="0"/>
    </xf>
    <xf numFmtId="0" fontId="0" fillId="0" borderId="28"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5" fillId="0" borderId="1" xfId="0" applyNumberFormat="1" applyFont="1" applyFill="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5" fillId="7"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49" fontId="5" fillId="0" borderId="1" xfId="0" applyNumberFormat="1" applyFont="1" applyBorder="1" applyAlignment="1" applyProtection="1">
      <alignment horizontal="left" vertical="center" wrapText="1" indent="3"/>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0" fontId="5" fillId="0" borderId="6"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12" fillId="6" borderId="18" xfId="0" applyFont="1" applyFill="1" applyBorder="1" applyAlignment="1" applyProtection="1">
      <alignment horizontal="left" vertical="center" shrinkToFit="1"/>
    </xf>
    <xf numFmtId="0" fontId="5" fillId="6" borderId="18"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4" fillId="7" borderId="7" xfId="0" applyFont="1" applyFill="1" applyBorder="1" applyAlignment="1" applyProtection="1">
      <alignment horizontal="left" vertical="center" wrapText="1"/>
    </xf>
    <xf numFmtId="0" fontId="5" fillId="7"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7" borderId="6" xfId="0" applyFont="1" applyFill="1" applyBorder="1" applyAlignment="1" applyProtection="1">
      <alignment horizontal="left" vertical="center" wrapText="1"/>
    </xf>
    <xf numFmtId="0" fontId="5" fillId="7"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6" borderId="17" xfId="0" applyFont="1" applyFill="1" applyBorder="1" applyAlignment="1" applyProtection="1">
      <alignment horizontal="left" vertical="center" shrinkToFit="1"/>
    </xf>
    <xf numFmtId="0" fontId="5" fillId="6" borderId="17" xfId="0" applyFont="1" applyFill="1" applyBorder="1" applyAlignment="1" applyProtection="1">
      <alignment horizontal="left" vertical="center" shrinkToFit="1"/>
    </xf>
    <xf numFmtId="0" fontId="4" fillId="7" borderId="2" xfId="0" applyFont="1" applyFill="1" applyBorder="1" applyAlignment="1" applyProtection="1">
      <alignment horizontal="left" vertical="center" wrapText="1"/>
    </xf>
    <xf numFmtId="0" fontId="4" fillId="7" borderId="4"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xf>
    <xf numFmtId="0" fontId="3" fillId="0" borderId="1" xfId="0" applyFont="1" applyBorder="1" applyProtection="1"/>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4" fillId="0" borderId="37" xfId="6" applyFont="1" applyFill="1" applyBorder="1" applyAlignment="1">
      <alignment horizontal="left" vertical="center" wrapText="1"/>
    </xf>
    <xf numFmtId="0" fontId="4" fillId="0" borderId="35" xfId="6" applyFont="1" applyFill="1" applyBorder="1" applyAlignment="1">
      <alignment horizontal="left" vertical="center" wrapText="1"/>
    </xf>
    <xf numFmtId="166" fontId="4" fillId="0" borderId="32" xfId="6" applyNumberFormat="1" applyFont="1" applyFill="1" applyBorder="1" applyAlignment="1">
      <alignment horizontal="center"/>
    </xf>
    <xf numFmtId="166" fontId="4" fillId="0" borderId="33" xfId="6" applyNumberFormat="1" applyFont="1" applyFill="1" applyBorder="1" applyAlignment="1">
      <alignment horizontal="center"/>
    </xf>
    <xf numFmtId="0" fontId="4" fillId="0" borderId="32" xfId="6" applyFont="1" applyFill="1" applyBorder="1" applyAlignment="1">
      <alignment horizontal="center"/>
    </xf>
    <xf numFmtId="0" fontId="4" fillId="0" borderId="33" xfId="6" applyFont="1" applyFill="1" applyBorder="1" applyAlignment="1">
      <alignment horizontal="center"/>
    </xf>
    <xf numFmtId="0" fontId="4" fillId="0" borderId="31" xfId="6" applyFont="1" applyFill="1" applyBorder="1" applyAlignment="1">
      <alignment horizontal="left" vertical="center" wrapText="1"/>
    </xf>
    <xf numFmtId="0" fontId="4" fillId="0" borderId="34" xfId="6" applyFont="1" applyFill="1" applyBorder="1" applyAlignment="1">
      <alignment horizontal="left" vertical="center" wrapText="1"/>
    </xf>
  </cellXfs>
  <cellStyles count="9">
    <cellStyle name="Comma 2" xfId="8"/>
    <cellStyle name="Hyperlink 2" xfId="2"/>
    <cellStyle name="Normal" xfId="0" builtinId="0"/>
    <cellStyle name="Normal 14" xfId="6"/>
    <cellStyle name="Normal 2" xfId="3"/>
    <cellStyle name="Normal 3" xfId="4"/>
    <cellStyle name="Normal 6" xfId="7"/>
    <cellStyle name="Normal_TFI-KI 2" xf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 id="472" r="I55" connectionId="0">
    <xmlCellPr id="1" uniqueName="P1071782">
      <xmlPr mapId="1" xpath="/TFI-IZD-KI/INT_1000337/P1071782"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opLeftCell="A22" workbookViewId="0">
      <selection activeCell="C29" sqref="C29"/>
    </sheetView>
  </sheetViews>
  <sheetFormatPr defaultColWidth="9.140625" defaultRowHeight="15" x14ac:dyDescent="0.25"/>
  <cols>
    <col min="1" max="1" width="9.140625" style="54"/>
    <col min="2" max="2" width="10.42578125" style="54" customWidth="1"/>
    <col min="3" max="8" width="9.140625" style="54"/>
    <col min="9" max="9" width="13.42578125" style="54" customWidth="1"/>
    <col min="10" max="16384" width="9.140625" style="54"/>
  </cols>
  <sheetData>
    <row r="1" spans="1:10" ht="15.75" x14ac:dyDescent="0.25">
      <c r="A1" s="159" t="s">
        <v>239</v>
      </c>
      <c r="B1" s="160"/>
      <c r="C1" s="160"/>
      <c r="D1" s="52"/>
      <c r="E1" s="52"/>
      <c r="F1" s="52"/>
      <c r="G1" s="52"/>
      <c r="H1" s="52"/>
      <c r="I1" s="52"/>
      <c r="J1" s="53"/>
    </row>
    <row r="2" spans="1:10" ht="14.45" customHeight="1" x14ac:dyDescent="0.25">
      <c r="A2" s="161" t="s">
        <v>255</v>
      </c>
      <c r="B2" s="162"/>
      <c r="C2" s="162"/>
      <c r="D2" s="162"/>
      <c r="E2" s="162"/>
      <c r="F2" s="162"/>
      <c r="G2" s="162"/>
      <c r="H2" s="162"/>
      <c r="I2" s="162"/>
      <c r="J2" s="163"/>
    </row>
    <row r="3" spans="1:10" x14ac:dyDescent="0.25">
      <c r="A3" s="55"/>
      <c r="B3" s="56"/>
      <c r="C3" s="56"/>
      <c r="D3" s="56"/>
      <c r="E3" s="56"/>
      <c r="F3" s="56"/>
      <c r="G3" s="56"/>
      <c r="H3" s="56"/>
      <c r="I3" s="56"/>
      <c r="J3" s="57"/>
    </row>
    <row r="4" spans="1:10" ht="33.6" customHeight="1" x14ac:dyDescent="0.25">
      <c r="A4" s="164" t="s">
        <v>240</v>
      </c>
      <c r="B4" s="165"/>
      <c r="C4" s="165"/>
      <c r="D4" s="165"/>
      <c r="E4" s="166">
        <v>43466</v>
      </c>
      <c r="F4" s="167"/>
      <c r="G4" s="58" t="s">
        <v>0</v>
      </c>
      <c r="H4" s="166">
        <v>43646</v>
      </c>
      <c r="I4" s="167"/>
      <c r="J4" s="59"/>
    </row>
    <row r="5" spans="1:10" s="60" customFormat="1" ht="10.15" customHeight="1" x14ac:dyDescent="0.25">
      <c r="A5" s="168"/>
      <c r="B5" s="169"/>
      <c r="C5" s="169"/>
      <c r="D5" s="169"/>
      <c r="E5" s="169"/>
      <c r="F5" s="169"/>
      <c r="G5" s="169"/>
      <c r="H5" s="169"/>
      <c r="I5" s="169"/>
      <c r="J5" s="170"/>
    </row>
    <row r="6" spans="1:10" ht="20.45" customHeight="1" x14ac:dyDescent="0.25">
      <c r="A6" s="61"/>
      <c r="B6" s="62" t="s">
        <v>260</v>
      </c>
      <c r="C6" s="63"/>
      <c r="D6" s="63"/>
      <c r="E6" s="99">
        <v>2019</v>
      </c>
      <c r="F6" s="64"/>
      <c r="G6" s="58"/>
      <c r="H6" s="64"/>
      <c r="I6" s="65"/>
      <c r="J6" s="66"/>
    </row>
    <row r="7" spans="1:10" s="68" customFormat="1" ht="10.9" customHeight="1" x14ac:dyDescent="0.25">
      <c r="A7" s="61"/>
      <c r="B7" s="63"/>
      <c r="C7" s="63"/>
      <c r="D7" s="63"/>
      <c r="E7" s="67"/>
      <c r="F7" s="67"/>
      <c r="G7" s="58"/>
      <c r="H7" s="64"/>
      <c r="I7" s="65"/>
      <c r="J7" s="66"/>
    </row>
    <row r="8" spans="1:10" ht="20.45" customHeight="1" x14ac:dyDescent="0.25">
      <c r="A8" s="61"/>
      <c r="B8" s="62" t="s">
        <v>261</v>
      </c>
      <c r="C8" s="63"/>
      <c r="D8" s="63"/>
      <c r="E8" s="99">
        <v>2</v>
      </c>
      <c r="F8" s="64"/>
      <c r="G8" s="58"/>
      <c r="H8" s="64"/>
      <c r="I8" s="65"/>
      <c r="J8" s="66"/>
    </row>
    <row r="9" spans="1:10" s="68" customFormat="1" ht="10.9" customHeight="1" x14ac:dyDescent="0.25">
      <c r="A9" s="61"/>
      <c r="B9" s="63"/>
      <c r="C9" s="63"/>
      <c r="D9" s="63"/>
      <c r="E9" s="67"/>
      <c r="F9" s="67"/>
      <c r="G9" s="58"/>
      <c r="H9" s="67"/>
      <c r="I9" s="70"/>
      <c r="J9" s="66"/>
    </row>
    <row r="10" spans="1:10" ht="37.9" customHeight="1" x14ac:dyDescent="0.25">
      <c r="A10" s="178" t="s">
        <v>262</v>
      </c>
      <c r="B10" s="179"/>
      <c r="C10" s="179"/>
      <c r="D10" s="179"/>
      <c r="E10" s="179"/>
      <c r="F10" s="179"/>
      <c r="G10" s="179"/>
      <c r="H10" s="179"/>
      <c r="I10" s="179"/>
      <c r="J10" s="71"/>
    </row>
    <row r="11" spans="1:10" ht="24.6" customHeight="1" x14ac:dyDescent="0.25">
      <c r="A11" s="180" t="s">
        <v>241</v>
      </c>
      <c r="B11" s="181"/>
      <c r="C11" s="173" t="s">
        <v>280</v>
      </c>
      <c r="D11" s="174"/>
      <c r="E11" s="72"/>
      <c r="F11" s="182" t="s">
        <v>263</v>
      </c>
      <c r="G11" s="172"/>
      <c r="H11" s="183" t="s">
        <v>284</v>
      </c>
      <c r="I11" s="184"/>
      <c r="J11" s="73"/>
    </row>
    <row r="12" spans="1:10" ht="14.45" customHeight="1" x14ac:dyDescent="0.25">
      <c r="A12" s="74"/>
      <c r="B12" s="75"/>
      <c r="C12" s="75"/>
      <c r="D12" s="75"/>
      <c r="E12" s="176"/>
      <c r="F12" s="176"/>
      <c r="G12" s="176"/>
      <c r="H12" s="176"/>
      <c r="I12" s="76"/>
      <c r="J12" s="73"/>
    </row>
    <row r="13" spans="1:10" ht="21" customHeight="1" x14ac:dyDescent="0.25">
      <c r="A13" s="171" t="s">
        <v>256</v>
      </c>
      <c r="B13" s="172"/>
      <c r="C13" s="173" t="s">
        <v>281</v>
      </c>
      <c r="D13" s="174"/>
      <c r="E13" s="175"/>
      <c r="F13" s="176"/>
      <c r="G13" s="176"/>
      <c r="H13" s="176"/>
      <c r="I13" s="76"/>
      <c r="J13" s="73"/>
    </row>
    <row r="14" spans="1:10" ht="10.9" customHeight="1" x14ac:dyDescent="0.25">
      <c r="A14" s="72"/>
      <c r="B14" s="76"/>
      <c r="C14" s="75"/>
      <c r="D14" s="75"/>
      <c r="E14" s="177"/>
      <c r="F14" s="177"/>
      <c r="G14" s="177"/>
      <c r="H14" s="177"/>
      <c r="I14" s="75"/>
      <c r="J14" s="77"/>
    </row>
    <row r="15" spans="1:10" ht="22.9" customHeight="1" x14ac:dyDescent="0.25">
      <c r="A15" s="171" t="s">
        <v>242</v>
      </c>
      <c r="B15" s="172"/>
      <c r="C15" s="173" t="s">
        <v>282</v>
      </c>
      <c r="D15" s="174"/>
      <c r="E15" s="191"/>
      <c r="F15" s="192"/>
      <c r="G15" s="78" t="s">
        <v>264</v>
      </c>
      <c r="H15" s="183" t="s">
        <v>285</v>
      </c>
      <c r="I15" s="184"/>
      <c r="J15" s="79"/>
    </row>
    <row r="16" spans="1:10" ht="10.9" customHeight="1" x14ac:dyDescent="0.25">
      <c r="A16" s="72"/>
      <c r="B16" s="76"/>
      <c r="C16" s="75"/>
      <c r="D16" s="75"/>
      <c r="E16" s="177"/>
      <c r="F16" s="177"/>
      <c r="G16" s="177"/>
      <c r="H16" s="177"/>
      <c r="I16" s="75"/>
      <c r="J16" s="77"/>
    </row>
    <row r="17" spans="1:10" ht="22.9" customHeight="1" x14ac:dyDescent="0.25">
      <c r="A17" s="80"/>
      <c r="B17" s="78" t="s">
        <v>265</v>
      </c>
      <c r="C17" s="173" t="s">
        <v>283</v>
      </c>
      <c r="D17" s="174"/>
      <c r="E17" s="81"/>
      <c r="F17" s="81"/>
      <c r="G17" s="81"/>
      <c r="H17" s="81"/>
      <c r="I17" s="81"/>
      <c r="J17" s="79"/>
    </row>
    <row r="18" spans="1:10" x14ac:dyDescent="0.25">
      <c r="A18" s="185"/>
      <c r="B18" s="186"/>
      <c r="C18" s="177"/>
      <c r="D18" s="177"/>
      <c r="E18" s="177"/>
      <c r="F18" s="177"/>
      <c r="G18" s="177"/>
      <c r="H18" s="177"/>
      <c r="I18" s="75"/>
      <c r="J18" s="77"/>
    </row>
    <row r="19" spans="1:10" x14ac:dyDescent="0.25">
      <c r="A19" s="180" t="s">
        <v>243</v>
      </c>
      <c r="B19" s="187"/>
      <c r="C19" s="188" t="s">
        <v>286</v>
      </c>
      <c r="D19" s="189"/>
      <c r="E19" s="189"/>
      <c r="F19" s="189"/>
      <c r="G19" s="189"/>
      <c r="H19" s="189"/>
      <c r="I19" s="189"/>
      <c r="J19" s="190"/>
    </row>
    <row r="20" spans="1:10" x14ac:dyDescent="0.25">
      <c r="A20" s="74"/>
      <c r="B20" s="75"/>
      <c r="C20" s="82"/>
      <c r="D20" s="75"/>
      <c r="E20" s="177"/>
      <c r="F20" s="177"/>
      <c r="G20" s="177"/>
      <c r="H20" s="177"/>
      <c r="I20" s="75"/>
      <c r="J20" s="77"/>
    </row>
    <row r="21" spans="1:10" x14ac:dyDescent="0.25">
      <c r="A21" s="180" t="s">
        <v>244</v>
      </c>
      <c r="B21" s="187"/>
      <c r="C21" s="183">
        <v>10000</v>
      </c>
      <c r="D21" s="184"/>
      <c r="E21" s="177"/>
      <c r="F21" s="177"/>
      <c r="G21" s="188" t="s">
        <v>287</v>
      </c>
      <c r="H21" s="189"/>
      <c r="I21" s="189"/>
      <c r="J21" s="190"/>
    </row>
    <row r="22" spans="1:10" x14ac:dyDescent="0.25">
      <c r="A22" s="74"/>
      <c r="B22" s="75"/>
      <c r="C22" s="75"/>
      <c r="D22" s="75"/>
      <c r="E22" s="177"/>
      <c r="F22" s="177"/>
      <c r="G22" s="177"/>
      <c r="H22" s="177"/>
      <c r="I22" s="75"/>
      <c r="J22" s="77"/>
    </row>
    <row r="23" spans="1:10" x14ac:dyDescent="0.25">
      <c r="A23" s="180" t="s">
        <v>245</v>
      </c>
      <c r="B23" s="187"/>
      <c r="C23" s="188" t="s">
        <v>288</v>
      </c>
      <c r="D23" s="189"/>
      <c r="E23" s="189"/>
      <c r="F23" s="189"/>
      <c r="G23" s="189"/>
      <c r="H23" s="189"/>
      <c r="I23" s="189"/>
      <c r="J23" s="190"/>
    </row>
    <row r="24" spans="1:10" x14ac:dyDescent="0.25">
      <c r="A24" s="74"/>
      <c r="B24" s="75"/>
      <c r="C24" s="75"/>
      <c r="D24" s="75"/>
      <c r="E24" s="177"/>
      <c r="F24" s="177"/>
      <c r="G24" s="177"/>
      <c r="H24" s="177"/>
      <c r="I24" s="75"/>
      <c r="J24" s="77"/>
    </row>
    <row r="25" spans="1:10" x14ac:dyDescent="0.25">
      <c r="A25" s="180" t="s">
        <v>246</v>
      </c>
      <c r="B25" s="187"/>
      <c r="C25" s="196" t="s">
        <v>289</v>
      </c>
      <c r="D25" s="197"/>
      <c r="E25" s="197"/>
      <c r="F25" s="197"/>
      <c r="G25" s="197"/>
      <c r="H25" s="197"/>
      <c r="I25" s="197"/>
      <c r="J25" s="198"/>
    </row>
    <row r="26" spans="1:10" x14ac:dyDescent="0.25">
      <c r="A26" s="74"/>
      <c r="B26" s="75"/>
      <c r="C26" s="82"/>
      <c r="D26" s="75"/>
      <c r="E26" s="177"/>
      <c r="F26" s="177"/>
      <c r="G26" s="177"/>
      <c r="H26" s="177"/>
      <c r="I26" s="75"/>
      <c r="J26" s="77"/>
    </row>
    <row r="27" spans="1:10" x14ac:dyDescent="0.25">
      <c r="A27" s="180" t="s">
        <v>247</v>
      </c>
      <c r="B27" s="187"/>
      <c r="C27" s="196" t="s">
        <v>290</v>
      </c>
      <c r="D27" s="197"/>
      <c r="E27" s="197"/>
      <c r="F27" s="197"/>
      <c r="G27" s="197"/>
      <c r="H27" s="197"/>
      <c r="I27" s="197"/>
      <c r="J27" s="198"/>
    </row>
    <row r="28" spans="1:10" ht="13.9" customHeight="1" x14ac:dyDescent="0.25">
      <c r="A28" s="74"/>
      <c r="B28" s="75"/>
      <c r="C28" s="82"/>
      <c r="D28" s="75"/>
      <c r="E28" s="177"/>
      <c r="F28" s="177"/>
      <c r="G28" s="177"/>
      <c r="H28" s="177"/>
      <c r="I28" s="75"/>
      <c r="J28" s="77"/>
    </row>
    <row r="29" spans="1:10" ht="22.9" customHeight="1" x14ac:dyDescent="0.25">
      <c r="A29" s="193" t="s">
        <v>257</v>
      </c>
      <c r="B29" s="194"/>
      <c r="C29" s="69">
        <f>1232+18+13+14</f>
        <v>1277</v>
      </c>
      <c r="D29" s="84"/>
      <c r="E29" s="195"/>
      <c r="F29" s="195"/>
      <c r="G29" s="195"/>
      <c r="H29" s="195"/>
      <c r="I29" s="85"/>
      <c r="J29" s="86"/>
    </row>
    <row r="30" spans="1:10" x14ac:dyDescent="0.25">
      <c r="A30" s="74"/>
      <c r="B30" s="75"/>
      <c r="C30" s="75"/>
      <c r="D30" s="75"/>
      <c r="E30" s="177"/>
      <c r="F30" s="177"/>
      <c r="G30" s="177"/>
      <c r="H30" s="177"/>
      <c r="I30" s="85"/>
      <c r="J30" s="86"/>
    </row>
    <row r="31" spans="1:10" x14ac:dyDescent="0.25">
      <c r="A31" s="180" t="s">
        <v>248</v>
      </c>
      <c r="B31" s="187"/>
      <c r="C31" s="98" t="s">
        <v>268</v>
      </c>
      <c r="D31" s="199" t="s">
        <v>266</v>
      </c>
      <c r="E31" s="200"/>
      <c r="F31" s="200"/>
      <c r="G31" s="200"/>
      <c r="H31" s="87"/>
      <c r="I31" s="88" t="s">
        <v>267</v>
      </c>
      <c r="J31" s="89" t="s">
        <v>268</v>
      </c>
    </row>
    <row r="32" spans="1:10" x14ac:dyDescent="0.25">
      <c r="A32" s="180"/>
      <c r="B32" s="187"/>
      <c r="C32" s="90"/>
      <c r="D32" s="58"/>
      <c r="E32" s="192"/>
      <c r="F32" s="192"/>
      <c r="G32" s="192"/>
      <c r="H32" s="192"/>
      <c r="I32" s="85"/>
      <c r="J32" s="86"/>
    </row>
    <row r="33" spans="1:10" x14ac:dyDescent="0.25">
      <c r="A33" s="180" t="s">
        <v>258</v>
      </c>
      <c r="B33" s="187"/>
      <c r="C33" s="83" t="s">
        <v>270</v>
      </c>
      <c r="D33" s="199" t="s">
        <v>269</v>
      </c>
      <c r="E33" s="200"/>
      <c r="F33" s="200"/>
      <c r="G33" s="200"/>
      <c r="H33" s="81"/>
      <c r="I33" s="88" t="s">
        <v>270</v>
      </c>
      <c r="J33" s="89" t="s">
        <v>271</v>
      </c>
    </row>
    <row r="34" spans="1:10" x14ac:dyDescent="0.25">
      <c r="A34" s="74"/>
      <c r="B34" s="75"/>
      <c r="C34" s="75"/>
      <c r="D34" s="75"/>
      <c r="E34" s="177"/>
      <c r="F34" s="177"/>
      <c r="G34" s="177"/>
      <c r="H34" s="177"/>
      <c r="I34" s="75"/>
      <c r="J34" s="77"/>
    </row>
    <row r="35" spans="1:10" x14ac:dyDescent="0.25">
      <c r="A35" s="199" t="s">
        <v>259</v>
      </c>
      <c r="B35" s="200"/>
      <c r="C35" s="200"/>
      <c r="D35" s="200"/>
      <c r="E35" s="200" t="s">
        <v>249</v>
      </c>
      <c r="F35" s="200"/>
      <c r="G35" s="200"/>
      <c r="H35" s="200"/>
      <c r="I35" s="200"/>
      <c r="J35" s="91" t="s">
        <v>250</v>
      </c>
    </row>
    <row r="36" spans="1:10" x14ac:dyDescent="0.25">
      <c r="A36" s="74"/>
      <c r="B36" s="75"/>
      <c r="C36" s="75"/>
      <c r="D36" s="75"/>
      <c r="E36" s="177"/>
      <c r="F36" s="177"/>
      <c r="G36" s="177"/>
      <c r="H36" s="177"/>
      <c r="I36" s="75"/>
      <c r="J36" s="86"/>
    </row>
    <row r="37" spans="1:10" x14ac:dyDescent="0.25">
      <c r="A37" s="201" t="s">
        <v>294</v>
      </c>
      <c r="B37" s="202"/>
      <c r="C37" s="202"/>
      <c r="D37" s="203"/>
      <c r="E37" s="204" t="s">
        <v>295</v>
      </c>
      <c r="F37" s="205"/>
      <c r="G37" s="205"/>
      <c r="H37" s="205"/>
      <c r="I37" s="206"/>
      <c r="J37" s="100" t="s">
        <v>296</v>
      </c>
    </row>
    <row r="38" spans="1:10" x14ac:dyDescent="0.25">
      <c r="A38" s="74"/>
      <c r="B38" s="75"/>
      <c r="C38" s="82"/>
      <c r="D38" s="207"/>
      <c r="E38" s="207"/>
      <c r="F38" s="207"/>
      <c r="G38" s="207"/>
      <c r="H38" s="207"/>
      <c r="I38" s="207"/>
      <c r="J38" s="77"/>
    </row>
    <row r="39" spans="1:10" x14ac:dyDescent="0.25">
      <c r="A39" s="201" t="s">
        <v>297</v>
      </c>
      <c r="B39" s="202"/>
      <c r="C39" s="202"/>
      <c r="D39" s="203"/>
      <c r="E39" s="204" t="s">
        <v>298</v>
      </c>
      <c r="F39" s="205"/>
      <c r="G39" s="205"/>
      <c r="H39" s="205"/>
      <c r="I39" s="206"/>
      <c r="J39" s="101" t="s">
        <v>299</v>
      </c>
    </row>
    <row r="40" spans="1:10" x14ac:dyDescent="0.25">
      <c r="A40" s="74"/>
      <c r="B40" s="75"/>
      <c r="C40" s="82"/>
      <c r="D40" s="92"/>
      <c r="E40" s="207"/>
      <c r="F40" s="207"/>
      <c r="G40" s="207"/>
      <c r="H40" s="207"/>
      <c r="I40" s="76"/>
      <c r="J40" s="77"/>
    </row>
    <row r="41" spans="1:10" x14ac:dyDescent="0.25">
      <c r="A41" s="201" t="s">
        <v>300</v>
      </c>
      <c r="B41" s="202"/>
      <c r="C41" s="202"/>
      <c r="D41" s="203"/>
      <c r="E41" s="204" t="s">
        <v>301</v>
      </c>
      <c r="F41" s="205"/>
      <c r="G41" s="205"/>
      <c r="H41" s="205"/>
      <c r="I41" s="206"/>
      <c r="J41" s="101" t="s">
        <v>302</v>
      </c>
    </row>
    <row r="42" spans="1:10" x14ac:dyDescent="0.25">
      <c r="A42" s="74"/>
      <c r="B42" s="75"/>
      <c r="C42" s="82"/>
      <c r="D42" s="92"/>
      <c r="E42" s="207"/>
      <c r="F42" s="207"/>
      <c r="G42" s="207"/>
      <c r="H42" s="207"/>
      <c r="I42" s="76"/>
      <c r="J42" s="77"/>
    </row>
    <row r="43" spans="1:10" x14ac:dyDescent="0.25">
      <c r="A43" s="201"/>
      <c r="B43" s="202"/>
      <c r="C43" s="202"/>
      <c r="D43" s="203"/>
      <c r="E43" s="204"/>
      <c r="F43" s="205"/>
      <c r="G43" s="205"/>
      <c r="H43" s="205"/>
      <c r="I43" s="206"/>
      <c r="J43" s="101"/>
    </row>
    <row r="44" spans="1:10" x14ac:dyDescent="0.25">
      <c r="A44" s="93"/>
      <c r="B44" s="82"/>
      <c r="C44" s="211"/>
      <c r="D44" s="211"/>
      <c r="E44" s="177"/>
      <c r="F44" s="177"/>
      <c r="G44" s="211"/>
      <c r="H44" s="211"/>
      <c r="I44" s="211"/>
      <c r="J44" s="77"/>
    </row>
    <row r="45" spans="1:10" x14ac:dyDescent="0.25">
      <c r="A45" s="208"/>
      <c r="B45" s="209"/>
      <c r="C45" s="209"/>
      <c r="D45" s="210"/>
      <c r="E45" s="208"/>
      <c r="F45" s="209"/>
      <c r="G45" s="209"/>
      <c r="H45" s="209"/>
      <c r="I45" s="210"/>
      <c r="J45" s="83"/>
    </row>
    <row r="46" spans="1:10" x14ac:dyDescent="0.25">
      <c r="A46" s="93"/>
      <c r="B46" s="82"/>
      <c r="C46" s="82"/>
      <c r="D46" s="75"/>
      <c r="E46" s="212"/>
      <c r="F46" s="212"/>
      <c r="G46" s="211"/>
      <c r="H46" s="211"/>
      <c r="I46" s="75"/>
      <c r="J46" s="77"/>
    </row>
    <row r="47" spans="1:10" x14ac:dyDescent="0.25">
      <c r="A47" s="208"/>
      <c r="B47" s="209"/>
      <c r="C47" s="209"/>
      <c r="D47" s="210"/>
      <c r="E47" s="208"/>
      <c r="F47" s="209"/>
      <c r="G47" s="209"/>
      <c r="H47" s="209"/>
      <c r="I47" s="210"/>
      <c r="J47" s="83"/>
    </row>
    <row r="48" spans="1:10" x14ac:dyDescent="0.25">
      <c r="A48" s="93"/>
      <c r="B48" s="82"/>
      <c r="C48" s="82"/>
      <c r="D48" s="75"/>
      <c r="E48" s="177"/>
      <c r="F48" s="177"/>
      <c r="G48" s="211"/>
      <c r="H48" s="211"/>
      <c r="I48" s="75"/>
      <c r="J48" s="94" t="s">
        <v>272</v>
      </c>
    </row>
    <row r="49" spans="1:10" x14ac:dyDescent="0.25">
      <c r="A49" s="93"/>
      <c r="B49" s="82"/>
      <c r="C49" s="82"/>
      <c r="D49" s="75"/>
      <c r="E49" s="177"/>
      <c r="F49" s="177"/>
      <c r="G49" s="211"/>
      <c r="H49" s="211"/>
      <c r="I49" s="75"/>
      <c r="J49" s="94" t="s">
        <v>273</v>
      </c>
    </row>
    <row r="50" spans="1:10" ht="14.45" customHeight="1" x14ac:dyDescent="0.25">
      <c r="A50" s="171" t="s">
        <v>251</v>
      </c>
      <c r="B50" s="182"/>
      <c r="C50" s="217" t="s">
        <v>273</v>
      </c>
      <c r="D50" s="184"/>
      <c r="E50" s="218" t="s">
        <v>274</v>
      </c>
      <c r="F50" s="194"/>
      <c r="G50" s="219"/>
      <c r="H50" s="189"/>
      <c r="I50" s="189"/>
      <c r="J50" s="190"/>
    </row>
    <row r="51" spans="1:10" x14ac:dyDescent="0.25">
      <c r="A51" s="93"/>
      <c r="B51" s="82"/>
      <c r="C51" s="211"/>
      <c r="D51" s="211"/>
      <c r="E51" s="177"/>
      <c r="F51" s="177"/>
      <c r="G51" s="220" t="s">
        <v>275</v>
      </c>
      <c r="H51" s="220"/>
      <c r="I51" s="220"/>
      <c r="J51" s="66"/>
    </row>
    <row r="52" spans="1:10" ht="13.9" customHeight="1" x14ac:dyDescent="0.25">
      <c r="A52" s="171" t="s">
        <v>252</v>
      </c>
      <c r="B52" s="182"/>
      <c r="C52" s="188" t="s">
        <v>291</v>
      </c>
      <c r="D52" s="189"/>
      <c r="E52" s="189"/>
      <c r="F52" s="189"/>
      <c r="G52" s="189"/>
      <c r="H52" s="189"/>
      <c r="I52" s="189"/>
      <c r="J52" s="190"/>
    </row>
    <row r="53" spans="1:10" x14ac:dyDescent="0.25">
      <c r="A53" s="74"/>
      <c r="B53" s="75"/>
      <c r="C53" s="195" t="s">
        <v>253</v>
      </c>
      <c r="D53" s="195"/>
      <c r="E53" s="195"/>
      <c r="F53" s="195"/>
      <c r="G53" s="195"/>
      <c r="H53" s="195"/>
      <c r="I53" s="195"/>
      <c r="J53" s="77"/>
    </row>
    <row r="54" spans="1:10" x14ac:dyDescent="0.25">
      <c r="A54" s="171" t="s">
        <v>254</v>
      </c>
      <c r="B54" s="182"/>
      <c r="C54" s="213" t="s">
        <v>292</v>
      </c>
      <c r="D54" s="214"/>
      <c r="E54" s="215"/>
      <c r="F54" s="177"/>
      <c r="G54" s="177"/>
      <c r="H54" s="200"/>
      <c r="I54" s="200"/>
      <c r="J54" s="216"/>
    </row>
    <row r="55" spans="1:10" x14ac:dyDescent="0.25">
      <c r="A55" s="74"/>
      <c r="B55" s="75"/>
      <c r="C55" s="82"/>
      <c r="D55" s="75"/>
      <c r="E55" s="177"/>
      <c r="F55" s="177"/>
      <c r="G55" s="177"/>
      <c r="H55" s="177"/>
      <c r="I55" s="75"/>
      <c r="J55" s="77"/>
    </row>
    <row r="56" spans="1:10" ht="14.45" customHeight="1" x14ac:dyDescent="0.25">
      <c r="A56" s="171" t="s">
        <v>246</v>
      </c>
      <c r="B56" s="182"/>
      <c r="C56" s="226" t="s">
        <v>293</v>
      </c>
      <c r="D56" s="222"/>
      <c r="E56" s="222"/>
      <c r="F56" s="222"/>
      <c r="G56" s="222"/>
      <c r="H56" s="222"/>
      <c r="I56" s="222"/>
      <c r="J56" s="223"/>
    </row>
    <row r="57" spans="1:10" x14ac:dyDescent="0.25">
      <c r="A57" s="74"/>
      <c r="B57" s="75"/>
      <c r="C57" s="75"/>
      <c r="D57" s="75"/>
      <c r="E57" s="177"/>
      <c r="F57" s="177"/>
      <c r="G57" s="177"/>
      <c r="H57" s="177"/>
      <c r="I57" s="75"/>
      <c r="J57" s="77"/>
    </row>
    <row r="58" spans="1:10" x14ac:dyDescent="0.25">
      <c r="A58" s="171" t="s">
        <v>276</v>
      </c>
      <c r="B58" s="182"/>
      <c r="C58" s="221"/>
      <c r="D58" s="222"/>
      <c r="E58" s="222"/>
      <c r="F58" s="222"/>
      <c r="G58" s="222"/>
      <c r="H58" s="222"/>
      <c r="I58" s="222"/>
      <c r="J58" s="223"/>
    </row>
    <row r="59" spans="1:10" ht="14.45" customHeight="1" x14ac:dyDescent="0.25">
      <c r="A59" s="74"/>
      <c r="B59" s="75"/>
      <c r="C59" s="224" t="s">
        <v>277</v>
      </c>
      <c r="D59" s="224"/>
      <c r="E59" s="224"/>
      <c r="F59" s="224"/>
      <c r="G59" s="75"/>
      <c r="H59" s="75"/>
      <c r="I59" s="75"/>
      <c r="J59" s="77"/>
    </row>
    <row r="60" spans="1:10" x14ac:dyDescent="0.25">
      <c r="A60" s="171" t="s">
        <v>278</v>
      </c>
      <c r="B60" s="182"/>
      <c r="C60" s="221"/>
      <c r="D60" s="222"/>
      <c r="E60" s="222"/>
      <c r="F60" s="222"/>
      <c r="G60" s="222"/>
      <c r="H60" s="222"/>
      <c r="I60" s="222"/>
      <c r="J60" s="223"/>
    </row>
    <row r="61" spans="1:10" ht="14.45" customHeight="1" x14ac:dyDescent="0.25">
      <c r="A61" s="95"/>
      <c r="B61" s="96"/>
      <c r="C61" s="225" t="s">
        <v>279</v>
      </c>
      <c r="D61" s="225"/>
      <c r="E61" s="225"/>
      <c r="F61" s="225"/>
      <c r="G61" s="225"/>
      <c r="H61" s="96"/>
      <c r="I61" s="96"/>
      <c r="J61" s="97"/>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topLeftCell="A50" zoomScale="110" zoomScaleNormal="100" workbookViewId="0">
      <selection activeCell="H65" sqref="H65:I76"/>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37" t="s">
        <v>1</v>
      </c>
      <c r="B1" s="238"/>
      <c r="C1" s="238"/>
      <c r="D1" s="238"/>
      <c r="E1" s="238"/>
      <c r="F1" s="238"/>
      <c r="G1" s="238"/>
      <c r="H1" s="238"/>
    </row>
    <row r="2" spans="1:9" ht="12.75" customHeight="1" x14ac:dyDescent="0.2">
      <c r="A2" s="239" t="s">
        <v>304</v>
      </c>
      <c r="B2" s="240"/>
      <c r="C2" s="240"/>
      <c r="D2" s="240"/>
      <c r="E2" s="240"/>
      <c r="F2" s="240"/>
      <c r="G2" s="240"/>
      <c r="H2" s="240"/>
    </row>
    <row r="3" spans="1:9" x14ac:dyDescent="0.2">
      <c r="A3" s="248" t="s">
        <v>12</v>
      </c>
      <c r="B3" s="249"/>
      <c r="C3" s="249"/>
      <c r="D3" s="249"/>
      <c r="E3" s="249"/>
      <c r="F3" s="249"/>
      <c r="G3" s="249"/>
      <c r="H3" s="249"/>
      <c r="I3" s="250"/>
    </row>
    <row r="4" spans="1:9" ht="12.75" customHeight="1" x14ac:dyDescent="0.2">
      <c r="A4" s="245" t="s">
        <v>303</v>
      </c>
      <c r="B4" s="246"/>
      <c r="C4" s="246"/>
      <c r="D4" s="246"/>
      <c r="E4" s="246"/>
      <c r="F4" s="246"/>
      <c r="G4" s="246"/>
      <c r="H4" s="246"/>
      <c r="I4" s="247"/>
    </row>
    <row r="5" spans="1:9" ht="67.5" x14ac:dyDescent="0.2">
      <c r="A5" s="243" t="s">
        <v>2</v>
      </c>
      <c r="B5" s="244"/>
      <c r="C5" s="244"/>
      <c r="D5" s="244"/>
      <c r="E5" s="244"/>
      <c r="F5" s="244"/>
      <c r="G5" s="2" t="s">
        <v>4</v>
      </c>
      <c r="H5" s="26" t="s">
        <v>227</v>
      </c>
      <c r="I5" s="26" t="s">
        <v>228</v>
      </c>
    </row>
    <row r="6" spans="1:9" x14ac:dyDescent="0.2">
      <c r="A6" s="241">
        <v>1</v>
      </c>
      <c r="B6" s="242"/>
      <c r="C6" s="242"/>
      <c r="D6" s="242"/>
      <c r="E6" s="242"/>
      <c r="F6" s="242"/>
      <c r="G6" s="3">
        <v>2</v>
      </c>
      <c r="H6" s="26">
        <v>3</v>
      </c>
      <c r="I6" s="26">
        <v>4</v>
      </c>
    </row>
    <row r="7" spans="1:9" x14ac:dyDescent="0.2">
      <c r="A7" s="252"/>
      <c r="B7" s="252"/>
      <c r="C7" s="252"/>
      <c r="D7" s="252"/>
      <c r="E7" s="252"/>
      <c r="F7" s="252"/>
      <c r="G7" s="252"/>
      <c r="H7" s="252"/>
      <c r="I7" s="253"/>
    </row>
    <row r="8" spans="1:9" x14ac:dyDescent="0.2">
      <c r="A8" s="230" t="s">
        <v>14</v>
      </c>
      <c r="B8" s="231"/>
      <c r="C8" s="231"/>
      <c r="D8" s="231"/>
      <c r="E8" s="231"/>
      <c r="F8" s="231"/>
      <c r="G8" s="231"/>
      <c r="H8" s="231"/>
      <c r="I8" s="231"/>
    </row>
    <row r="9" spans="1:9" ht="28.5" customHeight="1" x14ac:dyDescent="0.2">
      <c r="A9" s="254" t="s">
        <v>22</v>
      </c>
      <c r="B9" s="254"/>
      <c r="C9" s="254"/>
      <c r="D9" s="254"/>
      <c r="E9" s="254"/>
      <c r="F9" s="254"/>
      <c r="G9" s="4">
        <v>1</v>
      </c>
      <c r="H9" s="27">
        <f>H10+H11+H12</f>
        <v>4174072806</v>
      </c>
      <c r="I9" s="27">
        <f>I10+I11+I12</f>
        <v>2593962480</v>
      </c>
    </row>
    <row r="10" spans="1:9" x14ac:dyDescent="0.2">
      <c r="A10" s="255" t="s">
        <v>23</v>
      </c>
      <c r="B10" s="255"/>
      <c r="C10" s="255"/>
      <c r="D10" s="255"/>
      <c r="E10" s="255"/>
      <c r="F10" s="255"/>
      <c r="G10" s="5">
        <v>2</v>
      </c>
      <c r="H10" s="28">
        <v>508022480</v>
      </c>
      <c r="I10" s="28">
        <v>999630635</v>
      </c>
    </row>
    <row r="11" spans="1:9" x14ac:dyDescent="0.2">
      <c r="A11" s="255" t="s">
        <v>24</v>
      </c>
      <c r="B11" s="255"/>
      <c r="C11" s="255"/>
      <c r="D11" s="255"/>
      <c r="E11" s="255"/>
      <c r="F11" s="255"/>
      <c r="G11" s="5">
        <v>3</v>
      </c>
      <c r="H11" s="28">
        <v>2770834522</v>
      </c>
      <c r="I11" s="28">
        <v>1179014824</v>
      </c>
    </row>
    <row r="12" spans="1:9" x14ac:dyDescent="0.2">
      <c r="A12" s="251" t="s">
        <v>25</v>
      </c>
      <c r="B12" s="251"/>
      <c r="C12" s="251"/>
      <c r="D12" s="251"/>
      <c r="E12" s="251"/>
      <c r="F12" s="251"/>
      <c r="G12" s="5">
        <v>4</v>
      </c>
      <c r="H12" s="28">
        <v>895215804</v>
      </c>
      <c r="I12" s="28">
        <v>415317021</v>
      </c>
    </row>
    <row r="13" spans="1:9" x14ac:dyDescent="0.2">
      <c r="A13" s="233" t="s">
        <v>26</v>
      </c>
      <c r="B13" s="233"/>
      <c r="C13" s="233"/>
      <c r="D13" s="233"/>
      <c r="E13" s="233"/>
      <c r="F13" s="233"/>
      <c r="G13" s="4">
        <v>5</v>
      </c>
      <c r="H13" s="29">
        <f>H14+H15+H16+H17</f>
        <v>814679702</v>
      </c>
      <c r="I13" s="29">
        <f>I14+I15+I16+I17</f>
        <v>693395825</v>
      </c>
    </row>
    <row r="14" spans="1:9" x14ac:dyDescent="0.2">
      <c r="A14" s="229" t="s">
        <v>27</v>
      </c>
      <c r="B14" s="229"/>
      <c r="C14" s="229"/>
      <c r="D14" s="229"/>
      <c r="E14" s="229"/>
      <c r="F14" s="229"/>
      <c r="G14" s="5">
        <v>6</v>
      </c>
      <c r="H14" s="28">
        <v>479860</v>
      </c>
      <c r="I14" s="28">
        <v>600254</v>
      </c>
    </row>
    <row r="15" spans="1:9" x14ac:dyDescent="0.2">
      <c r="A15" s="229" t="s">
        <v>28</v>
      </c>
      <c r="B15" s="229"/>
      <c r="C15" s="229"/>
      <c r="D15" s="229"/>
      <c r="E15" s="229"/>
      <c r="F15" s="229"/>
      <c r="G15" s="5">
        <v>7</v>
      </c>
      <c r="H15" s="28">
        <v>132682086</v>
      </c>
      <c r="I15" s="28">
        <v>97325439</v>
      </c>
    </row>
    <row r="16" spans="1:9" x14ac:dyDescent="0.2">
      <c r="A16" s="229" t="s">
        <v>29</v>
      </c>
      <c r="B16" s="229"/>
      <c r="C16" s="229"/>
      <c r="D16" s="229"/>
      <c r="E16" s="229"/>
      <c r="F16" s="229"/>
      <c r="G16" s="5">
        <v>8</v>
      </c>
      <c r="H16" s="28">
        <v>681517756</v>
      </c>
      <c r="I16" s="28">
        <v>595470132</v>
      </c>
    </row>
    <row r="17" spans="1:9" x14ac:dyDescent="0.2">
      <c r="A17" s="229" t="s">
        <v>30</v>
      </c>
      <c r="B17" s="229"/>
      <c r="C17" s="229"/>
      <c r="D17" s="229"/>
      <c r="E17" s="229"/>
      <c r="F17" s="229"/>
      <c r="G17" s="5">
        <v>9</v>
      </c>
      <c r="H17" s="28">
        <v>0</v>
      </c>
      <c r="I17" s="28">
        <v>0</v>
      </c>
    </row>
    <row r="18" spans="1:9" ht="32.450000000000003" customHeight="1" x14ac:dyDescent="0.2">
      <c r="A18" s="233" t="s">
        <v>31</v>
      </c>
      <c r="B18" s="233"/>
      <c r="C18" s="233"/>
      <c r="D18" s="233"/>
      <c r="E18" s="233"/>
      <c r="F18" s="233"/>
      <c r="G18" s="4">
        <v>10</v>
      </c>
      <c r="H18" s="29">
        <f>H19+H20+H21</f>
        <v>1755565</v>
      </c>
      <c r="I18" s="29">
        <f>I19+I20+I21</f>
        <v>62994856</v>
      </c>
    </row>
    <row r="19" spans="1:9" x14ac:dyDescent="0.2">
      <c r="A19" s="229" t="s">
        <v>28</v>
      </c>
      <c r="B19" s="229"/>
      <c r="C19" s="229"/>
      <c r="D19" s="229"/>
      <c r="E19" s="229"/>
      <c r="F19" s="229"/>
      <c r="G19" s="5">
        <v>11</v>
      </c>
      <c r="H19" s="28">
        <v>79277</v>
      </c>
      <c r="I19" s="28">
        <v>12312121</v>
      </c>
    </row>
    <row r="20" spans="1:9" x14ac:dyDescent="0.2">
      <c r="A20" s="229" t="s">
        <v>29</v>
      </c>
      <c r="B20" s="229"/>
      <c r="C20" s="229"/>
      <c r="D20" s="229"/>
      <c r="E20" s="229"/>
      <c r="F20" s="229"/>
      <c r="G20" s="5">
        <v>12</v>
      </c>
      <c r="H20" s="28">
        <v>0</v>
      </c>
      <c r="I20" s="28">
        <v>49248483</v>
      </c>
    </row>
    <row r="21" spans="1:9" x14ac:dyDescent="0.2">
      <c r="A21" s="229" t="s">
        <v>30</v>
      </c>
      <c r="B21" s="229"/>
      <c r="C21" s="229"/>
      <c r="D21" s="229"/>
      <c r="E21" s="229"/>
      <c r="F21" s="229"/>
      <c r="G21" s="5">
        <v>13</v>
      </c>
      <c r="H21" s="28">
        <v>1676288</v>
      </c>
      <c r="I21" s="28">
        <v>1434252</v>
      </c>
    </row>
    <row r="22" spans="1:9" x14ac:dyDescent="0.2">
      <c r="A22" s="233" t="s">
        <v>32</v>
      </c>
      <c r="B22" s="233"/>
      <c r="C22" s="233"/>
      <c r="D22" s="233"/>
      <c r="E22" s="233"/>
      <c r="F22" s="233"/>
      <c r="G22" s="4">
        <v>14</v>
      </c>
      <c r="H22" s="29">
        <f>H23+H24</f>
        <v>0</v>
      </c>
      <c r="I22" s="29">
        <f>I23+I24</f>
        <v>0</v>
      </c>
    </row>
    <row r="23" spans="1:9" x14ac:dyDescent="0.2">
      <c r="A23" s="229" t="s">
        <v>29</v>
      </c>
      <c r="B23" s="229"/>
      <c r="C23" s="229"/>
      <c r="D23" s="229"/>
      <c r="E23" s="229"/>
      <c r="F23" s="229"/>
      <c r="G23" s="5">
        <v>15</v>
      </c>
      <c r="H23" s="28">
        <v>0</v>
      </c>
      <c r="I23" s="28">
        <v>0</v>
      </c>
    </row>
    <row r="24" spans="1:9" x14ac:dyDescent="0.2">
      <c r="A24" s="229" t="s">
        <v>30</v>
      </c>
      <c r="B24" s="229"/>
      <c r="C24" s="229"/>
      <c r="D24" s="229"/>
      <c r="E24" s="229"/>
      <c r="F24" s="229"/>
      <c r="G24" s="5">
        <v>16</v>
      </c>
      <c r="H24" s="28">
        <v>0</v>
      </c>
      <c r="I24" s="28">
        <v>0</v>
      </c>
    </row>
    <row r="25" spans="1:9" ht="22.9" customHeight="1" x14ac:dyDescent="0.2">
      <c r="A25" s="233" t="s">
        <v>33</v>
      </c>
      <c r="B25" s="233"/>
      <c r="C25" s="233"/>
      <c r="D25" s="233"/>
      <c r="E25" s="233"/>
      <c r="F25" s="233"/>
      <c r="G25" s="4">
        <v>17</v>
      </c>
      <c r="H25" s="29">
        <f>H26+H27+H28</f>
        <v>4060105428</v>
      </c>
      <c r="I25" s="29">
        <f>I26+I27+I28</f>
        <v>5218884271</v>
      </c>
    </row>
    <row r="26" spans="1:9" x14ac:dyDescent="0.2">
      <c r="A26" s="229" t="s">
        <v>28</v>
      </c>
      <c r="B26" s="229"/>
      <c r="C26" s="229"/>
      <c r="D26" s="229"/>
      <c r="E26" s="229"/>
      <c r="F26" s="229"/>
      <c r="G26" s="5">
        <v>18</v>
      </c>
      <c r="H26" s="28">
        <v>19101961</v>
      </c>
      <c r="I26" s="28">
        <v>48370776</v>
      </c>
    </row>
    <row r="27" spans="1:9" x14ac:dyDescent="0.2">
      <c r="A27" s="229" t="s">
        <v>29</v>
      </c>
      <c r="B27" s="229"/>
      <c r="C27" s="229"/>
      <c r="D27" s="229"/>
      <c r="E27" s="229"/>
      <c r="F27" s="229"/>
      <c r="G27" s="5">
        <v>19</v>
      </c>
      <c r="H27" s="28">
        <v>4041003467</v>
      </c>
      <c r="I27" s="28">
        <v>5170513495</v>
      </c>
    </row>
    <row r="28" spans="1:9" x14ac:dyDescent="0.2">
      <c r="A28" s="229" t="s">
        <v>30</v>
      </c>
      <c r="B28" s="229"/>
      <c r="C28" s="229"/>
      <c r="D28" s="229"/>
      <c r="E28" s="229"/>
      <c r="F28" s="229"/>
      <c r="G28" s="5">
        <v>20</v>
      </c>
      <c r="H28" s="28">
        <v>0</v>
      </c>
      <c r="I28" s="28">
        <v>0</v>
      </c>
    </row>
    <row r="29" spans="1:9" x14ac:dyDescent="0.2">
      <c r="A29" s="233" t="s">
        <v>34</v>
      </c>
      <c r="B29" s="233"/>
      <c r="C29" s="233"/>
      <c r="D29" s="233"/>
      <c r="E29" s="233"/>
      <c r="F29" s="233"/>
      <c r="G29" s="4">
        <v>21</v>
      </c>
      <c r="H29" s="29">
        <f>H30+H31</f>
        <v>13618001796</v>
      </c>
      <c r="I29" s="29">
        <f>I30+I31</f>
        <v>14322201727</v>
      </c>
    </row>
    <row r="30" spans="1:9" x14ac:dyDescent="0.2">
      <c r="A30" s="229" t="s">
        <v>29</v>
      </c>
      <c r="B30" s="229"/>
      <c r="C30" s="229"/>
      <c r="D30" s="229"/>
      <c r="E30" s="229"/>
      <c r="F30" s="229"/>
      <c r="G30" s="5">
        <v>22</v>
      </c>
      <c r="H30" s="28">
        <v>98348773</v>
      </c>
      <c r="I30" s="28">
        <v>17489734</v>
      </c>
    </row>
    <row r="31" spans="1:9" x14ac:dyDescent="0.2">
      <c r="A31" s="229" t="s">
        <v>30</v>
      </c>
      <c r="B31" s="229"/>
      <c r="C31" s="229"/>
      <c r="D31" s="229"/>
      <c r="E31" s="229"/>
      <c r="F31" s="229"/>
      <c r="G31" s="5">
        <v>23</v>
      </c>
      <c r="H31" s="28">
        <v>13519653023</v>
      </c>
      <c r="I31" s="28">
        <v>14304711993</v>
      </c>
    </row>
    <row r="32" spans="1:9" x14ac:dyDescent="0.2">
      <c r="A32" s="229" t="s">
        <v>35</v>
      </c>
      <c r="B32" s="229"/>
      <c r="C32" s="229"/>
      <c r="D32" s="229"/>
      <c r="E32" s="229"/>
      <c r="F32" s="229"/>
      <c r="G32" s="5">
        <v>24</v>
      </c>
      <c r="H32" s="28">
        <v>0</v>
      </c>
      <c r="I32" s="28">
        <v>0</v>
      </c>
    </row>
    <row r="33" spans="1:9" ht="23.45" customHeight="1" x14ac:dyDescent="0.2">
      <c r="A33" s="229" t="s">
        <v>36</v>
      </c>
      <c r="B33" s="229"/>
      <c r="C33" s="229"/>
      <c r="D33" s="229"/>
      <c r="E33" s="229"/>
      <c r="F33" s="229"/>
      <c r="G33" s="5">
        <v>25</v>
      </c>
      <c r="H33" s="28">
        <v>0</v>
      </c>
      <c r="I33" s="28">
        <v>0</v>
      </c>
    </row>
    <row r="34" spans="1:9" x14ac:dyDescent="0.2">
      <c r="A34" s="229" t="s">
        <v>37</v>
      </c>
      <c r="B34" s="229"/>
      <c r="C34" s="229"/>
      <c r="D34" s="229"/>
      <c r="E34" s="229"/>
      <c r="F34" s="229"/>
      <c r="G34" s="5">
        <v>26</v>
      </c>
      <c r="H34" s="28">
        <v>0</v>
      </c>
      <c r="I34" s="28">
        <v>0</v>
      </c>
    </row>
    <row r="35" spans="1:9" x14ac:dyDescent="0.2">
      <c r="A35" s="229" t="s">
        <v>38</v>
      </c>
      <c r="B35" s="229"/>
      <c r="C35" s="229"/>
      <c r="D35" s="229"/>
      <c r="E35" s="229"/>
      <c r="F35" s="229"/>
      <c r="G35" s="5">
        <v>27</v>
      </c>
      <c r="H35" s="28">
        <v>208009445</v>
      </c>
      <c r="I35" s="28">
        <v>302599129</v>
      </c>
    </row>
    <row r="36" spans="1:9" x14ac:dyDescent="0.2">
      <c r="A36" s="229" t="s">
        <v>39</v>
      </c>
      <c r="B36" s="229"/>
      <c r="C36" s="229"/>
      <c r="D36" s="229"/>
      <c r="E36" s="229"/>
      <c r="F36" s="229"/>
      <c r="G36" s="5">
        <v>28</v>
      </c>
      <c r="H36" s="28">
        <v>115346193</v>
      </c>
      <c r="I36" s="28">
        <v>117331669</v>
      </c>
    </row>
    <row r="37" spans="1:9" x14ac:dyDescent="0.2">
      <c r="A37" s="229" t="s">
        <v>40</v>
      </c>
      <c r="B37" s="229"/>
      <c r="C37" s="229"/>
      <c r="D37" s="229"/>
      <c r="E37" s="229"/>
      <c r="F37" s="229"/>
      <c r="G37" s="5">
        <v>29</v>
      </c>
      <c r="H37" s="28">
        <v>23328406</v>
      </c>
      <c r="I37" s="28">
        <v>23119150</v>
      </c>
    </row>
    <row r="38" spans="1:9" x14ac:dyDescent="0.2">
      <c r="A38" s="229" t="s">
        <v>41</v>
      </c>
      <c r="B38" s="229"/>
      <c r="C38" s="229"/>
      <c r="D38" s="229"/>
      <c r="E38" s="229"/>
      <c r="F38" s="229"/>
      <c r="G38" s="5">
        <v>30</v>
      </c>
      <c r="H38" s="28">
        <v>64784690</v>
      </c>
      <c r="I38" s="28">
        <v>43148778</v>
      </c>
    </row>
    <row r="39" spans="1:9" ht="31.15" customHeight="1" x14ac:dyDescent="0.2">
      <c r="A39" s="229" t="s">
        <v>42</v>
      </c>
      <c r="B39" s="229"/>
      <c r="C39" s="229"/>
      <c r="D39" s="229"/>
      <c r="E39" s="229"/>
      <c r="F39" s="229"/>
      <c r="G39" s="5">
        <v>31</v>
      </c>
      <c r="H39" s="28">
        <v>24702677</v>
      </c>
      <c r="I39" s="28">
        <v>20000000</v>
      </c>
    </row>
    <row r="40" spans="1:9" x14ac:dyDescent="0.2">
      <c r="A40" s="227" t="s">
        <v>43</v>
      </c>
      <c r="B40" s="227"/>
      <c r="C40" s="227"/>
      <c r="D40" s="227"/>
      <c r="E40" s="227"/>
      <c r="F40" s="227"/>
      <c r="G40" s="4">
        <v>32</v>
      </c>
      <c r="H40" s="27">
        <f>H9+H13+H18+H22+H25+H29+H32+H33+H34+H35+H36+H37+H38+H39</f>
        <v>23104786708</v>
      </c>
      <c r="I40" s="27">
        <f>I9+I13+I18+I22+I25+I29+I32+I33+I34+I35+I36+I37+I38+I39</f>
        <v>23397637885</v>
      </c>
    </row>
    <row r="41" spans="1:9" x14ac:dyDescent="0.2">
      <c r="A41" s="230" t="s">
        <v>15</v>
      </c>
      <c r="B41" s="231"/>
      <c r="C41" s="231"/>
      <c r="D41" s="231"/>
      <c r="E41" s="231"/>
      <c r="F41" s="231"/>
      <c r="G41" s="231"/>
      <c r="H41" s="231"/>
      <c r="I41" s="231"/>
    </row>
    <row r="42" spans="1:9" x14ac:dyDescent="0.2">
      <c r="A42" s="232" t="s">
        <v>44</v>
      </c>
      <c r="B42" s="233"/>
      <c r="C42" s="233"/>
      <c r="D42" s="233"/>
      <c r="E42" s="233"/>
      <c r="F42" s="233"/>
      <c r="G42" s="4">
        <v>33</v>
      </c>
      <c r="H42" s="27">
        <f>H43+H44+H45+H46+H47</f>
        <v>445274</v>
      </c>
      <c r="I42" s="27">
        <f>I43+I44+I45+I46+I47</f>
        <v>565162</v>
      </c>
    </row>
    <row r="43" spans="1:9" x14ac:dyDescent="0.2">
      <c r="A43" s="229" t="s">
        <v>45</v>
      </c>
      <c r="B43" s="229"/>
      <c r="C43" s="229"/>
      <c r="D43" s="229"/>
      <c r="E43" s="229"/>
      <c r="F43" s="229"/>
      <c r="G43" s="5">
        <v>34</v>
      </c>
      <c r="H43" s="28">
        <v>445274</v>
      </c>
      <c r="I43" s="28">
        <v>565162</v>
      </c>
    </row>
    <row r="44" spans="1:9" x14ac:dyDescent="0.2">
      <c r="A44" s="229" t="s">
        <v>46</v>
      </c>
      <c r="B44" s="229"/>
      <c r="C44" s="229"/>
      <c r="D44" s="229"/>
      <c r="E44" s="229"/>
      <c r="F44" s="229"/>
      <c r="G44" s="5">
        <v>35</v>
      </c>
      <c r="H44" s="28">
        <v>0</v>
      </c>
      <c r="I44" s="28">
        <v>0</v>
      </c>
    </row>
    <row r="45" spans="1:9" x14ac:dyDescent="0.2">
      <c r="A45" s="229" t="s">
        <v>47</v>
      </c>
      <c r="B45" s="229"/>
      <c r="C45" s="229"/>
      <c r="D45" s="229"/>
      <c r="E45" s="229"/>
      <c r="F45" s="229"/>
      <c r="G45" s="5">
        <v>36</v>
      </c>
      <c r="H45" s="28">
        <v>0</v>
      </c>
      <c r="I45" s="28">
        <v>0</v>
      </c>
    </row>
    <row r="46" spans="1:9" x14ac:dyDescent="0.2">
      <c r="A46" s="229" t="s">
        <v>48</v>
      </c>
      <c r="B46" s="229"/>
      <c r="C46" s="229"/>
      <c r="D46" s="229"/>
      <c r="E46" s="229"/>
      <c r="F46" s="229"/>
      <c r="G46" s="5">
        <v>37</v>
      </c>
      <c r="H46" s="28">
        <v>0</v>
      </c>
      <c r="I46" s="28">
        <v>0</v>
      </c>
    </row>
    <row r="47" spans="1:9" x14ac:dyDescent="0.2">
      <c r="A47" s="229" t="s">
        <v>49</v>
      </c>
      <c r="B47" s="229"/>
      <c r="C47" s="229"/>
      <c r="D47" s="229"/>
      <c r="E47" s="229"/>
      <c r="F47" s="229"/>
      <c r="G47" s="5">
        <v>38</v>
      </c>
      <c r="H47" s="28">
        <v>0</v>
      </c>
      <c r="I47" s="28">
        <v>0</v>
      </c>
    </row>
    <row r="48" spans="1:9" ht="22.15" customHeight="1" x14ac:dyDescent="0.2">
      <c r="A48" s="232" t="s">
        <v>50</v>
      </c>
      <c r="B48" s="233"/>
      <c r="C48" s="233"/>
      <c r="D48" s="233"/>
      <c r="E48" s="233"/>
      <c r="F48" s="233"/>
      <c r="G48" s="4">
        <v>39</v>
      </c>
      <c r="H48" s="27">
        <f>H49+H50+H51</f>
        <v>0</v>
      </c>
      <c r="I48" s="27">
        <f>I49+I50+I51</f>
        <v>0</v>
      </c>
    </row>
    <row r="49" spans="1:9" x14ac:dyDescent="0.2">
      <c r="A49" s="229" t="s">
        <v>47</v>
      </c>
      <c r="B49" s="229"/>
      <c r="C49" s="229"/>
      <c r="D49" s="229"/>
      <c r="E49" s="229"/>
      <c r="F49" s="229"/>
      <c r="G49" s="5">
        <v>40</v>
      </c>
      <c r="H49" s="28">
        <v>0</v>
      </c>
      <c r="I49" s="28">
        <v>0</v>
      </c>
    </row>
    <row r="50" spans="1:9" x14ac:dyDescent="0.2">
      <c r="A50" s="229" t="s">
        <v>48</v>
      </c>
      <c r="B50" s="229"/>
      <c r="C50" s="229"/>
      <c r="D50" s="229"/>
      <c r="E50" s="229"/>
      <c r="F50" s="229"/>
      <c r="G50" s="5">
        <v>41</v>
      </c>
      <c r="H50" s="28">
        <v>0</v>
      </c>
      <c r="I50" s="28">
        <v>0</v>
      </c>
    </row>
    <row r="51" spans="1:9" x14ac:dyDescent="0.2">
      <c r="A51" s="229" t="s">
        <v>49</v>
      </c>
      <c r="B51" s="229"/>
      <c r="C51" s="229"/>
      <c r="D51" s="229"/>
      <c r="E51" s="229"/>
      <c r="F51" s="229"/>
      <c r="G51" s="5">
        <v>42</v>
      </c>
      <c r="H51" s="28">
        <v>0</v>
      </c>
      <c r="I51" s="28">
        <v>0</v>
      </c>
    </row>
    <row r="52" spans="1:9" x14ac:dyDescent="0.2">
      <c r="A52" s="232" t="s">
        <v>51</v>
      </c>
      <c r="B52" s="233"/>
      <c r="C52" s="233"/>
      <c r="D52" s="233"/>
      <c r="E52" s="233"/>
      <c r="F52" s="233"/>
      <c r="G52" s="4">
        <v>43</v>
      </c>
      <c r="H52" s="27">
        <f>H53+H54+H55</f>
        <v>20784004680</v>
      </c>
      <c r="I52" s="27">
        <f>I53+I54+I55</f>
        <v>20740297342</v>
      </c>
    </row>
    <row r="53" spans="1:9" x14ac:dyDescent="0.2">
      <c r="A53" s="229" t="s">
        <v>47</v>
      </c>
      <c r="B53" s="229"/>
      <c r="C53" s="229"/>
      <c r="D53" s="229"/>
      <c r="E53" s="229"/>
      <c r="F53" s="229"/>
      <c r="G53" s="5">
        <v>44</v>
      </c>
      <c r="H53" s="28">
        <v>20776614263</v>
      </c>
      <c r="I53" s="28">
        <v>20649996941</v>
      </c>
    </row>
    <row r="54" spans="1:9" x14ac:dyDescent="0.2">
      <c r="A54" s="229" t="s">
        <v>48</v>
      </c>
      <c r="B54" s="229"/>
      <c r="C54" s="229"/>
      <c r="D54" s="229"/>
      <c r="E54" s="229"/>
      <c r="F54" s="229"/>
      <c r="G54" s="5">
        <v>45</v>
      </c>
      <c r="H54" s="28">
        <v>0</v>
      </c>
      <c r="I54" s="28">
        <v>0</v>
      </c>
    </row>
    <row r="55" spans="1:9" x14ac:dyDescent="0.2">
      <c r="A55" s="229" t="s">
        <v>49</v>
      </c>
      <c r="B55" s="229"/>
      <c r="C55" s="229"/>
      <c r="D55" s="229"/>
      <c r="E55" s="229"/>
      <c r="F55" s="229"/>
      <c r="G55" s="5">
        <v>46</v>
      </c>
      <c r="H55" s="28">
        <v>7390417</v>
      </c>
      <c r="I55" s="28">
        <v>90300401</v>
      </c>
    </row>
    <row r="56" spans="1:9" x14ac:dyDescent="0.2">
      <c r="A56" s="229" t="s">
        <v>52</v>
      </c>
      <c r="B56" s="229"/>
      <c r="C56" s="229"/>
      <c r="D56" s="229"/>
      <c r="E56" s="229"/>
      <c r="F56" s="229"/>
      <c r="G56" s="5">
        <v>47</v>
      </c>
      <c r="H56" s="28">
        <v>0</v>
      </c>
      <c r="I56" s="28">
        <v>0</v>
      </c>
    </row>
    <row r="57" spans="1:9" ht="26.45" customHeight="1" x14ac:dyDescent="0.2">
      <c r="A57" s="234" t="s">
        <v>53</v>
      </c>
      <c r="B57" s="234"/>
      <c r="C57" s="234"/>
      <c r="D57" s="234"/>
      <c r="E57" s="234"/>
      <c r="F57" s="234"/>
      <c r="G57" s="5">
        <v>48</v>
      </c>
      <c r="H57" s="28">
        <v>0</v>
      </c>
      <c r="I57" s="28">
        <v>0</v>
      </c>
    </row>
    <row r="58" spans="1:9" x14ac:dyDescent="0.2">
      <c r="A58" s="234" t="s">
        <v>54</v>
      </c>
      <c r="B58" s="234"/>
      <c r="C58" s="234"/>
      <c r="D58" s="234"/>
      <c r="E58" s="234"/>
      <c r="F58" s="234"/>
      <c r="G58" s="5">
        <v>49</v>
      </c>
      <c r="H58" s="28">
        <v>122452836</v>
      </c>
      <c r="I58" s="28">
        <v>117052018</v>
      </c>
    </row>
    <row r="59" spans="1:9" x14ac:dyDescent="0.2">
      <c r="A59" s="234" t="s">
        <v>55</v>
      </c>
      <c r="B59" s="229"/>
      <c r="C59" s="229"/>
      <c r="D59" s="229"/>
      <c r="E59" s="229"/>
      <c r="F59" s="229"/>
      <c r="G59" s="5">
        <v>50</v>
      </c>
      <c r="H59" s="28">
        <v>25118600</v>
      </c>
      <c r="I59" s="28">
        <v>80428458</v>
      </c>
    </row>
    <row r="60" spans="1:9" x14ac:dyDescent="0.2">
      <c r="A60" s="234" t="s">
        <v>56</v>
      </c>
      <c r="B60" s="234"/>
      <c r="C60" s="234"/>
      <c r="D60" s="234"/>
      <c r="E60" s="234"/>
      <c r="F60" s="234"/>
      <c r="G60" s="5">
        <v>51</v>
      </c>
      <c r="H60" s="28">
        <v>0</v>
      </c>
      <c r="I60" s="28">
        <v>0</v>
      </c>
    </row>
    <row r="61" spans="1:9" x14ac:dyDescent="0.2">
      <c r="A61" s="234" t="s">
        <v>57</v>
      </c>
      <c r="B61" s="234"/>
      <c r="C61" s="234"/>
      <c r="D61" s="234"/>
      <c r="E61" s="234"/>
      <c r="F61" s="234"/>
      <c r="G61" s="5">
        <v>52</v>
      </c>
      <c r="H61" s="28">
        <v>156928578</v>
      </c>
      <c r="I61" s="28">
        <v>153983478</v>
      </c>
    </row>
    <row r="62" spans="1:9" ht="27" customHeight="1" x14ac:dyDescent="0.2">
      <c r="A62" s="234" t="s">
        <v>58</v>
      </c>
      <c r="B62" s="234"/>
      <c r="C62" s="234"/>
      <c r="D62" s="234"/>
      <c r="E62" s="234"/>
      <c r="F62" s="234"/>
      <c r="G62" s="5">
        <v>53</v>
      </c>
      <c r="H62" s="28">
        <v>0</v>
      </c>
      <c r="I62" s="28">
        <v>0</v>
      </c>
    </row>
    <row r="63" spans="1:9" x14ac:dyDescent="0.2">
      <c r="A63" s="227" t="s">
        <v>59</v>
      </c>
      <c r="B63" s="228"/>
      <c r="C63" s="228"/>
      <c r="D63" s="228"/>
      <c r="E63" s="228"/>
      <c r="F63" s="228"/>
      <c r="G63" s="4">
        <v>54</v>
      </c>
      <c r="H63" s="27">
        <f>H42+H48+H52+H56+H57+H58+H59+H60+H61+H62</f>
        <v>21088949968</v>
      </c>
      <c r="I63" s="27">
        <f>I42+I48+I52+I56+I57+I58+I59+I60+I61+I62</f>
        <v>21092326458</v>
      </c>
    </row>
    <row r="64" spans="1:9" x14ac:dyDescent="0.2">
      <c r="A64" s="235" t="s">
        <v>16</v>
      </c>
      <c r="B64" s="236"/>
      <c r="C64" s="236"/>
      <c r="D64" s="236"/>
      <c r="E64" s="236"/>
      <c r="F64" s="236"/>
      <c r="G64" s="236"/>
      <c r="H64" s="236"/>
      <c r="I64" s="236"/>
    </row>
    <row r="65" spans="1:9" x14ac:dyDescent="0.2">
      <c r="A65" s="229" t="s">
        <v>60</v>
      </c>
      <c r="B65" s="229"/>
      <c r="C65" s="229"/>
      <c r="D65" s="229"/>
      <c r="E65" s="229"/>
      <c r="F65" s="229"/>
      <c r="G65" s="5">
        <v>55</v>
      </c>
      <c r="H65" s="28">
        <v>1214775000</v>
      </c>
      <c r="I65" s="28">
        <v>1214775000</v>
      </c>
    </row>
    <row r="66" spans="1:9" x14ac:dyDescent="0.2">
      <c r="A66" s="229" t="s">
        <v>61</v>
      </c>
      <c r="B66" s="229"/>
      <c r="C66" s="229"/>
      <c r="D66" s="229"/>
      <c r="E66" s="229"/>
      <c r="F66" s="229"/>
      <c r="G66" s="5">
        <v>56</v>
      </c>
      <c r="H66" s="28">
        <v>0</v>
      </c>
      <c r="I66" s="28">
        <v>0</v>
      </c>
    </row>
    <row r="67" spans="1:9" x14ac:dyDescent="0.2">
      <c r="A67" s="229" t="s">
        <v>62</v>
      </c>
      <c r="B67" s="229"/>
      <c r="C67" s="229"/>
      <c r="D67" s="229"/>
      <c r="E67" s="229"/>
      <c r="F67" s="229"/>
      <c r="G67" s="5">
        <v>57</v>
      </c>
      <c r="H67" s="28">
        <v>0</v>
      </c>
      <c r="I67" s="28">
        <v>0</v>
      </c>
    </row>
    <row r="68" spans="1:9" x14ac:dyDescent="0.2">
      <c r="A68" s="229" t="s">
        <v>63</v>
      </c>
      <c r="B68" s="229"/>
      <c r="C68" s="229"/>
      <c r="D68" s="229"/>
      <c r="E68" s="229"/>
      <c r="F68" s="229"/>
      <c r="G68" s="5">
        <v>58</v>
      </c>
      <c r="H68" s="28">
        <v>0</v>
      </c>
      <c r="I68" s="28">
        <v>0</v>
      </c>
    </row>
    <row r="69" spans="1:9" x14ac:dyDescent="0.2">
      <c r="A69" s="229" t="s">
        <v>64</v>
      </c>
      <c r="B69" s="229"/>
      <c r="C69" s="229"/>
      <c r="D69" s="229"/>
      <c r="E69" s="229"/>
      <c r="F69" s="229"/>
      <c r="G69" s="5">
        <v>59</v>
      </c>
      <c r="H69" s="28">
        <v>101235748</v>
      </c>
      <c r="I69" s="28">
        <v>218995706</v>
      </c>
    </row>
    <row r="70" spans="1:9" x14ac:dyDescent="0.2">
      <c r="A70" s="229" t="s">
        <v>65</v>
      </c>
      <c r="B70" s="229"/>
      <c r="C70" s="229"/>
      <c r="D70" s="229"/>
      <c r="E70" s="229"/>
      <c r="F70" s="229"/>
      <c r="G70" s="5">
        <v>60</v>
      </c>
      <c r="H70" s="28">
        <v>137956415</v>
      </c>
      <c r="I70" s="28">
        <v>205749839</v>
      </c>
    </row>
    <row r="71" spans="1:9" x14ac:dyDescent="0.2">
      <c r="A71" s="229" t="s">
        <v>66</v>
      </c>
      <c r="B71" s="229"/>
      <c r="C71" s="229"/>
      <c r="D71" s="229"/>
      <c r="E71" s="229"/>
      <c r="F71" s="229"/>
      <c r="G71" s="5">
        <v>61</v>
      </c>
      <c r="H71" s="28">
        <v>0</v>
      </c>
      <c r="I71" s="28">
        <v>0</v>
      </c>
    </row>
    <row r="72" spans="1:9" x14ac:dyDescent="0.2">
      <c r="A72" s="229" t="s">
        <v>67</v>
      </c>
      <c r="B72" s="229"/>
      <c r="C72" s="229"/>
      <c r="D72" s="229"/>
      <c r="E72" s="229"/>
      <c r="F72" s="229"/>
      <c r="G72" s="5">
        <v>62</v>
      </c>
      <c r="H72" s="28">
        <v>406399544</v>
      </c>
      <c r="I72" s="28">
        <v>539561769</v>
      </c>
    </row>
    <row r="73" spans="1:9" x14ac:dyDescent="0.2">
      <c r="A73" s="229" t="s">
        <v>68</v>
      </c>
      <c r="B73" s="229"/>
      <c r="C73" s="229"/>
      <c r="D73" s="229"/>
      <c r="E73" s="229"/>
      <c r="F73" s="229"/>
      <c r="G73" s="5">
        <v>63</v>
      </c>
      <c r="H73" s="28">
        <v>-477000</v>
      </c>
      <c r="I73" s="28">
        <v>-477000</v>
      </c>
    </row>
    <row r="74" spans="1:9" x14ac:dyDescent="0.2">
      <c r="A74" s="229" t="s">
        <v>69</v>
      </c>
      <c r="B74" s="229"/>
      <c r="C74" s="229"/>
      <c r="D74" s="229"/>
      <c r="E74" s="229"/>
      <c r="F74" s="229"/>
      <c r="G74" s="5">
        <v>64</v>
      </c>
      <c r="H74" s="28">
        <v>155947033</v>
      </c>
      <c r="I74" s="28">
        <v>126706112</v>
      </c>
    </row>
    <row r="75" spans="1:9" x14ac:dyDescent="0.2">
      <c r="A75" s="229" t="s">
        <v>70</v>
      </c>
      <c r="B75" s="229"/>
      <c r="C75" s="229"/>
      <c r="D75" s="229"/>
      <c r="E75" s="229"/>
      <c r="F75" s="229"/>
      <c r="G75" s="5">
        <v>65</v>
      </c>
      <c r="H75" s="28">
        <v>0</v>
      </c>
      <c r="I75" s="28">
        <v>0</v>
      </c>
    </row>
    <row r="76" spans="1:9" x14ac:dyDescent="0.2">
      <c r="A76" s="229" t="s">
        <v>71</v>
      </c>
      <c r="B76" s="229"/>
      <c r="C76" s="229"/>
      <c r="D76" s="229"/>
      <c r="E76" s="229"/>
      <c r="F76" s="229"/>
      <c r="G76" s="5">
        <v>66</v>
      </c>
      <c r="H76" s="28">
        <v>0</v>
      </c>
      <c r="I76" s="28">
        <v>0</v>
      </c>
    </row>
    <row r="77" spans="1:9" x14ac:dyDescent="0.2">
      <c r="A77" s="227" t="s">
        <v>72</v>
      </c>
      <c r="B77" s="227"/>
      <c r="C77" s="227"/>
      <c r="D77" s="227"/>
      <c r="E77" s="227"/>
      <c r="F77" s="227"/>
      <c r="G77" s="4">
        <v>67</v>
      </c>
      <c r="H77" s="27">
        <f>H65+H66+H67+H68+H69+H70+H71+H72+H73+H74+H75+H76</f>
        <v>2015836740</v>
      </c>
      <c r="I77" s="27">
        <f>I65+I66+I67+I68+I69+I70+I71+I72+I73+I74+I75+I76</f>
        <v>2305311426</v>
      </c>
    </row>
    <row r="78" spans="1:9" x14ac:dyDescent="0.2">
      <c r="A78" s="227" t="s">
        <v>73</v>
      </c>
      <c r="B78" s="228"/>
      <c r="C78" s="228"/>
      <c r="D78" s="228"/>
      <c r="E78" s="228"/>
      <c r="F78" s="228"/>
      <c r="G78" s="4">
        <v>68</v>
      </c>
      <c r="H78" s="27">
        <f>H63+H77</f>
        <v>23104786708</v>
      </c>
      <c r="I78" s="27">
        <f>I63+I77</f>
        <v>23397637884</v>
      </c>
    </row>
  </sheetData>
  <sheetProtection password="CA29" sheet="1" objects="1" scenarios="1"/>
  <mergeCells count="78">
    <mergeCell ref="A12:F12"/>
    <mergeCell ref="A16:F16"/>
    <mergeCell ref="A17:F17"/>
    <mergeCell ref="A7:I7"/>
    <mergeCell ref="A8:I8"/>
    <mergeCell ref="A9:F9"/>
    <mergeCell ref="A10:F10"/>
    <mergeCell ref="A11:F11"/>
    <mergeCell ref="A13:F13"/>
    <mergeCell ref="A14:F14"/>
    <mergeCell ref="A15:F15"/>
    <mergeCell ref="A18:F18"/>
    <mergeCell ref="A26:F26"/>
    <mergeCell ref="A19:F19"/>
    <mergeCell ref="A20:F20"/>
    <mergeCell ref="A21:F21"/>
    <mergeCell ref="A22:F22"/>
    <mergeCell ref="A23:F23"/>
    <mergeCell ref="A24:F24"/>
    <mergeCell ref="A25:F25"/>
    <mergeCell ref="A1:H1"/>
    <mergeCell ref="A2:H2"/>
    <mergeCell ref="A6:F6"/>
    <mergeCell ref="A5:F5"/>
    <mergeCell ref="A4:I4"/>
    <mergeCell ref="A3:I3"/>
    <mergeCell ref="A38:F38"/>
    <mergeCell ref="A39:F39"/>
    <mergeCell ref="A31:F31"/>
    <mergeCell ref="A32:F32"/>
    <mergeCell ref="A33:F33"/>
    <mergeCell ref="A34:F34"/>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opLeftCell="A37" zoomScaleNormal="100" zoomScaleSheetLayoutView="110" workbookViewId="0">
      <selection activeCell="I51" sqref="I51"/>
    </sheetView>
  </sheetViews>
  <sheetFormatPr defaultRowHeight="12.75" x14ac:dyDescent="0.2"/>
  <cols>
    <col min="1" max="7" width="9.140625" style="6"/>
    <col min="8" max="11" width="12.140625" style="30"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58" t="s">
        <v>5</v>
      </c>
      <c r="B1" s="238"/>
      <c r="C1" s="238"/>
      <c r="D1" s="238"/>
      <c r="E1" s="238"/>
      <c r="F1" s="238"/>
      <c r="G1" s="238"/>
      <c r="H1" s="238"/>
    </row>
    <row r="2" spans="1:11" ht="12.75" customHeight="1" x14ac:dyDescent="0.2">
      <c r="A2" s="257" t="s">
        <v>306</v>
      </c>
      <c r="B2" s="240"/>
      <c r="C2" s="240"/>
      <c r="D2" s="240"/>
      <c r="E2" s="240"/>
      <c r="F2" s="240"/>
      <c r="G2" s="240"/>
      <c r="H2" s="240"/>
    </row>
    <row r="3" spans="1:11" x14ac:dyDescent="0.2">
      <c r="A3" s="266" t="s">
        <v>12</v>
      </c>
      <c r="B3" s="267"/>
      <c r="C3" s="267"/>
      <c r="D3" s="267"/>
      <c r="E3" s="267"/>
      <c r="F3" s="267"/>
      <c r="G3" s="267"/>
      <c r="H3" s="267"/>
      <c r="I3" s="250"/>
      <c r="J3" s="250"/>
      <c r="K3" s="250"/>
    </row>
    <row r="4" spans="1:11" ht="12.75" customHeight="1" x14ac:dyDescent="0.2">
      <c r="A4" s="268" t="s">
        <v>305</v>
      </c>
      <c r="B4" s="246"/>
      <c r="C4" s="246"/>
      <c r="D4" s="246"/>
      <c r="E4" s="246"/>
      <c r="F4" s="246"/>
      <c r="G4" s="246"/>
      <c r="H4" s="246"/>
      <c r="I4" s="247"/>
      <c r="J4" s="247"/>
      <c r="K4" s="247"/>
    </row>
    <row r="5" spans="1:11" ht="22.5" customHeight="1" x14ac:dyDescent="0.2">
      <c r="A5" s="264" t="s">
        <v>2</v>
      </c>
      <c r="B5" s="244"/>
      <c r="C5" s="244"/>
      <c r="D5" s="244"/>
      <c r="E5" s="244"/>
      <c r="F5" s="244"/>
      <c r="G5" s="264" t="s">
        <v>6</v>
      </c>
      <c r="H5" s="262" t="s">
        <v>229</v>
      </c>
      <c r="I5" s="263"/>
      <c r="J5" s="262" t="s">
        <v>224</v>
      </c>
      <c r="K5" s="263"/>
    </row>
    <row r="6" spans="1:11" x14ac:dyDescent="0.2">
      <c r="A6" s="244"/>
      <c r="B6" s="244"/>
      <c r="C6" s="244"/>
      <c r="D6" s="244"/>
      <c r="E6" s="244"/>
      <c r="F6" s="244"/>
      <c r="G6" s="244"/>
      <c r="H6" s="31" t="s">
        <v>225</v>
      </c>
      <c r="I6" s="31" t="s">
        <v>226</v>
      </c>
      <c r="J6" s="31" t="s">
        <v>225</v>
      </c>
      <c r="K6" s="31" t="s">
        <v>226</v>
      </c>
    </row>
    <row r="7" spans="1:11" x14ac:dyDescent="0.2">
      <c r="A7" s="256">
        <v>1</v>
      </c>
      <c r="B7" s="242"/>
      <c r="C7" s="242"/>
      <c r="D7" s="242"/>
      <c r="E7" s="242"/>
      <c r="F7" s="242"/>
      <c r="G7" s="7">
        <v>2</v>
      </c>
      <c r="H7" s="31">
        <v>3</v>
      </c>
      <c r="I7" s="31">
        <v>4</v>
      </c>
      <c r="J7" s="31">
        <v>5</v>
      </c>
      <c r="K7" s="31">
        <v>6</v>
      </c>
    </row>
    <row r="8" spans="1:11" x14ac:dyDescent="0.2">
      <c r="A8" s="260" t="s">
        <v>75</v>
      </c>
      <c r="B8" s="260"/>
      <c r="C8" s="260"/>
      <c r="D8" s="260"/>
      <c r="E8" s="260"/>
      <c r="F8" s="260"/>
      <c r="G8" s="5">
        <v>1</v>
      </c>
      <c r="H8" s="32">
        <v>312270829</v>
      </c>
      <c r="I8" s="32">
        <v>158567859</v>
      </c>
      <c r="J8" s="32">
        <v>301538275</v>
      </c>
      <c r="K8" s="32">
        <v>149081457</v>
      </c>
    </row>
    <row r="9" spans="1:11" x14ac:dyDescent="0.2">
      <c r="A9" s="260" t="s">
        <v>74</v>
      </c>
      <c r="B9" s="260"/>
      <c r="C9" s="260"/>
      <c r="D9" s="260"/>
      <c r="E9" s="260"/>
      <c r="F9" s="260"/>
      <c r="G9" s="5">
        <v>2</v>
      </c>
      <c r="H9" s="32">
        <v>57759786</v>
      </c>
      <c r="I9" s="32">
        <v>29503457</v>
      </c>
      <c r="J9" s="32">
        <v>38024896</v>
      </c>
      <c r="K9" s="32">
        <v>18442162</v>
      </c>
    </row>
    <row r="10" spans="1:11" x14ac:dyDescent="0.2">
      <c r="A10" s="260" t="s">
        <v>76</v>
      </c>
      <c r="B10" s="260"/>
      <c r="C10" s="260"/>
      <c r="D10" s="260"/>
      <c r="E10" s="260"/>
      <c r="F10" s="260"/>
      <c r="G10" s="5">
        <v>3</v>
      </c>
      <c r="H10" s="32">
        <v>0</v>
      </c>
      <c r="I10" s="32">
        <v>0</v>
      </c>
      <c r="J10" s="32">
        <v>0</v>
      </c>
      <c r="K10" s="32">
        <v>0</v>
      </c>
    </row>
    <row r="11" spans="1:11" x14ac:dyDescent="0.2">
      <c r="A11" s="260" t="s">
        <v>77</v>
      </c>
      <c r="B11" s="260"/>
      <c r="C11" s="260"/>
      <c r="D11" s="260"/>
      <c r="E11" s="260"/>
      <c r="F11" s="260"/>
      <c r="G11" s="5">
        <v>4</v>
      </c>
      <c r="H11" s="32">
        <v>803141</v>
      </c>
      <c r="I11" s="32">
        <v>788658</v>
      </c>
      <c r="J11" s="32">
        <v>3601395</v>
      </c>
      <c r="K11" s="32">
        <v>3601395</v>
      </c>
    </row>
    <row r="12" spans="1:11" x14ac:dyDescent="0.2">
      <c r="A12" s="260" t="s">
        <v>78</v>
      </c>
      <c r="B12" s="260"/>
      <c r="C12" s="260"/>
      <c r="D12" s="260"/>
      <c r="E12" s="260"/>
      <c r="F12" s="260"/>
      <c r="G12" s="5">
        <v>5</v>
      </c>
      <c r="H12" s="32">
        <v>248674732</v>
      </c>
      <c r="I12" s="32">
        <v>131954938</v>
      </c>
      <c r="J12" s="32">
        <v>252784816</v>
      </c>
      <c r="K12" s="32">
        <v>132304252</v>
      </c>
    </row>
    <row r="13" spans="1:11" x14ac:dyDescent="0.2">
      <c r="A13" s="260" t="s">
        <v>79</v>
      </c>
      <c r="B13" s="260"/>
      <c r="C13" s="260"/>
      <c r="D13" s="260"/>
      <c r="E13" s="260"/>
      <c r="F13" s="260"/>
      <c r="G13" s="5">
        <v>6</v>
      </c>
      <c r="H13" s="32">
        <v>149996383</v>
      </c>
      <c r="I13" s="32">
        <v>79940322</v>
      </c>
      <c r="J13" s="32">
        <v>151451218</v>
      </c>
      <c r="K13" s="32">
        <v>79698103</v>
      </c>
    </row>
    <row r="14" spans="1:11" ht="40.15" customHeight="1" x14ac:dyDescent="0.2">
      <c r="A14" s="260" t="s">
        <v>80</v>
      </c>
      <c r="B14" s="260"/>
      <c r="C14" s="260"/>
      <c r="D14" s="260"/>
      <c r="E14" s="260"/>
      <c r="F14" s="260"/>
      <c r="G14" s="5">
        <v>7</v>
      </c>
      <c r="H14" s="32">
        <v>0</v>
      </c>
      <c r="I14" s="32">
        <v>0</v>
      </c>
      <c r="J14" s="32">
        <v>4079683</v>
      </c>
      <c r="K14" s="32">
        <v>4079683</v>
      </c>
    </row>
    <row r="15" spans="1:11" ht="24.6" customHeight="1" x14ac:dyDescent="0.2">
      <c r="A15" s="260" t="s">
        <v>81</v>
      </c>
      <c r="B15" s="260"/>
      <c r="C15" s="260"/>
      <c r="D15" s="260"/>
      <c r="E15" s="260"/>
      <c r="F15" s="260"/>
      <c r="G15" s="5">
        <v>8</v>
      </c>
      <c r="H15" s="32">
        <v>17628749</v>
      </c>
      <c r="I15" s="32">
        <v>6889996</v>
      </c>
      <c r="J15" s="32">
        <v>43722143</v>
      </c>
      <c r="K15" s="32">
        <v>19520702</v>
      </c>
    </row>
    <row r="16" spans="1:11" ht="27" customHeight="1" x14ac:dyDescent="0.2">
      <c r="A16" s="260" t="s">
        <v>82</v>
      </c>
      <c r="B16" s="260"/>
      <c r="C16" s="260"/>
      <c r="D16" s="260"/>
      <c r="E16" s="260"/>
      <c r="F16" s="260"/>
      <c r="G16" s="5">
        <v>9</v>
      </c>
      <c r="H16" s="32">
        <v>0</v>
      </c>
      <c r="I16" s="32">
        <v>0</v>
      </c>
      <c r="J16" s="32">
        <v>2027</v>
      </c>
      <c r="K16" s="32">
        <v>-2026</v>
      </c>
    </row>
    <row r="17" spans="1:11" ht="22.15" customHeight="1" x14ac:dyDescent="0.2">
      <c r="A17" s="260" t="s">
        <v>83</v>
      </c>
      <c r="B17" s="260"/>
      <c r="C17" s="260"/>
      <c r="D17" s="260"/>
      <c r="E17" s="260"/>
      <c r="F17" s="260"/>
      <c r="G17" s="5">
        <v>10</v>
      </c>
      <c r="H17" s="32">
        <v>0</v>
      </c>
      <c r="I17" s="32">
        <v>0</v>
      </c>
      <c r="J17" s="32">
        <v>0</v>
      </c>
      <c r="K17" s="32">
        <v>0</v>
      </c>
    </row>
    <row r="18" spans="1:11" x14ac:dyDescent="0.2">
      <c r="A18" s="260" t="s">
        <v>84</v>
      </c>
      <c r="B18" s="260"/>
      <c r="C18" s="260"/>
      <c r="D18" s="260"/>
      <c r="E18" s="260"/>
      <c r="F18" s="260"/>
      <c r="G18" s="5">
        <v>11</v>
      </c>
      <c r="H18" s="32">
        <v>0</v>
      </c>
      <c r="I18" s="32">
        <v>0</v>
      </c>
      <c r="J18" s="32">
        <v>0</v>
      </c>
      <c r="K18" s="32">
        <v>0</v>
      </c>
    </row>
    <row r="19" spans="1:11" x14ac:dyDescent="0.2">
      <c r="A19" s="260" t="s">
        <v>85</v>
      </c>
      <c r="B19" s="260"/>
      <c r="C19" s="260"/>
      <c r="D19" s="260"/>
      <c r="E19" s="260"/>
      <c r="F19" s="260"/>
      <c r="G19" s="5">
        <v>12</v>
      </c>
      <c r="H19" s="32">
        <v>-1060793</v>
      </c>
      <c r="I19" s="32">
        <v>-2411901</v>
      </c>
      <c r="J19" s="32">
        <v>-1538026</v>
      </c>
      <c r="K19" s="32">
        <v>-723854</v>
      </c>
    </row>
    <row r="20" spans="1:11" x14ac:dyDescent="0.2">
      <c r="A20" s="260" t="s">
        <v>86</v>
      </c>
      <c r="B20" s="260"/>
      <c r="C20" s="260"/>
      <c r="D20" s="260"/>
      <c r="E20" s="260"/>
      <c r="F20" s="260"/>
      <c r="G20" s="5">
        <v>13</v>
      </c>
      <c r="H20" s="32">
        <v>0</v>
      </c>
      <c r="I20" s="32">
        <v>0</v>
      </c>
      <c r="J20" s="32">
        <v>0</v>
      </c>
      <c r="K20" s="32">
        <v>-341697</v>
      </c>
    </row>
    <row r="21" spans="1:11" x14ac:dyDescent="0.2">
      <c r="A21" s="260" t="s">
        <v>87</v>
      </c>
      <c r="B21" s="260"/>
      <c r="C21" s="260"/>
      <c r="D21" s="260"/>
      <c r="E21" s="260"/>
      <c r="F21" s="260"/>
      <c r="G21" s="5">
        <v>14</v>
      </c>
      <c r="H21" s="32">
        <v>3327374</v>
      </c>
      <c r="I21" s="32">
        <v>1096587</v>
      </c>
      <c r="J21" s="32">
        <v>3795468</v>
      </c>
      <c r="K21" s="32">
        <v>-12306757</v>
      </c>
    </row>
    <row r="22" spans="1:11" x14ac:dyDescent="0.2">
      <c r="A22" s="260" t="s">
        <v>88</v>
      </c>
      <c r="B22" s="260"/>
      <c r="C22" s="260"/>
      <c r="D22" s="260"/>
      <c r="E22" s="260"/>
      <c r="F22" s="260"/>
      <c r="G22" s="5">
        <v>15</v>
      </c>
      <c r="H22" s="32">
        <v>34456243</v>
      </c>
      <c r="I22" s="32">
        <v>17666730</v>
      </c>
      <c r="J22" s="32">
        <v>21760599</v>
      </c>
      <c r="K22" s="32">
        <v>2675338</v>
      </c>
    </row>
    <row r="23" spans="1:11" ht="25.9" customHeight="1" x14ac:dyDescent="0.2">
      <c r="A23" s="227" t="s">
        <v>89</v>
      </c>
      <c r="B23" s="227"/>
      <c r="C23" s="227"/>
      <c r="D23" s="227"/>
      <c r="E23" s="227"/>
      <c r="F23" s="227"/>
      <c r="G23" s="4">
        <v>16</v>
      </c>
      <c r="H23" s="33">
        <f>H8-H9-H10+H11+H12-H13+H14+H15+H16+H17+H18+H19+H20+H21-H22</f>
        <v>339431620</v>
      </c>
      <c r="I23" s="33">
        <f t="shared" ref="I23:K23" si="0">I8-I9-I10+I11+I12-I13+I14+I15+I16+I17+I18+I19+I20+I21-I22</f>
        <v>169775628</v>
      </c>
      <c r="J23" s="33">
        <f t="shared" si="0"/>
        <v>396749068</v>
      </c>
      <c r="K23" s="33">
        <f t="shared" si="0"/>
        <v>194397552</v>
      </c>
    </row>
    <row r="24" spans="1:11" x14ac:dyDescent="0.2">
      <c r="A24" s="260" t="s">
        <v>90</v>
      </c>
      <c r="B24" s="260"/>
      <c r="C24" s="260"/>
      <c r="D24" s="260"/>
      <c r="E24" s="260"/>
      <c r="F24" s="260"/>
      <c r="G24" s="5">
        <v>17</v>
      </c>
      <c r="H24" s="32">
        <v>177961173</v>
      </c>
      <c r="I24" s="32">
        <v>90919589</v>
      </c>
      <c r="J24" s="32">
        <v>202315982</v>
      </c>
      <c r="K24" s="32">
        <v>100458654</v>
      </c>
    </row>
    <row r="25" spans="1:11" x14ac:dyDescent="0.2">
      <c r="A25" s="260" t="s">
        <v>91</v>
      </c>
      <c r="B25" s="260"/>
      <c r="C25" s="260"/>
      <c r="D25" s="260"/>
      <c r="E25" s="260"/>
      <c r="F25" s="260"/>
      <c r="G25" s="5">
        <v>18</v>
      </c>
      <c r="H25" s="32">
        <v>23029332</v>
      </c>
      <c r="I25" s="32">
        <v>11569048</v>
      </c>
      <c r="J25" s="32">
        <v>25001625</v>
      </c>
      <c r="K25" s="32">
        <v>12844587</v>
      </c>
    </row>
    <row r="26" spans="1:11" x14ac:dyDescent="0.2">
      <c r="A26" s="260" t="s">
        <v>92</v>
      </c>
      <c r="B26" s="260"/>
      <c r="C26" s="260"/>
      <c r="D26" s="260"/>
      <c r="E26" s="260"/>
      <c r="F26" s="260"/>
      <c r="G26" s="5">
        <v>19</v>
      </c>
      <c r="H26" s="32">
        <v>-7482648</v>
      </c>
      <c r="I26" s="32">
        <v>-4153611</v>
      </c>
      <c r="J26" s="32">
        <v>-6399161</v>
      </c>
      <c r="K26" s="32">
        <v>-6399161</v>
      </c>
    </row>
    <row r="27" spans="1:11" x14ac:dyDescent="0.2">
      <c r="A27" s="260" t="s">
        <v>93</v>
      </c>
      <c r="B27" s="260"/>
      <c r="C27" s="260"/>
      <c r="D27" s="260"/>
      <c r="E27" s="260"/>
      <c r="F27" s="260"/>
      <c r="G27" s="5">
        <v>20</v>
      </c>
      <c r="H27" s="32">
        <v>-4222325</v>
      </c>
      <c r="I27" s="32">
        <v>-3808052</v>
      </c>
      <c r="J27" s="32">
        <v>-11101814</v>
      </c>
      <c r="K27" s="32">
        <v>-11101814</v>
      </c>
    </row>
    <row r="28" spans="1:11" ht="24.6" customHeight="1" x14ac:dyDescent="0.2">
      <c r="A28" s="260" t="s">
        <v>94</v>
      </c>
      <c r="B28" s="260"/>
      <c r="C28" s="260"/>
      <c r="D28" s="260"/>
      <c r="E28" s="260"/>
      <c r="F28" s="260"/>
      <c r="G28" s="5">
        <v>21</v>
      </c>
      <c r="H28" s="32">
        <v>19524747</v>
      </c>
      <c r="I28" s="32">
        <v>33712348</v>
      </c>
      <c r="J28" s="32">
        <v>17848691</v>
      </c>
      <c r="K28" s="32">
        <v>11365357</v>
      </c>
    </row>
    <row r="29" spans="1:11" ht="24.6" customHeight="1" x14ac:dyDescent="0.2">
      <c r="A29" s="260" t="s">
        <v>95</v>
      </c>
      <c r="B29" s="260"/>
      <c r="C29" s="260"/>
      <c r="D29" s="260"/>
      <c r="E29" s="260"/>
      <c r="F29" s="260"/>
      <c r="G29" s="5">
        <v>22</v>
      </c>
      <c r="H29" s="32">
        <v>0</v>
      </c>
      <c r="I29" s="32">
        <v>0</v>
      </c>
      <c r="J29" s="32">
        <v>0</v>
      </c>
      <c r="K29" s="32">
        <v>0</v>
      </c>
    </row>
    <row r="30" spans="1:11" ht="24.6" customHeight="1" x14ac:dyDescent="0.2">
      <c r="A30" s="260" t="s">
        <v>96</v>
      </c>
      <c r="B30" s="260"/>
      <c r="C30" s="260"/>
      <c r="D30" s="260"/>
      <c r="E30" s="260"/>
      <c r="F30" s="260"/>
      <c r="G30" s="5">
        <v>23</v>
      </c>
      <c r="H30" s="32">
        <v>0</v>
      </c>
      <c r="I30" s="32">
        <v>0</v>
      </c>
      <c r="J30" s="32">
        <v>0</v>
      </c>
      <c r="K30" s="32">
        <v>0</v>
      </c>
    </row>
    <row r="31" spans="1:11" x14ac:dyDescent="0.2">
      <c r="A31" s="260" t="s">
        <v>97</v>
      </c>
      <c r="B31" s="260"/>
      <c r="C31" s="260"/>
      <c r="D31" s="260"/>
      <c r="E31" s="260"/>
      <c r="F31" s="260"/>
      <c r="G31" s="5">
        <v>24</v>
      </c>
      <c r="H31" s="32">
        <v>0</v>
      </c>
      <c r="I31" s="32">
        <v>0</v>
      </c>
      <c r="J31" s="32">
        <v>0</v>
      </c>
      <c r="K31" s="32">
        <v>0</v>
      </c>
    </row>
    <row r="32" spans="1:11" ht="23.45" customHeight="1" x14ac:dyDescent="0.2">
      <c r="A32" s="260" t="s">
        <v>98</v>
      </c>
      <c r="B32" s="260"/>
      <c r="C32" s="260"/>
      <c r="D32" s="260"/>
      <c r="E32" s="260"/>
      <c r="F32" s="260"/>
      <c r="G32" s="5">
        <v>25</v>
      </c>
      <c r="H32" s="32">
        <v>0</v>
      </c>
      <c r="I32" s="32">
        <v>0</v>
      </c>
      <c r="J32" s="32">
        <v>0</v>
      </c>
      <c r="K32" s="32">
        <v>0</v>
      </c>
    </row>
    <row r="33" spans="1:11" ht="23.45" customHeight="1" x14ac:dyDescent="0.2">
      <c r="A33" s="260" t="s">
        <v>99</v>
      </c>
      <c r="B33" s="260"/>
      <c r="C33" s="260"/>
      <c r="D33" s="260"/>
      <c r="E33" s="260"/>
      <c r="F33" s="260"/>
      <c r="G33" s="5">
        <v>26</v>
      </c>
      <c r="H33" s="32">
        <v>0</v>
      </c>
      <c r="I33" s="32">
        <v>0</v>
      </c>
      <c r="J33" s="32">
        <v>0</v>
      </c>
      <c r="K33" s="32">
        <v>0</v>
      </c>
    </row>
    <row r="34" spans="1:11" ht="23.45" customHeight="1" x14ac:dyDescent="0.2">
      <c r="A34" s="228" t="s">
        <v>100</v>
      </c>
      <c r="B34" s="228"/>
      <c r="C34" s="228"/>
      <c r="D34" s="228"/>
      <c r="E34" s="228"/>
      <c r="F34" s="228"/>
      <c r="G34" s="4">
        <v>27</v>
      </c>
      <c r="H34" s="33">
        <f>H23-H24-H25+H26-H27-H28-H29-H30+H31+H32+H33</f>
        <v>115656045</v>
      </c>
      <c r="I34" s="33">
        <f t="shared" ref="I34:K34" si="1">I23-I24-I25+I26-I27-I28-I29-I30+I31+I32+I33</f>
        <v>33229084</v>
      </c>
      <c r="J34" s="33">
        <f t="shared" si="1"/>
        <v>156285423</v>
      </c>
      <c r="K34" s="33">
        <f t="shared" si="1"/>
        <v>74431607</v>
      </c>
    </row>
    <row r="35" spans="1:11" ht="23.45" customHeight="1" x14ac:dyDescent="0.2">
      <c r="A35" s="260" t="s">
        <v>101</v>
      </c>
      <c r="B35" s="260"/>
      <c r="C35" s="260"/>
      <c r="D35" s="260"/>
      <c r="E35" s="260"/>
      <c r="F35" s="260"/>
      <c r="G35" s="5">
        <v>28</v>
      </c>
      <c r="H35" s="32">
        <v>21461977</v>
      </c>
      <c r="I35" s="32">
        <v>6704679</v>
      </c>
      <c r="J35" s="32">
        <v>29579310</v>
      </c>
      <c r="K35" s="32">
        <v>12441916</v>
      </c>
    </row>
    <row r="36" spans="1:11" ht="23.45" customHeight="1" x14ac:dyDescent="0.2">
      <c r="A36" s="228" t="s">
        <v>102</v>
      </c>
      <c r="B36" s="228"/>
      <c r="C36" s="228"/>
      <c r="D36" s="228"/>
      <c r="E36" s="228"/>
      <c r="F36" s="228"/>
      <c r="G36" s="4">
        <v>29</v>
      </c>
      <c r="H36" s="33">
        <f>H34-H35</f>
        <v>94194068</v>
      </c>
      <c r="I36" s="33">
        <f t="shared" ref="I36:K36" si="2">I34-I35</f>
        <v>26524405</v>
      </c>
      <c r="J36" s="33">
        <f t="shared" si="2"/>
        <v>126706113</v>
      </c>
      <c r="K36" s="33">
        <f t="shared" si="2"/>
        <v>61989691</v>
      </c>
    </row>
    <row r="37" spans="1:11" ht="23.45" customHeight="1" x14ac:dyDescent="0.2">
      <c r="A37" s="228" t="s">
        <v>103</v>
      </c>
      <c r="B37" s="228"/>
      <c r="C37" s="228"/>
      <c r="D37" s="228"/>
      <c r="E37" s="228"/>
      <c r="F37" s="228"/>
      <c r="G37" s="4">
        <v>30</v>
      </c>
      <c r="H37" s="33">
        <f>H38-H39</f>
        <v>0</v>
      </c>
      <c r="I37" s="33">
        <f t="shared" ref="I37:K37" si="3">I38-I39</f>
        <v>0</v>
      </c>
      <c r="J37" s="33">
        <f t="shared" si="3"/>
        <v>0</v>
      </c>
      <c r="K37" s="33">
        <f t="shared" si="3"/>
        <v>0</v>
      </c>
    </row>
    <row r="38" spans="1:11" ht="23.45" customHeight="1" x14ac:dyDescent="0.2">
      <c r="A38" s="260" t="s">
        <v>104</v>
      </c>
      <c r="B38" s="260"/>
      <c r="C38" s="260"/>
      <c r="D38" s="260"/>
      <c r="E38" s="260"/>
      <c r="F38" s="260"/>
      <c r="G38" s="5">
        <v>31</v>
      </c>
      <c r="H38" s="32">
        <v>0</v>
      </c>
      <c r="I38" s="32">
        <v>0</v>
      </c>
      <c r="J38" s="32">
        <v>0</v>
      </c>
      <c r="K38" s="32">
        <v>0</v>
      </c>
    </row>
    <row r="39" spans="1:11" ht="23.45" customHeight="1" x14ac:dyDescent="0.2">
      <c r="A39" s="260" t="s">
        <v>105</v>
      </c>
      <c r="B39" s="260"/>
      <c r="C39" s="260"/>
      <c r="D39" s="260"/>
      <c r="E39" s="260"/>
      <c r="F39" s="260"/>
      <c r="G39" s="5">
        <v>32</v>
      </c>
      <c r="H39" s="32">
        <v>0</v>
      </c>
      <c r="I39" s="32">
        <v>0</v>
      </c>
      <c r="J39" s="32">
        <v>0</v>
      </c>
      <c r="K39" s="32">
        <v>0</v>
      </c>
    </row>
    <row r="40" spans="1:11" x14ac:dyDescent="0.2">
      <c r="A40" s="228" t="s">
        <v>106</v>
      </c>
      <c r="B40" s="228"/>
      <c r="C40" s="228"/>
      <c r="D40" s="228"/>
      <c r="E40" s="228"/>
      <c r="F40" s="228"/>
      <c r="G40" s="4">
        <v>33</v>
      </c>
      <c r="H40" s="33">
        <f>H36+H37</f>
        <v>94194068</v>
      </c>
      <c r="I40" s="33">
        <f>I36+I37</f>
        <v>26524405</v>
      </c>
      <c r="J40" s="33">
        <f>J36+J37</f>
        <v>126706113</v>
      </c>
      <c r="K40" s="33">
        <f>K36+K37</f>
        <v>61989691</v>
      </c>
    </row>
    <row r="41" spans="1:11" x14ac:dyDescent="0.2">
      <c r="A41" s="260" t="s">
        <v>107</v>
      </c>
      <c r="B41" s="260"/>
      <c r="C41" s="260"/>
      <c r="D41" s="260"/>
      <c r="E41" s="260"/>
      <c r="F41" s="260"/>
      <c r="G41" s="5">
        <v>34</v>
      </c>
      <c r="H41" s="32">
        <v>0</v>
      </c>
      <c r="I41" s="32">
        <v>0</v>
      </c>
      <c r="J41" s="32">
        <v>0</v>
      </c>
      <c r="K41" s="32">
        <v>0</v>
      </c>
    </row>
    <row r="42" spans="1:11" x14ac:dyDescent="0.2">
      <c r="A42" s="260" t="s">
        <v>108</v>
      </c>
      <c r="B42" s="260"/>
      <c r="C42" s="260"/>
      <c r="D42" s="260"/>
      <c r="E42" s="260"/>
      <c r="F42" s="260"/>
      <c r="G42" s="5">
        <v>35</v>
      </c>
      <c r="H42" s="32">
        <v>94194068</v>
      </c>
      <c r="I42" s="32">
        <v>26524405</v>
      </c>
      <c r="J42" s="32">
        <v>126706113</v>
      </c>
      <c r="K42" s="32">
        <v>61989691</v>
      </c>
    </row>
    <row r="43" spans="1:11" x14ac:dyDescent="0.2">
      <c r="A43" s="235" t="s">
        <v>17</v>
      </c>
      <c r="B43" s="235"/>
      <c r="C43" s="235"/>
      <c r="D43" s="235"/>
      <c r="E43" s="235"/>
      <c r="F43" s="235"/>
      <c r="G43" s="265"/>
      <c r="H43" s="265"/>
      <c r="I43" s="265"/>
      <c r="J43" s="253"/>
      <c r="K43" s="253"/>
    </row>
    <row r="44" spans="1:11" x14ac:dyDescent="0.2">
      <c r="A44" s="227" t="s">
        <v>109</v>
      </c>
      <c r="B44" s="227"/>
      <c r="C44" s="227"/>
      <c r="D44" s="227"/>
      <c r="E44" s="227"/>
      <c r="F44" s="227"/>
      <c r="G44" s="4">
        <v>36</v>
      </c>
      <c r="H44" s="33">
        <f>H40</f>
        <v>94194068</v>
      </c>
      <c r="I44" s="33">
        <f>I40</f>
        <v>26524405</v>
      </c>
      <c r="J44" s="33">
        <f>J40</f>
        <v>126706113</v>
      </c>
      <c r="K44" s="33">
        <f>K40</f>
        <v>61989691</v>
      </c>
    </row>
    <row r="45" spans="1:11" x14ac:dyDescent="0.2">
      <c r="A45" s="227" t="s">
        <v>235</v>
      </c>
      <c r="B45" s="227"/>
      <c r="C45" s="227"/>
      <c r="D45" s="227"/>
      <c r="E45" s="227"/>
      <c r="F45" s="227"/>
      <c r="G45" s="4">
        <v>37</v>
      </c>
      <c r="H45" s="34">
        <f>H46+H58</f>
        <v>4665002</v>
      </c>
      <c r="I45" s="34">
        <f>I46+I58</f>
        <v>4259333</v>
      </c>
      <c r="J45" s="34">
        <f>J46+J58</f>
        <v>121373140</v>
      </c>
      <c r="K45" s="34">
        <f>K46+K58</f>
        <v>44577022</v>
      </c>
    </row>
    <row r="46" spans="1:11" ht="26.45" customHeight="1" x14ac:dyDescent="0.2">
      <c r="A46" s="232" t="s">
        <v>236</v>
      </c>
      <c r="B46" s="232"/>
      <c r="C46" s="232"/>
      <c r="D46" s="232"/>
      <c r="E46" s="232"/>
      <c r="F46" s="232"/>
      <c r="G46" s="4">
        <v>38</v>
      </c>
      <c r="H46" s="34">
        <f>SUM(H47:H53)+H56+H57</f>
        <v>0</v>
      </c>
      <c r="I46" s="34">
        <f>SUM(I47:I53)+I56+I57</f>
        <v>0</v>
      </c>
      <c r="J46" s="34">
        <f>SUM(J47:J53)+J56+J57</f>
        <v>0</v>
      </c>
      <c r="K46" s="34">
        <f>SUM(K47:K53)+K56+K57</f>
        <v>0</v>
      </c>
    </row>
    <row r="47" spans="1:11" x14ac:dyDescent="0.2">
      <c r="A47" s="259" t="s">
        <v>110</v>
      </c>
      <c r="B47" s="259"/>
      <c r="C47" s="259"/>
      <c r="D47" s="259"/>
      <c r="E47" s="259"/>
      <c r="F47" s="259"/>
      <c r="G47" s="5">
        <v>39</v>
      </c>
      <c r="H47" s="32">
        <v>0</v>
      </c>
      <c r="I47" s="32">
        <v>0</v>
      </c>
      <c r="J47" s="32">
        <v>0</v>
      </c>
      <c r="K47" s="32">
        <v>0</v>
      </c>
    </row>
    <row r="48" spans="1:11" x14ac:dyDescent="0.2">
      <c r="A48" s="259" t="s">
        <v>111</v>
      </c>
      <c r="B48" s="259"/>
      <c r="C48" s="259"/>
      <c r="D48" s="259"/>
      <c r="E48" s="259"/>
      <c r="F48" s="259"/>
      <c r="G48" s="5">
        <v>40</v>
      </c>
      <c r="H48" s="32">
        <v>0</v>
      </c>
      <c r="I48" s="32">
        <v>0</v>
      </c>
      <c r="J48" s="32">
        <v>0</v>
      </c>
      <c r="K48" s="32">
        <v>0</v>
      </c>
    </row>
    <row r="49" spans="1:11" ht="24.6" customHeight="1" x14ac:dyDescent="0.2">
      <c r="A49" s="259" t="s">
        <v>232</v>
      </c>
      <c r="B49" s="259"/>
      <c r="C49" s="259"/>
      <c r="D49" s="259"/>
      <c r="E49" s="259"/>
      <c r="F49" s="259"/>
      <c r="G49" s="5">
        <v>41</v>
      </c>
      <c r="H49" s="32">
        <v>0</v>
      </c>
      <c r="I49" s="32">
        <v>0</v>
      </c>
      <c r="J49" s="32">
        <v>0</v>
      </c>
      <c r="K49" s="32">
        <v>0</v>
      </c>
    </row>
    <row r="50" spans="1:11" x14ac:dyDescent="0.2">
      <c r="A50" s="259" t="s">
        <v>112</v>
      </c>
      <c r="B50" s="259"/>
      <c r="C50" s="259"/>
      <c r="D50" s="259"/>
      <c r="E50" s="259"/>
      <c r="F50" s="259"/>
      <c r="G50" s="5">
        <v>42</v>
      </c>
      <c r="H50" s="32">
        <v>0</v>
      </c>
      <c r="I50" s="32">
        <v>0</v>
      </c>
      <c r="J50" s="32">
        <v>0</v>
      </c>
      <c r="K50" s="32">
        <v>0</v>
      </c>
    </row>
    <row r="51" spans="1:11" ht="27.6" customHeight="1" x14ac:dyDescent="0.2">
      <c r="A51" s="259" t="s">
        <v>233</v>
      </c>
      <c r="B51" s="259"/>
      <c r="C51" s="259"/>
      <c r="D51" s="259"/>
      <c r="E51" s="259"/>
      <c r="F51" s="259"/>
      <c r="G51" s="5">
        <v>43</v>
      </c>
      <c r="H51" s="32">
        <v>0</v>
      </c>
      <c r="I51" s="32">
        <v>0</v>
      </c>
      <c r="J51" s="32">
        <v>0</v>
      </c>
      <c r="K51" s="32">
        <v>0</v>
      </c>
    </row>
    <row r="52" spans="1:11" ht="25.15" customHeight="1" x14ac:dyDescent="0.2">
      <c r="A52" s="259" t="s">
        <v>113</v>
      </c>
      <c r="B52" s="259"/>
      <c r="C52" s="259"/>
      <c r="D52" s="259"/>
      <c r="E52" s="259"/>
      <c r="F52" s="259"/>
      <c r="G52" s="5">
        <v>44</v>
      </c>
      <c r="H52" s="32">
        <v>0</v>
      </c>
      <c r="I52" s="32">
        <v>0</v>
      </c>
      <c r="J52" s="32">
        <v>0</v>
      </c>
      <c r="K52" s="32">
        <v>0</v>
      </c>
    </row>
    <row r="53" spans="1:11" x14ac:dyDescent="0.2">
      <c r="A53" s="229" t="s">
        <v>114</v>
      </c>
      <c r="B53" s="229"/>
      <c r="C53" s="229"/>
      <c r="D53" s="229"/>
      <c r="E53" s="229"/>
      <c r="F53" s="229"/>
      <c r="G53" s="5">
        <v>45</v>
      </c>
      <c r="H53" s="32">
        <v>0</v>
      </c>
      <c r="I53" s="32">
        <v>0</v>
      </c>
      <c r="J53" s="32">
        <v>0</v>
      </c>
      <c r="K53" s="32">
        <v>0</v>
      </c>
    </row>
    <row r="54" spans="1:11" ht="12.75" customHeight="1" x14ac:dyDescent="0.2">
      <c r="A54" s="229" t="s">
        <v>115</v>
      </c>
      <c r="B54" s="229"/>
      <c r="C54" s="229"/>
      <c r="D54" s="229"/>
      <c r="E54" s="229"/>
      <c r="F54" s="229"/>
      <c r="G54" s="5">
        <v>46</v>
      </c>
      <c r="H54" s="32">
        <v>0</v>
      </c>
      <c r="I54" s="32">
        <v>0</v>
      </c>
      <c r="J54" s="32">
        <v>0</v>
      </c>
      <c r="K54" s="32">
        <v>0</v>
      </c>
    </row>
    <row r="55" spans="1:11" ht="12.75" customHeight="1" x14ac:dyDescent="0.2">
      <c r="A55" s="229" t="s">
        <v>116</v>
      </c>
      <c r="B55" s="229"/>
      <c r="C55" s="229"/>
      <c r="D55" s="229"/>
      <c r="E55" s="229"/>
      <c r="F55" s="229"/>
      <c r="G55" s="5">
        <v>47</v>
      </c>
      <c r="H55" s="32">
        <v>0</v>
      </c>
      <c r="I55" s="32">
        <v>0</v>
      </c>
      <c r="J55" s="32">
        <v>0</v>
      </c>
      <c r="K55" s="32">
        <v>0</v>
      </c>
    </row>
    <row r="56" spans="1:11" ht="12.75" customHeight="1" x14ac:dyDescent="0.2">
      <c r="A56" s="229" t="s">
        <v>117</v>
      </c>
      <c r="B56" s="229"/>
      <c r="C56" s="229"/>
      <c r="D56" s="229"/>
      <c r="E56" s="229"/>
      <c r="F56" s="229"/>
      <c r="G56" s="5">
        <v>48</v>
      </c>
      <c r="H56" s="32">
        <v>0</v>
      </c>
      <c r="I56" s="32">
        <v>0</v>
      </c>
      <c r="J56" s="32">
        <v>0</v>
      </c>
      <c r="K56" s="32">
        <v>0</v>
      </c>
    </row>
    <row r="57" spans="1:11" ht="13.9" customHeight="1" x14ac:dyDescent="0.2">
      <c r="A57" s="229" t="s">
        <v>234</v>
      </c>
      <c r="B57" s="229"/>
      <c r="C57" s="229"/>
      <c r="D57" s="229"/>
      <c r="E57" s="229"/>
      <c r="F57" s="229"/>
      <c r="G57" s="5">
        <v>49</v>
      </c>
      <c r="H57" s="32">
        <v>0</v>
      </c>
      <c r="I57" s="32">
        <v>0</v>
      </c>
      <c r="J57" s="32">
        <v>0</v>
      </c>
      <c r="K57" s="32">
        <v>0</v>
      </c>
    </row>
    <row r="58" spans="1:11" ht="23.45" customHeight="1" x14ac:dyDescent="0.2">
      <c r="A58" s="232" t="s">
        <v>237</v>
      </c>
      <c r="B58" s="232"/>
      <c r="C58" s="232"/>
      <c r="D58" s="232"/>
      <c r="E58" s="232"/>
      <c r="F58" s="232"/>
      <c r="G58" s="4">
        <v>50</v>
      </c>
      <c r="H58" s="34">
        <f>SUM(H59:H66)</f>
        <v>4665002</v>
      </c>
      <c r="I58" s="34">
        <f>SUM(I59:I66)</f>
        <v>4259333</v>
      </c>
      <c r="J58" s="34">
        <f>SUM(J59:J66)</f>
        <v>121373140</v>
      </c>
      <c r="K58" s="34">
        <f>SUM(K59:K66)</f>
        <v>44577022</v>
      </c>
    </row>
    <row r="59" spans="1:11" ht="12.75" customHeight="1" x14ac:dyDescent="0.2">
      <c r="A59" s="229" t="s">
        <v>118</v>
      </c>
      <c r="B59" s="229"/>
      <c r="C59" s="229"/>
      <c r="D59" s="229"/>
      <c r="E59" s="229"/>
      <c r="F59" s="229"/>
      <c r="G59" s="5">
        <v>51</v>
      </c>
      <c r="H59" s="32">
        <v>0</v>
      </c>
      <c r="I59" s="32">
        <v>0</v>
      </c>
      <c r="J59" s="32">
        <v>0</v>
      </c>
      <c r="K59" s="32">
        <v>0</v>
      </c>
    </row>
    <row r="60" spans="1:11" ht="12.75" customHeight="1" x14ac:dyDescent="0.2">
      <c r="A60" s="229" t="s">
        <v>119</v>
      </c>
      <c r="B60" s="229"/>
      <c r="C60" s="229"/>
      <c r="D60" s="229"/>
      <c r="E60" s="229"/>
      <c r="F60" s="229"/>
      <c r="G60" s="5">
        <v>52</v>
      </c>
      <c r="H60" s="32">
        <v>0</v>
      </c>
      <c r="I60" s="32">
        <v>0</v>
      </c>
      <c r="J60" s="32">
        <v>0</v>
      </c>
      <c r="K60" s="32">
        <v>0</v>
      </c>
    </row>
    <row r="61" spans="1:11" ht="12.75" customHeight="1" x14ac:dyDescent="0.2">
      <c r="A61" s="229" t="s">
        <v>120</v>
      </c>
      <c r="B61" s="229"/>
      <c r="C61" s="229"/>
      <c r="D61" s="229"/>
      <c r="E61" s="229"/>
      <c r="F61" s="229"/>
      <c r="G61" s="5">
        <v>53</v>
      </c>
      <c r="H61" s="32">
        <v>0</v>
      </c>
      <c r="I61" s="32">
        <v>0</v>
      </c>
      <c r="J61" s="32">
        <v>0</v>
      </c>
      <c r="K61" s="32">
        <v>0</v>
      </c>
    </row>
    <row r="62" spans="1:11" ht="12.75" customHeight="1" x14ac:dyDescent="0.2">
      <c r="A62" s="229" t="s">
        <v>121</v>
      </c>
      <c r="B62" s="229"/>
      <c r="C62" s="229"/>
      <c r="D62" s="229"/>
      <c r="E62" s="229"/>
      <c r="F62" s="229"/>
      <c r="G62" s="5">
        <v>54</v>
      </c>
      <c r="H62" s="32">
        <v>0</v>
      </c>
      <c r="I62" s="32">
        <v>0</v>
      </c>
      <c r="J62" s="32">
        <v>0</v>
      </c>
      <c r="K62" s="32">
        <v>0</v>
      </c>
    </row>
    <row r="63" spans="1:11" ht="12.75" customHeight="1" x14ac:dyDescent="0.2">
      <c r="A63" s="229" t="s">
        <v>122</v>
      </c>
      <c r="B63" s="229"/>
      <c r="C63" s="229"/>
      <c r="D63" s="229"/>
      <c r="E63" s="229"/>
      <c r="F63" s="229"/>
      <c r="G63" s="5">
        <v>55</v>
      </c>
      <c r="H63" s="32">
        <v>5594876</v>
      </c>
      <c r="I63" s="32">
        <v>5194309</v>
      </c>
      <c r="J63" s="32">
        <v>148016024</v>
      </c>
      <c r="K63" s="32">
        <v>54362222</v>
      </c>
    </row>
    <row r="64" spans="1:11" ht="12.75" customHeight="1" x14ac:dyDescent="0.2">
      <c r="A64" s="229" t="s">
        <v>112</v>
      </c>
      <c r="B64" s="229"/>
      <c r="C64" s="229"/>
      <c r="D64" s="229"/>
      <c r="E64" s="229"/>
      <c r="F64" s="229"/>
      <c r="G64" s="5">
        <v>56</v>
      </c>
      <c r="H64" s="32">
        <v>0</v>
      </c>
      <c r="I64" s="32">
        <v>0</v>
      </c>
      <c r="J64" s="32">
        <v>0</v>
      </c>
      <c r="K64" s="32">
        <v>0</v>
      </c>
    </row>
    <row r="65" spans="1:11" ht="25.15" customHeight="1" x14ac:dyDescent="0.2">
      <c r="A65" s="229" t="s">
        <v>123</v>
      </c>
      <c r="B65" s="229"/>
      <c r="C65" s="229"/>
      <c r="D65" s="229"/>
      <c r="E65" s="229"/>
      <c r="F65" s="229"/>
      <c r="G65" s="5">
        <v>57</v>
      </c>
      <c r="H65" s="32">
        <v>0</v>
      </c>
      <c r="I65" s="32">
        <v>0</v>
      </c>
      <c r="J65" s="32">
        <v>0</v>
      </c>
      <c r="K65" s="32">
        <v>0</v>
      </c>
    </row>
    <row r="66" spans="1:11" ht="24" customHeight="1" x14ac:dyDescent="0.2">
      <c r="A66" s="229" t="s">
        <v>124</v>
      </c>
      <c r="B66" s="229"/>
      <c r="C66" s="229"/>
      <c r="D66" s="229"/>
      <c r="E66" s="229"/>
      <c r="F66" s="229"/>
      <c r="G66" s="5">
        <v>58</v>
      </c>
      <c r="H66" s="32">
        <v>-929874</v>
      </c>
      <c r="I66" s="32">
        <v>-934976</v>
      </c>
      <c r="J66" s="32">
        <v>-26642884</v>
      </c>
      <c r="K66" s="32">
        <v>-9785200</v>
      </c>
    </row>
    <row r="67" spans="1:11" ht="12.75" customHeight="1" x14ac:dyDescent="0.2">
      <c r="A67" s="232" t="s">
        <v>238</v>
      </c>
      <c r="B67" s="232"/>
      <c r="C67" s="232"/>
      <c r="D67" s="232"/>
      <c r="E67" s="232"/>
      <c r="F67" s="232"/>
      <c r="G67" s="4">
        <v>59</v>
      </c>
      <c r="H67" s="34">
        <f>H44+H45</f>
        <v>98859070</v>
      </c>
      <c r="I67" s="34">
        <f>I44+I45</f>
        <v>30783738</v>
      </c>
      <c r="J67" s="34">
        <f>J44+J45</f>
        <v>248079253</v>
      </c>
      <c r="K67" s="34">
        <f>K44+K45</f>
        <v>106566713</v>
      </c>
    </row>
    <row r="68" spans="1:11" ht="12.75" customHeight="1" x14ac:dyDescent="0.2">
      <c r="A68" s="234" t="s">
        <v>125</v>
      </c>
      <c r="B68" s="234"/>
      <c r="C68" s="234"/>
      <c r="D68" s="234"/>
      <c r="E68" s="234"/>
      <c r="F68" s="234"/>
      <c r="G68" s="5">
        <v>60</v>
      </c>
      <c r="H68" s="32">
        <v>0</v>
      </c>
      <c r="I68" s="32">
        <v>0</v>
      </c>
      <c r="J68" s="32">
        <v>0</v>
      </c>
      <c r="K68" s="32">
        <v>0</v>
      </c>
    </row>
    <row r="69" spans="1:11" x14ac:dyDescent="0.2">
      <c r="A69" s="261" t="s">
        <v>126</v>
      </c>
      <c r="B69" s="261"/>
      <c r="C69" s="261"/>
      <c r="D69" s="261"/>
      <c r="E69" s="261"/>
      <c r="F69" s="261"/>
      <c r="G69" s="5">
        <v>61</v>
      </c>
      <c r="H69" s="32">
        <v>98859070</v>
      </c>
      <c r="I69" s="32">
        <v>30783738</v>
      </c>
      <c r="J69" s="32">
        <v>248079253</v>
      </c>
      <c r="K69" s="32">
        <v>106566713</v>
      </c>
    </row>
  </sheetData>
  <sheetProtection algorithmName="SHA-512" hashValue="YnMPsgiDZvUqPrTFR6D1taVvQKXtnDqKejvKEFHOsUM3V17oE28k0wynPau1zp8+D5mXUtwQ5bcocQLQ7MNg/A==" saltValue="fFVGhU9SUoxAJVslz38z0Q==" spinCount="100000" sheet="1" objects="1" scenarios="1"/>
  <mergeCells count="71">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 ref="A45:F45"/>
    <mergeCell ref="A46:F46"/>
    <mergeCell ref="A26:F26"/>
    <mergeCell ref="A27:F27"/>
    <mergeCell ref="A28:F28"/>
    <mergeCell ref="A29:F29"/>
    <mergeCell ref="A41:F41"/>
    <mergeCell ref="A40:F40"/>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formula1>0</formula1>
    </dataValidation>
    <dataValidation operator="greaterThanOrEqual" allowBlank="1" showInputMessage="1" showErrorMessage="1" errorTitle="Nedopušten upis" error="Dopušten je upis samo pozitivnih cjelobrojnih vrijednosti ili nule." sqref="H41:K42"/>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view="pageBreakPreview" topLeftCell="A40" zoomScale="110" zoomScaleNormal="100" workbookViewId="0">
      <selection activeCell="H61" sqref="H61:I62"/>
    </sheetView>
  </sheetViews>
  <sheetFormatPr defaultRowHeight="12.75" x14ac:dyDescent="0.2"/>
  <cols>
    <col min="1" max="7" width="9.140625" style="6"/>
    <col min="8" max="8" width="9.85546875" style="30" customWidth="1"/>
    <col min="9" max="9" width="12" style="30"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58" t="s">
        <v>180</v>
      </c>
      <c r="B1" s="274"/>
      <c r="C1" s="274"/>
      <c r="D1" s="274"/>
      <c r="E1" s="274"/>
      <c r="F1" s="274"/>
      <c r="G1" s="274"/>
      <c r="H1" s="274"/>
    </row>
    <row r="2" spans="1:9" ht="12.75" customHeight="1" x14ac:dyDescent="0.2">
      <c r="A2" s="257" t="s">
        <v>306</v>
      </c>
      <c r="B2" s="240"/>
      <c r="C2" s="240"/>
      <c r="D2" s="240"/>
      <c r="E2" s="240"/>
      <c r="F2" s="240"/>
      <c r="G2" s="240"/>
      <c r="H2" s="240"/>
    </row>
    <row r="3" spans="1:9" x14ac:dyDescent="0.2">
      <c r="A3" s="278" t="s">
        <v>12</v>
      </c>
      <c r="B3" s="279"/>
      <c r="C3" s="279"/>
      <c r="D3" s="279"/>
      <c r="E3" s="279"/>
      <c r="F3" s="279"/>
      <c r="G3" s="279"/>
      <c r="H3" s="279"/>
      <c r="I3" s="250"/>
    </row>
    <row r="4" spans="1:9" ht="12.75" customHeight="1" x14ac:dyDescent="0.2">
      <c r="A4" s="285" t="s">
        <v>307</v>
      </c>
      <c r="B4" s="246"/>
      <c r="C4" s="246"/>
      <c r="D4" s="246"/>
      <c r="E4" s="246"/>
      <c r="F4" s="246"/>
      <c r="G4" s="246"/>
      <c r="H4" s="246"/>
      <c r="I4" s="247"/>
    </row>
    <row r="5" spans="1:9" ht="45.75" thickBot="1" x14ac:dyDescent="0.25">
      <c r="A5" s="275" t="s">
        <v>2</v>
      </c>
      <c r="B5" s="276"/>
      <c r="C5" s="276"/>
      <c r="D5" s="276"/>
      <c r="E5" s="276"/>
      <c r="F5" s="277"/>
      <c r="G5" s="8" t="s">
        <v>6</v>
      </c>
      <c r="H5" s="35" t="s">
        <v>229</v>
      </c>
      <c r="I5" s="35" t="s">
        <v>224</v>
      </c>
    </row>
    <row r="6" spans="1:9" x14ac:dyDescent="0.2">
      <c r="A6" s="280">
        <v>1</v>
      </c>
      <c r="B6" s="281"/>
      <c r="C6" s="281"/>
      <c r="D6" s="281"/>
      <c r="E6" s="281"/>
      <c r="F6" s="282"/>
      <c r="G6" s="9">
        <v>2</v>
      </c>
      <c r="H6" s="36" t="s">
        <v>7</v>
      </c>
      <c r="I6" s="36" t="s">
        <v>8</v>
      </c>
    </row>
    <row r="7" spans="1:9" x14ac:dyDescent="0.2">
      <c r="A7" s="272" t="s">
        <v>134</v>
      </c>
      <c r="B7" s="273"/>
      <c r="C7" s="273"/>
      <c r="D7" s="273"/>
      <c r="E7" s="273"/>
      <c r="F7" s="273"/>
      <c r="G7" s="273"/>
      <c r="H7" s="273"/>
      <c r="I7" s="273"/>
    </row>
    <row r="8" spans="1:9" x14ac:dyDescent="0.2">
      <c r="A8" s="271" t="s">
        <v>127</v>
      </c>
      <c r="B8" s="271"/>
      <c r="C8" s="271"/>
      <c r="D8" s="271"/>
      <c r="E8" s="271"/>
      <c r="F8" s="271"/>
      <c r="G8" s="10">
        <v>1</v>
      </c>
      <c r="H8" s="37">
        <v>0</v>
      </c>
      <c r="I8" s="37">
        <v>0</v>
      </c>
    </row>
    <row r="9" spans="1:9" x14ac:dyDescent="0.2">
      <c r="A9" s="269" t="s">
        <v>128</v>
      </c>
      <c r="B9" s="269"/>
      <c r="C9" s="269"/>
      <c r="D9" s="269"/>
      <c r="E9" s="269"/>
      <c r="F9" s="269"/>
      <c r="G9" s="11">
        <v>2</v>
      </c>
      <c r="H9" s="37">
        <v>0</v>
      </c>
      <c r="I9" s="37">
        <v>0</v>
      </c>
    </row>
    <row r="10" spans="1:9" x14ac:dyDescent="0.2">
      <c r="A10" s="269" t="s">
        <v>129</v>
      </c>
      <c r="B10" s="269"/>
      <c r="C10" s="269"/>
      <c r="D10" s="269"/>
      <c r="E10" s="269"/>
      <c r="F10" s="269"/>
      <c r="G10" s="11">
        <v>3</v>
      </c>
      <c r="H10" s="37">
        <v>0</v>
      </c>
      <c r="I10" s="37">
        <v>0</v>
      </c>
    </row>
    <row r="11" spans="1:9" x14ac:dyDescent="0.2">
      <c r="A11" s="269" t="s">
        <v>130</v>
      </c>
      <c r="B11" s="269"/>
      <c r="C11" s="269"/>
      <c r="D11" s="269"/>
      <c r="E11" s="269"/>
      <c r="F11" s="269"/>
      <c r="G11" s="11">
        <v>4</v>
      </c>
      <c r="H11" s="37">
        <v>0</v>
      </c>
      <c r="I11" s="37">
        <v>0</v>
      </c>
    </row>
    <row r="12" spans="1:9" x14ac:dyDescent="0.2">
      <c r="A12" s="269" t="s">
        <v>131</v>
      </c>
      <c r="B12" s="269"/>
      <c r="C12" s="269"/>
      <c r="D12" s="269"/>
      <c r="E12" s="269"/>
      <c r="F12" s="269"/>
      <c r="G12" s="11">
        <v>5</v>
      </c>
      <c r="H12" s="37">
        <v>0</v>
      </c>
      <c r="I12" s="37">
        <v>0</v>
      </c>
    </row>
    <row r="13" spans="1:9" ht="22.5" customHeight="1" x14ac:dyDescent="0.2">
      <c r="A13" s="269" t="s">
        <v>151</v>
      </c>
      <c r="B13" s="269"/>
      <c r="C13" s="269"/>
      <c r="D13" s="269"/>
      <c r="E13" s="269"/>
      <c r="F13" s="269"/>
      <c r="G13" s="11">
        <v>6</v>
      </c>
      <c r="H13" s="37">
        <v>0</v>
      </c>
      <c r="I13" s="37">
        <v>0</v>
      </c>
    </row>
    <row r="14" spans="1:9" x14ac:dyDescent="0.2">
      <c r="A14" s="269" t="s">
        <v>132</v>
      </c>
      <c r="B14" s="269"/>
      <c r="C14" s="269"/>
      <c r="D14" s="269"/>
      <c r="E14" s="269"/>
      <c r="F14" s="269"/>
      <c r="G14" s="11">
        <v>7</v>
      </c>
      <c r="H14" s="37">
        <v>0</v>
      </c>
      <c r="I14" s="37">
        <v>0</v>
      </c>
    </row>
    <row r="15" spans="1:9" x14ac:dyDescent="0.2">
      <c r="A15" s="270" t="s">
        <v>133</v>
      </c>
      <c r="B15" s="270"/>
      <c r="C15" s="270"/>
      <c r="D15" s="270"/>
      <c r="E15" s="270"/>
      <c r="F15" s="270"/>
      <c r="G15" s="12">
        <v>8</v>
      </c>
      <c r="H15" s="37">
        <v>0</v>
      </c>
      <c r="I15" s="37">
        <v>0</v>
      </c>
    </row>
    <row r="16" spans="1:9" x14ac:dyDescent="0.2">
      <c r="A16" s="272" t="s">
        <v>135</v>
      </c>
      <c r="B16" s="273"/>
      <c r="C16" s="273"/>
      <c r="D16" s="273"/>
      <c r="E16" s="273"/>
      <c r="F16" s="273"/>
      <c r="G16" s="273"/>
      <c r="H16" s="273"/>
      <c r="I16" s="273"/>
    </row>
    <row r="17" spans="1:9" x14ac:dyDescent="0.2">
      <c r="A17" s="271" t="s">
        <v>136</v>
      </c>
      <c r="B17" s="271"/>
      <c r="C17" s="271"/>
      <c r="D17" s="271"/>
      <c r="E17" s="271"/>
      <c r="F17" s="271"/>
      <c r="G17" s="10">
        <v>9</v>
      </c>
      <c r="H17" s="37">
        <v>115656045</v>
      </c>
      <c r="I17" s="37">
        <v>156285423</v>
      </c>
    </row>
    <row r="18" spans="1:9" x14ac:dyDescent="0.2">
      <c r="A18" s="269" t="s">
        <v>137</v>
      </c>
      <c r="B18" s="269"/>
      <c r="C18" s="269"/>
      <c r="D18" s="269"/>
      <c r="E18" s="269"/>
      <c r="F18" s="269"/>
      <c r="G18" s="11"/>
      <c r="H18" s="37">
        <v>0</v>
      </c>
      <c r="I18" s="37">
        <v>0</v>
      </c>
    </row>
    <row r="19" spans="1:9" x14ac:dyDescent="0.2">
      <c r="A19" s="269" t="s">
        <v>138</v>
      </c>
      <c r="B19" s="269"/>
      <c r="C19" s="269"/>
      <c r="D19" s="269"/>
      <c r="E19" s="269"/>
      <c r="F19" s="269"/>
      <c r="G19" s="11">
        <v>10</v>
      </c>
      <c r="H19" s="37">
        <v>19524747</v>
      </c>
      <c r="I19" s="37">
        <v>17848691</v>
      </c>
    </row>
    <row r="20" spans="1:9" x14ac:dyDescent="0.2">
      <c r="A20" s="269" t="s">
        <v>139</v>
      </c>
      <c r="B20" s="269"/>
      <c r="C20" s="269"/>
      <c r="D20" s="269"/>
      <c r="E20" s="269"/>
      <c r="F20" s="269"/>
      <c r="G20" s="11">
        <v>11</v>
      </c>
      <c r="H20" s="37">
        <v>23029332</v>
      </c>
      <c r="I20" s="37">
        <v>25001625</v>
      </c>
    </row>
    <row r="21" spans="1:9" ht="23.25" customHeight="1" x14ac:dyDescent="0.2">
      <c r="A21" s="269" t="s">
        <v>140</v>
      </c>
      <c r="B21" s="269"/>
      <c r="C21" s="269"/>
      <c r="D21" s="269"/>
      <c r="E21" s="269"/>
      <c r="F21" s="269"/>
      <c r="G21" s="11">
        <v>12</v>
      </c>
      <c r="H21" s="37">
        <v>-17628749</v>
      </c>
      <c r="I21" s="37">
        <v>-43722143</v>
      </c>
    </row>
    <row r="22" spans="1:9" x14ac:dyDescent="0.2">
      <c r="A22" s="269" t="s">
        <v>141</v>
      </c>
      <c r="B22" s="269"/>
      <c r="C22" s="269"/>
      <c r="D22" s="269"/>
      <c r="E22" s="269"/>
      <c r="F22" s="269"/>
      <c r="G22" s="11">
        <v>13</v>
      </c>
      <c r="H22" s="37">
        <v>0</v>
      </c>
      <c r="I22" s="37">
        <v>0</v>
      </c>
    </row>
    <row r="23" spans="1:9" x14ac:dyDescent="0.2">
      <c r="A23" s="269" t="s">
        <v>142</v>
      </c>
      <c r="B23" s="269"/>
      <c r="C23" s="269"/>
      <c r="D23" s="269"/>
      <c r="E23" s="269"/>
      <c r="F23" s="269"/>
      <c r="G23" s="11">
        <v>14</v>
      </c>
      <c r="H23" s="37">
        <v>0</v>
      </c>
      <c r="I23" s="37">
        <v>0</v>
      </c>
    </row>
    <row r="24" spans="1:9" x14ac:dyDescent="0.2">
      <c r="A24" s="272" t="s">
        <v>143</v>
      </c>
      <c r="B24" s="273"/>
      <c r="C24" s="273"/>
      <c r="D24" s="273"/>
      <c r="E24" s="273"/>
      <c r="F24" s="273"/>
      <c r="G24" s="273"/>
      <c r="H24" s="273"/>
      <c r="I24" s="273"/>
    </row>
    <row r="25" spans="1:9" x14ac:dyDescent="0.2">
      <c r="A25" s="271" t="s">
        <v>144</v>
      </c>
      <c r="B25" s="271"/>
      <c r="C25" s="271"/>
      <c r="D25" s="271"/>
      <c r="E25" s="271"/>
      <c r="F25" s="271"/>
      <c r="G25" s="10">
        <v>15</v>
      </c>
      <c r="H25" s="37">
        <v>-740024823</v>
      </c>
      <c r="I25" s="37">
        <v>809261075</v>
      </c>
    </row>
    <row r="26" spans="1:9" x14ac:dyDescent="0.2">
      <c r="A26" s="269" t="s">
        <v>145</v>
      </c>
      <c r="B26" s="269"/>
      <c r="C26" s="269"/>
      <c r="D26" s="269"/>
      <c r="E26" s="269"/>
      <c r="F26" s="269"/>
      <c r="G26" s="11">
        <v>16</v>
      </c>
      <c r="H26" s="37">
        <v>233911985</v>
      </c>
      <c r="I26" s="37">
        <v>-227182407</v>
      </c>
    </row>
    <row r="27" spans="1:9" x14ac:dyDescent="0.2">
      <c r="A27" s="269" t="s">
        <v>146</v>
      </c>
      <c r="B27" s="269"/>
      <c r="C27" s="269"/>
      <c r="D27" s="269"/>
      <c r="E27" s="269"/>
      <c r="F27" s="269"/>
      <c r="G27" s="11">
        <v>17</v>
      </c>
      <c r="H27" s="37">
        <v>-856309264</v>
      </c>
      <c r="I27" s="37">
        <v>-481935146</v>
      </c>
    </row>
    <row r="28" spans="1:9" ht="25.5" customHeight="1" x14ac:dyDescent="0.2">
      <c r="A28" s="269" t="s">
        <v>147</v>
      </c>
      <c r="B28" s="269"/>
      <c r="C28" s="269"/>
      <c r="D28" s="269"/>
      <c r="E28" s="269"/>
      <c r="F28" s="269"/>
      <c r="G28" s="11">
        <v>18</v>
      </c>
      <c r="H28" s="37">
        <v>-362913540</v>
      </c>
      <c r="I28" s="37">
        <v>-2412358025</v>
      </c>
    </row>
    <row r="29" spans="1:9" ht="23.25" customHeight="1" x14ac:dyDescent="0.2">
      <c r="A29" s="269" t="s">
        <v>148</v>
      </c>
      <c r="B29" s="269"/>
      <c r="C29" s="269"/>
      <c r="D29" s="269"/>
      <c r="E29" s="269"/>
      <c r="F29" s="269"/>
      <c r="G29" s="11">
        <v>19</v>
      </c>
      <c r="H29" s="37">
        <v>74520781</v>
      </c>
      <c r="I29" s="37">
        <v>184714452</v>
      </c>
    </row>
    <row r="30" spans="1:9" ht="27.75" customHeight="1" x14ac:dyDescent="0.2">
      <c r="A30" s="269" t="s">
        <v>149</v>
      </c>
      <c r="B30" s="269"/>
      <c r="C30" s="269"/>
      <c r="D30" s="269"/>
      <c r="E30" s="269"/>
      <c r="F30" s="269"/>
      <c r="G30" s="11">
        <v>20</v>
      </c>
      <c r="H30" s="37">
        <v>0</v>
      </c>
      <c r="I30" s="37">
        <v>-62994856</v>
      </c>
    </row>
    <row r="31" spans="1:9" ht="27.75" customHeight="1" x14ac:dyDescent="0.2">
      <c r="A31" s="269" t="s">
        <v>150</v>
      </c>
      <c r="B31" s="269"/>
      <c r="C31" s="269"/>
      <c r="D31" s="269"/>
      <c r="E31" s="269"/>
      <c r="F31" s="269"/>
      <c r="G31" s="11">
        <v>21</v>
      </c>
      <c r="H31" s="37">
        <v>0</v>
      </c>
      <c r="I31" s="37">
        <v>0</v>
      </c>
    </row>
    <row r="32" spans="1:9" ht="29.25" customHeight="1" x14ac:dyDescent="0.2">
      <c r="A32" s="269" t="s">
        <v>152</v>
      </c>
      <c r="B32" s="269"/>
      <c r="C32" s="269"/>
      <c r="D32" s="269"/>
      <c r="E32" s="269"/>
      <c r="F32" s="269"/>
      <c r="G32" s="11">
        <v>22</v>
      </c>
      <c r="H32" s="37">
        <v>92522651</v>
      </c>
      <c r="I32" s="37">
        <v>59880392</v>
      </c>
    </row>
    <row r="33" spans="1:9" x14ac:dyDescent="0.2">
      <c r="A33" s="269" t="s">
        <v>153</v>
      </c>
      <c r="B33" s="269"/>
      <c r="C33" s="269"/>
      <c r="D33" s="269"/>
      <c r="E33" s="269"/>
      <c r="F33" s="269"/>
      <c r="G33" s="11">
        <v>23</v>
      </c>
      <c r="H33" s="37">
        <v>-216714369</v>
      </c>
      <c r="I33" s="37">
        <v>-80667962</v>
      </c>
    </row>
    <row r="34" spans="1:9" x14ac:dyDescent="0.2">
      <c r="A34" s="269" t="s">
        <v>154</v>
      </c>
      <c r="B34" s="269"/>
      <c r="C34" s="269"/>
      <c r="D34" s="269"/>
      <c r="E34" s="269"/>
      <c r="F34" s="269"/>
      <c r="G34" s="11">
        <v>24</v>
      </c>
      <c r="H34" s="37">
        <v>137578989</v>
      </c>
      <c r="I34" s="37">
        <v>-175998705</v>
      </c>
    </row>
    <row r="35" spans="1:9" x14ac:dyDescent="0.2">
      <c r="A35" s="269" t="s">
        <v>155</v>
      </c>
      <c r="B35" s="269"/>
      <c r="C35" s="269"/>
      <c r="D35" s="269"/>
      <c r="E35" s="269"/>
      <c r="F35" s="269"/>
      <c r="G35" s="11">
        <v>25</v>
      </c>
      <c r="H35" s="37">
        <v>1363567719</v>
      </c>
      <c r="I35" s="37">
        <v>1332043188</v>
      </c>
    </row>
    <row r="36" spans="1:9" x14ac:dyDescent="0.2">
      <c r="A36" s="269" t="s">
        <v>156</v>
      </c>
      <c r="B36" s="269"/>
      <c r="C36" s="269"/>
      <c r="D36" s="269"/>
      <c r="E36" s="269"/>
      <c r="F36" s="269"/>
      <c r="G36" s="11">
        <v>26</v>
      </c>
      <c r="H36" s="37">
        <v>172105286</v>
      </c>
      <c r="I36" s="37">
        <v>1715534205</v>
      </c>
    </row>
    <row r="37" spans="1:9" x14ac:dyDescent="0.2">
      <c r="A37" s="269" t="s">
        <v>157</v>
      </c>
      <c r="B37" s="269"/>
      <c r="C37" s="269"/>
      <c r="D37" s="269"/>
      <c r="E37" s="269"/>
      <c r="F37" s="269"/>
      <c r="G37" s="11">
        <v>27</v>
      </c>
      <c r="H37" s="37">
        <v>-194549637</v>
      </c>
      <c r="I37" s="37">
        <v>-1031597800</v>
      </c>
    </row>
    <row r="38" spans="1:9" x14ac:dyDescent="0.2">
      <c r="A38" s="269" t="s">
        <v>158</v>
      </c>
      <c r="B38" s="269"/>
      <c r="C38" s="269"/>
      <c r="D38" s="269"/>
      <c r="E38" s="269"/>
      <c r="F38" s="269"/>
      <c r="G38" s="11">
        <v>28</v>
      </c>
      <c r="H38" s="37">
        <v>-29846</v>
      </c>
      <c r="I38" s="37">
        <v>-535316</v>
      </c>
    </row>
    <row r="39" spans="1:9" x14ac:dyDescent="0.2">
      <c r="A39" s="269" t="s">
        <v>159</v>
      </c>
      <c r="B39" s="269"/>
      <c r="C39" s="269"/>
      <c r="D39" s="269"/>
      <c r="E39" s="269"/>
      <c r="F39" s="269"/>
      <c r="G39" s="11">
        <v>29</v>
      </c>
      <c r="H39" s="37">
        <v>-112963722</v>
      </c>
      <c r="I39" s="37">
        <v>313810739</v>
      </c>
    </row>
    <row r="40" spans="1:9" x14ac:dyDescent="0.2">
      <c r="A40" s="269" t="s">
        <v>160</v>
      </c>
      <c r="B40" s="269"/>
      <c r="C40" s="269"/>
      <c r="D40" s="269"/>
      <c r="E40" s="269"/>
      <c r="F40" s="269"/>
      <c r="G40" s="11">
        <v>30</v>
      </c>
      <c r="H40" s="37">
        <v>0</v>
      </c>
      <c r="I40" s="37">
        <v>0</v>
      </c>
    </row>
    <row r="41" spans="1:9" x14ac:dyDescent="0.2">
      <c r="A41" s="269" t="s">
        <v>161</v>
      </c>
      <c r="B41" s="269"/>
      <c r="C41" s="269"/>
      <c r="D41" s="269"/>
      <c r="E41" s="269"/>
      <c r="F41" s="269"/>
      <c r="G41" s="11">
        <v>31</v>
      </c>
      <c r="H41" s="37">
        <v>0</v>
      </c>
      <c r="I41" s="37">
        <v>0</v>
      </c>
    </row>
    <row r="42" spans="1:9" x14ac:dyDescent="0.2">
      <c r="A42" s="269" t="s">
        <v>162</v>
      </c>
      <c r="B42" s="269"/>
      <c r="C42" s="269"/>
      <c r="D42" s="269"/>
      <c r="E42" s="269"/>
      <c r="F42" s="269"/>
      <c r="G42" s="11">
        <v>32</v>
      </c>
      <c r="H42" s="37">
        <v>0</v>
      </c>
      <c r="I42" s="37">
        <v>0</v>
      </c>
    </row>
    <row r="43" spans="1:9" x14ac:dyDescent="0.2">
      <c r="A43" s="269" t="s">
        <v>163</v>
      </c>
      <c r="B43" s="269"/>
      <c r="C43" s="269"/>
      <c r="D43" s="269"/>
      <c r="E43" s="269"/>
      <c r="F43" s="269"/>
      <c r="G43" s="11">
        <v>33</v>
      </c>
      <c r="H43" s="37">
        <v>0</v>
      </c>
      <c r="I43" s="37">
        <v>0</v>
      </c>
    </row>
    <row r="44" spans="1:9" ht="13.5" customHeight="1" x14ac:dyDescent="0.2">
      <c r="A44" s="283" t="s">
        <v>164</v>
      </c>
      <c r="B44" s="283"/>
      <c r="C44" s="283"/>
      <c r="D44" s="283"/>
      <c r="E44" s="283"/>
      <c r="F44" s="283"/>
      <c r="G44" s="13">
        <v>34</v>
      </c>
      <c r="H44" s="38">
        <f>SUM(H25:H43)+SUM(H17:H23)+SUM(H8:H15)</f>
        <v>-268716415</v>
      </c>
      <c r="I44" s="38">
        <f>SUM(I25:I43)+SUM(I17:I23)+SUM(I8:I15)</f>
        <v>97387430</v>
      </c>
    </row>
    <row r="45" spans="1:9" x14ac:dyDescent="0.2">
      <c r="A45" s="272" t="s">
        <v>18</v>
      </c>
      <c r="B45" s="273"/>
      <c r="C45" s="273"/>
      <c r="D45" s="273"/>
      <c r="E45" s="273"/>
      <c r="F45" s="273"/>
      <c r="G45" s="273"/>
      <c r="H45" s="273"/>
      <c r="I45" s="273"/>
    </row>
    <row r="46" spans="1:9" ht="24.75" customHeight="1" x14ac:dyDescent="0.2">
      <c r="A46" s="271" t="s">
        <v>165</v>
      </c>
      <c r="B46" s="271"/>
      <c r="C46" s="271"/>
      <c r="D46" s="271"/>
      <c r="E46" s="271"/>
      <c r="F46" s="271"/>
      <c r="G46" s="10">
        <v>35</v>
      </c>
      <c r="H46" s="37">
        <v>1415507</v>
      </c>
      <c r="I46" s="37">
        <v>-120528429</v>
      </c>
    </row>
    <row r="47" spans="1:9" ht="26.25" customHeight="1" x14ac:dyDescent="0.2">
      <c r="A47" s="269" t="s">
        <v>166</v>
      </c>
      <c r="B47" s="269"/>
      <c r="C47" s="269"/>
      <c r="D47" s="269"/>
      <c r="E47" s="269"/>
      <c r="F47" s="269"/>
      <c r="G47" s="11">
        <v>36</v>
      </c>
      <c r="H47" s="37">
        <v>0</v>
      </c>
      <c r="I47" s="37">
        <v>0</v>
      </c>
    </row>
    <row r="48" spans="1:9" ht="24" customHeight="1" x14ac:dyDescent="0.2">
      <c r="A48" s="269" t="s">
        <v>167</v>
      </c>
      <c r="B48" s="269"/>
      <c r="C48" s="269"/>
      <c r="D48" s="269"/>
      <c r="E48" s="269"/>
      <c r="F48" s="269"/>
      <c r="G48" s="11">
        <v>37</v>
      </c>
      <c r="H48" s="37">
        <v>0</v>
      </c>
      <c r="I48" s="37">
        <v>0</v>
      </c>
    </row>
    <row r="49" spans="1:9" x14ac:dyDescent="0.2">
      <c r="A49" s="269" t="s">
        <v>168</v>
      </c>
      <c r="B49" s="269"/>
      <c r="C49" s="269"/>
      <c r="D49" s="269"/>
      <c r="E49" s="269"/>
      <c r="F49" s="269"/>
      <c r="G49" s="11">
        <v>38</v>
      </c>
      <c r="H49" s="37">
        <v>0</v>
      </c>
      <c r="I49" s="37">
        <v>0</v>
      </c>
    </row>
    <row r="50" spans="1:9" x14ac:dyDescent="0.2">
      <c r="A50" s="290" t="s">
        <v>169</v>
      </c>
      <c r="B50" s="290"/>
      <c r="C50" s="290"/>
      <c r="D50" s="290"/>
      <c r="E50" s="290"/>
      <c r="F50" s="290"/>
      <c r="G50" s="14">
        <v>39</v>
      </c>
      <c r="H50" s="37">
        <v>0</v>
      </c>
      <c r="I50" s="37">
        <v>0</v>
      </c>
    </row>
    <row r="51" spans="1:9" x14ac:dyDescent="0.2">
      <c r="A51" s="293" t="s">
        <v>170</v>
      </c>
      <c r="B51" s="293"/>
      <c r="C51" s="293"/>
      <c r="D51" s="293"/>
      <c r="E51" s="293"/>
      <c r="F51" s="294"/>
      <c r="G51" s="15">
        <v>40</v>
      </c>
      <c r="H51" s="38">
        <f>SUM(H46:H50)</f>
        <v>1415507</v>
      </c>
      <c r="I51" s="38">
        <f>SUM(I46:I50)</f>
        <v>-120528429</v>
      </c>
    </row>
    <row r="52" spans="1:9" x14ac:dyDescent="0.2">
      <c r="A52" s="291" t="s">
        <v>19</v>
      </c>
      <c r="B52" s="292"/>
      <c r="C52" s="292"/>
      <c r="D52" s="292"/>
      <c r="E52" s="292"/>
      <c r="F52" s="292"/>
      <c r="G52" s="292"/>
      <c r="H52" s="292"/>
      <c r="I52" s="292"/>
    </row>
    <row r="53" spans="1:9" ht="23.25" customHeight="1" x14ac:dyDescent="0.2">
      <c r="A53" s="269" t="s">
        <v>171</v>
      </c>
      <c r="B53" s="269"/>
      <c r="C53" s="269"/>
      <c r="D53" s="269"/>
      <c r="E53" s="269"/>
      <c r="F53" s="269"/>
      <c r="G53" s="11">
        <v>41</v>
      </c>
      <c r="H53" s="37">
        <v>35793293</v>
      </c>
      <c r="I53" s="37">
        <v>100462907</v>
      </c>
    </row>
    <row r="54" spans="1:9" x14ac:dyDescent="0.2">
      <c r="A54" s="269" t="s">
        <v>172</v>
      </c>
      <c r="B54" s="269"/>
      <c r="C54" s="269"/>
      <c r="D54" s="269"/>
      <c r="E54" s="269"/>
      <c r="F54" s="269"/>
      <c r="G54" s="11">
        <v>42</v>
      </c>
      <c r="H54" s="37">
        <v>0</v>
      </c>
      <c r="I54" s="37">
        <v>0</v>
      </c>
    </row>
    <row r="55" spans="1:9" x14ac:dyDescent="0.2">
      <c r="A55" s="289" t="s">
        <v>173</v>
      </c>
      <c r="B55" s="289"/>
      <c r="C55" s="289"/>
      <c r="D55" s="289"/>
      <c r="E55" s="289"/>
      <c r="F55" s="289"/>
      <c r="G55" s="11">
        <v>43</v>
      </c>
      <c r="H55" s="37">
        <v>0</v>
      </c>
      <c r="I55" s="37">
        <v>0</v>
      </c>
    </row>
    <row r="56" spans="1:9" x14ac:dyDescent="0.2">
      <c r="A56" s="289" t="s">
        <v>174</v>
      </c>
      <c r="B56" s="289"/>
      <c r="C56" s="289"/>
      <c r="D56" s="289"/>
      <c r="E56" s="289"/>
      <c r="F56" s="289"/>
      <c r="G56" s="11">
        <v>44</v>
      </c>
      <c r="H56" s="37">
        <v>0</v>
      </c>
      <c r="I56" s="37">
        <v>0</v>
      </c>
    </row>
    <row r="57" spans="1:9" x14ac:dyDescent="0.2">
      <c r="A57" s="269" t="s">
        <v>175</v>
      </c>
      <c r="B57" s="269"/>
      <c r="C57" s="269"/>
      <c r="D57" s="269"/>
      <c r="E57" s="269"/>
      <c r="F57" s="269"/>
      <c r="G57" s="11">
        <v>45</v>
      </c>
      <c r="H57" s="37">
        <v>0</v>
      </c>
      <c r="I57" s="37">
        <v>0</v>
      </c>
    </row>
    <row r="58" spans="1:9" x14ac:dyDescent="0.2">
      <c r="A58" s="269" t="s">
        <v>176</v>
      </c>
      <c r="B58" s="269"/>
      <c r="C58" s="269"/>
      <c r="D58" s="269"/>
      <c r="E58" s="269"/>
      <c r="F58" s="269"/>
      <c r="G58" s="11">
        <v>46</v>
      </c>
      <c r="H58" s="37">
        <v>0</v>
      </c>
      <c r="I58" s="37">
        <v>0</v>
      </c>
    </row>
    <row r="59" spans="1:9" x14ac:dyDescent="0.2">
      <c r="A59" s="286" t="s">
        <v>178</v>
      </c>
      <c r="B59" s="287"/>
      <c r="C59" s="287"/>
      <c r="D59" s="287"/>
      <c r="E59" s="287"/>
      <c r="F59" s="287"/>
      <c r="G59" s="13">
        <v>47</v>
      </c>
      <c r="H59" s="39">
        <f>H53+H54+H55+H56+H57+H58</f>
        <v>35793293</v>
      </c>
      <c r="I59" s="39">
        <f>I53+I54+I55+I56+I57+I58</f>
        <v>100462907</v>
      </c>
    </row>
    <row r="60" spans="1:9" ht="25.5" customHeight="1" x14ac:dyDescent="0.2">
      <c r="A60" s="286" t="s">
        <v>177</v>
      </c>
      <c r="B60" s="286"/>
      <c r="C60" s="286"/>
      <c r="D60" s="286"/>
      <c r="E60" s="286"/>
      <c r="F60" s="286"/>
      <c r="G60" s="13">
        <v>48</v>
      </c>
      <c r="H60" s="39">
        <f>H44+H51+H59</f>
        <v>-231507615</v>
      </c>
      <c r="I60" s="39">
        <f>I44+I51+I59</f>
        <v>77321908</v>
      </c>
    </row>
    <row r="61" spans="1:9" x14ac:dyDescent="0.2">
      <c r="A61" s="288" t="s">
        <v>230</v>
      </c>
      <c r="B61" s="269"/>
      <c r="C61" s="269"/>
      <c r="D61" s="269"/>
      <c r="E61" s="269"/>
      <c r="F61" s="269"/>
      <c r="G61" s="11">
        <v>49</v>
      </c>
      <c r="H61" s="37">
        <v>3240990060</v>
      </c>
      <c r="I61" s="37">
        <v>3163668151</v>
      </c>
    </row>
    <row r="62" spans="1:9" x14ac:dyDescent="0.2">
      <c r="A62" s="269" t="s">
        <v>179</v>
      </c>
      <c r="B62" s="269"/>
      <c r="C62" s="269"/>
      <c r="D62" s="269"/>
      <c r="E62" s="269"/>
      <c r="F62" s="269"/>
      <c r="G62" s="11">
        <v>50</v>
      </c>
      <c r="H62" s="37">
        <v>0</v>
      </c>
      <c r="I62" s="37">
        <v>0</v>
      </c>
    </row>
    <row r="63" spans="1:9" x14ac:dyDescent="0.2">
      <c r="A63" s="283" t="s">
        <v>231</v>
      </c>
      <c r="B63" s="284"/>
      <c r="C63" s="284"/>
      <c r="D63" s="284"/>
      <c r="E63" s="284"/>
      <c r="F63" s="284"/>
      <c r="G63" s="15">
        <v>51</v>
      </c>
      <c r="H63" s="38">
        <f>H60+H61+H62</f>
        <v>3009482445</v>
      </c>
      <c r="I63" s="38">
        <f>I60+I61+I62</f>
        <v>3240990059</v>
      </c>
    </row>
  </sheetData>
  <sheetProtection password="CA29" sheet="1" objects="1" scenarios="1"/>
  <mergeCells count="63">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 ref="A29:F29"/>
    <mergeCell ref="A30:F30"/>
    <mergeCell ref="A32:F32"/>
    <mergeCell ref="A33:F33"/>
    <mergeCell ref="A34:F34"/>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28:F28"/>
    <mergeCell ref="A14:F14"/>
    <mergeCell ref="A15:F15"/>
    <mergeCell ref="A25:F25"/>
    <mergeCell ref="A26:F26"/>
    <mergeCell ref="A24:I24"/>
    <mergeCell ref="A20:F20"/>
    <mergeCell ref="A22:F22"/>
    <mergeCell ref="A23:F23"/>
    <mergeCell ref="A21:F21"/>
    <mergeCell ref="A18:F18"/>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tabSelected="1" view="pageBreakPreview" zoomScale="110" zoomScaleNormal="100" workbookViewId="0">
      <selection activeCell="J15" sqref="J15"/>
    </sheetView>
  </sheetViews>
  <sheetFormatPr defaultRowHeight="12.75" x14ac:dyDescent="0.2"/>
  <cols>
    <col min="1" max="2" width="9.140625" style="16"/>
    <col min="3" max="3" width="20.85546875" style="16" customWidth="1"/>
    <col min="4" max="4" width="9.140625" style="16"/>
    <col min="5" max="5" width="9.140625" style="41" customWidth="1"/>
    <col min="6" max="6" width="10.140625" style="41" customWidth="1"/>
    <col min="7" max="7" width="9.140625" style="41" customWidth="1"/>
    <col min="8" max="9" width="9.85546875" style="41" customWidth="1"/>
    <col min="10" max="18" width="9.140625" style="41"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297" t="s">
        <v>9</v>
      </c>
      <c r="B1" s="298"/>
      <c r="C1" s="298"/>
      <c r="D1" s="298"/>
      <c r="E1" s="298"/>
      <c r="F1" s="298"/>
      <c r="G1" s="298"/>
      <c r="H1" s="298"/>
      <c r="I1" s="298"/>
      <c r="J1" s="40"/>
      <c r="K1" s="40"/>
      <c r="L1" s="40"/>
      <c r="M1" s="40"/>
      <c r="N1" s="40"/>
      <c r="O1" s="40"/>
    </row>
    <row r="2" spans="1:27" ht="15.75" x14ac:dyDescent="0.2">
      <c r="A2" s="17"/>
      <c r="B2" s="18"/>
      <c r="C2" s="299" t="s">
        <v>308</v>
      </c>
      <c r="D2" s="299"/>
      <c r="E2" s="42" t="s">
        <v>0</v>
      </c>
      <c r="F2" s="51">
        <v>43646</v>
      </c>
      <c r="G2" s="43"/>
      <c r="H2" s="43"/>
      <c r="I2" s="43"/>
      <c r="J2" s="44"/>
      <c r="K2" s="44"/>
      <c r="L2" s="44"/>
      <c r="M2" s="44"/>
      <c r="N2" s="44"/>
      <c r="O2" s="44"/>
      <c r="R2" s="45" t="s">
        <v>12</v>
      </c>
      <c r="AA2" s="19"/>
    </row>
    <row r="3" spans="1:27" ht="13.5" customHeight="1" x14ac:dyDescent="0.2">
      <c r="A3" s="300" t="s">
        <v>10</v>
      </c>
      <c r="B3" s="305"/>
      <c r="C3" s="305"/>
      <c r="D3" s="300" t="s">
        <v>3</v>
      </c>
      <c r="E3" s="304" t="s">
        <v>11</v>
      </c>
      <c r="F3" s="263"/>
      <c r="G3" s="263"/>
      <c r="H3" s="263"/>
      <c r="I3" s="263"/>
      <c r="J3" s="263"/>
      <c r="K3" s="263"/>
      <c r="L3" s="263"/>
      <c r="M3" s="263"/>
      <c r="N3" s="263"/>
      <c r="O3" s="263"/>
      <c r="P3" s="304" t="s">
        <v>20</v>
      </c>
      <c r="Q3" s="263"/>
      <c r="R3" s="304" t="s">
        <v>192</v>
      </c>
    </row>
    <row r="4" spans="1:27" ht="56.25" x14ac:dyDescent="0.2">
      <c r="A4" s="305"/>
      <c r="B4" s="305"/>
      <c r="C4" s="305"/>
      <c r="D4" s="301"/>
      <c r="E4" s="46" t="s">
        <v>16</v>
      </c>
      <c r="F4" s="46" t="s">
        <v>181</v>
      </c>
      <c r="G4" s="46" t="s">
        <v>182</v>
      </c>
      <c r="H4" s="46" t="s">
        <v>183</v>
      </c>
      <c r="I4" s="46" t="s">
        <v>184</v>
      </c>
      <c r="J4" s="47" t="s">
        <v>185</v>
      </c>
      <c r="K4" s="47" t="s">
        <v>186</v>
      </c>
      <c r="L4" s="47" t="s">
        <v>187</v>
      </c>
      <c r="M4" s="47" t="s">
        <v>188</v>
      </c>
      <c r="N4" s="47" t="s">
        <v>189</v>
      </c>
      <c r="O4" s="47" t="s">
        <v>190</v>
      </c>
      <c r="P4" s="46" t="s">
        <v>184</v>
      </c>
      <c r="Q4" s="46" t="s">
        <v>191</v>
      </c>
      <c r="R4" s="304"/>
    </row>
    <row r="5" spans="1:27" x14ac:dyDescent="0.2">
      <c r="A5" s="306">
        <v>1</v>
      </c>
      <c r="B5" s="306"/>
      <c r="C5" s="306"/>
      <c r="D5" s="20">
        <v>2</v>
      </c>
      <c r="E5" s="46" t="s">
        <v>7</v>
      </c>
      <c r="F5" s="48" t="s">
        <v>8</v>
      </c>
      <c r="G5" s="46" t="s">
        <v>213</v>
      </c>
      <c r="H5" s="48" t="s">
        <v>214</v>
      </c>
      <c r="I5" s="46" t="s">
        <v>215</v>
      </c>
      <c r="J5" s="48" t="s">
        <v>216</v>
      </c>
      <c r="K5" s="48" t="s">
        <v>217</v>
      </c>
      <c r="L5" s="48" t="s">
        <v>13</v>
      </c>
      <c r="M5" s="48" t="s">
        <v>218</v>
      </c>
      <c r="N5" s="48" t="s">
        <v>219</v>
      </c>
      <c r="O5" s="48" t="s">
        <v>220</v>
      </c>
      <c r="P5" s="46" t="s">
        <v>221</v>
      </c>
      <c r="Q5" s="46" t="s">
        <v>222</v>
      </c>
      <c r="R5" s="48" t="s">
        <v>223</v>
      </c>
    </row>
    <row r="6" spans="1:27" ht="12.75" customHeight="1" x14ac:dyDescent="0.2">
      <c r="A6" s="295" t="s">
        <v>193</v>
      </c>
      <c r="B6" s="296"/>
      <c r="C6" s="296"/>
      <c r="D6" s="5">
        <v>1</v>
      </c>
      <c r="E6" s="49">
        <v>1214775000</v>
      </c>
      <c r="F6" s="49">
        <v>0</v>
      </c>
      <c r="G6" s="49">
        <v>0</v>
      </c>
      <c r="H6" s="49">
        <v>0</v>
      </c>
      <c r="I6" s="49">
        <v>101235748</v>
      </c>
      <c r="J6" s="49">
        <v>137956415</v>
      </c>
      <c r="K6" s="49">
        <v>0</v>
      </c>
      <c r="L6" s="49">
        <v>406399544</v>
      </c>
      <c r="M6" s="49">
        <v>-477000</v>
      </c>
      <c r="N6" s="49">
        <v>155947033</v>
      </c>
      <c r="O6" s="49">
        <v>0</v>
      </c>
      <c r="P6" s="49">
        <v>0</v>
      </c>
      <c r="Q6" s="49">
        <v>0</v>
      </c>
      <c r="R6" s="50">
        <f>SUM(E6:Q6)</f>
        <v>2015836740</v>
      </c>
    </row>
    <row r="7" spans="1:27" ht="30" customHeight="1" x14ac:dyDescent="0.2">
      <c r="A7" s="302" t="s">
        <v>194</v>
      </c>
      <c r="B7" s="303"/>
      <c r="C7" s="303"/>
      <c r="D7" s="5">
        <v>2</v>
      </c>
      <c r="E7" s="49">
        <v>0</v>
      </c>
      <c r="F7" s="49">
        <v>0</v>
      </c>
      <c r="G7" s="49">
        <v>0</v>
      </c>
      <c r="H7" s="49">
        <v>0</v>
      </c>
      <c r="I7" s="49">
        <v>0</v>
      </c>
      <c r="J7" s="49">
        <v>0</v>
      </c>
      <c r="K7" s="49">
        <v>0</v>
      </c>
      <c r="L7" s="49">
        <v>0</v>
      </c>
      <c r="M7" s="49">
        <v>0</v>
      </c>
      <c r="N7" s="49">
        <v>0</v>
      </c>
      <c r="O7" s="49">
        <v>0</v>
      </c>
      <c r="P7" s="49">
        <v>0</v>
      </c>
      <c r="Q7" s="49">
        <v>0</v>
      </c>
      <c r="R7" s="50">
        <f t="shared" ref="R7:R26" si="0">SUM(E7:Q7)</f>
        <v>0</v>
      </c>
    </row>
    <row r="8" spans="1:27" ht="27" customHeight="1" x14ac:dyDescent="0.2">
      <c r="A8" s="295" t="s">
        <v>195</v>
      </c>
      <c r="B8" s="296"/>
      <c r="C8" s="296"/>
      <c r="D8" s="5">
        <v>3</v>
      </c>
      <c r="E8" s="49">
        <v>0</v>
      </c>
      <c r="F8" s="49">
        <v>0</v>
      </c>
      <c r="G8" s="49">
        <v>0</v>
      </c>
      <c r="H8" s="49">
        <v>0</v>
      </c>
      <c r="I8" s="49">
        <v>0</v>
      </c>
      <c r="J8" s="49">
        <v>0</v>
      </c>
      <c r="K8" s="49">
        <v>0</v>
      </c>
      <c r="L8" s="49">
        <v>0</v>
      </c>
      <c r="M8" s="49">
        <v>0</v>
      </c>
      <c r="N8" s="49">
        <v>0</v>
      </c>
      <c r="O8" s="49">
        <v>0</v>
      </c>
      <c r="P8" s="49">
        <v>0</v>
      </c>
      <c r="Q8" s="49">
        <v>0</v>
      </c>
      <c r="R8" s="50">
        <f>SUM(E8:Q8)</f>
        <v>0</v>
      </c>
    </row>
    <row r="9" spans="1:27" ht="18" customHeight="1" x14ac:dyDescent="0.2">
      <c r="A9" s="302" t="s">
        <v>196</v>
      </c>
      <c r="B9" s="303"/>
      <c r="C9" s="303"/>
      <c r="D9" s="5">
        <v>4</v>
      </c>
      <c r="E9" s="50">
        <f>E6+E7+E8</f>
        <v>1214775000</v>
      </c>
      <c r="F9" s="50">
        <f t="shared" ref="F9:Q9" si="1">F6+F7+F8</f>
        <v>0</v>
      </c>
      <c r="G9" s="50">
        <f t="shared" si="1"/>
        <v>0</v>
      </c>
      <c r="H9" s="50">
        <f t="shared" si="1"/>
        <v>0</v>
      </c>
      <c r="I9" s="50">
        <f t="shared" si="1"/>
        <v>101235748</v>
      </c>
      <c r="J9" s="50">
        <f t="shared" si="1"/>
        <v>137956415</v>
      </c>
      <c r="K9" s="50">
        <f t="shared" si="1"/>
        <v>0</v>
      </c>
      <c r="L9" s="50">
        <f t="shared" si="1"/>
        <v>406399544</v>
      </c>
      <c r="M9" s="50">
        <f t="shared" si="1"/>
        <v>-477000</v>
      </c>
      <c r="N9" s="50">
        <f t="shared" si="1"/>
        <v>155947033</v>
      </c>
      <c r="O9" s="50">
        <f t="shared" si="1"/>
        <v>0</v>
      </c>
      <c r="P9" s="50">
        <f t="shared" si="1"/>
        <v>0</v>
      </c>
      <c r="Q9" s="50">
        <f t="shared" si="1"/>
        <v>0</v>
      </c>
      <c r="R9" s="50">
        <f t="shared" si="0"/>
        <v>2015836740</v>
      </c>
    </row>
    <row r="10" spans="1:27" ht="33" customHeight="1" x14ac:dyDescent="0.2">
      <c r="A10" s="302" t="s">
        <v>197</v>
      </c>
      <c r="B10" s="303"/>
      <c r="C10" s="303"/>
      <c r="D10" s="5">
        <v>5</v>
      </c>
      <c r="E10" s="49">
        <v>0</v>
      </c>
      <c r="F10" s="49">
        <v>0</v>
      </c>
      <c r="G10" s="49">
        <v>0</v>
      </c>
      <c r="H10" s="49">
        <v>0</v>
      </c>
      <c r="I10" s="49">
        <v>0</v>
      </c>
      <c r="J10" s="49">
        <v>0</v>
      </c>
      <c r="K10" s="49">
        <v>0</v>
      </c>
      <c r="L10" s="49">
        <v>0</v>
      </c>
      <c r="M10" s="49">
        <v>0</v>
      </c>
      <c r="N10" s="49">
        <v>0</v>
      </c>
      <c r="O10" s="49">
        <v>0</v>
      </c>
      <c r="P10" s="49">
        <v>0</v>
      </c>
      <c r="Q10" s="49">
        <v>0</v>
      </c>
      <c r="R10" s="50">
        <f t="shared" si="0"/>
        <v>0</v>
      </c>
    </row>
    <row r="11" spans="1:27" ht="23.25" customHeight="1" x14ac:dyDescent="0.2">
      <c r="A11" s="302" t="s">
        <v>198</v>
      </c>
      <c r="B11" s="303"/>
      <c r="C11" s="303"/>
      <c r="D11" s="5">
        <v>6</v>
      </c>
      <c r="E11" s="49">
        <v>0</v>
      </c>
      <c r="F11" s="49">
        <v>0</v>
      </c>
      <c r="G11" s="49">
        <v>0</v>
      </c>
      <c r="H11" s="49">
        <v>0</v>
      </c>
      <c r="I11" s="49">
        <v>0</v>
      </c>
      <c r="J11" s="49">
        <v>0</v>
      </c>
      <c r="K11" s="49">
        <v>0</v>
      </c>
      <c r="L11" s="49">
        <v>0</v>
      </c>
      <c r="M11" s="49">
        <v>0</v>
      </c>
      <c r="N11" s="49">
        <v>0</v>
      </c>
      <c r="O11" s="49">
        <v>0</v>
      </c>
      <c r="P11" s="49">
        <v>0</v>
      </c>
      <c r="Q11" s="49">
        <v>0</v>
      </c>
      <c r="R11" s="50">
        <f t="shared" si="0"/>
        <v>0</v>
      </c>
    </row>
    <row r="12" spans="1:27" ht="27" customHeight="1" x14ac:dyDescent="0.2">
      <c r="A12" s="302" t="s">
        <v>199</v>
      </c>
      <c r="B12" s="303"/>
      <c r="C12" s="303"/>
      <c r="D12" s="5">
        <v>7</v>
      </c>
      <c r="E12" s="49">
        <v>0</v>
      </c>
      <c r="F12" s="49">
        <v>0</v>
      </c>
      <c r="G12" s="49">
        <v>0</v>
      </c>
      <c r="H12" s="49">
        <v>0</v>
      </c>
      <c r="I12" s="49">
        <v>0</v>
      </c>
      <c r="J12" s="49">
        <v>0</v>
      </c>
      <c r="K12" s="49">
        <v>0</v>
      </c>
      <c r="L12" s="49">
        <v>0</v>
      </c>
      <c r="M12" s="49">
        <v>0</v>
      </c>
      <c r="N12" s="49">
        <v>0</v>
      </c>
      <c r="O12" s="49">
        <v>0</v>
      </c>
      <c r="P12" s="49">
        <v>0</v>
      </c>
      <c r="Q12" s="49">
        <v>0</v>
      </c>
      <c r="R12" s="50">
        <f t="shared" si="0"/>
        <v>0</v>
      </c>
    </row>
    <row r="13" spans="1:27" ht="24.75" customHeight="1" x14ac:dyDescent="0.2">
      <c r="A13" s="295" t="s">
        <v>200</v>
      </c>
      <c r="B13" s="296"/>
      <c r="C13" s="296"/>
      <c r="D13" s="5">
        <v>8</v>
      </c>
      <c r="E13" s="49">
        <v>0</v>
      </c>
      <c r="F13" s="49">
        <v>0</v>
      </c>
      <c r="G13" s="49">
        <v>0</v>
      </c>
      <c r="H13" s="49">
        <v>0</v>
      </c>
      <c r="I13" s="49">
        <v>0</v>
      </c>
      <c r="J13" s="49">
        <v>0</v>
      </c>
      <c r="K13" s="49">
        <v>0</v>
      </c>
      <c r="L13" s="49">
        <v>0</v>
      </c>
      <c r="M13" s="49">
        <v>0</v>
      </c>
      <c r="N13" s="49">
        <v>0</v>
      </c>
      <c r="O13" s="49">
        <v>0</v>
      </c>
      <c r="P13" s="49">
        <v>0</v>
      </c>
      <c r="Q13" s="49">
        <v>0</v>
      </c>
      <c r="R13" s="50">
        <f t="shared" si="0"/>
        <v>0</v>
      </c>
    </row>
    <row r="14" spans="1:27" ht="12.75" customHeight="1" x14ac:dyDescent="0.2">
      <c r="A14" s="302" t="s">
        <v>201</v>
      </c>
      <c r="B14" s="303"/>
      <c r="C14" s="303"/>
      <c r="D14" s="5">
        <v>9</v>
      </c>
      <c r="E14" s="49">
        <v>0</v>
      </c>
      <c r="F14" s="49">
        <v>0</v>
      </c>
      <c r="G14" s="49">
        <v>0</v>
      </c>
      <c r="H14" s="49">
        <v>0</v>
      </c>
      <c r="I14" s="49">
        <v>0</v>
      </c>
      <c r="J14" s="49">
        <v>0</v>
      </c>
      <c r="K14" s="49">
        <v>0</v>
      </c>
      <c r="L14" s="49">
        <v>0</v>
      </c>
      <c r="M14" s="49">
        <v>0</v>
      </c>
      <c r="N14" s="49">
        <v>0</v>
      </c>
      <c r="O14" s="49">
        <v>0</v>
      </c>
      <c r="P14" s="49">
        <v>0</v>
      </c>
      <c r="Q14" s="49">
        <v>0</v>
      </c>
      <c r="R14" s="50">
        <f t="shared" si="0"/>
        <v>0</v>
      </c>
    </row>
    <row r="15" spans="1:27" ht="24" customHeight="1" x14ac:dyDescent="0.2">
      <c r="A15" s="295" t="s">
        <v>202</v>
      </c>
      <c r="B15" s="296"/>
      <c r="C15" s="296"/>
      <c r="D15" s="5">
        <v>10</v>
      </c>
      <c r="E15" s="49">
        <v>0</v>
      </c>
      <c r="F15" s="49">
        <v>0</v>
      </c>
      <c r="G15" s="49">
        <v>0</v>
      </c>
      <c r="H15" s="49">
        <v>0</v>
      </c>
      <c r="I15" s="49">
        <v>0</v>
      </c>
      <c r="J15" s="49">
        <v>0</v>
      </c>
      <c r="K15" s="49">
        <v>0</v>
      </c>
      <c r="L15" s="49">
        <v>0</v>
      </c>
      <c r="M15" s="49">
        <v>0</v>
      </c>
      <c r="N15" s="49">
        <v>0</v>
      </c>
      <c r="O15" s="49">
        <v>0</v>
      </c>
      <c r="P15" s="49">
        <v>0</v>
      </c>
      <c r="Q15" s="49">
        <v>0</v>
      </c>
      <c r="R15" s="50">
        <f t="shared" si="0"/>
        <v>0</v>
      </c>
    </row>
    <row r="16" spans="1:27" ht="12.75" customHeight="1" x14ac:dyDescent="0.2">
      <c r="A16" s="302" t="s">
        <v>203</v>
      </c>
      <c r="B16" s="303"/>
      <c r="C16" s="303"/>
      <c r="D16" s="5">
        <v>11</v>
      </c>
      <c r="E16" s="49">
        <v>0</v>
      </c>
      <c r="F16" s="49">
        <v>0</v>
      </c>
      <c r="G16" s="49">
        <v>0</v>
      </c>
      <c r="H16" s="49">
        <v>0</v>
      </c>
      <c r="I16" s="49">
        <v>0</v>
      </c>
      <c r="J16" s="49">
        <v>0</v>
      </c>
      <c r="K16" s="49">
        <v>0</v>
      </c>
      <c r="L16" s="49">
        <v>0</v>
      </c>
      <c r="M16" s="49">
        <v>0</v>
      </c>
      <c r="N16" s="49">
        <v>0</v>
      </c>
      <c r="O16" s="49">
        <v>0</v>
      </c>
      <c r="P16" s="49">
        <v>0</v>
      </c>
      <c r="Q16" s="49">
        <v>0</v>
      </c>
      <c r="R16" s="50">
        <f t="shared" si="0"/>
        <v>0</v>
      </c>
    </row>
    <row r="17" spans="1:18" ht="12.75" customHeight="1" x14ac:dyDescent="0.2">
      <c r="A17" s="302" t="s">
        <v>21</v>
      </c>
      <c r="B17" s="303"/>
      <c r="C17" s="303"/>
      <c r="D17" s="5">
        <v>12</v>
      </c>
      <c r="E17" s="49">
        <v>0</v>
      </c>
      <c r="F17" s="49">
        <v>0</v>
      </c>
      <c r="G17" s="49">
        <v>0</v>
      </c>
      <c r="H17" s="49">
        <v>0</v>
      </c>
      <c r="I17" s="49">
        <v>0</v>
      </c>
      <c r="J17" s="49">
        <v>0</v>
      </c>
      <c r="K17" s="49">
        <v>0</v>
      </c>
      <c r="L17" s="49">
        <v>0</v>
      </c>
      <c r="M17" s="49">
        <v>0</v>
      </c>
      <c r="N17" s="49">
        <v>0</v>
      </c>
      <c r="O17" s="49">
        <v>0</v>
      </c>
      <c r="P17" s="49">
        <v>0</v>
      </c>
      <c r="Q17" s="49">
        <v>0</v>
      </c>
      <c r="R17" s="50">
        <f t="shared" si="0"/>
        <v>0</v>
      </c>
    </row>
    <row r="18" spans="1:18" ht="12.75" customHeight="1" x14ac:dyDescent="0.2">
      <c r="A18" s="302" t="s">
        <v>204</v>
      </c>
      <c r="B18" s="303"/>
      <c r="C18" s="303"/>
      <c r="D18" s="5">
        <v>13</v>
      </c>
      <c r="E18" s="49">
        <v>0</v>
      </c>
      <c r="F18" s="49">
        <v>0</v>
      </c>
      <c r="G18" s="49">
        <v>0</v>
      </c>
      <c r="H18" s="49">
        <v>0</v>
      </c>
      <c r="I18" s="49">
        <v>0</v>
      </c>
      <c r="J18" s="49">
        <v>0</v>
      </c>
      <c r="K18" s="49">
        <v>0</v>
      </c>
      <c r="L18" s="49">
        <v>0</v>
      </c>
      <c r="M18" s="49">
        <v>0</v>
      </c>
      <c r="N18" s="49">
        <v>0</v>
      </c>
      <c r="O18" s="49">
        <v>0</v>
      </c>
      <c r="P18" s="49">
        <v>0</v>
      </c>
      <c r="Q18" s="49">
        <v>0</v>
      </c>
      <c r="R18" s="50">
        <f t="shared" si="0"/>
        <v>0</v>
      </c>
    </row>
    <row r="19" spans="1:18" ht="24" customHeight="1" x14ac:dyDescent="0.2">
      <c r="A19" s="302" t="s">
        <v>205</v>
      </c>
      <c r="B19" s="303"/>
      <c r="C19" s="303"/>
      <c r="D19" s="5">
        <v>14</v>
      </c>
      <c r="E19" s="49">
        <v>0</v>
      </c>
      <c r="F19" s="49">
        <v>0</v>
      </c>
      <c r="G19" s="49">
        <v>0</v>
      </c>
      <c r="H19" s="49">
        <v>0</v>
      </c>
      <c r="I19" s="49">
        <v>0</v>
      </c>
      <c r="J19" s="49">
        <v>0</v>
      </c>
      <c r="K19" s="49">
        <v>0</v>
      </c>
      <c r="L19" s="49">
        <v>0</v>
      </c>
      <c r="M19" s="49">
        <v>0</v>
      </c>
      <c r="N19" s="49">
        <v>0</v>
      </c>
      <c r="O19" s="49">
        <v>0</v>
      </c>
      <c r="P19" s="49">
        <v>0</v>
      </c>
      <c r="Q19" s="49">
        <v>0</v>
      </c>
      <c r="R19" s="50">
        <f t="shared" si="0"/>
        <v>0</v>
      </c>
    </row>
    <row r="20" spans="1:18" ht="24" customHeight="1" x14ac:dyDescent="0.2">
      <c r="A20" s="302" t="s">
        <v>206</v>
      </c>
      <c r="B20" s="303"/>
      <c r="C20" s="303"/>
      <c r="D20" s="5">
        <v>15</v>
      </c>
      <c r="E20" s="49">
        <v>0</v>
      </c>
      <c r="F20" s="49">
        <v>0</v>
      </c>
      <c r="G20" s="49">
        <v>0</v>
      </c>
      <c r="H20" s="49">
        <v>0</v>
      </c>
      <c r="I20" s="49">
        <v>0</v>
      </c>
      <c r="J20" s="49">
        <v>0</v>
      </c>
      <c r="K20" s="49">
        <v>0</v>
      </c>
      <c r="L20" s="49">
        <v>0</v>
      </c>
      <c r="M20" s="49">
        <v>0</v>
      </c>
      <c r="N20" s="49">
        <v>0</v>
      </c>
      <c r="O20" s="49">
        <v>0</v>
      </c>
      <c r="P20" s="49">
        <v>0</v>
      </c>
      <c r="Q20" s="49">
        <v>0</v>
      </c>
      <c r="R20" s="50">
        <f t="shared" si="0"/>
        <v>0</v>
      </c>
    </row>
    <row r="21" spans="1:18" ht="20.25" customHeight="1" x14ac:dyDescent="0.2">
      <c r="A21" s="295" t="s">
        <v>207</v>
      </c>
      <c r="B21" s="296"/>
      <c r="C21" s="296"/>
      <c r="D21" s="5">
        <v>16</v>
      </c>
      <c r="E21" s="49">
        <v>0</v>
      </c>
      <c r="F21" s="49">
        <v>0</v>
      </c>
      <c r="G21" s="49">
        <v>0</v>
      </c>
      <c r="H21" s="49">
        <v>0</v>
      </c>
      <c r="I21" s="49">
        <v>0</v>
      </c>
      <c r="J21" s="49">
        <v>0</v>
      </c>
      <c r="K21" s="49">
        <v>0</v>
      </c>
      <c r="L21" s="49">
        <v>0</v>
      </c>
      <c r="M21" s="49">
        <v>0</v>
      </c>
      <c r="N21" s="49">
        <v>0</v>
      </c>
      <c r="O21" s="49">
        <v>0</v>
      </c>
      <c r="P21" s="49">
        <v>0</v>
      </c>
      <c r="Q21" s="49">
        <v>0</v>
      </c>
      <c r="R21" s="50">
        <f t="shared" si="0"/>
        <v>0</v>
      </c>
    </row>
    <row r="22" spans="1:18" ht="20.25" customHeight="1" x14ac:dyDescent="0.2">
      <c r="A22" s="295" t="s">
        <v>209</v>
      </c>
      <c r="B22" s="296"/>
      <c r="C22" s="296"/>
      <c r="D22" s="5">
        <v>17</v>
      </c>
      <c r="E22" s="49">
        <v>0</v>
      </c>
      <c r="F22" s="49">
        <v>0</v>
      </c>
      <c r="G22" s="49">
        <v>0</v>
      </c>
      <c r="H22" s="49">
        <v>0</v>
      </c>
      <c r="I22" s="49">
        <v>0</v>
      </c>
      <c r="J22" s="49">
        <v>0</v>
      </c>
      <c r="K22" s="49">
        <v>0</v>
      </c>
      <c r="L22" s="49">
        <v>0</v>
      </c>
      <c r="M22" s="49">
        <v>0</v>
      </c>
      <c r="N22" s="49">
        <v>0</v>
      </c>
      <c r="O22" s="49">
        <v>0</v>
      </c>
      <c r="P22" s="49">
        <v>0</v>
      </c>
      <c r="Q22" s="49">
        <v>0</v>
      </c>
      <c r="R22" s="50">
        <f t="shared" si="0"/>
        <v>0</v>
      </c>
    </row>
    <row r="23" spans="1:18" ht="20.25" customHeight="1" x14ac:dyDescent="0.2">
      <c r="A23" s="295" t="s">
        <v>210</v>
      </c>
      <c r="B23" s="296"/>
      <c r="C23" s="296"/>
      <c r="D23" s="5">
        <v>18</v>
      </c>
      <c r="E23" s="49">
        <v>0</v>
      </c>
      <c r="F23" s="49">
        <v>0</v>
      </c>
      <c r="G23" s="49">
        <v>0</v>
      </c>
      <c r="H23" s="49">
        <v>0</v>
      </c>
      <c r="I23" s="49">
        <v>117759958</v>
      </c>
      <c r="J23" s="49">
        <v>67793424</v>
      </c>
      <c r="K23" s="49">
        <v>0</v>
      </c>
      <c r="L23" s="49">
        <v>133162225</v>
      </c>
      <c r="M23" s="49">
        <v>0</v>
      </c>
      <c r="N23" s="49">
        <v>-29240921</v>
      </c>
      <c r="O23" s="49">
        <v>0</v>
      </c>
      <c r="P23" s="49">
        <v>0</v>
      </c>
      <c r="Q23" s="49">
        <v>0</v>
      </c>
      <c r="R23" s="50">
        <f t="shared" si="0"/>
        <v>289474686</v>
      </c>
    </row>
    <row r="24" spans="1:18" ht="20.25" customHeight="1" x14ac:dyDescent="0.2">
      <c r="A24" s="295" t="s">
        <v>211</v>
      </c>
      <c r="B24" s="296"/>
      <c r="C24" s="296"/>
      <c r="D24" s="5">
        <v>19</v>
      </c>
      <c r="E24" s="49">
        <v>0</v>
      </c>
      <c r="F24" s="49">
        <v>0</v>
      </c>
      <c r="G24" s="49">
        <v>0</v>
      </c>
      <c r="H24" s="49">
        <v>0</v>
      </c>
      <c r="I24" s="49">
        <v>0</v>
      </c>
      <c r="J24" s="49">
        <v>0</v>
      </c>
      <c r="K24" s="49">
        <v>0</v>
      </c>
      <c r="L24" s="49">
        <v>0</v>
      </c>
      <c r="M24" s="49">
        <v>0</v>
      </c>
      <c r="N24" s="49">
        <v>0</v>
      </c>
      <c r="O24" s="49">
        <v>0</v>
      </c>
      <c r="P24" s="49">
        <v>0</v>
      </c>
      <c r="Q24" s="49">
        <v>0</v>
      </c>
      <c r="R24" s="50">
        <f t="shared" si="0"/>
        <v>0</v>
      </c>
    </row>
    <row r="25" spans="1:18" ht="20.25" customHeight="1" x14ac:dyDescent="0.2">
      <c r="A25" s="295" t="s">
        <v>208</v>
      </c>
      <c r="B25" s="296"/>
      <c r="C25" s="296"/>
      <c r="D25" s="5">
        <v>20</v>
      </c>
      <c r="E25" s="49">
        <v>0</v>
      </c>
      <c r="F25" s="49">
        <v>0</v>
      </c>
      <c r="G25" s="49">
        <v>0</v>
      </c>
      <c r="H25" s="49">
        <v>0</v>
      </c>
      <c r="I25" s="49">
        <v>0</v>
      </c>
      <c r="J25" s="49">
        <v>0</v>
      </c>
      <c r="K25" s="49">
        <v>0</v>
      </c>
      <c r="L25" s="49">
        <v>0</v>
      </c>
      <c r="M25" s="49">
        <v>0</v>
      </c>
      <c r="N25" s="49">
        <v>0</v>
      </c>
      <c r="O25" s="49">
        <v>0</v>
      </c>
      <c r="P25" s="49">
        <v>0</v>
      </c>
      <c r="Q25" s="49">
        <v>0</v>
      </c>
      <c r="R25" s="50">
        <f t="shared" si="0"/>
        <v>0</v>
      </c>
    </row>
    <row r="26" spans="1:18" ht="21" customHeight="1" x14ac:dyDescent="0.2">
      <c r="A26" s="295" t="s">
        <v>212</v>
      </c>
      <c r="B26" s="296"/>
      <c r="C26" s="296"/>
      <c r="D26" s="5">
        <v>21</v>
      </c>
      <c r="E26" s="50">
        <f>SUM(E9:E25)</f>
        <v>1214775000</v>
      </c>
      <c r="F26" s="50">
        <f t="shared" ref="F26:Q26" si="2">SUM(F9:F25)</f>
        <v>0</v>
      </c>
      <c r="G26" s="50">
        <f t="shared" si="2"/>
        <v>0</v>
      </c>
      <c r="H26" s="50">
        <f t="shared" si="2"/>
        <v>0</v>
      </c>
      <c r="I26" s="50">
        <f t="shared" si="2"/>
        <v>218995706</v>
      </c>
      <c r="J26" s="50">
        <f t="shared" si="2"/>
        <v>205749839</v>
      </c>
      <c r="K26" s="50">
        <f t="shared" si="2"/>
        <v>0</v>
      </c>
      <c r="L26" s="50">
        <f t="shared" si="2"/>
        <v>539561769</v>
      </c>
      <c r="M26" s="50">
        <f t="shared" si="2"/>
        <v>-477000</v>
      </c>
      <c r="N26" s="50">
        <f t="shared" si="2"/>
        <v>126706112</v>
      </c>
      <c r="O26" s="50">
        <f t="shared" si="2"/>
        <v>0</v>
      </c>
      <c r="P26" s="50">
        <f t="shared" si="2"/>
        <v>0</v>
      </c>
      <c r="Q26" s="50">
        <f t="shared" si="2"/>
        <v>0</v>
      </c>
      <c r="R26" s="50">
        <f t="shared" si="0"/>
        <v>2305311426</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 ref="A26:C26"/>
    <mergeCell ref="A1:I1"/>
    <mergeCell ref="C2:D2"/>
    <mergeCell ref="D3:D4"/>
    <mergeCell ref="A20:C20"/>
    <mergeCell ref="A11:C11"/>
    <mergeCell ref="A12:C12"/>
    <mergeCell ref="A25:C25"/>
    <mergeCell ref="E3:O3"/>
    <mergeCell ref="A22:C22"/>
    <mergeCell ref="A23:C23"/>
    <mergeCell ref="A24:C24"/>
    <mergeCell ref="A21:C2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39"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9"/>
  <sheetViews>
    <sheetView workbookViewId="0">
      <selection activeCell="C122" sqref="C122"/>
    </sheetView>
  </sheetViews>
  <sheetFormatPr defaultRowHeight="12.75" x14ac:dyDescent="0.2"/>
  <cols>
    <col min="1" max="1" width="58.7109375" style="157" customWidth="1"/>
    <col min="2" max="5" width="17.140625" customWidth="1"/>
  </cols>
  <sheetData>
    <row r="1" spans="1:5" x14ac:dyDescent="0.2">
      <c r="A1" s="313" t="s">
        <v>309</v>
      </c>
      <c r="B1" s="309" t="s">
        <v>310</v>
      </c>
      <c r="C1" s="310"/>
      <c r="D1" s="311" t="s">
        <v>311</v>
      </c>
      <c r="E1" s="312"/>
    </row>
    <row r="2" spans="1:5" ht="13.5" thickBot="1" x14ac:dyDescent="0.25">
      <c r="A2" s="314"/>
      <c r="B2" s="102" t="s">
        <v>312</v>
      </c>
      <c r="C2" s="103" t="s">
        <v>226</v>
      </c>
      <c r="D2" s="104" t="s">
        <v>312</v>
      </c>
      <c r="E2" s="103" t="s">
        <v>226</v>
      </c>
    </row>
    <row r="3" spans="1:5" x14ac:dyDescent="0.2">
      <c r="A3" s="141" t="s">
        <v>313</v>
      </c>
      <c r="B3" s="105">
        <v>270609283</v>
      </c>
      <c r="C3" s="105">
        <v>137323837</v>
      </c>
      <c r="D3" s="106">
        <v>254703402.07000008</v>
      </c>
      <c r="E3" s="106">
        <v>122614221.19000019</v>
      </c>
    </row>
    <row r="4" spans="1:5" x14ac:dyDescent="0.2">
      <c r="A4" s="142" t="s">
        <v>314</v>
      </c>
      <c r="B4" s="107">
        <v>637728</v>
      </c>
      <c r="C4" s="107">
        <v>298479</v>
      </c>
      <c r="D4" s="108">
        <v>1721907.4200000002</v>
      </c>
      <c r="E4" s="108">
        <v>1820700.83</v>
      </c>
    </row>
    <row r="5" spans="1:5" x14ac:dyDescent="0.2">
      <c r="A5" s="142" t="s">
        <v>315</v>
      </c>
      <c r="B5" s="107">
        <v>41023818</v>
      </c>
      <c r="C5" s="107">
        <v>20945543</v>
      </c>
      <c r="D5" s="108">
        <v>45112964.270000003</v>
      </c>
      <c r="E5" s="108">
        <v>24646533.840000004</v>
      </c>
    </row>
    <row r="6" spans="1:5" ht="13.5" thickBot="1" x14ac:dyDescent="0.25">
      <c r="A6" s="143" t="s">
        <v>316</v>
      </c>
      <c r="B6" s="109">
        <v>312270829</v>
      </c>
      <c r="C6" s="109">
        <v>158567859</v>
      </c>
      <c r="D6" s="110">
        <v>301538273.76000005</v>
      </c>
      <c r="E6" s="110">
        <v>149081455.86000019</v>
      </c>
    </row>
    <row r="7" spans="1:5" s="138" customFormat="1" x14ac:dyDescent="0.2">
      <c r="A7" s="144"/>
      <c r="B7" s="111"/>
      <c r="C7" s="111"/>
      <c r="D7" s="111"/>
      <c r="E7" s="111"/>
    </row>
    <row r="8" spans="1:5" s="138" customFormat="1" x14ac:dyDescent="0.2">
      <c r="A8" s="144"/>
      <c r="B8" s="111"/>
      <c r="C8" s="111"/>
      <c r="D8" s="139"/>
      <c r="E8" s="111"/>
    </row>
    <row r="9" spans="1:5" ht="13.5" thickBot="1" x14ac:dyDescent="0.25">
      <c r="A9" s="145" t="s">
        <v>317</v>
      </c>
      <c r="B9" s="112"/>
      <c r="C9" s="112"/>
      <c r="D9" s="112"/>
      <c r="E9" s="113" t="s">
        <v>318</v>
      </c>
    </row>
    <row r="10" spans="1:5" x14ac:dyDescent="0.2">
      <c r="A10" s="307" t="s">
        <v>319</v>
      </c>
      <c r="B10" s="309" t="s">
        <v>310</v>
      </c>
      <c r="C10" s="310"/>
      <c r="D10" s="311" t="s">
        <v>311</v>
      </c>
      <c r="E10" s="312"/>
    </row>
    <row r="11" spans="1:5" ht="13.5" thickBot="1" x14ac:dyDescent="0.25">
      <c r="A11" s="308"/>
      <c r="B11" s="114" t="s">
        <v>312</v>
      </c>
      <c r="C11" s="103" t="s">
        <v>226</v>
      </c>
      <c r="D11" s="114" t="s">
        <v>312</v>
      </c>
      <c r="E11" s="103" t="s">
        <v>226</v>
      </c>
    </row>
    <row r="12" spans="1:5" x14ac:dyDescent="0.2">
      <c r="A12" s="146" t="s">
        <v>320</v>
      </c>
      <c r="B12" s="115">
        <v>6385169</v>
      </c>
      <c r="C12" s="115">
        <v>3480368</v>
      </c>
      <c r="D12" s="116">
        <v>6581884.919999999</v>
      </c>
      <c r="E12" s="108">
        <v>3611458.5399999991</v>
      </c>
    </row>
    <row r="13" spans="1:5" x14ac:dyDescent="0.2">
      <c r="A13" s="122" t="s">
        <v>321</v>
      </c>
      <c r="B13" s="115">
        <v>51374617</v>
      </c>
      <c r="C13" s="115">
        <v>26023089</v>
      </c>
      <c r="D13" s="116">
        <v>31443011.27999999</v>
      </c>
      <c r="E13" s="108">
        <v>14830703.859999988</v>
      </c>
    </row>
    <row r="14" spans="1:5" ht="13.5" thickBot="1" x14ac:dyDescent="0.25">
      <c r="A14" s="147" t="s">
        <v>316</v>
      </c>
      <c r="B14" s="117">
        <v>57759786</v>
      </c>
      <c r="C14" s="117">
        <v>29503457</v>
      </c>
      <c r="D14" s="118">
        <v>38024896.199999988</v>
      </c>
      <c r="E14" s="118">
        <v>18442162.399999987</v>
      </c>
    </row>
    <row r="15" spans="1:5" s="138" customFormat="1" x14ac:dyDescent="0.2">
      <c r="A15" s="144"/>
      <c r="B15" s="111"/>
      <c r="C15" s="111"/>
      <c r="D15" s="111"/>
      <c r="E15" s="111"/>
    </row>
    <row r="16" spans="1:5" s="138" customFormat="1" x14ac:dyDescent="0.2">
      <c r="A16" s="144"/>
      <c r="B16" s="111"/>
      <c r="C16" s="111"/>
      <c r="D16" s="139"/>
      <c r="E16" s="111"/>
    </row>
    <row r="17" spans="1:5" ht="13.5" thickBot="1" x14ac:dyDescent="0.25">
      <c r="A17" s="145" t="s">
        <v>322</v>
      </c>
      <c r="B17" s="112"/>
      <c r="C17" s="112"/>
      <c r="D17" s="112"/>
      <c r="E17" s="113" t="s">
        <v>318</v>
      </c>
    </row>
    <row r="18" spans="1:5" x14ac:dyDescent="0.2">
      <c r="A18" s="307" t="s">
        <v>323</v>
      </c>
      <c r="B18" s="309" t="s">
        <v>310</v>
      </c>
      <c r="C18" s="310"/>
      <c r="D18" s="311" t="s">
        <v>311</v>
      </c>
      <c r="E18" s="312"/>
    </row>
    <row r="19" spans="1:5" ht="13.5" thickBot="1" x14ac:dyDescent="0.25">
      <c r="A19" s="308"/>
      <c r="B19" s="114" t="s">
        <v>312</v>
      </c>
      <c r="C19" s="103" t="s">
        <v>226</v>
      </c>
      <c r="D19" s="114" t="s">
        <v>312</v>
      </c>
      <c r="E19" s="103" t="s">
        <v>226</v>
      </c>
    </row>
    <row r="20" spans="1:5" x14ac:dyDescent="0.2">
      <c r="A20" s="122" t="s">
        <v>324</v>
      </c>
      <c r="B20" s="115">
        <v>132109660</v>
      </c>
      <c r="C20" s="115">
        <v>67076601</v>
      </c>
      <c r="D20" s="116">
        <v>130837236</v>
      </c>
      <c r="E20" s="108">
        <v>66160785.749999993</v>
      </c>
    </row>
    <row r="21" spans="1:5" ht="24" x14ac:dyDescent="0.2">
      <c r="A21" s="122" t="s">
        <v>325</v>
      </c>
      <c r="B21" s="115">
        <v>77047908</v>
      </c>
      <c r="C21" s="115">
        <v>44079967</v>
      </c>
      <c r="D21" s="116">
        <v>79440736.819999993</v>
      </c>
      <c r="E21" s="108">
        <v>47326764.499999985</v>
      </c>
    </row>
    <row r="22" spans="1:5" x14ac:dyDescent="0.2">
      <c r="A22" s="122" t="s">
        <v>326</v>
      </c>
      <c r="B22" s="115">
        <v>29439960</v>
      </c>
      <c r="C22" s="115">
        <v>15644423</v>
      </c>
      <c r="D22" s="116">
        <v>33896083</v>
      </c>
      <c r="E22" s="108">
        <v>18917591.349999998</v>
      </c>
    </row>
    <row r="23" spans="1:5" x14ac:dyDescent="0.2">
      <c r="A23" s="122" t="s">
        <v>327</v>
      </c>
      <c r="B23" s="115">
        <v>10077204</v>
      </c>
      <c r="C23" s="115">
        <v>5153947</v>
      </c>
      <c r="D23" s="116">
        <v>8610759.6799999997</v>
      </c>
      <c r="E23" s="108">
        <v>-100890.48000000045</v>
      </c>
    </row>
    <row r="24" spans="1:5" ht="13.5" thickBot="1" x14ac:dyDescent="0.25">
      <c r="A24" s="147" t="s">
        <v>316</v>
      </c>
      <c r="B24" s="117">
        <v>248674732</v>
      </c>
      <c r="C24" s="117">
        <v>131954938</v>
      </c>
      <c r="D24" s="118">
        <v>252784815.5</v>
      </c>
      <c r="E24" s="118">
        <v>132304251.11999996</v>
      </c>
    </row>
    <row r="25" spans="1:5" s="138" customFormat="1" x14ac:dyDescent="0.2">
      <c r="A25" s="148"/>
      <c r="B25" s="111"/>
      <c r="C25" s="111"/>
      <c r="D25" s="111"/>
      <c r="E25" s="111"/>
    </row>
    <row r="26" spans="1:5" s="138" customFormat="1" x14ac:dyDescent="0.2">
      <c r="A26" s="148"/>
      <c r="B26" s="111"/>
      <c r="C26" s="111"/>
      <c r="D26" s="139"/>
      <c r="E26" s="111"/>
    </row>
    <row r="27" spans="1:5" ht="13.5" thickBot="1" x14ac:dyDescent="0.25">
      <c r="A27" s="145" t="s">
        <v>328</v>
      </c>
      <c r="B27" s="112"/>
      <c r="C27" s="112"/>
      <c r="D27" s="112"/>
      <c r="E27" s="113" t="s">
        <v>318</v>
      </c>
    </row>
    <row r="28" spans="1:5" x14ac:dyDescent="0.2">
      <c r="A28" s="307" t="s">
        <v>329</v>
      </c>
      <c r="B28" s="309" t="s">
        <v>310</v>
      </c>
      <c r="C28" s="310"/>
      <c r="D28" s="311" t="s">
        <v>311</v>
      </c>
      <c r="E28" s="312"/>
    </row>
    <row r="29" spans="1:5" ht="13.5" thickBot="1" x14ac:dyDescent="0.25">
      <c r="A29" s="308"/>
      <c r="B29" s="114" t="s">
        <v>312</v>
      </c>
      <c r="C29" s="103" t="s">
        <v>226</v>
      </c>
      <c r="D29" s="114" t="s">
        <v>312</v>
      </c>
      <c r="E29" s="103" t="s">
        <v>226</v>
      </c>
    </row>
    <row r="30" spans="1:5" x14ac:dyDescent="0.2">
      <c r="A30" s="122" t="s">
        <v>330</v>
      </c>
      <c r="B30" s="115">
        <v>131845757</v>
      </c>
      <c r="C30" s="115">
        <v>68815218</v>
      </c>
      <c r="D30" s="116">
        <v>132421819.28</v>
      </c>
      <c r="E30" s="108">
        <v>67336805.640000015</v>
      </c>
    </row>
    <row r="31" spans="1:5" x14ac:dyDescent="0.2">
      <c r="A31" s="122" t="s">
        <v>327</v>
      </c>
      <c r="B31" s="115">
        <v>18150626</v>
      </c>
      <c r="C31" s="115">
        <v>11125104</v>
      </c>
      <c r="D31" s="116">
        <v>19029397.969999999</v>
      </c>
      <c r="E31" s="108">
        <v>12361296.259999998</v>
      </c>
    </row>
    <row r="32" spans="1:5" ht="13.5" thickBot="1" x14ac:dyDescent="0.25">
      <c r="A32" s="147" t="s">
        <v>316</v>
      </c>
      <c r="B32" s="117">
        <v>149996383</v>
      </c>
      <c r="C32" s="117">
        <v>79940322</v>
      </c>
      <c r="D32" s="118">
        <v>151451217.25</v>
      </c>
      <c r="E32" s="118">
        <v>79698101.900000006</v>
      </c>
    </row>
    <row r="33" spans="1:5" s="138" customFormat="1" x14ac:dyDescent="0.2">
      <c r="A33" s="144"/>
      <c r="B33" s="111"/>
      <c r="C33" s="111"/>
      <c r="D33" s="111"/>
      <c r="E33" s="111"/>
    </row>
    <row r="34" spans="1:5" s="138" customFormat="1" x14ac:dyDescent="0.2">
      <c r="A34" s="144"/>
      <c r="B34" s="111"/>
      <c r="C34" s="111"/>
      <c r="D34" s="139"/>
      <c r="E34" s="111"/>
    </row>
    <row r="35" spans="1:5" ht="13.5" thickBot="1" x14ac:dyDescent="0.25">
      <c r="A35" s="145" t="s">
        <v>331</v>
      </c>
      <c r="B35" s="112"/>
      <c r="C35" s="112"/>
      <c r="D35" s="112"/>
      <c r="E35" s="113" t="s">
        <v>318</v>
      </c>
    </row>
    <row r="36" spans="1:5" x14ac:dyDescent="0.2">
      <c r="A36" s="307" t="s">
        <v>332</v>
      </c>
      <c r="B36" s="309" t="s">
        <v>310</v>
      </c>
      <c r="C36" s="310"/>
      <c r="D36" s="311" t="s">
        <v>311</v>
      </c>
      <c r="E36" s="312"/>
    </row>
    <row r="37" spans="1:5" ht="13.5" thickBot="1" x14ac:dyDescent="0.25">
      <c r="A37" s="308"/>
      <c r="B37" s="114" t="s">
        <v>312</v>
      </c>
      <c r="C37" s="103" t="s">
        <v>226</v>
      </c>
      <c r="D37" s="114" t="s">
        <v>312</v>
      </c>
      <c r="E37" s="103" t="s">
        <v>226</v>
      </c>
    </row>
    <row r="38" spans="1:5" x14ac:dyDescent="0.2">
      <c r="A38" s="122" t="s">
        <v>333</v>
      </c>
      <c r="B38" s="115">
        <v>-5796461</v>
      </c>
      <c r="C38" s="115">
        <v>-5688219</v>
      </c>
      <c r="D38" s="116">
        <v>26443357.640000001</v>
      </c>
      <c r="E38" s="108">
        <v>11047583.870000001</v>
      </c>
    </row>
    <row r="39" spans="1:5" x14ac:dyDescent="0.2">
      <c r="A39" s="122" t="s">
        <v>334</v>
      </c>
      <c r="B39" s="115">
        <v>22514068</v>
      </c>
      <c r="C39" s="115">
        <v>11306995</v>
      </c>
      <c r="D39" s="116">
        <v>21408505.229999997</v>
      </c>
      <c r="E39" s="108">
        <v>12345500.569999997</v>
      </c>
    </row>
    <row r="40" spans="1:5" x14ac:dyDescent="0.2">
      <c r="A40" s="122" t="s">
        <v>335</v>
      </c>
      <c r="B40" s="115">
        <v>151080</v>
      </c>
      <c r="C40" s="115">
        <v>143880</v>
      </c>
      <c r="D40" s="116">
        <v>154560</v>
      </c>
      <c r="E40" s="108">
        <v>154560</v>
      </c>
    </row>
    <row r="41" spans="1:5" x14ac:dyDescent="0.2">
      <c r="A41" s="122" t="s">
        <v>336</v>
      </c>
      <c r="B41" s="115">
        <v>760062</v>
      </c>
      <c r="C41" s="115">
        <v>1127340</v>
      </c>
      <c r="D41" s="116">
        <v>-204596.2999999999</v>
      </c>
      <c r="E41" s="108">
        <v>52741.379999999888</v>
      </c>
    </row>
    <row r="42" spans="1:5" ht="13.5" thickBot="1" x14ac:dyDescent="0.25">
      <c r="A42" s="147" t="s">
        <v>316</v>
      </c>
      <c r="B42" s="119">
        <v>17628749</v>
      </c>
      <c r="C42" s="119">
        <v>6889996</v>
      </c>
      <c r="D42" s="120">
        <v>47801826.57</v>
      </c>
      <c r="E42" s="120">
        <v>23600385.819999997</v>
      </c>
    </row>
    <row r="43" spans="1:5" s="138" customFormat="1" x14ac:dyDescent="0.2">
      <c r="A43" s="148"/>
      <c r="B43" s="111"/>
      <c r="C43" s="111"/>
      <c r="D43" s="111"/>
      <c r="E43" s="111"/>
    </row>
    <row r="44" spans="1:5" s="138" customFormat="1" x14ac:dyDescent="0.2">
      <c r="A44" s="148"/>
      <c r="B44" s="111"/>
      <c r="C44" s="111"/>
      <c r="D44" s="139"/>
      <c r="E44" s="111"/>
    </row>
    <row r="45" spans="1:5" ht="13.5" thickBot="1" x14ac:dyDescent="0.25">
      <c r="A45" s="145" t="s">
        <v>337</v>
      </c>
      <c r="B45" s="112"/>
      <c r="C45" s="112"/>
      <c r="D45" s="112"/>
      <c r="E45" s="113" t="s">
        <v>318</v>
      </c>
    </row>
    <row r="46" spans="1:5" x14ac:dyDescent="0.2">
      <c r="A46" s="307" t="s">
        <v>338</v>
      </c>
      <c r="B46" s="309" t="s">
        <v>310</v>
      </c>
      <c r="C46" s="310"/>
      <c r="D46" s="311" t="s">
        <v>311</v>
      </c>
      <c r="E46" s="312"/>
    </row>
    <row r="47" spans="1:5" ht="13.5" thickBot="1" x14ac:dyDescent="0.25">
      <c r="A47" s="308"/>
      <c r="B47" s="114" t="s">
        <v>312</v>
      </c>
      <c r="C47" s="103" t="s">
        <v>226</v>
      </c>
      <c r="D47" s="114" t="s">
        <v>312</v>
      </c>
      <c r="E47" s="103" t="s">
        <v>226</v>
      </c>
    </row>
    <row r="48" spans="1:5" x14ac:dyDescent="0.2">
      <c r="A48" s="122" t="s">
        <v>339</v>
      </c>
      <c r="B48" s="115">
        <v>177961173</v>
      </c>
      <c r="C48" s="115">
        <v>90919589</v>
      </c>
      <c r="D48" s="116">
        <v>192770993.37992001</v>
      </c>
      <c r="E48" s="108">
        <v>90418170.98991999</v>
      </c>
    </row>
    <row r="49" spans="1:5" x14ac:dyDescent="0.2">
      <c r="A49" s="122" t="s">
        <v>340</v>
      </c>
      <c r="B49" s="115">
        <v>23029332</v>
      </c>
      <c r="C49" s="115">
        <v>11569048</v>
      </c>
      <c r="D49" s="116">
        <v>25001624.389999997</v>
      </c>
      <c r="E49" s="108">
        <v>12844586.369999997</v>
      </c>
    </row>
    <row r="50" spans="1:5" x14ac:dyDescent="0.2">
      <c r="A50" s="122" t="s">
        <v>341</v>
      </c>
      <c r="B50" s="115">
        <v>18040703</v>
      </c>
      <c r="C50" s="115">
        <v>9279626</v>
      </c>
      <c r="D50" s="116">
        <v>18378702.91</v>
      </c>
      <c r="E50" s="108">
        <v>9678702.9100000001</v>
      </c>
    </row>
    <row r="51" spans="1:5" x14ac:dyDescent="0.2">
      <c r="A51" s="122" t="s">
        <v>342</v>
      </c>
      <c r="B51" s="115">
        <v>16415540</v>
      </c>
      <c r="C51" s="115">
        <v>8387104</v>
      </c>
      <c r="D51" s="116">
        <v>12926885.92</v>
      </c>
      <c r="E51" s="108">
        <v>3037119.290000001</v>
      </c>
    </row>
    <row r="52" spans="1:5" ht="13.5" thickBot="1" x14ac:dyDescent="0.25">
      <c r="A52" s="147" t="s">
        <v>343</v>
      </c>
      <c r="B52" s="119">
        <v>235446748</v>
      </c>
      <c r="C52" s="119">
        <v>120155367</v>
      </c>
      <c r="D52" s="120">
        <v>249078206.59991997</v>
      </c>
      <c r="E52" s="120">
        <v>115978579.55992</v>
      </c>
    </row>
    <row r="53" spans="1:5" s="138" customFormat="1" x14ac:dyDescent="0.2">
      <c r="A53" s="144"/>
      <c r="B53" s="111"/>
      <c r="C53" s="111"/>
      <c r="D53" s="111"/>
      <c r="E53" s="111"/>
    </row>
    <row r="54" spans="1:5" s="138" customFormat="1" x14ac:dyDescent="0.2">
      <c r="A54" s="144"/>
      <c r="B54" s="111"/>
      <c r="C54" s="111"/>
      <c r="D54" s="139"/>
      <c r="E54" s="139"/>
    </row>
    <row r="55" spans="1:5" ht="24.75" thickBot="1" x14ac:dyDescent="0.25">
      <c r="A55" s="145" t="s">
        <v>344</v>
      </c>
      <c r="B55" s="112"/>
      <c r="C55" s="112"/>
      <c r="D55" s="121"/>
      <c r="E55" s="113" t="s">
        <v>318</v>
      </c>
    </row>
    <row r="56" spans="1:5" x14ac:dyDescent="0.2">
      <c r="A56" s="307" t="s">
        <v>345</v>
      </c>
      <c r="B56" s="309" t="s">
        <v>310</v>
      </c>
      <c r="C56" s="310"/>
      <c r="D56" s="311" t="s">
        <v>311</v>
      </c>
      <c r="E56" s="312"/>
    </row>
    <row r="57" spans="1:5" ht="13.5" thickBot="1" x14ac:dyDescent="0.25">
      <c r="A57" s="308"/>
      <c r="B57" s="114" t="s">
        <v>312</v>
      </c>
      <c r="C57" s="103" t="s">
        <v>226</v>
      </c>
      <c r="D57" s="114" t="s">
        <v>312</v>
      </c>
      <c r="E57" s="103" t="s">
        <v>226</v>
      </c>
    </row>
    <row r="58" spans="1:5" x14ac:dyDescent="0.2">
      <c r="A58" s="122" t="s">
        <v>346</v>
      </c>
      <c r="B58" s="115">
        <v>15324709</v>
      </c>
      <c r="C58" s="115">
        <v>31148202</v>
      </c>
      <c r="D58" s="123">
        <v>22084428.850000013</v>
      </c>
      <c r="E58" s="108">
        <v>16086445.460000021</v>
      </c>
    </row>
    <row r="59" spans="1:5" x14ac:dyDescent="0.2">
      <c r="A59" s="122" t="s">
        <v>347</v>
      </c>
      <c r="B59" s="115">
        <v>7482648</v>
      </c>
      <c r="C59" s="115">
        <v>4153611</v>
      </c>
      <c r="D59" s="123">
        <v>6399160.6499199597</v>
      </c>
      <c r="E59" s="108">
        <v>6399161</v>
      </c>
    </row>
    <row r="60" spans="1:5" x14ac:dyDescent="0.2">
      <c r="A60" s="122" t="s">
        <v>348</v>
      </c>
      <c r="B60" s="115">
        <v>-22287</v>
      </c>
      <c r="C60" s="115">
        <v>-1243906</v>
      </c>
      <c r="D60" s="123">
        <v>-15337551.940000001</v>
      </c>
      <c r="E60" s="108">
        <v>-15822902.410000002</v>
      </c>
    </row>
    <row r="61" spans="1:5" ht="13.5" thickBot="1" x14ac:dyDescent="0.25">
      <c r="A61" s="147" t="s">
        <v>343</v>
      </c>
      <c r="B61" s="117">
        <v>22785070</v>
      </c>
      <c r="C61" s="117">
        <v>34057907</v>
      </c>
      <c r="D61" s="118">
        <v>13146037.559919972</v>
      </c>
      <c r="E61" s="118">
        <v>6662704.0500000212</v>
      </c>
    </row>
    <row r="62" spans="1:5" s="138" customFormat="1" x14ac:dyDescent="0.2">
      <c r="A62" s="144"/>
      <c r="B62" s="111"/>
      <c r="C62" s="111"/>
      <c r="D62" s="111"/>
      <c r="E62" s="111"/>
    </row>
    <row r="63" spans="1:5" s="138" customFormat="1" x14ac:dyDescent="0.2">
      <c r="A63" s="149"/>
      <c r="B63" s="139"/>
      <c r="C63" s="139"/>
      <c r="D63" s="139"/>
      <c r="E63" s="139"/>
    </row>
    <row r="64" spans="1:5" s="138" customFormat="1" x14ac:dyDescent="0.2">
      <c r="A64" s="150"/>
      <c r="B64" s="124"/>
      <c r="C64" s="124"/>
      <c r="D64" s="125"/>
      <c r="E64" s="125"/>
    </row>
    <row r="65" spans="1:5" x14ac:dyDescent="0.2">
      <c r="A65" s="150"/>
      <c r="B65" s="124"/>
      <c r="C65" s="124"/>
      <c r="D65" s="125"/>
      <c r="E65" s="125"/>
    </row>
    <row r="66" spans="1:5" ht="13.5" thickBot="1" x14ac:dyDescent="0.25">
      <c r="A66" s="145" t="s">
        <v>349</v>
      </c>
      <c r="B66" s="112"/>
      <c r="C66" s="113" t="s">
        <v>318</v>
      </c>
      <c r="D66" s="125"/>
      <c r="E66" s="125"/>
    </row>
    <row r="67" spans="1:5" ht="13.5" thickBot="1" x14ac:dyDescent="0.25">
      <c r="A67" s="151" t="s">
        <v>350</v>
      </c>
      <c r="B67" s="126" t="s">
        <v>351</v>
      </c>
      <c r="C67" s="127" t="s">
        <v>352</v>
      </c>
      <c r="D67" s="125"/>
      <c r="E67" s="125"/>
    </row>
    <row r="68" spans="1:5" x14ac:dyDescent="0.2">
      <c r="A68" s="152" t="s">
        <v>353</v>
      </c>
      <c r="B68" s="108">
        <v>790051655</v>
      </c>
      <c r="C68" s="123">
        <v>413702921.47000009</v>
      </c>
      <c r="D68" s="125"/>
      <c r="E68" s="125"/>
    </row>
    <row r="69" spans="1:5" ht="13.5" thickBot="1" x14ac:dyDescent="0.25">
      <c r="A69" s="135" t="s">
        <v>354</v>
      </c>
      <c r="B69" s="108">
        <v>105164149.29999998</v>
      </c>
      <c r="C69" s="128">
        <v>1614099.42</v>
      </c>
      <c r="D69" s="125"/>
      <c r="E69" s="125"/>
    </row>
    <row r="70" spans="1:5" ht="13.5" thickBot="1" x14ac:dyDescent="0.25">
      <c r="A70" s="153" t="s">
        <v>343</v>
      </c>
      <c r="B70" s="129">
        <v>895215804.29999995</v>
      </c>
      <c r="C70" s="129">
        <v>415317020.8900001</v>
      </c>
      <c r="D70" s="125"/>
      <c r="E70" s="125"/>
    </row>
    <row r="71" spans="1:5" s="138" customFormat="1" x14ac:dyDescent="0.2">
      <c r="A71" s="144"/>
      <c r="B71" s="111"/>
      <c r="C71" s="111"/>
      <c r="D71" s="111"/>
      <c r="E71" s="111"/>
    </row>
    <row r="72" spans="1:5" s="138" customFormat="1" x14ac:dyDescent="0.2">
      <c r="A72" s="144"/>
      <c r="B72" s="140"/>
      <c r="C72" s="140"/>
      <c r="D72" s="130"/>
      <c r="E72" s="125"/>
    </row>
    <row r="73" spans="1:5" ht="13.5" thickBot="1" x14ac:dyDescent="0.25">
      <c r="A73" s="154" t="s">
        <v>355</v>
      </c>
      <c r="B73" s="112"/>
      <c r="C73" s="113" t="s">
        <v>318</v>
      </c>
      <c r="D73" s="130"/>
      <c r="E73" s="121"/>
    </row>
    <row r="74" spans="1:5" ht="13.5" thickBot="1" x14ac:dyDescent="0.25">
      <c r="A74" s="151" t="s">
        <v>356</v>
      </c>
      <c r="B74" s="126" t="s">
        <v>351</v>
      </c>
      <c r="C74" s="127" t="s">
        <v>352</v>
      </c>
      <c r="D74" s="125"/>
      <c r="E74" s="125"/>
    </row>
    <row r="75" spans="1:5" x14ac:dyDescent="0.2">
      <c r="A75" s="155" t="s">
        <v>357</v>
      </c>
      <c r="B75" s="131">
        <v>98081079</v>
      </c>
      <c r="C75" s="131">
        <v>36601593</v>
      </c>
      <c r="D75" s="125"/>
      <c r="E75" s="125"/>
    </row>
    <row r="76" spans="1:5" x14ac:dyDescent="0.2">
      <c r="A76" s="152" t="s">
        <v>358</v>
      </c>
      <c r="B76" s="108">
        <v>98086422</v>
      </c>
      <c r="C76" s="123">
        <v>36607092</v>
      </c>
      <c r="D76" s="125"/>
      <c r="E76" s="125"/>
    </row>
    <row r="77" spans="1:5" x14ac:dyDescent="0.2">
      <c r="A77" s="152" t="s">
        <v>359</v>
      </c>
      <c r="B77" s="108">
        <v>-5343</v>
      </c>
      <c r="C77" s="123">
        <v>-5499</v>
      </c>
      <c r="D77" s="125"/>
      <c r="E77" s="125"/>
    </row>
    <row r="78" spans="1:5" x14ac:dyDescent="0.2">
      <c r="A78" s="155" t="s">
        <v>360</v>
      </c>
      <c r="B78" s="131">
        <v>2762170140.6099997</v>
      </c>
      <c r="C78" s="131">
        <v>3434605672.6099997</v>
      </c>
      <c r="D78" s="125"/>
      <c r="E78" s="125"/>
    </row>
    <row r="79" spans="1:5" x14ac:dyDescent="0.2">
      <c r="A79" s="152" t="s">
        <v>358</v>
      </c>
      <c r="B79" s="108">
        <v>3869177354</v>
      </c>
      <c r="C79" s="123">
        <v>4541319117</v>
      </c>
      <c r="D79" s="125"/>
      <c r="E79" s="125"/>
    </row>
    <row r="80" spans="1:5" x14ac:dyDescent="0.2">
      <c r="A80" s="152" t="s">
        <v>359</v>
      </c>
      <c r="B80" s="108">
        <v>-1107007213.3900001</v>
      </c>
      <c r="C80" s="123">
        <v>-1106713444.3900001</v>
      </c>
      <c r="D80" s="125"/>
      <c r="E80" s="125"/>
    </row>
    <row r="81" spans="1:5" x14ac:dyDescent="0.2">
      <c r="A81" s="155" t="s">
        <v>361</v>
      </c>
      <c r="B81" s="131">
        <v>5511218252</v>
      </c>
      <c r="C81" s="131">
        <v>6366276704.2699995</v>
      </c>
      <c r="D81" s="132"/>
      <c r="E81" s="132"/>
    </row>
    <row r="82" spans="1:5" x14ac:dyDescent="0.2">
      <c r="A82" s="152" t="s">
        <v>358</v>
      </c>
      <c r="B82" s="108">
        <v>5863631187</v>
      </c>
      <c r="C82" s="123">
        <v>6737756289.4899998</v>
      </c>
      <c r="D82" s="132"/>
      <c r="E82" s="132"/>
    </row>
    <row r="83" spans="1:5" x14ac:dyDescent="0.2">
      <c r="A83" s="152" t="s">
        <v>359</v>
      </c>
      <c r="B83" s="108">
        <v>-352412935</v>
      </c>
      <c r="C83" s="123">
        <v>-371479585.22000003</v>
      </c>
      <c r="D83" s="132"/>
      <c r="E83" s="132"/>
    </row>
    <row r="84" spans="1:5" x14ac:dyDescent="0.2">
      <c r="A84" s="155" t="s">
        <v>362</v>
      </c>
      <c r="B84" s="131">
        <v>3208199067</v>
      </c>
      <c r="C84" s="131">
        <v>2437868869</v>
      </c>
      <c r="D84" s="132"/>
      <c r="E84" s="132"/>
    </row>
    <row r="85" spans="1:5" x14ac:dyDescent="0.2">
      <c r="A85" s="152" t="s">
        <v>358</v>
      </c>
      <c r="B85" s="108">
        <v>3215841883</v>
      </c>
      <c r="C85" s="108">
        <v>2446726128</v>
      </c>
      <c r="D85" s="132"/>
      <c r="E85" s="132"/>
    </row>
    <row r="86" spans="1:5" x14ac:dyDescent="0.2">
      <c r="A86" s="152" t="s">
        <v>359</v>
      </c>
      <c r="B86" s="108">
        <v>-7642816</v>
      </c>
      <c r="C86" s="123">
        <v>-8857259</v>
      </c>
      <c r="D86" s="132"/>
      <c r="E86" s="132"/>
    </row>
    <row r="87" spans="1:5" x14ac:dyDescent="0.2">
      <c r="A87" s="133"/>
      <c r="B87" s="134"/>
      <c r="C87" s="131"/>
      <c r="D87" s="132"/>
      <c r="E87" s="132"/>
    </row>
    <row r="88" spans="1:5" x14ac:dyDescent="0.2">
      <c r="A88" s="135"/>
      <c r="B88" s="108"/>
      <c r="C88" s="136"/>
      <c r="D88" s="132"/>
      <c r="E88" s="132"/>
    </row>
    <row r="89" spans="1:5" x14ac:dyDescent="0.2">
      <c r="A89" s="135" t="s">
        <v>363</v>
      </c>
      <c r="B89" s="158">
        <v>140828980</v>
      </c>
      <c r="C89" s="123">
        <v>156367213.95000002</v>
      </c>
      <c r="D89" s="132"/>
      <c r="E89" s="132"/>
    </row>
    <row r="90" spans="1:5" x14ac:dyDescent="0.2">
      <c r="A90" s="135" t="s">
        <v>364</v>
      </c>
      <c r="B90" s="158">
        <v>4584608</v>
      </c>
      <c r="C90" s="123">
        <v>9254600.9600000009</v>
      </c>
      <c r="D90" s="132"/>
      <c r="E90" s="132"/>
    </row>
    <row r="91" spans="1:5" x14ac:dyDescent="0.2">
      <c r="A91" s="135" t="s">
        <v>365</v>
      </c>
      <c r="B91" s="108">
        <v>-34314463.770000003</v>
      </c>
      <c r="C91" s="123">
        <v>-37547306.970000006</v>
      </c>
      <c r="D91" s="132"/>
      <c r="E91" s="132"/>
    </row>
    <row r="92" spans="1:5" x14ac:dyDescent="0.2">
      <c r="A92" s="135" t="s">
        <v>366</v>
      </c>
      <c r="B92" s="108">
        <v>1419939919</v>
      </c>
      <c r="C92" s="123">
        <v>1506788380</v>
      </c>
      <c r="D92" s="132"/>
      <c r="E92" s="132"/>
    </row>
    <row r="93" spans="1:5" ht="13.5" thickBot="1" x14ac:dyDescent="0.25">
      <c r="A93" s="135" t="s">
        <v>367</v>
      </c>
      <c r="B93" s="108">
        <v>408945440.96000016</v>
      </c>
      <c r="C93" s="123">
        <v>394496265.55000001</v>
      </c>
      <c r="D93" s="132"/>
      <c r="E93" s="132"/>
    </row>
    <row r="94" spans="1:5" ht="13.5" thickBot="1" x14ac:dyDescent="0.25">
      <c r="A94" s="153" t="s">
        <v>368</v>
      </c>
      <c r="B94" s="129">
        <v>13519653022.800001</v>
      </c>
      <c r="C94" s="129">
        <v>14304711992.369999</v>
      </c>
      <c r="D94" s="132"/>
      <c r="E94" s="132"/>
    </row>
    <row r="95" spans="1:5" s="138" customFormat="1" x14ac:dyDescent="0.2">
      <c r="A95" s="144"/>
      <c r="B95" s="111"/>
      <c r="C95" s="111"/>
      <c r="D95" s="132"/>
      <c r="E95" s="132"/>
    </row>
    <row r="96" spans="1:5" s="138" customFormat="1" x14ac:dyDescent="0.2">
      <c r="A96" s="144"/>
      <c r="B96" s="140"/>
      <c r="C96" s="140"/>
      <c r="D96" s="132"/>
      <c r="E96" s="132"/>
    </row>
    <row r="97" spans="1:5" ht="13.5" thickBot="1" x14ac:dyDescent="0.25">
      <c r="A97" s="145" t="s">
        <v>369</v>
      </c>
      <c r="B97" s="111"/>
      <c r="C97" s="113" t="s">
        <v>318</v>
      </c>
      <c r="D97" s="132"/>
      <c r="E97" s="132"/>
    </row>
    <row r="98" spans="1:5" ht="13.5" thickBot="1" x14ac:dyDescent="0.25">
      <c r="A98" s="151" t="s">
        <v>370</v>
      </c>
      <c r="B98" s="126" t="s">
        <v>351</v>
      </c>
      <c r="C98" s="127" t="s">
        <v>352</v>
      </c>
      <c r="D98" s="132"/>
      <c r="E98" s="132"/>
    </row>
    <row r="99" spans="1:5" x14ac:dyDescent="0.2">
      <c r="A99" s="135" t="s">
        <v>371</v>
      </c>
      <c r="B99" s="108">
        <v>476769730.31999999</v>
      </c>
      <c r="C99" s="123">
        <v>280720018</v>
      </c>
      <c r="D99" s="132"/>
      <c r="E99" s="132"/>
    </row>
    <row r="100" spans="1:5" x14ac:dyDescent="0.2">
      <c r="A100" s="135" t="s">
        <v>372</v>
      </c>
      <c r="B100" s="108">
        <v>8394723407.4300003</v>
      </c>
      <c r="C100" s="123">
        <v>8429569025</v>
      </c>
      <c r="D100" s="132"/>
      <c r="E100" s="132"/>
    </row>
    <row r="101" spans="1:5" x14ac:dyDescent="0.2">
      <c r="A101" s="135" t="s">
        <v>373</v>
      </c>
      <c r="B101" s="108">
        <v>11164674339.889999</v>
      </c>
      <c r="C101" s="123">
        <v>11098596410</v>
      </c>
      <c r="D101" s="132"/>
      <c r="E101" s="132"/>
    </row>
    <row r="102" spans="1:5" x14ac:dyDescent="0.2">
      <c r="A102" s="135" t="s">
        <v>374</v>
      </c>
      <c r="B102" s="108">
        <v>80264400</v>
      </c>
      <c r="C102" s="123">
        <v>49932848</v>
      </c>
      <c r="D102" s="132"/>
      <c r="E102" s="132"/>
    </row>
    <row r="103" spans="1:5" x14ac:dyDescent="0.2">
      <c r="A103" s="135" t="s">
        <v>375</v>
      </c>
      <c r="B103" s="108">
        <v>30528704.430000011</v>
      </c>
      <c r="C103" s="123">
        <v>29284651.030000009</v>
      </c>
      <c r="D103" s="132"/>
      <c r="E103" s="132"/>
    </row>
    <row r="104" spans="1:5" x14ac:dyDescent="0.2">
      <c r="A104" s="135" t="s">
        <v>376</v>
      </c>
      <c r="B104" s="108">
        <v>596439856</v>
      </c>
      <c r="C104" s="123">
        <v>674335644</v>
      </c>
      <c r="D104" s="132"/>
      <c r="E104" s="132"/>
    </row>
    <row r="105" spans="1:5" x14ac:dyDescent="0.2">
      <c r="A105" s="135" t="s">
        <v>377</v>
      </c>
      <c r="B105" s="108">
        <v>36667566.580000006</v>
      </c>
      <c r="C105" s="123">
        <v>90606641</v>
      </c>
      <c r="D105" s="132"/>
      <c r="E105" s="132"/>
    </row>
    <row r="106" spans="1:5" ht="13.5" thickBot="1" x14ac:dyDescent="0.25">
      <c r="A106" s="135" t="s">
        <v>378</v>
      </c>
      <c r="B106" s="108">
        <v>-3453741</v>
      </c>
      <c r="C106" s="123">
        <v>-3048296</v>
      </c>
      <c r="D106" s="132"/>
      <c r="E106" s="132"/>
    </row>
    <row r="107" spans="1:5" ht="13.5" thickBot="1" x14ac:dyDescent="0.25">
      <c r="A107" s="153" t="s">
        <v>343</v>
      </c>
      <c r="B107" s="137">
        <v>20776614263.650002</v>
      </c>
      <c r="C107" s="137">
        <v>20649996941.029999</v>
      </c>
      <c r="D107" s="132"/>
      <c r="E107" s="132"/>
    </row>
    <row r="108" spans="1:5" s="138" customFormat="1" x14ac:dyDescent="0.2">
      <c r="A108" s="156"/>
      <c r="B108" s="111"/>
      <c r="C108" s="111"/>
      <c r="D108" s="111"/>
      <c r="E108" s="111"/>
    </row>
    <row r="109" spans="1:5" s="138" customFormat="1" x14ac:dyDescent="0.2">
      <c r="A109" s="156"/>
      <c r="B109" s="140"/>
      <c r="C109" s="140"/>
      <c r="D109" s="132"/>
      <c r="E109" s="132"/>
    </row>
  </sheetData>
  <mergeCells count="21">
    <mergeCell ref="A36:A37"/>
    <mergeCell ref="B36:C36"/>
    <mergeCell ref="D36:E36"/>
    <mergeCell ref="A18:A19"/>
    <mergeCell ref="B18:C18"/>
    <mergeCell ref="D18:E18"/>
    <mergeCell ref="A28:A29"/>
    <mergeCell ref="B28:C28"/>
    <mergeCell ref="D28:E28"/>
    <mergeCell ref="A1:A2"/>
    <mergeCell ref="B1:C1"/>
    <mergeCell ref="D1:E1"/>
    <mergeCell ref="A10:A11"/>
    <mergeCell ref="B10:C10"/>
    <mergeCell ref="D10:E10"/>
    <mergeCell ref="A46:A47"/>
    <mergeCell ref="B46:C46"/>
    <mergeCell ref="D46:E46"/>
    <mergeCell ref="A56:A57"/>
    <mergeCell ref="B56:C56"/>
    <mergeCell ref="D56:E5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d8745bc5-821e-4205-946a-621c2da728c8"/>
    <ds:schemaRef ds:uri="http://purl.org/dc/terms/"/>
    <ds:schemaRef ds:uri="22baa3bd-a2fa-4ea9-9ebb-3a9c6a55952b"/>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Gvozden Jasmina</cp:lastModifiedBy>
  <cp:lastPrinted>2018-04-25T06:49:36Z</cp:lastPrinted>
  <dcterms:created xsi:type="dcterms:W3CDTF">2008-10-17T11:51:54Z</dcterms:created>
  <dcterms:modified xsi:type="dcterms:W3CDTF">2019-07-31T09:40:23Z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