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I-KI 2019 Q3\Zadnje verzije izvještaja\Za objavu\NEKONSOLIDIRANI\"/>
    </mc:Choice>
  </mc:AlternateContent>
  <workbookProtection workbookPassword="CA29" lockStructure="1"/>
  <bookViews>
    <workbookView xWindow="0" yWindow="0" windowWidth="25200" windowHeight="11880" activeTab="2"/>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D63" i="24" l="1"/>
  <c r="D53" i="24"/>
  <c r="D43" i="24"/>
  <c r="D35" i="24"/>
  <c r="D25" i="24"/>
  <c r="D17" i="24"/>
  <c r="B17" i="24"/>
  <c r="B63" i="24" s="1"/>
  <c r="B25" i="24" l="1"/>
  <c r="B53" i="24"/>
  <c r="B35" i="24"/>
  <c r="B43" i="24"/>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K26" i="22"/>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J9" i="22"/>
  <c r="J26" i="22" s="1"/>
  <c r="I9" i="22"/>
  <c r="I26" i="22" s="1"/>
  <c r="H9" i="22"/>
  <c r="H26" i="22" s="1"/>
  <c r="G9" i="22"/>
  <c r="G26" i="22" s="1"/>
  <c r="F9" i="22"/>
  <c r="F26" i="22" s="1"/>
  <c r="R7" i="22"/>
  <c r="R6" i="22"/>
  <c r="H59" i="21"/>
  <c r="H60" i="21" s="1"/>
  <c r="H63" i="21" s="1"/>
  <c r="I44" i="21"/>
  <c r="I60" i="21" s="1"/>
  <c r="I63" i="21" s="1"/>
  <c r="K58" i="19"/>
  <c r="J58" i="19"/>
  <c r="H58" i="19"/>
  <c r="K46" i="19"/>
  <c r="K45" i="19" s="1"/>
  <c r="J46" i="19"/>
  <c r="H46" i="19"/>
  <c r="J45" i="19"/>
  <c r="K40" i="19"/>
  <c r="K44" i="19" s="1"/>
  <c r="J40" i="19"/>
  <c r="J44" i="19" s="1"/>
  <c r="H40" i="19"/>
  <c r="H44" i="19" s="1"/>
  <c r="I77" i="18"/>
  <c r="I42" i="18"/>
  <c r="I48" i="18"/>
  <c r="I52" i="18"/>
  <c r="I9" i="18"/>
  <c r="I29" i="18"/>
  <c r="I40" i="18" l="1"/>
  <c r="I63" i="18"/>
  <c r="I78" i="18" s="1"/>
  <c r="H45" i="19"/>
  <c r="H67" i="19" s="1"/>
  <c r="J67" i="19"/>
  <c r="K67" i="19"/>
  <c r="R26" i="22"/>
  <c r="R9" i="22"/>
</calcChain>
</file>

<file path=xl/sharedStrings.xml><?xml version="1.0" encoding="utf-8"?>
<sst xmlns="http://schemas.openxmlformats.org/spreadsheetml/2006/main" count="462" uniqueCount="372">
  <si>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</si>
  <si>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</si>
  <si>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</si>
  <si>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</si>
  <si>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</si>
  <si>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</si>
  <si>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</si>
  <si>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</si>
  <si>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</si>
  <si>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</si>
  <si>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</si>
  <si>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</si>
  <si>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</si>
  <si>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</si>
  <si>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</si>
  <si>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</si>
  <si>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</si>
  <si>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</si>
  <si>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</si>
  <si>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</si>
  <si>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</si>
  <si>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</si>
  <si>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</si>
  <si>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</si>
  <si>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</si>
  <si>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</si>
  <si>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</si>
  <si>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</si>
  <si>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</si>
  <si>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</si>
  <si>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</si>
  <si>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</si>
  <si>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</si>
  <si>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</si>
  <si>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</si>
  <si>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</si>
  <si>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</si>
  <si>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</si>
  <si>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</si>
  <si>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</si>
  <si>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</si>
  <si>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</si>
  <si>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</si>
  <si>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</si>
  <si>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</si>
  <si>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</si>
  <si>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</si>
  <si>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</si>
  <si>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</si>
  <si>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</si>
  <si>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</si>
  <si>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</si>
  <si>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</si>
  <si>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</si>
  <si>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</si>
  <si>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</si>
  <si>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</si>
  <si>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</si>
  <si>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</si>
  <si>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</si>
  <si>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</si>
  <si>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</si>
  <si>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</si>
  <si>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</si>
  <si>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</si>
  <si>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</si>
  <si>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</si>
  <si>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</si>
  <si>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</si>
  <si>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</si>
  <si>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</si>
  <si>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</si>
  <si>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</si>
  <si>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</si>
  <si>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</si>
  <si>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</si>
  <si>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</si>
  <si>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</si>
  <si>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</si>
  <si>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</si>
  <si>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</si>
  <si>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</si>
  <si>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</si>
  <si>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</si>
  <si>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</si>
  <si>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</si>
  <si>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</si>
  <si>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</si>
  <si>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</si>
  <si>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</si>
  <si>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</si>
  <si>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</si>
  <si>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</si>
  <si>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</si>
  <si>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</si>
  <si>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</si>
  <si>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</si>
  <si>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</si>
  <si>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</si>
  <si>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</si>
  <si>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</si>
  <si>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</si>
  <si>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</si>
  <si>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</si>
  <si>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</si>
  <si>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</si>
  <si>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</si>
  <si>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</si>
  <si>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</si>
  <si>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</si>
  <si>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</si>
  <si>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</si>
  <si>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</si>
  <si>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</si>
  <si>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</si>
  <si>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</si>
  <si>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</si>
  <si>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</si>
  <si>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</si>
  <si>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</si>
  <si>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</si>
  <si>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</si>
  <si>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</si>
  <si>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</si>
  <si>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</si>
  <si>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</si>
  <si>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</si>
  <si>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</si>
  <si>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</si>
  <si>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</si>
  <si>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</si>
  <si>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</si>
  <si>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</si>
  <si>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</si>
  <si>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</si>
  <si>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</si>
  <si>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</si>
  <si>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</si>
  <si>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</si>
  <si>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</si>
  <si>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</si>
  <si>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</si>
  <si>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</si>
  <si>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</si>
  <si>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</si>
  <si>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</si>
  <si>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</si>
  <si>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</si>
  <si>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</si>
  <si>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</si>
  <si>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</si>
  <si>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</si>
  <si>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</si>
  <si>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</si>
  <si>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</si>
  <si>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</si>
  <si>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</si>
  <si>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</si>
  <si>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</si>
  <si>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</si>
  <si>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</si>
  <si>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</si>
  <si>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</si>
  <si>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</si>
  <si>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</si>
  <si>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</si>
  <si>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</si>
  <si>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</si>
  <si>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</si>
  <si>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</si>
  <si>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</si>
  <si>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</si>
  <si>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</si>
  <si>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</si>
  <si>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</si>
  <si>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</si>
  <si>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</si>
  <si>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</si>
  <si>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</si>
  <si>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</si>
  <si>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</si>
  <si>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</si>
  <si>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</si>
  <si>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</si>
  <si>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</si>
  <si>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</si>
  <si>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</si>
  <si>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</si>
  <si>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</si>
  <si>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</si>
  <si>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</si>
  <si>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</si>
  <si>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</si>
  <si>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</si>
  <si>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</si>
  <si>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</si>
  <si>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</si>
  <si>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</si>
  <si>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</si>
  <si>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</si>
  <si>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</si>
  <si>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</si>
  <si>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</si>
  <si>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</si>
  <si>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</si>
  <si>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</si>
  <si>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</si>
  <si>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</si>
  <si>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</si>
  <si>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</si>
  <si>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</si>
  <si>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</si>
  <si>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</si>
  <si>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</si>
  <si>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</si>
  <si>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</si>
  <si>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</si>
  <si>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</si>
  <si>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</si>
  <si>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</si>
  <si>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</si>
  <si>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</si>
  <si>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</si>
  <si>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</si>
  <si>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</si>
  <si>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</si>
  <si>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</si>
  <si>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</si>
  <si>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</si>
  <si>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</si>
  <si>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</si>
  <si>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</si>
  <si>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</si>
  <si>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</si>
  <si>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</si>
  <si>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</si>
  <si>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</si>
  <si>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</si>
  <si>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</si>
  <si>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</si>
  <si>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</si>
  <si>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</si>
  <si>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</si>
  <si>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</si>
  <si>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</si>
  <si>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</si>
  <si>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</si>
  <si>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</si>
  <si>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</si>
  <si>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</si>
  <si>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</si>
  <si>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</si>
  <si>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</si>
  <si>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</si>
  <si>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</si>
  <si>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</si>
  <si>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</si>
  <si>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</si>
  <si>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</si>
  <si>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</si>
  <si>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</si>
  <si>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</si>
  <si>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</si>
  <si>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</si>
  <si>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</si>
  <si>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</si>
  <si>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</si>
  <si>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</si>
  <si>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</si>
  <si>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</si>
  <si>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</si>
  <si>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</si>
  <si>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</si>
  <si>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</si>
  <si>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</si>
  <si>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</si>
  <si>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</si>
  <si>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</si>
  <si>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</si>
  <si>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</si>
  <si>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</si>
  <si>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</si>
  <si>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</si>
  <si>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</si>
  <si>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</si>
  <si>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</si>
  <si>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</si>
  <si>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</si>
  <si>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</si>
  <si>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</si>
  <si>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</si>
  <si>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</si>
  <si>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</si>
  <si>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</si>
  <si>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</si>
  <si>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 xml:space="preserve">stanje na dan 30.9.2019 </t>
  </si>
  <si>
    <t>Obveznik:Hrvatska poštanska banka</t>
  </si>
  <si>
    <t>u razdoblju 1.1.2019 do 30.9.2019</t>
  </si>
  <si>
    <t>Obveznik: Hrvatska poštanska banka</t>
  </si>
  <si>
    <t>Bilješke uz financijske izvještaje</t>
  </si>
  <si>
    <t>1) KAMATNI PRIHODI</t>
  </si>
  <si>
    <t>u HRK</t>
  </si>
  <si>
    <t>AOP 001</t>
  </si>
  <si>
    <t>Kumulativno</t>
  </si>
  <si>
    <t>Kamatni prihodi od kredita</t>
  </si>
  <si>
    <t>Kamatni prihodi od depozita</t>
  </si>
  <si>
    <t>S osnove dužničkih vrijednosnih papira</t>
  </si>
  <si>
    <t xml:space="preserve">Ukupno </t>
  </si>
  <si>
    <t>2) KAMATNI TROŠKOVI</t>
  </si>
  <si>
    <t>AOP 002</t>
  </si>
  <si>
    <t>Kamatni troškovi od kredita</t>
  </si>
  <si>
    <t>Kamatni troškovi od depozita</t>
  </si>
  <si>
    <t>3) PRIHODI OD PROVIZIJA I NAKNADA</t>
  </si>
  <si>
    <t>AOP 005</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</si>
  <si>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</si>
  <si>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</si>
  <si>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</si>
  <si>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</si>
  <si>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4) TROŠKOVI PROVIZIJA I NAKNADA</t>
  </si>
  <si>
    <t>AOP 006</t>
  </si>
  <si>
    <t>Provizije i naknade na usluge platnog prometa</t>
  </si>
  <si>
    <t>5) DOBIT/GUBITAK OD AKTIVNOSTI TRGOVANJA</t>
  </si>
  <si>
    <t>AOP 007 &amp; AOP 008</t>
  </si>
  <si>
    <t>Vrijednosnim papirima</t>
  </si>
  <si>
    <t>Devizama</t>
  </si>
  <si>
    <t>Kunskom gotovinom</t>
  </si>
  <si>
    <t>Derivatima</t>
  </si>
  <si>
    <t>6) OPERATIVNI TROŠKOVI</t>
  </si>
  <si>
    <t>AOP 015 &amp; AOP 017 &amp; AOP 018</t>
  </si>
  <si>
    <t>Opći i administrativni troškovi</t>
  </si>
  <si>
    <t>Amortizacija</t>
  </si>
  <si>
    <t>Premije za osiguranje štednih uloga</t>
  </si>
  <si>
    <t>Ostali troškovi</t>
  </si>
  <si>
    <t>UKUPNO</t>
  </si>
  <si>
    <t xml:space="preserve">7) TROŠKOVI VRIJEDNOSNIH USKLAĐIVANJA I REZERVIRANJA ZA GUBITKE </t>
  </si>
  <si>
    <t>AOP 019 &amp; AOP 020 &amp; AOP 021</t>
  </si>
  <si>
    <t>Troškovi rezerviranja za gubitke</t>
  </si>
  <si>
    <t>Modifikacija</t>
  </si>
  <si>
    <t>Ostali troškovi rezerviranja i vrijednosnih usklađenja</t>
  </si>
  <si>
    <t>AOP 004</t>
  </si>
  <si>
    <t>31.12.2018.</t>
  </si>
  <si>
    <t>Depoziti kod stranih bankarskih institucija</t>
  </si>
  <si>
    <t>Depoziti kod domaćih bankarskih institucija</t>
  </si>
  <si>
    <t>AOP 011 &amp; 012</t>
  </si>
  <si>
    <t>Krediti financijskim institucijama</t>
  </si>
  <si>
    <t xml:space="preserve">Bruto krediti </t>
  </si>
  <si>
    <t>Ispravci vrijednosti</t>
  </si>
  <si>
    <t>Krediti trgovačkim društvima</t>
  </si>
  <si>
    <t>Krediti stanovništvu</t>
  </si>
  <si>
    <t xml:space="preserve">Ostali krediti </t>
  </si>
  <si>
    <t>Očekivani kreditni gubici (A1 i A2 izloženosti)</t>
  </si>
  <si>
    <t>Ostala vrijednosna usklađenja</t>
  </si>
  <si>
    <t>Odgođena naplaćena naknada</t>
  </si>
  <si>
    <t>Obvezna pričuva kod HNB</t>
  </si>
  <si>
    <t>Depoziti kod financijskih institucija</t>
  </si>
  <si>
    <t>AOP 044</t>
  </si>
  <si>
    <t>Depoziti od financijskih institucija</t>
  </si>
  <si>
    <t>Depoziti od trgovačkih društava</t>
  </si>
  <si>
    <t>Depoziti od stanovništva</t>
  </si>
  <si>
    <t>Ostali depoziti</t>
  </si>
  <si>
    <t>Obveze za kamate</t>
  </si>
  <si>
    <t>Krediti primljeni od HBOR-a</t>
  </si>
  <si>
    <t>Krediti primljeni od stranih financijskih institucija</t>
  </si>
  <si>
    <t>Odgođena plaćena naknada</t>
  </si>
  <si>
    <t>Prethodno razdoblje 01.01. - 30.09.2018.</t>
  </si>
  <si>
    <t>Tekuće razdoblje 01.01. - 30.09.2019.</t>
  </si>
  <si>
    <t>8) OSTALI DEPOZITI PO VIĐENJU</t>
  </si>
  <si>
    <t>9) KREDITI KLIJENTIMA</t>
  </si>
  <si>
    <t>10) DEPOZITI</t>
  </si>
  <si>
    <t>30.09.2019.</t>
  </si>
  <si>
    <t xml:space="preserve">UKUPNI </t>
  </si>
  <si>
    <t>u razdoblju 1.1.2019. do 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</si>
</sst>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
    <numFmt numFmtId="167" formatCode="#,##0.00;\(#,##0.00\)"/>
    <numFmt numFmtId="168" formatCode="_(* #,##0.00_);_(* \(#,##0.00\);_(* &quot;-&quot;??_);_(@_)"/>
    <numFmt numFmtId="169" formatCode="_(* #,##0_);_(* \(#,##0\);_(* &quot;-&quot;??_);_(@_)"/>
  </numFmts>
  <fonts count="33">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i/>
      <sz val="8"/>
      <name val="Arial"/>
      <family val="2"/>
      <charset val="238"/>
    </font>
    <font>
      <b/>
      <sz val="9"/>
      <color theme="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E6E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double">
        <color rgb="FFC00000"/>
      </left>
      <right/>
      <top style="double">
        <color rgb="FFC00000"/>
      </top>
      <bottom/>
      <diagonal/>
    </border>
    <border>
      <left style="double">
        <color rgb="FFC00000"/>
      </left>
      <right/>
      <top/>
      <bottom style="double">
        <color rgb="FFC00000"/>
      </bottom>
      <diagonal/>
    </border>
    <border>
      <left/>
      <right style="double">
        <color rgb="FFC00000"/>
      </right>
      <top/>
      <bottom style="double">
        <color rgb="FFC00000"/>
      </bottom>
      <diagonal/>
    </border>
    <border>
      <left/>
      <right/>
      <top style="double">
        <color rgb="FFC00000"/>
      </top>
      <bottom/>
      <diagonal/>
    </border>
    <border>
      <left/>
      <right style="double">
        <color rgb="FFC00000"/>
      </right>
      <top style="double">
        <color rgb="FFC00000"/>
      </top>
      <bottom/>
      <diagonal/>
    </border>
    <border>
      <left/>
      <right/>
      <top/>
      <bottom style="double">
        <color rgb="FFC00000"/>
      </bottom>
      <diagonal/>
    </border>
    <border>
      <left style="thin">
        <color indexed="64"/>
      </left>
      <right/>
      <top style="double">
        <color rgb="FFC00000"/>
      </top>
      <bottom/>
      <diagonal/>
    </border>
    <border>
      <left style="thin">
        <color indexed="64"/>
      </left>
      <right/>
      <top/>
      <bottom style="double">
        <color rgb="FFC00000"/>
      </bottom>
      <diagonal/>
    </border>
    <border>
      <left style="thick">
        <color theme="0"/>
      </left>
      <right/>
      <top style="thick">
        <color theme="0"/>
      </top>
      <bottom style="thick">
        <color theme="0"/>
      </bottom>
      <diagonal/>
    </border>
    <border>
      <left style="thin">
        <color indexed="64"/>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rgb="FFC00000"/>
      </left>
      <right/>
      <top style="double">
        <color rgb="FFC00000"/>
      </top>
      <bottom style="double">
        <color rgb="FFC00000"/>
      </bottom>
      <diagonal/>
    </border>
    <border>
      <left style="thin">
        <color indexed="64"/>
      </left>
      <right/>
      <top style="double">
        <color rgb="FFC00000"/>
      </top>
      <bottom style="double">
        <color rgb="FFC00000"/>
      </bottom>
      <diagonal/>
    </border>
    <border>
      <left style="thin">
        <color indexed="64"/>
      </left>
      <right style="double">
        <color rgb="FFC00000"/>
      </right>
      <top style="double">
        <color rgb="FFC00000"/>
      </top>
      <bottom style="double">
        <color rgb="FFC00000"/>
      </bottom>
      <diagonal/>
    </border>
    <border>
      <left style="thin">
        <color indexed="64"/>
      </left>
      <right style="thick">
        <color theme="0"/>
      </right>
      <top style="thick">
        <color theme="0"/>
      </top>
      <bottom style="thick">
        <color theme="0"/>
      </bottom>
      <diagonal/>
    </border>
    <border>
      <left style="thin">
        <color indexed="64"/>
      </left>
      <right/>
      <top/>
      <bottom style="thick">
        <color theme="0"/>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cellStyleXfs>
  <cellXfs count="305">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166" fontId="4" fillId="0" borderId="0" xfId="5" applyNumberFormat="1" applyFont="1" applyFill="1" applyBorder="1" applyAlignment="1"/>
    <xf numFmtId="167" fontId="4" fillId="0" borderId="0" xfId="5" applyNumberFormat="1"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166" fontId="2" fillId="0" borderId="0" xfId="6" applyNumberFormat="1" applyFont="1" applyFill="1" applyBorder="1" applyAlignment="1"/>
    <xf numFmtId="166" fontId="31" fillId="0" borderId="0" xfId="5" applyNumberFormat="1" applyFont="1" applyFill="1" applyBorder="1" applyAlignment="1"/>
    <xf numFmtId="0" fontId="2" fillId="0" borderId="0" xfId="6" applyFont="1" applyFill="1" applyBorder="1" applyAlignment="1"/>
    <xf numFmtId="169" fontId="5" fillId="0" borderId="0" xfId="8" applyNumberFormat="1" applyFont="1" applyFill="1" applyBorder="1" applyAlignment="1"/>
    <xf numFmtId="166" fontId="4" fillId="0" borderId="33" xfId="6" applyNumberFormat="1" applyFont="1" applyFill="1" applyBorder="1" applyAlignment="1">
      <alignment horizontal="center"/>
    </xf>
    <xf numFmtId="166" fontId="4" fillId="0" borderId="36" xfId="6" applyNumberFormat="1" applyFont="1" applyFill="1" applyBorder="1" applyAlignment="1">
      <alignment horizontal="center"/>
    </xf>
    <xf numFmtId="0" fontId="6" fillId="0" borderId="0" xfId="0" applyFont="1"/>
    <xf numFmtId="0" fontId="5" fillId="17" borderId="0" xfId="7" applyFont="1" applyFill="1" applyBorder="1" applyAlignment="1"/>
    <xf numFmtId="166" fontId="4" fillId="0" borderId="38" xfId="6" applyNumberFormat="1" applyFont="1" applyFill="1" applyBorder="1" applyAlignment="1">
      <alignment horizontal="center"/>
    </xf>
    <xf numFmtId="166" fontId="5" fillId="0" borderId="22" xfId="7" applyNumberFormat="1" applyFont="1" applyFill="1" applyBorder="1" applyAlignment="1" applyProtection="1">
      <alignment shrinkToFit="1"/>
      <protection locked="0"/>
    </xf>
    <xf numFmtId="0" fontId="4" fillId="0" borderId="38" xfId="6" applyFont="1" applyFill="1" applyBorder="1" applyAlignment="1">
      <alignment horizontal="center"/>
    </xf>
    <xf numFmtId="166" fontId="5" fillId="0" borderId="22" xfId="7" applyNumberFormat="1" applyFont="1" applyFill="1" applyBorder="1" applyAlignment="1" applyProtection="1">
      <alignment horizontal="center" shrinkToFit="1"/>
      <protection locked="0"/>
    </xf>
    <xf numFmtId="166" fontId="5" fillId="0" borderId="0" xfId="7" applyNumberFormat="1" applyFont="1" applyFill="1" applyBorder="1" applyAlignment="1" applyProtection="1">
      <alignment horizontal="center" shrinkToFit="1"/>
      <protection locked="0"/>
    </xf>
    <xf numFmtId="0" fontId="0" fillId="0" borderId="0" xfId="0" applyFill="1"/>
    <xf numFmtId="166" fontId="5" fillId="18" borderId="22" xfId="7" applyNumberFormat="1" applyFont="1" applyFill="1" applyBorder="1" applyAlignment="1" applyProtection="1">
      <alignment horizontal="center" shrinkToFit="1"/>
      <protection locked="0"/>
    </xf>
    <xf numFmtId="166" fontId="5" fillId="18" borderId="0" xfId="7" applyNumberFormat="1" applyFont="1" applyFill="1" applyBorder="1" applyAlignment="1" applyProtection="1">
      <alignment horizontal="center" shrinkToFit="1"/>
      <protection locked="0"/>
    </xf>
    <xf numFmtId="0" fontId="32" fillId="16" borderId="39" xfId="6" applyFont="1" applyFill="1" applyBorder="1" applyAlignment="1">
      <alignment horizontal="left"/>
    </xf>
    <xf numFmtId="166" fontId="32" fillId="16" borderId="40" xfId="6" applyNumberFormat="1" applyFont="1" applyFill="1" applyBorder="1" applyAlignment="1">
      <alignment horizontal="center"/>
    </xf>
    <xf numFmtId="166" fontId="32" fillId="16" borderId="41" xfId="6" applyNumberFormat="1" applyFont="1" applyFill="1" applyBorder="1" applyAlignment="1">
      <alignment horizontal="center"/>
    </xf>
    <xf numFmtId="166" fontId="32" fillId="16" borderId="42" xfId="6" applyNumberFormat="1" applyFont="1" applyFill="1" applyBorder="1" applyAlignment="1">
      <alignment horizontal="center"/>
    </xf>
    <xf numFmtId="0" fontId="5" fillId="17" borderId="0" xfId="7" applyFont="1" applyFill="1" applyBorder="1" applyAlignment="1">
      <alignment wrapText="1"/>
    </xf>
    <xf numFmtId="0" fontId="4" fillId="0" borderId="43" xfId="7" applyFont="1" applyFill="1" applyBorder="1" applyAlignment="1">
      <alignment horizontal="left" vertical="center"/>
    </xf>
    <xf numFmtId="166" fontId="4" fillId="0" borderId="44" xfId="7" applyNumberFormat="1" applyFont="1" applyFill="1" applyBorder="1" applyAlignment="1">
      <alignment horizontal="center"/>
    </xf>
    <xf numFmtId="166" fontId="4" fillId="0" borderId="45" xfId="7" applyNumberFormat="1" applyFont="1" applyFill="1" applyBorder="1" applyAlignment="1">
      <alignment horizontal="center"/>
    </xf>
    <xf numFmtId="0" fontId="32" fillId="16" borderId="39" xfId="7" applyFont="1" applyFill="1" applyBorder="1"/>
    <xf numFmtId="166" fontId="32" fillId="16" borderId="40" xfId="7" applyNumberFormat="1" applyFont="1" applyFill="1" applyBorder="1" applyAlignment="1" applyProtection="1">
      <alignment shrinkToFit="1"/>
      <protection locked="0"/>
    </xf>
    <xf numFmtId="166" fontId="32" fillId="16" borderId="46" xfId="7" applyNumberFormat="1" applyFont="1" applyFill="1" applyBorder="1" applyAlignment="1" applyProtection="1">
      <alignment shrinkToFit="1"/>
      <protection locked="0"/>
    </xf>
    <xf numFmtId="0" fontId="5" fillId="17" borderId="30" xfId="7" applyFont="1" applyFill="1" applyBorder="1" applyAlignment="1">
      <alignment horizontal="left" vertical="center"/>
    </xf>
    <xf numFmtId="0" fontId="5" fillId="17" borderId="30" xfId="7" applyFont="1" applyFill="1" applyBorder="1" applyAlignment="1">
      <alignment horizontal="left" wrapText="1"/>
    </xf>
    <xf numFmtId="166" fontId="4" fillId="0" borderId="22" xfId="7" applyNumberFormat="1" applyFont="1" applyFill="1" applyBorder="1" applyAlignment="1" applyProtection="1">
      <alignment shrinkToFit="1"/>
      <protection locked="0"/>
    </xf>
    <xf numFmtId="168" fontId="5" fillId="0" borderId="22" xfId="8" applyFont="1" applyFill="1" applyBorder="1" applyAlignment="1" applyProtection="1">
      <alignment shrinkToFit="1"/>
      <protection locked="0"/>
    </xf>
    <xf numFmtId="0" fontId="4" fillId="17" borderId="30" xfId="7" applyFont="1" applyFill="1" applyBorder="1" applyAlignment="1">
      <alignment horizontal="left" vertical="center" indent="1"/>
    </xf>
    <xf numFmtId="0" fontId="5" fillId="17" borderId="30" xfId="7" applyFont="1" applyFill="1" applyBorder="1" applyAlignment="1">
      <alignment horizontal="left" vertical="center" indent="2"/>
    </xf>
    <xf numFmtId="0" fontId="4" fillId="17" borderId="30" xfId="7" applyFont="1" applyFill="1" applyBorder="1" applyAlignment="1">
      <alignment horizontal="left" wrapText="1"/>
    </xf>
    <xf numFmtId="166" fontId="5" fillId="18" borderId="37" xfId="7" applyNumberFormat="1" applyFont="1" applyFill="1" applyBorder="1" applyAlignment="1" applyProtection="1">
      <alignment shrinkToFit="1"/>
      <protection locked="0"/>
    </xf>
    <xf numFmtId="166" fontId="5" fillId="18" borderId="47" xfId="5" applyNumberFormat="1" applyFont="1" applyFill="1" applyBorder="1" applyAlignment="1"/>
    <xf numFmtId="166" fontId="4" fillId="18" borderId="37" xfId="7" applyNumberFormat="1" applyFont="1" applyFill="1" applyBorder="1" applyAlignment="1" applyProtection="1">
      <alignment shrinkToFit="1"/>
      <protection locked="0"/>
    </xf>
    <xf numFmtId="166" fontId="5" fillId="18" borderId="22" xfId="7" applyNumberFormat="1" applyFont="1" applyFill="1" applyBorder="1" applyAlignment="1" applyProtection="1">
      <alignment shrinkToFit="1"/>
      <protection locked="0"/>
    </xf>
    <xf numFmtId="166" fontId="4" fillId="18" borderId="22" xfId="7" applyNumberFormat="1" applyFont="1" applyFill="1" applyBorder="1" applyAlignment="1" applyProtection="1">
      <alignment shrinkToFit="1"/>
      <protection locked="0"/>
    </xf>
    <xf numFmtId="168" fontId="5" fillId="18" borderId="22" xfId="8" applyFont="1" applyFill="1" applyBorder="1" applyAlignment="1" applyProtection="1">
      <alignment shrinkToFit="1"/>
      <protection locked="0"/>
    </xf>
    <xf numFmtId="166" fontId="5" fillId="18" borderId="47" xfId="7" applyNumberFormat="1" applyFont="1" applyFill="1" applyBorder="1" applyAlignment="1" applyProtection="1">
      <alignment shrinkToFit="1"/>
      <protection locked="0"/>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1" borderId="22" xfId="4" applyFont="1" applyFill="1" applyBorder="1" applyAlignment="1">
      <alignment horizontal="right" vertical="center" wrapText="1"/>
    </xf>
    <xf numFmtId="0" fontId="5" fillId="11" borderId="23" xfId="4" applyFont="1" applyFill="1" applyBorder="1" applyAlignment="1">
      <alignment horizontal="right" vertical="center" wrapText="1"/>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2" xfId="4" applyFont="1" applyFill="1" applyBorder="1" applyAlignment="1">
      <alignment horizontal="right" vertical="center"/>
    </xf>
    <xf numFmtId="0" fontId="5" fillId="11" borderId="2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27" fillId="11" borderId="22" xfId="4" applyFont="1" applyFill="1" applyBorder="1" applyAlignment="1">
      <alignmen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5" fillId="11" borderId="0" xfId="4" applyFont="1" applyFill="1" applyBorder="1" applyAlignment="1">
      <alignment horizontal="left" vertical="center"/>
    </xf>
    <xf numFmtId="0" fontId="5" fillId="11" borderId="0" xfId="4" applyFont="1" applyFill="1" applyBorder="1" applyAlignment="1">
      <alignment vertical="center"/>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0" fontId="5" fillId="11" borderId="2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23" xfId="4" applyFont="1" applyFill="1" applyBorder="1" applyAlignment="1">
      <alignment horizontal="center" vertical="center"/>
    </xf>
    <xf numFmtId="0" fontId="5" fillId="11" borderId="22" xfId="4" applyFont="1" applyFill="1" applyBorder="1" applyAlignment="1">
      <alignment horizontal="left" vertical="center"/>
    </xf>
    <xf numFmtId="0" fontId="5" fillId="11" borderId="0" xfId="4" applyFont="1" applyFill="1" applyBorder="1" applyAlignment="1">
      <alignment vertical="top"/>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9"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4" fillId="0" borderId="31" xfId="6" applyFont="1" applyFill="1" applyBorder="1" applyAlignment="1">
      <alignment horizontal="left" vertical="center"/>
    </xf>
    <xf numFmtId="0" fontId="4" fillId="0" borderId="32" xfId="6" applyFont="1" applyFill="1" applyBorder="1" applyAlignment="1">
      <alignment horizontal="left" vertical="center"/>
    </xf>
    <xf numFmtId="166" fontId="4" fillId="0" borderId="37" xfId="6" applyNumberFormat="1" applyFont="1" applyFill="1" applyBorder="1" applyAlignment="1">
      <alignment horizontal="center"/>
    </xf>
    <xf numFmtId="166" fontId="4" fillId="0" borderId="34" xfId="6" applyNumberFormat="1" applyFont="1" applyFill="1" applyBorder="1" applyAlignment="1">
      <alignment horizontal="center"/>
    </xf>
    <xf numFmtId="0" fontId="4" fillId="0" borderId="37" xfId="6" applyFont="1" applyFill="1" applyBorder="1" applyAlignment="1">
      <alignment horizontal="center"/>
    </xf>
    <xf numFmtId="0" fontId="4" fillId="0" borderId="35" xfId="6" applyFont="1" applyFill="1" applyBorder="1" applyAlignment="1">
      <alignment horizontal="center"/>
    </xf>
  </cellXfs>
  <cellStyles count="9">
    <cellStyle name="Comma 2" xfId="8"/>
    <cellStyle name="Hyperlink 2" xfId="2"/>
    <cellStyle name="Normal" xfId="0" builtinId="0"/>
    <cellStyle name="Normal 14" xfId="6"/>
    <cellStyle name="Normal 2" xfId="3"/>
    <cellStyle name="Normal 3" xfId="4"/>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C18" sqref="C18:D18"/>
    </sheetView>
  </sheetViews>
  <sheetFormatPr defaultColWidth="9.140625" defaultRowHeight="15"/>
  <cols>
    <col min="1" max="1" width="9.140625" style="61"/>
    <col min="2" max="2" width="10.42578125" style="61" customWidth="1"/>
    <col min="3" max="8" width="9.140625" style="61"/>
    <col min="9" max="9" width="13.42578125" style="61" customWidth="1"/>
    <col min="10" max="16384" width="9.140625" style="61"/>
  </cols>
  <sheetData>
    <row r="1" spans="1:10" ht="15.75">
      <c r="A1" s="159" t="s">
        <v>239</v>
      </c>
      <c r="B1" s="160"/>
      <c r="C1" s="160"/>
      <c r="D1" s="59"/>
      <c r="E1" s="59"/>
      <c r="F1" s="59"/>
      <c r="G1" s="59"/>
      <c r="H1" s="59"/>
      <c r="I1" s="59"/>
      <c r="J1" s="60"/>
    </row>
    <row r="2" spans="1:10" ht="14.45" customHeight="1">
      <c r="A2" s="161" t="s">
        <v>255</v>
      </c>
      <c r="B2" s="162"/>
      <c r="C2" s="162"/>
      <c r="D2" s="162"/>
      <c r="E2" s="162"/>
      <c r="F2" s="162"/>
      <c r="G2" s="162"/>
      <c r="H2" s="162"/>
      <c r="I2" s="162"/>
      <c r="J2" s="163"/>
    </row>
    <row r="3" spans="1:10">
      <c r="A3" s="62"/>
      <c r="B3" s="63"/>
      <c r="C3" s="63"/>
      <c r="D3" s="63"/>
      <c r="E3" s="63"/>
      <c r="F3" s="63"/>
      <c r="G3" s="63"/>
      <c r="H3" s="63"/>
      <c r="I3" s="63"/>
      <c r="J3" s="64"/>
    </row>
    <row r="4" spans="1:10" ht="33.6" customHeight="1">
      <c r="A4" s="164" t="s">
        <v>240</v>
      </c>
      <c r="B4" s="165"/>
      <c r="C4" s="165"/>
      <c r="D4" s="165"/>
      <c r="E4" s="166">
        <v>43466</v>
      </c>
      <c r="F4" s="167"/>
      <c r="G4" s="65" t="s">
        <v>0</v>
      </c>
      <c r="H4" s="168">
        <v>43738</v>
      </c>
      <c r="I4" s="167"/>
      <c r="J4" s="66"/>
    </row>
    <row r="5" spans="1:10" s="67" customFormat="1" ht="10.15" customHeight="1">
      <c r="A5" s="169"/>
      <c r="B5" s="170"/>
      <c r="C5" s="170"/>
      <c r="D5" s="170"/>
      <c r="E5" s="170"/>
      <c r="F5" s="170"/>
      <c r="G5" s="170"/>
      <c r="H5" s="170"/>
      <c r="I5" s="170"/>
      <c r="J5" s="171"/>
    </row>
    <row r="6" spans="1:10" ht="20.45" customHeight="1">
      <c r="A6" s="68"/>
      <c r="B6" s="69" t="s">
        <v>262</v>
      </c>
      <c r="C6" s="70"/>
      <c r="D6" s="70"/>
      <c r="E6" s="76">
        <v>2019</v>
      </c>
      <c r="F6" s="71"/>
      <c r="G6" s="65"/>
      <c r="H6" s="71"/>
      <c r="I6" s="72"/>
      <c r="J6" s="73"/>
    </row>
    <row r="7" spans="1:10" s="75" customFormat="1" ht="10.9" customHeight="1">
      <c r="A7" s="68"/>
      <c r="B7" s="70"/>
      <c r="C7" s="70"/>
      <c r="D7" s="70"/>
      <c r="E7" s="74"/>
      <c r="F7" s="74"/>
      <c r="G7" s="65"/>
      <c r="H7" s="71"/>
      <c r="I7" s="72"/>
      <c r="J7" s="73"/>
    </row>
    <row r="8" spans="1:10" ht="20.45" customHeight="1">
      <c r="A8" s="68"/>
      <c r="B8" s="69" t="s">
        <v>263</v>
      </c>
      <c r="C8" s="70"/>
      <c r="D8" s="70"/>
      <c r="E8" s="76">
        <v>3</v>
      </c>
      <c r="F8" s="71"/>
      <c r="G8" s="65"/>
      <c r="H8" s="71"/>
      <c r="I8" s="72"/>
      <c r="J8" s="73"/>
    </row>
    <row r="9" spans="1:10" s="75" customFormat="1" ht="10.9" customHeight="1">
      <c r="A9" s="68"/>
      <c r="B9" s="70"/>
      <c r="C9" s="70"/>
      <c r="D9" s="70"/>
      <c r="E9" s="74"/>
      <c r="F9" s="74"/>
      <c r="G9" s="65"/>
      <c r="H9" s="74"/>
      <c r="I9" s="77"/>
      <c r="J9" s="73"/>
    </row>
    <row r="10" spans="1:10" ht="37.9" customHeight="1">
      <c r="A10" s="179" t="s">
        <v>264</v>
      </c>
      <c r="B10" s="180"/>
      <c r="C10" s="180"/>
      <c r="D10" s="180"/>
      <c r="E10" s="180"/>
      <c r="F10" s="180"/>
      <c r="G10" s="180"/>
      <c r="H10" s="180"/>
      <c r="I10" s="180"/>
      <c r="J10" s="78"/>
    </row>
    <row r="11" spans="1:10" ht="24.6" customHeight="1">
      <c r="A11" s="181" t="s">
        <v>241</v>
      </c>
      <c r="B11" s="182"/>
      <c r="C11" s="174" t="s">
        <v>282</v>
      </c>
      <c r="D11" s="175"/>
      <c r="E11" s="79"/>
      <c r="F11" s="183" t="s">
        <v>265</v>
      </c>
      <c r="G11" s="173"/>
      <c r="H11" s="184" t="s">
        <v>283</v>
      </c>
      <c r="I11" s="185"/>
      <c r="J11" s="80"/>
    </row>
    <row r="12" spans="1:10" ht="14.45" customHeight="1">
      <c r="A12" s="81"/>
      <c r="B12" s="82"/>
      <c r="C12" s="82"/>
      <c r="D12" s="82"/>
      <c r="E12" s="177"/>
      <c r="F12" s="177"/>
      <c r="G12" s="177"/>
      <c r="H12" s="177"/>
      <c r="I12" s="83"/>
      <c r="J12" s="80"/>
    </row>
    <row r="13" spans="1:10" ht="21" customHeight="1">
      <c r="A13" s="172" t="s">
        <v>256</v>
      </c>
      <c r="B13" s="173"/>
      <c r="C13" s="174" t="s">
        <v>284</v>
      </c>
      <c r="D13" s="175"/>
      <c r="E13" s="176"/>
      <c r="F13" s="177"/>
      <c r="G13" s="177"/>
      <c r="H13" s="177"/>
      <c r="I13" s="83"/>
      <c r="J13" s="80"/>
    </row>
    <row r="14" spans="1:10" ht="10.9" customHeight="1">
      <c r="A14" s="79"/>
      <c r="B14" s="83"/>
      <c r="C14" s="82"/>
      <c r="D14" s="82"/>
      <c r="E14" s="178"/>
      <c r="F14" s="178"/>
      <c r="G14" s="178"/>
      <c r="H14" s="178"/>
      <c r="I14" s="82"/>
      <c r="J14" s="84"/>
    </row>
    <row r="15" spans="1:10" ht="22.9" customHeight="1">
      <c r="A15" s="172" t="s">
        <v>242</v>
      </c>
      <c r="B15" s="173"/>
      <c r="C15" s="174" t="s">
        <v>285</v>
      </c>
      <c r="D15" s="175"/>
      <c r="E15" s="192"/>
      <c r="F15" s="193"/>
      <c r="G15" s="85" t="s">
        <v>266</v>
      </c>
      <c r="H15" s="184" t="s">
        <v>287</v>
      </c>
      <c r="I15" s="185"/>
      <c r="J15" s="86"/>
    </row>
    <row r="16" spans="1:10" ht="10.9" customHeight="1">
      <c r="A16" s="79"/>
      <c r="B16" s="83"/>
      <c r="C16" s="82"/>
      <c r="D16" s="82"/>
      <c r="E16" s="178"/>
      <c r="F16" s="178"/>
      <c r="G16" s="178"/>
      <c r="H16" s="178"/>
      <c r="I16" s="82"/>
      <c r="J16" s="84"/>
    </row>
    <row r="17" spans="1:10" ht="22.9" customHeight="1">
      <c r="A17" s="87"/>
      <c r="B17" s="85" t="s">
        <v>267</v>
      </c>
      <c r="C17" s="174" t="s">
        <v>286</v>
      </c>
      <c r="D17" s="175"/>
      <c r="E17" s="88"/>
      <c r="F17" s="88"/>
      <c r="G17" s="88"/>
      <c r="H17" s="88"/>
      <c r="I17" s="88"/>
      <c r="J17" s="86"/>
    </row>
    <row r="18" spans="1:10">
      <c r="A18" s="186"/>
      <c r="B18" s="187"/>
      <c r="C18" s="178"/>
      <c r="D18" s="178"/>
      <c r="E18" s="178"/>
      <c r="F18" s="178"/>
      <c r="G18" s="178"/>
      <c r="H18" s="178"/>
      <c r="I18" s="82"/>
      <c r="J18" s="84"/>
    </row>
    <row r="19" spans="1:10">
      <c r="A19" s="181" t="s">
        <v>243</v>
      </c>
      <c r="B19" s="188"/>
      <c r="C19" s="189" t="s">
        <v>288</v>
      </c>
      <c r="D19" s="190"/>
      <c r="E19" s="190"/>
      <c r="F19" s="190"/>
      <c r="G19" s="190"/>
      <c r="H19" s="190"/>
      <c r="I19" s="190"/>
      <c r="J19" s="191"/>
    </row>
    <row r="20" spans="1:10">
      <c r="A20" s="81"/>
      <c r="B20" s="82"/>
      <c r="C20" s="89"/>
      <c r="D20" s="82"/>
      <c r="E20" s="178"/>
      <c r="F20" s="178"/>
      <c r="G20" s="178"/>
      <c r="H20" s="178"/>
      <c r="I20" s="82"/>
      <c r="J20" s="84"/>
    </row>
    <row r="21" spans="1:10">
      <c r="A21" s="181" t="s">
        <v>244</v>
      </c>
      <c r="B21" s="188"/>
      <c r="C21" s="184">
        <v>10000</v>
      </c>
      <c r="D21" s="185"/>
      <c r="E21" s="178"/>
      <c r="F21" s="178"/>
      <c r="G21" s="189" t="s">
        <v>289</v>
      </c>
      <c r="H21" s="190"/>
      <c r="I21" s="190"/>
      <c r="J21" s="191"/>
    </row>
    <row r="22" spans="1:10">
      <c r="A22" s="81"/>
      <c r="B22" s="82"/>
      <c r="C22" s="82"/>
      <c r="D22" s="82"/>
      <c r="E22" s="178"/>
      <c r="F22" s="178"/>
      <c r="G22" s="178"/>
      <c r="H22" s="178"/>
      <c r="I22" s="82"/>
      <c r="J22" s="84"/>
    </row>
    <row r="23" spans="1:10">
      <c r="A23" s="181" t="s">
        <v>245</v>
      </c>
      <c r="B23" s="188"/>
      <c r="C23" s="189" t="s">
        <v>290</v>
      </c>
      <c r="D23" s="190"/>
      <c r="E23" s="190"/>
      <c r="F23" s="190"/>
      <c r="G23" s="190"/>
      <c r="H23" s="190"/>
      <c r="I23" s="190"/>
      <c r="J23" s="191"/>
    </row>
    <row r="24" spans="1:10">
      <c r="A24" s="81"/>
      <c r="B24" s="82"/>
      <c r="C24" s="82"/>
      <c r="D24" s="82"/>
      <c r="E24" s="178"/>
      <c r="F24" s="178"/>
      <c r="G24" s="178"/>
      <c r="H24" s="178"/>
      <c r="I24" s="82"/>
      <c r="J24" s="84"/>
    </row>
    <row r="25" spans="1:10">
      <c r="A25" s="181" t="s">
        <v>246</v>
      </c>
      <c r="B25" s="188"/>
      <c r="C25" s="197" t="s">
        <v>291</v>
      </c>
      <c r="D25" s="198"/>
      <c r="E25" s="198"/>
      <c r="F25" s="198"/>
      <c r="G25" s="198"/>
      <c r="H25" s="198"/>
      <c r="I25" s="198"/>
      <c r="J25" s="199"/>
    </row>
    <row r="26" spans="1:10">
      <c r="A26" s="81"/>
      <c r="B26" s="82"/>
      <c r="C26" s="89"/>
      <c r="D26" s="82"/>
      <c r="E26" s="178"/>
      <c r="F26" s="178"/>
      <c r="G26" s="178"/>
      <c r="H26" s="178"/>
      <c r="I26" s="82"/>
      <c r="J26" s="84"/>
    </row>
    <row r="27" spans="1:10">
      <c r="A27" s="181" t="s">
        <v>247</v>
      </c>
      <c r="B27" s="188"/>
      <c r="C27" s="197" t="s">
        <v>292</v>
      </c>
      <c r="D27" s="198"/>
      <c r="E27" s="198"/>
      <c r="F27" s="198"/>
      <c r="G27" s="198"/>
      <c r="H27" s="198"/>
      <c r="I27" s="198"/>
      <c r="J27" s="199"/>
    </row>
    <row r="28" spans="1:10" ht="13.9" customHeight="1">
      <c r="A28" s="81"/>
      <c r="B28" s="82"/>
      <c r="C28" s="89"/>
      <c r="D28" s="82"/>
      <c r="E28" s="178"/>
      <c r="F28" s="178"/>
      <c r="G28" s="178"/>
      <c r="H28" s="178"/>
      <c r="I28" s="82"/>
      <c r="J28" s="84"/>
    </row>
    <row r="29" spans="1:10" ht="22.9" customHeight="1">
      <c r="A29" s="194" t="s">
        <v>257</v>
      </c>
      <c r="B29" s="195"/>
      <c r="C29" s="90">
        <v>1221</v>
      </c>
      <c r="D29" s="91"/>
      <c r="E29" s="196"/>
      <c r="F29" s="196"/>
      <c r="G29" s="196"/>
      <c r="H29" s="196"/>
      <c r="I29" s="92"/>
      <c r="J29" s="93"/>
    </row>
    <row r="30" spans="1:10">
      <c r="A30" s="81"/>
      <c r="B30" s="82"/>
      <c r="C30" s="82"/>
      <c r="D30" s="82"/>
      <c r="E30" s="178"/>
      <c r="F30" s="178"/>
      <c r="G30" s="178"/>
      <c r="H30" s="178"/>
      <c r="I30" s="92"/>
      <c r="J30" s="93"/>
    </row>
    <row r="31" spans="1:10">
      <c r="A31" s="181" t="s">
        <v>248</v>
      </c>
      <c r="B31" s="188"/>
      <c r="C31" s="106" t="s">
        <v>269</v>
      </c>
      <c r="D31" s="200" t="s">
        <v>268</v>
      </c>
      <c r="E31" s="201"/>
      <c r="F31" s="201"/>
      <c r="G31" s="201"/>
      <c r="H31" s="94"/>
      <c r="I31" s="95" t="s">
        <v>269</v>
      </c>
      <c r="J31" s="96" t="s">
        <v>270</v>
      </c>
    </row>
    <row r="32" spans="1:10">
      <c r="A32" s="181"/>
      <c r="B32" s="188"/>
      <c r="C32" s="97"/>
      <c r="D32" s="65"/>
      <c r="E32" s="193"/>
      <c r="F32" s="193"/>
      <c r="G32" s="193"/>
      <c r="H32" s="193"/>
      <c r="I32" s="92"/>
      <c r="J32" s="93"/>
    </row>
    <row r="33" spans="1:10">
      <c r="A33" s="181" t="s">
        <v>258</v>
      </c>
      <c r="B33" s="188"/>
      <c r="C33" s="90" t="s">
        <v>272</v>
      </c>
      <c r="D33" s="200" t="s">
        <v>271</v>
      </c>
      <c r="E33" s="201"/>
      <c r="F33" s="201"/>
      <c r="G33" s="201"/>
      <c r="H33" s="88"/>
      <c r="I33" s="95" t="s">
        <v>272</v>
      </c>
      <c r="J33" s="96" t="s">
        <v>273</v>
      </c>
    </row>
    <row r="34" spans="1:10">
      <c r="A34" s="81"/>
      <c r="B34" s="82"/>
      <c r="C34" s="82"/>
      <c r="D34" s="82"/>
      <c r="E34" s="178"/>
      <c r="F34" s="178"/>
      <c r="G34" s="178"/>
      <c r="H34" s="178"/>
      <c r="I34" s="82"/>
      <c r="J34" s="84"/>
    </row>
    <row r="35" spans="1:10">
      <c r="A35" s="200" t="s">
        <v>259</v>
      </c>
      <c r="B35" s="201"/>
      <c r="C35" s="201"/>
      <c r="D35" s="201"/>
      <c r="E35" s="201" t="s">
        <v>249</v>
      </c>
      <c r="F35" s="201"/>
      <c r="G35" s="201"/>
      <c r="H35" s="201"/>
      <c r="I35" s="201"/>
      <c r="J35" s="98" t="s">
        <v>250</v>
      </c>
    </row>
    <row r="36" spans="1:10">
      <c r="A36" s="81"/>
      <c r="B36" s="82"/>
      <c r="C36" s="82"/>
      <c r="D36" s="82"/>
      <c r="E36" s="178"/>
      <c r="F36" s="178"/>
      <c r="G36" s="178"/>
      <c r="H36" s="178"/>
      <c r="I36" s="82"/>
      <c r="J36" s="93"/>
    </row>
    <row r="37" spans="1:10">
      <c r="A37" s="202"/>
      <c r="B37" s="203"/>
      <c r="C37" s="203"/>
      <c r="D37" s="203"/>
      <c r="E37" s="202"/>
      <c r="F37" s="203"/>
      <c r="G37" s="203"/>
      <c r="H37" s="203"/>
      <c r="I37" s="204"/>
      <c r="J37" s="99"/>
    </row>
    <row r="38" spans="1:10">
      <c r="A38" s="81"/>
      <c r="B38" s="82"/>
      <c r="C38" s="89"/>
      <c r="D38" s="205"/>
      <c r="E38" s="205"/>
      <c r="F38" s="205"/>
      <c r="G38" s="205"/>
      <c r="H38" s="205"/>
      <c r="I38" s="205"/>
      <c r="J38" s="84"/>
    </row>
    <row r="39" spans="1:10">
      <c r="A39" s="202"/>
      <c r="B39" s="203"/>
      <c r="C39" s="203"/>
      <c r="D39" s="204"/>
      <c r="E39" s="202"/>
      <c r="F39" s="203"/>
      <c r="G39" s="203"/>
      <c r="H39" s="203"/>
      <c r="I39" s="204"/>
      <c r="J39" s="90"/>
    </row>
    <row r="40" spans="1:10">
      <c r="A40" s="81"/>
      <c r="B40" s="82"/>
      <c r="C40" s="89"/>
      <c r="D40" s="100"/>
      <c r="E40" s="205"/>
      <c r="F40" s="205"/>
      <c r="G40" s="205"/>
      <c r="H40" s="205"/>
      <c r="I40" s="83"/>
      <c r="J40" s="84"/>
    </row>
    <row r="41" spans="1:10">
      <c r="A41" s="202"/>
      <c r="B41" s="203"/>
      <c r="C41" s="203"/>
      <c r="D41" s="204"/>
      <c r="E41" s="202"/>
      <c r="F41" s="203"/>
      <c r="G41" s="203"/>
      <c r="H41" s="203"/>
      <c r="I41" s="204"/>
      <c r="J41" s="90"/>
    </row>
    <row r="42" spans="1:10">
      <c r="A42" s="81"/>
      <c r="B42" s="82"/>
      <c r="C42" s="89"/>
      <c r="D42" s="100"/>
      <c r="E42" s="205"/>
      <c r="F42" s="205"/>
      <c r="G42" s="205"/>
      <c r="H42" s="205"/>
      <c r="I42" s="83"/>
      <c r="J42" s="84"/>
    </row>
    <row r="43" spans="1:10">
      <c r="A43" s="202"/>
      <c r="B43" s="203"/>
      <c r="C43" s="203"/>
      <c r="D43" s="204"/>
      <c r="E43" s="202"/>
      <c r="F43" s="203"/>
      <c r="G43" s="203"/>
      <c r="H43" s="203"/>
      <c r="I43" s="204"/>
      <c r="J43" s="90"/>
    </row>
    <row r="44" spans="1:10">
      <c r="A44" s="101"/>
      <c r="B44" s="89"/>
      <c r="C44" s="206"/>
      <c r="D44" s="206"/>
      <c r="E44" s="178"/>
      <c r="F44" s="178"/>
      <c r="G44" s="206"/>
      <c r="H44" s="206"/>
      <c r="I44" s="206"/>
      <c r="J44" s="84"/>
    </row>
    <row r="45" spans="1:10">
      <c r="A45" s="202"/>
      <c r="B45" s="203"/>
      <c r="C45" s="203"/>
      <c r="D45" s="204"/>
      <c r="E45" s="202"/>
      <c r="F45" s="203"/>
      <c r="G45" s="203"/>
      <c r="H45" s="203"/>
      <c r="I45" s="204"/>
      <c r="J45" s="90"/>
    </row>
    <row r="46" spans="1:10">
      <c r="A46" s="101"/>
      <c r="B46" s="89"/>
      <c r="C46" s="89"/>
      <c r="D46" s="82"/>
      <c r="E46" s="207"/>
      <c r="F46" s="207"/>
      <c r="G46" s="206"/>
      <c r="H46" s="206"/>
      <c r="I46" s="82"/>
      <c r="J46" s="84"/>
    </row>
    <row r="47" spans="1:10">
      <c r="A47" s="202"/>
      <c r="B47" s="203"/>
      <c r="C47" s="203"/>
      <c r="D47" s="204"/>
      <c r="E47" s="202"/>
      <c r="F47" s="203"/>
      <c r="G47" s="203"/>
      <c r="H47" s="203"/>
      <c r="I47" s="204"/>
      <c r="J47" s="90"/>
    </row>
    <row r="48" spans="1:10">
      <c r="A48" s="101"/>
      <c r="B48" s="89"/>
      <c r="C48" s="89"/>
      <c r="D48" s="82"/>
      <c r="E48" s="178"/>
      <c r="F48" s="178"/>
      <c r="G48" s="206"/>
      <c r="H48" s="206"/>
      <c r="I48" s="82"/>
      <c r="J48" s="102" t="s">
        <v>274</v>
      </c>
    </row>
    <row r="49" spans="1:10">
      <c r="A49" s="101"/>
      <c r="B49" s="89"/>
      <c r="C49" s="89"/>
      <c r="D49" s="82"/>
      <c r="E49" s="178"/>
      <c r="F49" s="178"/>
      <c r="G49" s="206"/>
      <c r="H49" s="206"/>
      <c r="I49" s="82"/>
      <c r="J49" s="102" t="s">
        <v>275</v>
      </c>
    </row>
    <row r="50" spans="1:10" ht="14.45" customHeight="1">
      <c r="A50" s="172" t="s">
        <v>251</v>
      </c>
      <c r="B50" s="183"/>
      <c r="C50" s="184" t="s">
        <v>275</v>
      </c>
      <c r="D50" s="185"/>
      <c r="E50" s="212" t="s">
        <v>276</v>
      </c>
      <c r="F50" s="195"/>
      <c r="G50" s="189"/>
      <c r="H50" s="190"/>
      <c r="I50" s="190"/>
      <c r="J50" s="191"/>
    </row>
    <row r="51" spans="1:10">
      <c r="A51" s="101"/>
      <c r="B51" s="89"/>
      <c r="C51" s="206"/>
      <c r="D51" s="206"/>
      <c r="E51" s="178"/>
      <c r="F51" s="178"/>
      <c r="G51" s="213" t="s">
        <v>277</v>
      </c>
      <c r="H51" s="213"/>
      <c r="I51" s="213"/>
      <c r="J51" s="73"/>
    </row>
    <row r="52" spans="1:10" ht="13.9" customHeight="1">
      <c r="A52" s="172" t="s">
        <v>252</v>
      </c>
      <c r="B52" s="183"/>
      <c r="C52" s="189" t="s">
        <v>293</v>
      </c>
      <c r="D52" s="190"/>
      <c r="E52" s="190"/>
      <c r="F52" s="190"/>
      <c r="G52" s="190"/>
      <c r="H52" s="190"/>
      <c r="I52" s="190"/>
      <c r="J52" s="191"/>
    </row>
    <row r="53" spans="1:10">
      <c r="A53" s="81"/>
      <c r="B53" s="82"/>
      <c r="C53" s="196" t="s">
        <v>253</v>
      </c>
      <c r="D53" s="196"/>
      <c r="E53" s="196"/>
      <c r="F53" s="196"/>
      <c r="G53" s="196"/>
      <c r="H53" s="196"/>
      <c r="I53" s="196"/>
      <c r="J53" s="84"/>
    </row>
    <row r="54" spans="1:10">
      <c r="A54" s="172" t="s">
        <v>254</v>
      </c>
      <c r="B54" s="183"/>
      <c r="C54" s="208" t="s">
        <v>294</v>
      </c>
      <c r="D54" s="209"/>
      <c r="E54" s="210"/>
      <c r="F54" s="178"/>
      <c r="G54" s="178"/>
      <c r="H54" s="201"/>
      <c r="I54" s="201"/>
      <c r="J54" s="211"/>
    </row>
    <row r="55" spans="1:10">
      <c r="A55" s="81"/>
      <c r="B55" s="82"/>
      <c r="C55" s="89"/>
      <c r="D55" s="82"/>
      <c r="E55" s="178"/>
      <c r="F55" s="178"/>
      <c r="G55" s="178"/>
      <c r="H55" s="178"/>
      <c r="I55" s="82"/>
      <c r="J55" s="84"/>
    </row>
    <row r="56" spans="1:10" ht="14.45" customHeight="1">
      <c r="A56" s="172" t="s">
        <v>246</v>
      </c>
      <c r="B56" s="183"/>
      <c r="C56" s="214"/>
      <c r="D56" s="215"/>
      <c r="E56" s="215"/>
      <c r="F56" s="215"/>
      <c r="G56" s="215"/>
      <c r="H56" s="215"/>
      <c r="I56" s="215"/>
      <c r="J56" s="216"/>
    </row>
    <row r="57" spans="1:10">
      <c r="A57" s="81"/>
      <c r="B57" s="82"/>
      <c r="C57" s="82"/>
      <c r="D57" s="82"/>
      <c r="E57" s="178"/>
      <c r="F57" s="178"/>
      <c r="G57" s="178"/>
      <c r="H57" s="178"/>
      <c r="I57" s="82"/>
      <c r="J57" s="84"/>
    </row>
    <row r="58" spans="1:10">
      <c r="A58" s="172" t="s">
        <v>278</v>
      </c>
      <c r="B58" s="183"/>
      <c r="C58" s="214"/>
      <c r="D58" s="215"/>
      <c r="E58" s="215"/>
      <c r="F58" s="215"/>
      <c r="G58" s="215"/>
      <c r="H58" s="215"/>
      <c r="I58" s="215"/>
      <c r="J58" s="216"/>
    </row>
    <row r="59" spans="1:10" ht="14.45" customHeight="1">
      <c r="A59" s="81"/>
      <c r="B59" s="82"/>
      <c r="C59" s="217" t="s">
        <v>279</v>
      </c>
      <c r="D59" s="217"/>
      <c r="E59" s="217"/>
      <c r="F59" s="217"/>
      <c r="G59" s="82"/>
      <c r="H59" s="82"/>
      <c r="I59" s="82"/>
      <c r="J59" s="84"/>
    </row>
    <row r="60" spans="1:10">
      <c r="A60" s="172" t="s">
        <v>280</v>
      </c>
      <c r="B60" s="183"/>
      <c r="C60" s="214"/>
      <c r="D60" s="215"/>
      <c r="E60" s="215"/>
      <c r="F60" s="215"/>
      <c r="G60" s="215"/>
      <c r="H60" s="215"/>
      <c r="I60" s="215"/>
      <c r="J60" s="216"/>
    </row>
    <row r="61" spans="1:10" ht="14.45" customHeight="1">
      <c r="A61" s="103"/>
      <c r="B61" s="104"/>
      <c r="C61" s="218" t="s">
        <v>281</v>
      </c>
      <c r="D61" s="218"/>
      <c r="E61" s="218"/>
      <c r="F61" s="218"/>
      <c r="G61" s="218"/>
      <c r="H61" s="104"/>
      <c r="I61" s="104"/>
      <c r="J61" s="105"/>
    </row>
    <row r="68" ht="27" customHeight="1"/>
    <row r="72" ht="38.450000000000003" customHeight="1"/>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7" zoomScale="110" zoomScaleNormal="100" workbookViewId="0">
      <selection activeCell="L76" sqref="L76"/>
    </sheetView>
  </sheetViews>
  <sheetFormatPr defaultColWidth="8.85546875" defaultRowHeight="12.75"/>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c r="A1" s="229" t="s">
        <v>1</v>
      </c>
      <c r="B1" s="230"/>
      <c r="C1" s="230"/>
      <c r="D1" s="230"/>
      <c r="E1" s="230"/>
      <c r="F1" s="230"/>
      <c r="G1" s="230"/>
      <c r="H1" s="230"/>
    </row>
    <row r="2" spans="1:9">
      <c r="A2" s="231" t="s">
        <v>295</v>
      </c>
      <c r="B2" s="232"/>
      <c r="C2" s="232"/>
      <c r="D2" s="232"/>
      <c r="E2" s="232"/>
      <c r="F2" s="232"/>
      <c r="G2" s="232"/>
      <c r="H2" s="232"/>
    </row>
    <row r="3" spans="1:9">
      <c r="A3" s="240" t="s">
        <v>12</v>
      </c>
      <c r="B3" s="241"/>
      <c r="C3" s="241"/>
      <c r="D3" s="241"/>
      <c r="E3" s="241"/>
      <c r="F3" s="241"/>
      <c r="G3" s="241"/>
      <c r="H3" s="241"/>
      <c r="I3" s="242"/>
    </row>
    <row r="4" spans="1:9">
      <c r="A4" s="237" t="s">
        <v>296</v>
      </c>
      <c r="B4" s="238"/>
      <c r="C4" s="238"/>
      <c r="D4" s="238"/>
      <c r="E4" s="238"/>
      <c r="F4" s="238"/>
      <c r="G4" s="238"/>
      <c r="H4" s="238"/>
      <c r="I4" s="239"/>
    </row>
    <row r="5" spans="1:9" ht="67.5">
      <c r="A5" s="235" t="s">
        <v>2</v>
      </c>
      <c r="B5" s="236"/>
      <c r="C5" s="236"/>
      <c r="D5" s="236"/>
      <c r="E5" s="236"/>
      <c r="F5" s="236"/>
      <c r="G5" s="2" t="s">
        <v>4</v>
      </c>
      <c r="H5" s="26" t="s">
        <v>227</v>
      </c>
      <c r="I5" s="26" t="s">
        <v>228</v>
      </c>
    </row>
    <row r="6" spans="1:9">
      <c r="A6" s="233">
        <v>1</v>
      </c>
      <c r="B6" s="234"/>
      <c r="C6" s="234"/>
      <c r="D6" s="234"/>
      <c r="E6" s="234"/>
      <c r="F6" s="234"/>
      <c r="G6" s="3">
        <v>2</v>
      </c>
      <c r="H6" s="26">
        <v>3</v>
      </c>
      <c r="I6" s="26">
        <v>4</v>
      </c>
    </row>
    <row r="7" spans="1:9">
      <c r="A7" s="244"/>
      <c r="B7" s="244"/>
      <c r="C7" s="244"/>
      <c r="D7" s="244"/>
      <c r="E7" s="244"/>
      <c r="F7" s="244"/>
      <c r="G7" s="244"/>
      <c r="H7" s="244"/>
      <c r="I7" s="245"/>
    </row>
    <row r="8" spans="1:9">
      <c r="A8" s="222" t="s">
        <v>14</v>
      </c>
      <c r="B8" s="223"/>
      <c r="C8" s="223"/>
      <c r="D8" s="223"/>
      <c r="E8" s="223"/>
      <c r="F8" s="223"/>
      <c r="G8" s="223"/>
      <c r="H8" s="223"/>
      <c r="I8" s="223"/>
    </row>
    <row r="9" spans="1:9" ht="28.5" customHeight="1">
      <c r="A9" s="246" t="s">
        <v>22</v>
      </c>
      <c r="B9" s="246"/>
      <c r="C9" s="246"/>
      <c r="D9" s="246"/>
      <c r="E9" s="246"/>
      <c r="F9" s="246"/>
      <c r="G9" s="4">
        <v>1</v>
      </c>
      <c r="H9" s="27">
        <f>H10+H11+H12</f>
        <v>3738705603</v>
      </c>
      <c r="I9" s="27">
        <f>I10+I11+I12</f>
        <v>3223362281</v>
      </c>
    </row>
    <row r="10" spans="1:9">
      <c r="A10" s="247" t="s">
        <v>23</v>
      </c>
      <c r="B10" s="247"/>
      <c r="C10" s="247"/>
      <c r="D10" s="247"/>
      <c r="E10" s="247"/>
      <c r="F10" s="247"/>
      <c r="G10" s="5">
        <v>2</v>
      </c>
      <c r="H10" s="28">
        <v>475623952</v>
      </c>
      <c r="I10" s="28">
        <v>889290206</v>
      </c>
    </row>
    <row r="11" spans="1:9">
      <c r="A11" s="247" t="s">
        <v>24</v>
      </c>
      <c r="B11" s="247"/>
      <c r="C11" s="247"/>
      <c r="D11" s="247"/>
      <c r="E11" s="247"/>
      <c r="F11" s="247"/>
      <c r="G11" s="5">
        <v>3</v>
      </c>
      <c r="H11" s="28">
        <v>2469141407</v>
      </c>
      <c r="I11" s="28">
        <v>1542905742</v>
      </c>
    </row>
    <row r="12" spans="1:9">
      <c r="A12" s="243" t="s">
        <v>25</v>
      </c>
      <c r="B12" s="243"/>
      <c r="C12" s="243"/>
      <c r="D12" s="243"/>
      <c r="E12" s="243"/>
      <c r="F12" s="243"/>
      <c r="G12" s="5">
        <v>4</v>
      </c>
      <c r="H12" s="28">
        <v>793940244</v>
      </c>
      <c r="I12" s="28">
        <v>791166333</v>
      </c>
    </row>
    <row r="13" spans="1:9">
      <c r="A13" s="225" t="s">
        <v>26</v>
      </c>
      <c r="B13" s="225"/>
      <c r="C13" s="225"/>
      <c r="D13" s="225"/>
      <c r="E13" s="225"/>
      <c r="F13" s="225"/>
      <c r="G13" s="4">
        <v>5</v>
      </c>
      <c r="H13" s="29">
        <f>H14+H15+H16+H17</f>
        <v>649215941</v>
      </c>
      <c r="I13" s="29">
        <f>I14+I15+I16+I17</f>
        <v>597115872</v>
      </c>
    </row>
    <row r="14" spans="1:9">
      <c r="A14" s="221" t="s">
        <v>27</v>
      </c>
      <c r="B14" s="221"/>
      <c r="C14" s="221"/>
      <c r="D14" s="221"/>
      <c r="E14" s="221"/>
      <c r="F14" s="221"/>
      <c r="G14" s="5">
        <v>6</v>
      </c>
      <c r="H14" s="28">
        <v>479860</v>
      </c>
      <c r="I14" s="28">
        <v>2764888</v>
      </c>
    </row>
    <row r="15" spans="1:9">
      <c r="A15" s="221" t="s">
        <v>28</v>
      </c>
      <c r="B15" s="221"/>
      <c r="C15" s="221"/>
      <c r="D15" s="221"/>
      <c r="E15" s="221"/>
      <c r="F15" s="221"/>
      <c r="G15" s="5">
        <v>7</v>
      </c>
      <c r="H15" s="28">
        <v>132682086</v>
      </c>
      <c r="I15" s="28">
        <v>95064523</v>
      </c>
    </row>
    <row r="16" spans="1:9">
      <c r="A16" s="221" t="s">
        <v>29</v>
      </c>
      <c r="B16" s="221"/>
      <c r="C16" s="221"/>
      <c r="D16" s="221"/>
      <c r="E16" s="221"/>
      <c r="F16" s="221"/>
      <c r="G16" s="5">
        <v>8</v>
      </c>
      <c r="H16" s="28">
        <v>516053995</v>
      </c>
      <c r="I16" s="28">
        <v>499286461</v>
      </c>
    </row>
    <row r="17" spans="1:9">
      <c r="A17" s="221" t="s">
        <v>30</v>
      </c>
      <c r="B17" s="221"/>
      <c r="C17" s="221"/>
      <c r="D17" s="221"/>
      <c r="E17" s="221"/>
      <c r="F17" s="221"/>
      <c r="G17" s="5">
        <v>9</v>
      </c>
      <c r="H17" s="28">
        <v>0</v>
      </c>
      <c r="I17" s="28">
        <v>0</v>
      </c>
    </row>
    <row r="18" spans="1:9" ht="32.450000000000003" customHeight="1">
      <c r="A18" s="225" t="s">
        <v>31</v>
      </c>
      <c r="B18" s="225"/>
      <c r="C18" s="225"/>
      <c r="D18" s="225"/>
      <c r="E18" s="225"/>
      <c r="F18" s="225"/>
      <c r="G18" s="4">
        <v>10</v>
      </c>
      <c r="H18" s="29">
        <f>H19+H20+H21</f>
        <v>1676288</v>
      </c>
      <c r="I18" s="29">
        <f>I19+I20+I21</f>
        <v>87633042</v>
      </c>
    </row>
    <row r="19" spans="1:9">
      <c r="A19" s="221" t="s">
        <v>28</v>
      </c>
      <c r="B19" s="221"/>
      <c r="C19" s="221"/>
      <c r="D19" s="221"/>
      <c r="E19" s="221"/>
      <c r="F19" s="221"/>
      <c r="G19" s="5">
        <v>11</v>
      </c>
      <c r="H19" s="28">
        <v>0</v>
      </c>
      <c r="I19" s="28">
        <v>12911592</v>
      </c>
    </row>
    <row r="20" spans="1:9">
      <c r="A20" s="221" t="s">
        <v>29</v>
      </c>
      <c r="B20" s="221"/>
      <c r="C20" s="221"/>
      <c r="D20" s="221"/>
      <c r="E20" s="221"/>
      <c r="F20" s="221"/>
      <c r="G20" s="5">
        <v>12</v>
      </c>
      <c r="H20" s="28">
        <v>0</v>
      </c>
      <c r="I20" s="28">
        <v>51646367</v>
      </c>
    </row>
    <row r="21" spans="1:9">
      <c r="A21" s="221" t="s">
        <v>30</v>
      </c>
      <c r="B21" s="221"/>
      <c r="C21" s="221"/>
      <c r="D21" s="221"/>
      <c r="E21" s="221"/>
      <c r="F21" s="221"/>
      <c r="G21" s="5">
        <v>13</v>
      </c>
      <c r="H21" s="28">
        <v>1676288</v>
      </c>
      <c r="I21" s="28">
        <v>23075083</v>
      </c>
    </row>
    <row r="22" spans="1:9">
      <c r="A22" s="225" t="s">
        <v>32</v>
      </c>
      <c r="B22" s="225"/>
      <c r="C22" s="225"/>
      <c r="D22" s="225"/>
      <c r="E22" s="225"/>
      <c r="F22" s="225"/>
      <c r="G22" s="4">
        <v>14</v>
      </c>
      <c r="H22" s="29">
        <f>H23+H24</f>
        <v>0</v>
      </c>
      <c r="I22" s="29">
        <f>I23+I24</f>
        <v>0</v>
      </c>
    </row>
    <row r="23" spans="1:9">
      <c r="A23" s="221" t="s">
        <v>29</v>
      </c>
      <c r="B23" s="221"/>
      <c r="C23" s="221"/>
      <c r="D23" s="221"/>
      <c r="E23" s="221"/>
      <c r="F23" s="221"/>
      <c r="G23" s="5">
        <v>15</v>
      </c>
      <c r="H23" s="28">
        <v>0</v>
      </c>
      <c r="I23" s="28">
        <v>0</v>
      </c>
    </row>
    <row r="24" spans="1:9">
      <c r="A24" s="221" t="s">
        <v>30</v>
      </c>
      <c r="B24" s="221"/>
      <c r="C24" s="221"/>
      <c r="D24" s="221"/>
      <c r="E24" s="221"/>
      <c r="F24" s="221"/>
      <c r="G24" s="5">
        <v>16</v>
      </c>
      <c r="H24" s="28">
        <v>0</v>
      </c>
      <c r="I24" s="28">
        <v>0</v>
      </c>
    </row>
    <row r="25" spans="1:9" ht="22.9" customHeight="1">
      <c r="A25" s="225" t="s">
        <v>33</v>
      </c>
      <c r="B25" s="225"/>
      <c r="C25" s="225"/>
      <c r="D25" s="225"/>
      <c r="E25" s="225"/>
      <c r="F25" s="225"/>
      <c r="G25" s="4">
        <v>17</v>
      </c>
      <c r="H25" s="29">
        <f>H26+H27+H28</f>
        <v>3342777926</v>
      </c>
      <c r="I25" s="29">
        <f>I26+I27+I28</f>
        <v>5109006926</v>
      </c>
    </row>
    <row r="26" spans="1:9">
      <c r="A26" s="221" t="s">
        <v>28</v>
      </c>
      <c r="B26" s="221"/>
      <c r="C26" s="221"/>
      <c r="D26" s="221"/>
      <c r="E26" s="221"/>
      <c r="F26" s="221"/>
      <c r="G26" s="5">
        <v>18</v>
      </c>
      <c r="H26" s="28">
        <v>17699255</v>
      </c>
      <c r="I26" s="28">
        <v>51145436</v>
      </c>
    </row>
    <row r="27" spans="1:9">
      <c r="A27" s="221" t="s">
        <v>29</v>
      </c>
      <c r="B27" s="221"/>
      <c r="C27" s="221"/>
      <c r="D27" s="221"/>
      <c r="E27" s="221"/>
      <c r="F27" s="221"/>
      <c r="G27" s="5">
        <v>19</v>
      </c>
      <c r="H27" s="28">
        <v>3325078671</v>
      </c>
      <c r="I27" s="28">
        <v>5057861490</v>
      </c>
    </row>
    <row r="28" spans="1:9">
      <c r="A28" s="221" t="s">
        <v>30</v>
      </c>
      <c r="B28" s="221"/>
      <c r="C28" s="221"/>
      <c r="D28" s="221"/>
      <c r="E28" s="221"/>
      <c r="F28" s="221"/>
      <c r="G28" s="5">
        <v>20</v>
      </c>
      <c r="H28" s="28">
        <v>0</v>
      </c>
      <c r="I28" s="28">
        <v>0</v>
      </c>
    </row>
    <row r="29" spans="1:9">
      <c r="A29" s="225" t="s">
        <v>34</v>
      </c>
      <c r="B29" s="225"/>
      <c r="C29" s="225"/>
      <c r="D29" s="225"/>
      <c r="E29" s="225"/>
      <c r="F29" s="225"/>
      <c r="G29" s="4">
        <v>21</v>
      </c>
      <c r="H29" s="29">
        <f>H30+H31</f>
        <v>12950774595</v>
      </c>
      <c r="I29" s="29">
        <f>I30+I31</f>
        <v>14596364115</v>
      </c>
    </row>
    <row r="30" spans="1:9">
      <c r="A30" s="221" t="s">
        <v>29</v>
      </c>
      <c r="B30" s="221"/>
      <c r="C30" s="221"/>
      <c r="D30" s="221"/>
      <c r="E30" s="221"/>
      <c r="F30" s="221"/>
      <c r="G30" s="5">
        <v>22</v>
      </c>
      <c r="H30" s="28">
        <v>75259611</v>
      </c>
      <c r="I30" s="28">
        <v>18139882</v>
      </c>
    </row>
    <row r="31" spans="1:9">
      <c r="A31" s="221" t="s">
        <v>30</v>
      </c>
      <c r="B31" s="221"/>
      <c r="C31" s="221"/>
      <c r="D31" s="221"/>
      <c r="E31" s="221"/>
      <c r="F31" s="221"/>
      <c r="G31" s="5">
        <v>23</v>
      </c>
      <c r="H31" s="28">
        <v>12875514984</v>
      </c>
      <c r="I31" s="28">
        <v>14578224233</v>
      </c>
    </row>
    <row r="32" spans="1:9">
      <c r="A32" s="221" t="s">
        <v>35</v>
      </c>
      <c r="B32" s="221"/>
      <c r="C32" s="221"/>
      <c r="D32" s="221"/>
      <c r="E32" s="221"/>
      <c r="F32" s="221"/>
      <c r="G32" s="5">
        <v>24</v>
      </c>
      <c r="H32" s="28">
        <v>0</v>
      </c>
      <c r="I32" s="28">
        <v>0</v>
      </c>
    </row>
    <row r="33" spans="1:9" ht="23.45" customHeight="1">
      <c r="A33" s="221" t="s">
        <v>36</v>
      </c>
      <c r="B33" s="221"/>
      <c r="C33" s="221"/>
      <c r="D33" s="221"/>
      <c r="E33" s="221"/>
      <c r="F33" s="221"/>
      <c r="G33" s="5">
        <v>25</v>
      </c>
      <c r="H33" s="28">
        <v>0</v>
      </c>
      <c r="I33" s="28">
        <v>0</v>
      </c>
    </row>
    <row r="34" spans="1:9">
      <c r="A34" s="221" t="s">
        <v>37</v>
      </c>
      <c r="B34" s="221"/>
      <c r="C34" s="221"/>
      <c r="D34" s="221"/>
      <c r="E34" s="221"/>
      <c r="F34" s="221"/>
      <c r="G34" s="5">
        <v>26</v>
      </c>
      <c r="H34" s="28">
        <v>166755000</v>
      </c>
      <c r="I34" s="28">
        <v>45490000</v>
      </c>
    </row>
    <row r="35" spans="1:9">
      <c r="A35" s="221" t="s">
        <v>38</v>
      </c>
      <c r="B35" s="221"/>
      <c r="C35" s="221"/>
      <c r="D35" s="221"/>
      <c r="E35" s="221"/>
      <c r="F35" s="221"/>
      <c r="G35" s="5">
        <v>27</v>
      </c>
      <c r="H35" s="28">
        <v>184640235</v>
      </c>
      <c r="I35" s="28">
        <v>308537720</v>
      </c>
    </row>
    <row r="36" spans="1:9">
      <c r="A36" s="221" t="s">
        <v>39</v>
      </c>
      <c r="B36" s="221"/>
      <c r="C36" s="221"/>
      <c r="D36" s="221"/>
      <c r="E36" s="221"/>
      <c r="F36" s="221"/>
      <c r="G36" s="5">
        <v>28</v>
      </c>
      <c r="H36" s="28">
        <v>112881244</v>
      </c>
      <c r="I36" s="28">
        <v>120249679</v>
      </c>
    </row>
    <row r="37" spans="1:9">
      <c r="A37" s="221" t="s">
        <v>40</v>
      </c>
      <c r="B37" s="221"/>
      <c r="C37" s="221"/>
      <c r="D37" s="221"/>
      <c r="E37" s="221"/>
      <c r="F37" s="221"/>
      <c r="G37" s="5">
        <v>29</v>
      </c>
      <c r="H37" s="28">
        <v>22742269</v>
      </c>
      <c r="I37" s="28">
        <v>22269234</v>
      </c>
    </row>
    <row r="38" spans="1:9">
      <c r="A38" s="221" t="s">
        <v>41</v>
      </c>
      <c r="B38" s="221"/>
      <c r="C38" s="221"/>
      <c r="D38" s="221"/>
      <c r="E38" s="221"/>
      <c r="F38" s="221"/>
      <c r="G38" s="5">
        <v>30</v>
      </c>
      <c r="H38" s="28">
        <v>64637644</v>
      </c>
      <c r="I38" s="28">
        <v>25264933</v>
      </c>
    </row>
    <row r="39" spans="1:9" ht="31.15" customHeight="1">
      <c r="A39" s="221" t="s">
        <v>42</v>
      </c>
      <c r="B39" s="221"/>
      <c r="C39" s="221"/>
      <c r="D39" s="221"/>
      <c r="E39" s="221"/>
      <c r="F39" s="221"/>
      <c r="G39" s="5">
        <v>31</v>
      </c>
      <c r="H39" s="28">
        <v>20000000</v>
      </c>
      <c r="I39" s="28">
        <v>20000000</v>
      </c>
    </row>
    <row r="40" spans="1:9">
      <c r="A40" s="219" t="s">
        <v>43</v>
      </c>
      <c r="B40" s="219"/>
      <c r="C40" s="219"/>
      <c r="D40" s="219"/>
      <c r="E40" s="219"/>
      <c r="F40" s="219"/>
      <c r="G40" s="4">
        <v>32</v>
      </c>
      <c r="H40" s="27">
        <f>H9+H13+H18+H22+H25+H29+H32+H33+H34+H35+H36+H37+H38+H39</f>
        <v>21254806745</v>
      </c>
      <c r="I40" s="27">
        <f>I9+I13+I18+I22+I25+I29+I32+I33+I34+I35+I36+I37+I38+I39</f>
        <v>24155293802</v>
      </c>
    </row>
    <row r="41" spans="1:9">
      <c r="A41" s="222" t="s">
        <v>15</v>
      </c>
      <c r="B41" s="223"/>
      <c r="C41" s="223"/>
      <c r="D41" s="223"/>
      <c r="E41" s="223"/>
      <c r="F41" s="223"/>
      <c r="G41" s="223"/>
      <c r="H41" s="223"/>
      <c r="I41" s="223"/>
    </row>
    <row r="42" spans="1:9">
      <c r="A42" s="224" t="s">
        <v>44</v>
      </c>
      <c r="B42" s="225"/>
      <c r="C42" s="225"/>
      <c r="D42" s="225"/>
      <c r="E42" s="225"/>
      <c r="F42" s="225"/>
      <c r="G42" s="4">
        <v>33</v>
      </c>
      <c r="H42" s="27">
        <f>H43+H44+H45+H46+H47</f>
        <v>445274</v>
      </c>
      <c r="I42" s="27">
        <f>I43+I44+I45+I46+I47</f>
        <v>2727370</v>
      </c>
    </row>
    <row r="43" spans="1:9">
      <c r="A43" s="221" t="s">
        <v>45</v>
      </c>
      <c r="B43" s="221"/>
      <c r="C43" s="221"/>
      <c r="D43" s="221"/>
      <c r="E43" s="221"/>
      <c r="F43" s="221"/>
      <c r="G43" s="5">
        <v>34</v>
      </c>
      <c r="H43" s="28">
        <v>445274</v>
      </c>
      <c r="I43" s="28">
        <v>2727370</v>
      </c>
    </row>
    <row r="44" spans="1:9">
      <c r="A44" s="221" t="s">
        <v>46</v>
      </c>
      <c r="B44" s="221"/>
      <c r="C44" s="221"/>
      <c r="D44" s="221"/>
      <c r="E44" s="221"/>
      <c r="F44" s="221"/>
      <c r="G44" s="5">
        <v>35</v>
      </c>
      <c r="H44" s="28">
        <v>0</v>
      </c>
      <c r="I44" s="28">
        <v>0</v>
      </c>
    </row>
    <row r="45" spans="1:9">
      <c r="A45" s="221" t="s">
        <v>47</v>
      </c>
      <c r="B45" s="221"/>
      <c r="C45" s="221"/>
      <c r="D45" s="221"/>
      <c r="E45" s="221"/>
      <c r="F45" s="221"/>
      <c r="G45" s="5">
        <v>36</v>
      </c>
      <c r="H45" s="28">
        <v>0</v>
      </c>
      <c r="I45" s="28">
        <v>0</v>
      </c>
    </row>
    <row r="46" spans="1:9">
      <c r="A46" s="221" t="s">
        <v>48</v>
      </c>
      <c r="B46" s="221"/>
      <c r="C46" s="221"/>
      <c r="D46" s="221"/>
      <c r="E46" s="221"/>
      <c r="F46" s="221"/>
      <c r="G46" s="5">
        <v>37</v>
      </c>
      <c r="H46" s="28">
        <v>0</v>
      </c>
      <c r="I46" s="28">
        <v>0</v>
      </c>
    </row>
    <row r="47" spans="1:9">
      <c r="A47" s="221" t="s">
        <v>49</v>
      </c>
      <c r="B47" s="221"/>
      <c r="C47" s="221"/>
      <c r="D47" s="221"/>
      <c r="E47" s="221"/>
      <c r="F47" s="221"/>
      <c r="G47" s="5">
        <v>38</v>
      </c>
      <c r="H47" s="28">
        <v>0</v>
      </c>
      <c r="I47" s="28">
        <v>0</v>
      </c>
    </row>
    <row r="48" spans="1:9" ht="22.15" customHeight="1">
      <c r="A48" s="224" t="s">
        <v>50</v>
      </c>
      <c r="B48" s="225"/>
      <c r="C48" s="225"/>
      <c r="D48" s="225"/>
      <c r="E48" s="225"/>
      <c r="F48" s="225"/>
      <c r="G48" s="4">
        <v>39</v>
      </c>
      <c r="H48" s="27">
        <f>H49+H50+H51</f>
        <v>0</v>
      </c>
      <c r="I48" s="27">
        <f>I49+I50+I51</f>
        <v>0</v>
      </c>
    </row>
    <row r="49" spans="1:9">
      <c r="A49" s="221" t="s">
        <v>47</v>
      </c>
      <c r="B49" s="221"/>
      <c r="C49" s="221"/>
      <c r="D49" s="221"/>
      <c r="E49" s="221"/>
      <c r="F49" s="221"/>
      <c r="G49" s="5">
        <v>40</v>
      </c>
      <c r="H49" s="28">
        <v>0</v>
      </c>
      <c r="I49" s="28">
        <v>0</v>
      </c>
    </row>
    <row r="50" spans="1:9">
      <c r="A50" s="221" t="s">
        <v>48</v>
      </c>
      <c r="B50" s="221"/>
      <c r="C50" s="221"/>
      <c r="D50" s="221"/>
      <c r="E50" s="221"/>
      <c r="F50" s="221"/>
      <c r="G50" s="5">
        <v>41</v>
      </c>
      <c r="H50" s="28">
        <v>0</v>
      </c>
      <c r="I50" s="28">
        <v>0</v>
      </c>
    </row>
    <row r="51" spans="1:9">
      <c r="A51" s="221" t="s">
        <v>49</v>
      </c>
      <c r="B51" s="221"/>
      <c r="C51" s="221"/>
      <c r="D51" s="221"/>
      <c r="E51" s="221"/>
      <c r="F51" s="221"/>
      <c r="G51" s="5">
        <v>42</v>
      </c>
      <c r="H51" s="28">
        <v>0</v>
      </c>
      <c r="I51" s="28">
        <v>0</v>
      </c>
    </row>
    <row r="52" spans="1:9">
      <c r="A52" s="224" t="s">
        <v>51</v>
      </c>
      <c r="B52" s="225"/>
      <c r="C52" s="225"/>
      <c r="D52" s="225"/>
      <c r="E52" s="225"/>
      <c r="F52" s="225"/>
      <c r="G52" s="4">
        <v>43</v>
      </c>
      <c r="H52" s="27">
        <f>H53+H54+H55</f>
        <v>19005058008</v>
      </c>
      <c r="I52" s="27">
        <f>I53+I54+I55</f>
        <v>21376796708</v>
      </c>
    </row>
    <row r="53" spans="1:9">
      <c r="A53" s="221" t="s">
        <v>47</v>
      </c>
      <c r="B53" s="221"/>
      <c r="C53" s="221"/>
      <c r="D53" s="221"/>
      <c r="E53" s="221"/>
      <c r="F53" s="221"/>
      <c r="G53" s="5">
        <v>44</v>
      </c>
      <c r="H53" s="28">
        <v>18997667591</v>
      </c>
      <c r="I53" s="28">
        <v>21282933532</v>
      </c>
    </row>
    <row r="54" spans="1:9">
      <c r="A54" s="221" t="s">
        <v>48</v>
      </c>
      <c r="B54" s="221"/>
      <c r="C54" s="221"/>
      <c r="D54" s="221"/>
      <c r="E54" s="221"/>
      <c r="F54" s="221"/>
      <c r="G54" s="5">
        <v>45</v>
      </c>
      <c r="H54" s="28">
        <v>0</v>
      </c>
      <c r="I54" s="28">
        <v>0</v>
      </c>
    </row>
    <row r="55" spans="1:9">
      <c r="A55" s="221" t="s">
        <v>49</v>
      </c>
      <c r="B55" s="221"/>
      <c r="C55" s="221"/>
      <c r="D55" s="221"/>
      <c r="E55" s="221"/>
      <c r="F55" s="221"/>
      <c r="G55" s="5">
        <v>46</v>
      </c>
      <c r="H55" s="28">
        <v>7390417</v>
      </c>
      <c r="I55" s="28">
        <v>93863176</v>
      </c>
    </row>
    <row r="56" spans="1:9">
      <c r="A56" s="221" t="s">
        <v>52</v>
      </c>
      <c r="B56" s="221"/>
      <c r="C56" s="221"/>
      <c r="D56" s="221"/>
      <c r="E56" s="221"/>
      <c r="F56" s="221"/>
      <c r="G56" s="5">
        <v>47</v>
      </c>
      <c r="H56" s="28">
        <v>0</v>
      </c>
      <c r="I56" s="28">
        <v>0</v>
      </c>
    </row>
    <row r="57" spans="1:9" ht="26.45" customHeight="1">
      <c r="A57" s="226" t="s">
        <v>53</v>
      </c>
      <c r="B57" s="226"/>
      <c r="C57" s="226"/>
      <c r="D57" s="226"/>
      <c r="E57" s="226"/>
      <c r="F57" s="226"/>
      <c r="G57" s="5">
        <v>48</v>
      </c>
      <c r="H57" s="28">
        <v>0</v>
      </c>
      <c r="I57" s="28">
        <v>0</v>
      </c>
    </row>
    <row r="58" spans="1:9">
      <c r="A58" s="226" t="s">
        <v>54</v>
      </c>
      <c r="B58" s="226"/>
      <c r="C58" s="226"/>
      <c r="D58" s="226"/>
      <c r="E58" s="226"/>
      <c r="F58" s="226"/>
      <c r="G58" s="5">
        <v>49</v>
      </c>
      <c r="H58" s="28">
        <v>84909385</v>
      </c>
      <c r="I58" s="28">
        <v>113088395</v>
      </c>
    </row>
    <row r="59" spans="1:9">
      <c r="A59" s="226" t="s">
        <v>55</v>
      </c>
      <c r="B59" s="221"/>
      <c r="C59" s="221"/>
      <c r="D59" s="221"/>
      <c r="E59" s="221"/>
      <c r="F59" s="221"/>
      <c r="G59" s="5">
        <v>50</v>
      </c>
      <c r="H59" s="30">
        <v>23088365</v>
      </c>
      <c r="I59" s="30">
        <v>102641479</v>
      </c>
    </row>
    <row r="60" spans="1:9">
      <c r="A60" s="226" t="s">
        <v>56</v>
      </c>
      <c r="B60" s="226"/>
      <c r="C60" s="226"/>
      <c r="D60" s="226"/>
      <c r="E60" s="226"/>
      <c r="F60" s="226"/>
      <c r="G60" s="5">
        <v>51</v>
      </c>
      <c r="H60" s="28">
        <v>0</v>
      </c>
      <c r="I60" s="28">
        <v>0</v>
      </c>
    </row>
    <row r="61" spans="1:9">
      <c r="A61" s="226" t="s">
        <v>57</v>
      </c>
      <c r="B61" s="226"/>
      <c r="C61" s="226"/>
      <c r="D61" s="226"/>
      <c r="E61" s="226"/>
      <c r="F61" s="226"/>
      <c r="G61" s="5">
        <v>52</v>
      </c>
      <c r="H61" s="28">
        <v>138804902</v>
      </c>
      <c r="I61" s="28">
        <v>147213160</v>
      </c>
    </row>
    <row r="62" spans="1:9" ht="27" customHeight="1">
      <c r="A62" s="226" t="s">
        <v>58</v>
      </c>
      <c r="B62" s="226"/>
      <c r="C62" s="226"/>
      <c r="D62" s="226"/>
      <c r="E62" s="226"/>
      <c r="F62" s="226"/>
      <c r="G62" s="5">
        <v>53</v>
      </c>
      <c r="H62" s="28">
        <v>0</v>
      </c>
      <c r="I62" s="28">
        <v>0</v>
      </c>
    </row>
    <row r="63" spans="1:9">
      <c r="A63" s="219" t="s">
        <v>59</v>
      </c>
      <c r="B63" s="220"/>
      <c r="C63" s="220"/>
      <c r="D63" s="220"/>
      <c r="E63" s="220"/>
      <c r="F63" s="220"/>
      <c r="G63" s="4">
        <v>54</v>
      </c>
      <c r="H63" s="27">
        <f>H42+H48+H52+H56+H57+H58+H59+H60+H61+H62</f>
        <v>19252305934</v>
      </c>
      <c r="I63" s="27">
        <f>I42+I48+I52+I56+I57+I58+I59+I60+I61+I62</f>
        <v>21742467112</v>
      </c>
    </row>
    <row r="64" spans="1:9">
      <c r="A64" s="227" t="s">
        <v>16</v>
      </c>
      <c r="B64" s="228"/>
      <c r="C64" s="228"/>
      <c r="D64" s="228"/>
      <c r="E64" s="228"/>
      <c r="F64" s="228"/>
      <c r="G64" s="228"/>
      <c r="H64" s="228"/>
      <c r="I64" s="228"/>
    </row>
    <row r="65" spans="1:9">
      <c r="A65" s="221" t="s">
        <v>60</v>
      </c>
      <c r="B65" s="221"/>
      <c r="C65" s="221"/>
      <c r="D65" s="221"/>
      <c r="E65" s="221"/>
      <c r="F65" s="221"/>
      <c r="G65" s="5">
        <v>55</v>
      </c>
      <c r="H65" s="28">
        <v>1214775000</v>
      </c>
      <c r="I65" s="28">
        <v>1214775000</v>
      </c>
    </row>
    <row r="66" spans="1:9">
      <c r="A66" s="221" t="s">
        <v>61</v>
      </c>
      <c r="B66" s="221"/>
      <c r="C66" s="221"/>
      <c r="D66" s="221"/>
      <c r="E66" s="221"/>
      <c r="F66" s="221"/>
      <c r="G66" s="5">
        <v>56</v>
      </c>
      <c r="H66" s="28">
        <v>0</v>
      </c>
      <c r="I66" s="28">
        <v>0</v>
      </c>
    </row>
    <row r="67" spans="1:9">
      <c r="A67" s="221" t="s">
        <v>62</v>
      </c>
      <c r="B67" s="221"/>
      <c r="C67" s="221"/>
      <c r="D67" s="221"/>
      <c r="E67" s="221"/>
      <c r="F67" s="221"/>
      <c r="G67" s="5">
        <v>57</v>
      </c>
      <c r="H67" s="28">
        <v>0</v>
      </c>
      <c r="I67" s="28">
        <v>0</v>
      </c>
    </row>
    <row r="68" spans="1:9">
      <c r="A68" s="221" t="s">
        <v>63</v>
      </c>
      <c r="B68" s="221"/>
      <c r="C68" s="221"/>
      <c r="D68" s="221"/>
      <c r="E68" s="221"/>
      <c r="F68" s="221"/>
      <c r="G68" s="5">
        <v>58</v>
      </c>
      <c r="H68" s="28">
        <v>0</v>
      </c>
      <c r="I68" s="28">
        <v>0</v>
      </c>
    </row>
    <row r="69" spans="1:9">
      <c r="A69" s="221" t="s">
        <v>64</v>
      </c>
      <c r="B69" s="221"/>
      <c r="C69" s="221"/>
      <c r="D69" s="221"/>
      <c r="E69" s="221"/>
      <c r="F69" s="221"/>
      <c r="G69" s="5">
        <v>59</v>
      </c>
      <c r="H69" s="28">
        <v>97622566</v>
      </c>
      <c r="I69" s="28">
        <v>340082529</v>
      </c>
    </row>
    <row r="70" spans="1:9">
      <c r="A70" s="221" t="s">
        <v>65</v>
      </c>
      <c r="B70" s="221"/>
      <c r="C70" s="221"/>
      <c r="D70" s="221"/>
      <c r="E70" s="221"/>
      <c r="F70" s="221"/>
      <c r="G70" s="5">
        <v>60</v>
      </c>
      <c r="H70" s="28">
        <v>132457010</v>
      </c>
      <c r="I70" s="28">
        <v>148656584</v>
      </c>
    </row>
    <row r="71" spans="1:9">
      <c r="A71" s="221" t="s">
        <v>66</v>
      </c>
      <c r="B71" s="221"/>
      <c r="C71" s="221"/>
      <c r="D71" s="221"/>
      <c r="E71" s="221"/>
      <c r="F71" s="221"/>
      <c r="G71" s="5">
        <v>61</v>
      </c>
      <c r="H71" s="28">
        <v>0</v>
      </c>
      <c r="I71" s="28">
        <v>0</v>
      </c>
    </row>
    <row r="72" spans="1:9">
      <c r="A72" s="221" t="s">
        <v>67</v>
      </c>
      <c r="B72" s="221"/>
      <c r="C72" s="221"/>
      <c r="D72" s="221"/>
      <c r="E72" s="221"/>
      <c r="F72" s="221"/>
      <c r="G72" s="5">
        <v>62</v>
      </c>
      <c r="H72" s="28">
        <v>406265672</v>
      </c>
      <c r="I72" s="28">
        <v>539427897</v>
      </c>
    </row>
    <row r="73" spans="1:9">
      <c r="A73" s="221" t="s">
        <v>68</v>
      </c>
      <c r="B73" s="221"/>
      <c r="C73" s="221"/>
      <c r="D73" s="221"/>
      <c r="E73" s="221"/>
      <c r="F73" s="221"/>
      <c r="G73" s="5">
        <v>63</v>
      </c>
      <c r="H73" s="28">
        <v>-477000</v>
      </c>
      <c r="I73" s="28">
        <v>-477000</v>
      </c>
    </row>
    <row r="74" spans="1:9">
      <c r="A74" s="221" t="s">
        <v>69</v>
      </c>
      <c r="B74" s="221"/>
      <c r="C74" s="221"/>
      <c r="D74" s="221"/>
      <c r="E74" s="221"/>
      <c r="F74" s="221"/>
      <c r="G74" s="5">
        <v>64</v>
      </c>
      <c r="H74" s="28">
        <v>151857564</v>
      </c>
      <c r="I74" s="28">
        <v>170361680</v>
      </c>
    </row>
    <row r="75" spans="1:9">
      <c r="A75" s="221" t="s">
        <v>70</v>
      </c>
      <c r="B75" s="221"/>
      <c r="C75" s="221"/>
      <c r="D75" s="221"/>
      <c r="E75" s="221"/>
      <c r="F75" s="221"/>
      <c r="G75" s="5">
        <v>65</v>
      </c>
      <c r="H75" s="28">
        <v>0</v>
      </c>
      <c r="I75" s="28">
        <v>0</v>
      </c>
    </row>
    <row r="76" spans="1:9">
      <c r="A76" s="221" t="s">
        <v>71</v>
      </c>
      <c r="B76" s="221"/>
      <c r="C76" s="221"/>
      <c r="D76" s="221"/>
      <c r="E76" s="221"/>
      <c r="F76" s="221"/>
      <c r="G76" s="5">
        <v>66</v>
      </c>
      <c r="H76" s="28">
        <v>0</v>
      </c>
      <c r="I76" s="28">
        <v>0</v>
      </c>
    </row>
    <row r="77" spans="1:9">
      <c r="A77" s="219" t="s">
        <v>72</v>
      </c>
      <c r="B77" s="219"/>
      <c r="C77" s="219"/>
      <c r="D77" s="219"/>
      <c r="E77" s="219"/>
      <c r="F77" s="219"/>
      <c r="G77" s="4">
        <v>67</v>
      </c>
      <c r="H77" s="27">
        <f>H65+H66+H67+H68+H69+H70+H71+H72+H73+H74+H75+H76</f>
        <v>2002500812</v>
      </c>
      <c r="I77" s="27">
        <f>I65+I66+I67+I68+I69+I70+I71+I72+I73+I74+I75+I76</f>
        <v>2412826690</v>
      </c>
    </row>
    <row r="78" spans="1:9">
      <c r="A78" s="219" t="s">
        <v>73</v>
      </c>
      <c r="B78" s="220"/>
      <c r="C78" s="220"/>
      <c r="D78" s="220"/>
      <c r="E78" s="220"/>
      <c r="F78" s="220"/>
      <c r="G78" s="4">
        <v>68</v>
      </c>
      <c r="H78" s="27">
        <f>H63+H77</f>
        <v>21254806746</v>
      </c>
      <c r="I78" s="27">
        <f>I63+I77</f>
        <v>24155293802</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topLeftCell="A28" zoomScaleNormal="100" zoomScaleSheetLayoutView="110" workbookViewId="0">
      <selection activeCell="Q41" sqref="Q41"/>
    </sheetView>
  </sheetViews>
  <sheetFormatPr defaultRowHeight="12.75"/>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c r="A1" s="250" t="s">
        <v>5</v>
      </c>
      <c r="B1" s="230"/>
      <c r="C1" s="230"/>
      <c r="D1" s="230"/>
      <c r="E1" s="230"/>
      <c r="F1" s="230"/>
      <c r="G1" s="230"/>
      <c r="H1" s="230"/>
    </row>
    <row r="2" spans="1:11">
      <c r="A2" s="249" t="s">
        <v>297</v>
      </c>
      <c r="B2" s="232"/>
      <c r="C2" s="232"/>
      <c r="D2" s="232"/>
      <c r="E2" s="232"/>
      <c r="F2" s="232"/>
      <c r="G2" s="232"/>
      <c r="H2" s="232"/>
    </row>
    <row r="3" spans="1:11">
      <c r="A3" s="258" t="s">
        <v>12</v>
      </c>
      <c r="B3" s="259"/>
      <c r="C3" s="259"/>
      <c r="D3" s="259"/>
      <c r="E3" s="259"/>
      <c r="F3" s="259"/>
      <c r="G3" s="259"/>
      <c r="H3" s="259"/>
      <c r="I3" s="242"/>
      <c r="J3" s="242"/>
      <c r="K3" s="242"/>
    </row>
    <row r="4" spans="1:11">
      <c r="A4" s="260" t="s">
        <v>298</v>
      </c>
      <c r="B4" s="238"/>
      <c r="C4" s="238"/>
      <c r="D4" s="238"/>
      <c r="E4" s="238"/>
      <c r="F4" s="238"/>
      <c r="G4" s="238"/>
      <c r="H4" s="238"/>
      <c r="I4" s="239"/>
      <c r="J4" s="239"/>
      <c r="K4" s="239"/>
    </row>
    <row r="5" spans="1:11" ht="22.5" customHeight="1">
      <c r="A5" s="256" t="s">
        <v>2</v>
      </c>
      <c r="B5" s="236"/>
      <c r="C5" s="236"/>
      <c r="D5" s="236"/>
      <c r="E5" s="236"/>
      <c r="F5" s="236"/>
      <c r="G5" s="256" t="s">
        <v>6</v>
      </c>
      <c r="H5" s="254" t="s">
        <v>229</v>
      </c>
      <c r="I5" s="255"/>
      <c r="J5" s="254" t="s">
        <v>224</v>
      </c>
      <c r="K5" s="255"/>
    </row>
    <row r="6" spans="1:11">
      <c r="A6" s="236"/>
      <c r="B6" s="236"/>
      <c r="C6" s="236"/>
      <c r="D6" s="236"/>
      <c r="E6" s="236"/>
      <c r="F6" s="236"/>
      <c r="G6" s="236"/>
      <c r="H6" s="32" t="s">
        <v>225</v>
      </c>
      <c r="I6" s="32" t="s">
        <v>226</v>
      </c>
      <c r="J6" s="32" t="s">
        <v>225</v>
      </c>
      <c r="K6" s="32" t="s">
        <v>226</v>
      </c>
    </row>
    <row r="7" spans="1:11">
      <c r="A7" s="248">
        <v>1</v>
      </c>
      <c r="B7" s="234"/>
      <c r="C7" s="234"/>
      <c r="D7" s="234"/>
      <c r="E7" s="234"/>
      <c r="F7" s="234"/>
      <c r="G7" s="7">
        <v>2</v>
      </c>
      <c r="H7" s="32">
        <v>3</v>
      </c>
      <c r="I7" s="32">
        <v>4</v>
      </c>
      <c r="J7" s="32">
        <v>5</v>
      </c>
      <c r="K7" s="32">
        <v>6</v>
      </c>
    </row>
    <row r="8" spans="1:11">
      <c r="A8" s="252" t="s">
        <v>75</v>
      </c>
      <c r="B8" s="252"/>
      <c r="C8" s="252"/>
      <c r="D8" s="252"/>
      <c r="E8" s="252"/>
      <c r="F8" s="252"/>
      <c r="G8" s="5">
        <v>1</v>
      </c>
      <c r="H8" s="33">
        <v>464619509</v>
      </c>
      <c r="I8" s="33">
        <v>157122439</v>
      </c>
      <c r="J8" s="33">
        <v>449763619</v>
      </c>
      <c r="K8" s="33">
        <v>153376995</v>
      </c>
    </row>
    <row r="9" spans="1:11">
      <c r="A9" s="252" t="s">
        <v>74</v>
      </c>
      <c r="B9" s="252"/>
      <c r="C9" s="252"/>
      <c r="D9" s="252"/>
      <c r="E9" s="252"/>
      <c r="F9" s="252"/>
      <c r="G9" s="5">
        <v>2</v>
      </c>
      <c r="H9" s="33">
        <v>80736699</v>
      </c>
      <c r="I9" s="33">
        <v>24646125</v>
      </c>
      <c r="J9" s="33">
        <v>48513520</v>
      </c>
      <c r="K9" s="33">
        <v>14335439</v>
      </c>
    </row>
    <row r="10" spans="1:11">
      <c r="A10" s="252" t="s">
        <v>76</v>
      </c>
      <c r="B10" s="252"/>
      <c r="C10" s="252"/>
      <c r="D10" s="252"/>
      <c r="E10" s="252"/>
      <c r="F10" s="252"/>
      <c r="G10" s="5">
        <v>3</v>
      </c>
      <c r="H10" s="34">
        <v>0</v>
      </c>
      <c r="I10" s="34">
        <v>0</v>
      </c>
      <c r="J10" s="34">
        <v>0</v>
      </c>
      <c r="K10" s="34">
        <v>0</v>
      </c>
    </row>
    <row r="11" spans="1:11">
      <c r="A11" s="252" t="s">
        <v>77</v>
      </c>
      <c r="B11" s="252"/>
      <c r="C11" s="252"/>
      <c r="D11" s="252"/>
      <c r="E11" s="252"/>
      <c r="F11" s="252"/>
      <c r="G11" s="5">
        <v>4</v>
      </c>
      <c r="H11" s="33">
        <v>963594</v>
      </c>
      <c r="I11" s="33">
        <v>160453</v>
      </c>
      <c r="J11" s="33">
        <v>3622454</v>
      </c>
      <c r="K11" s="33">
        <v>21059</v>
      </c>
    </row>
    <row r="12" spans="1:11">
      <c r="A12" s="252" t="s">
        <v>78</v>
      </c>
      <c r="B12" s="252"/>
      <c r="C12" s="252"/>
      <c r="D12" s="252"/>
      <c r="E12" s="252"/>
      <c r="F12" s="252"/>
      <c r="G12" s="5">
        <v>5</v>
      </c>
      <c r="H12" s="33">
        <v>395345301</v>
      </c>
      <c r="I12" s="33">
        <v>154977115</v>
      </c>
      <c r="J12" s="33">
        <v>408228876</v>
      </c>
      <c r="K12" s="33">
        <v>162080529</v>
      </c>
    </row>
    <row r="13" spans="1:11">
      <c r="A13" s="252" t="s">
        <v>79</v>
      </c>
      <c r="B13" s="252"/>
      <c r="C13" s="252"/>
      <c r="D13" s="252"/>
      <c r="E13" s="252"/>
      <c r="F13" s="252"/>
      <c r="G13" s="5">
        <v>6</v>
      </c>
      <c r="H13" s="34">
        <v>246253802</v>
      </c>
      <c r="I13" s="34">
        <v>96527281</v>
      </c>
      <c r="J13" s="34">
        <v>252363965</v>
      </c>
      <c r="K13" s="34">
        <v>101190270</v>
      </c>
    </row>
    <row r="14" spans="1:11" ht="40.15" customHeight="1">
      <c r="A14" s="252" t="s">
        <v>80</v>
      </c>
      <c r="B14" s="252"/>
      <c r="C14" s="252"/>
      <c r="D14" s="252"/>
      <c r="E14" s="252"/>
      <c r="F14" s="252"/>
      <c r="G14" s="5">
        <v>7</v>
      </c>
      <c r="H14" s="33">
        <v>0</v>
      </c>
      <c r="I14" s="33">
        <v>0</v>
      </c>
      <c r="J14" s="33">
        <v>4079683</v>
      </c>
      <c r="K14" s="33">
        <v>0</v>
      </c>
    </row>
    <row r="15" spans="1:11" ht="24.6" customHeight="1">
      <c r="A15" s="252" t="s">
        <v>81</v>
      </c>
      <c r="B15" s="252"/>
      <c r="C15" s="252"/>
      <c r="D15" s="252"/>
      <c r="E15" s="252"/>
      <c r="F15" s="252"/>
      <c r="G15" s="5">
        <v>8</v>
      </c>
      <c r="H15" s="33">
        <v>36989909</v>
      </c>
      <c r="I15" s="33">
        <v>17460127</v>
      </c>
      <c r="J15" s="33">
        <v>77057458</v>
      </c>
      <c r="K15" s="33">
        <v>37767549</v>
      </c>
    </row>
    <row r="16" spans="1:11" ht="27" customHeight="1">
      <c r="A16" s="252" t="s">
        <v>82</v>
      </c>
      <c r="B16" s="252"/>
      <c r="C16" s="252"/>
      <c r="D16" s="252"/>
      <c r="E16" s="252"/>
      <c r="F16" s="252"/>
      <c r="G16" s="5">
        <v>9</v>
      </c>
      <c r="H16" s="33">
        <v>0</v>
      </c>
      <c r="I16" s="33">
        <v>0</v>
      </c>
      <c r="J16" s="33">
        <v>2027</v>
      </c>
      <c r="K16" s="33">
        <v>0</v>
      </c>
    </row>
    <row r="17" spans="1:11" ht="22.15" customHeight="1">
      <c r="A17" s="252" t="s">
        <v>83</v>
      </c>
      <c r="B17" s="252"/>
      <c r="C17" s="252"/>
      <c r="D17" s="252"/>
      <c r="E17" s="252"/>
      <c r="F17" s="252"/>
      <c r="G17" s="5">
        <v>10</v>
      </c>
      <c r="H17" s="33">
        <v>0</v>
      </c>
      <c r="I17" s="33">
        <v>0</v>
      </c>
      <c r="J17" s="33">
        <v>0</v>
      </c>
      <c r="K17" s="33">
        <v>0</v>
      </c>
    </row>
    <row r="18" spans="1:11">
      <c r="A18" s="252" t="s">
        <v>84</v>
      </c>
      <c r="B18" s="252"/>
      <c r="C18" s="252"/>
      <c r="D18" s="252"/>
      <c r="E18" s="252"/>
      <c r="F18" s="252"/>
      <c r="G18" s="5">
        <v>11</v>
      </c>
      <c r="H18" s="33">
        <v>0</v>
      </c>
      <c r="I18" s="33">
        <v>0</v>
      </c>
      <c r="J18" s="33">
        <v>0</v>
      </c>
      <c r="K18" s="33">
        <v>0</v>
      </c>
    </row>
    <row r="19" spans="1:11">
      <c r="A19" s="252" t="s">
        <v>85</v>
      </c>
      <c r="B19" s="252"/>
      <c r="C19" s="252"/>
      <c r="D19" s="252"/>
      <c r="E19" s="252"/>
      <c r="F19" s="252"/>
      <c r="G19" s="5">
        <v>12</v>
      </c>
      <c r="H19" s="33">
        <v>-1314250</v>
      </c>
      <c r="I19" s="33">
        <v>-97686</v>
      </c>
      <c r="J19" s="33">
        <v>-2790576</v>
      </c>
      <c r="K19" s="33">
        <v>-1207156</v>
      </c>
    </row>
    <row r="20" spans="1:11">
      <c r="A20" s="252" t="s">
        <v>86</v>
      </c>
      <c r="B20" s="252"/>
      <c r="C20" s="252"/>
      <c r="D20" s="252"/>
      <c r="E20" s="252"/>
      <c r="F20" s="252"/>
      <c r="G20" s="5">
        <v>13</v>
      </c>
      <c r="H20" s="33">
        <v>0</v>
      </c>
      <c r="I20" s="33">
        <v>0</v>
      </c>
      <c r="J20" s="33">
        <v>0</v>
      </c>
      <c r="K20" s="33">
        <v>0</v>
      </c>
    </row>
    <row r="21" spans="1:11">
      <c r="A21" s="252" t="s">
        <v>87</v>
      </c>
      <c r="B21" s="252"/>
      <c r="C21" s="252"/>
      <c r="D21" s="252"/>
      <c r="E21" s="252"/>
      <c r="F21" s="252"/>
      <c r="G21" s="5">
        <v>14</v>
      </c>
      <c r="H21" s="33">
        <v>5190231</v>
      </c>
      <c r="I21" s="33">
        <v>1261790</v>
      </c>
      <c r="J21" s="33">
        <v>3390681</v>
      </c>
      <c r="K21" s="33">
        <v>1224818</v>
      </c>
    </row>
    <row r="22" spans="1:11">
      <c r="A22" s="252" t="s">
        <v>88</v>
      </c>
      <c r="B22" s="252"/>
      <c r="C22" s="252"/>
      <c r="D22" s="252"/>
      <c r="E22" s="252"/>
      <c r="F22" s="252"/>
      <c r="G22" s="5">
        <v>15</v>
      </c>
      <c r="H22" s="33">
        <v>33638067</v>
      </c>
      <c r="I22" s="33">
        <v>10890760</v>
      </c>
      <c r="J22" s="33">
        <v>31768615</v>
      </c>
      <c r="K22" s="33">
        <v>10636171</v>
      </c>
    </row>
    <row r="23" spans="1:11" ht="25.9" customHeight="1">
      <c r="A23" s="219" t="s">
        <v>89</v>
      </c>
      <c r="B23" s="219"/>
      <c r="C23" s="219"/>
      <c r="D23" s="219"/>
      <c r="E23" s="219"/>
      <c r="F23" s="219"/>
      <c r="G23" s="4">
        <v>16</v>
      </c>
      <c r="H23" s="35">
        <f>H8-H9-H10+H11+H12-H13+H14+H15+H16+H17+H18+H19+H20+H21-H22</f>
        <v>541165726</v>
      </c>
      <c r="I23" s="35">
        <f t="shared" ref="I23:K23" si="0">I8-I9-I10+I11+I12-I13+I14+I15+I16+I17+I18+I19+I20+I21-I22</f>
        <v>198820072</v>
      </c>
      <c r="J23" s="35">
        <f t="shared" si="0"/>
        <v>610708122</v>
      </c>
      <c r="K23" s="35">
        <f t="shared" si="0"/>
        <v>227101914</v>
      </c>
    </row>
    <row r="24" spans="1:11">
      <c r="A24" s="252" t="s">
        <v>90</v>
      </c>
      <c r="B24" s="252"/>
      <c r="C24" s="252"/>
      <c r="D24" s="252"/>
      <c r="E24" s="252"/>
      <c r="F24" s="252"/>
      <c r="G24" s="5">
        <v>17</v>
      </c>
      <c r="H24" s="33">
        <v>268330908</v>
      </c>
      <c r="I24" s="33">
        <v>86540139</v>
      </c>
      <c r="J24" s="33">
        <v>289403994</v>
      </c>
      <c r="K24" s="33">
        <v>95674012</v>
      </c>
    </row>
    <row r="25" spans="1:11">
      <c r="A25" s="252" t="s">
        <v>91</v>
      </c>
      <c r="B25" s="252"/>
      <c r="C25" s="252"/>
      <c r="D25" s="252"/>
      <c r="E25" s="252"/>
      <c r="F25" s="252"/>
      <c r="G25" s="5">
        <v>18</v>
      </c>
      <c r="H25" s="33">
        <v>33953806</v>
      </c>
      <c r="I25" s="33">
        <v>11184663</v>
      </c>
      <c r="J25" s="33">
        <v>37315613</v>
      </c>
      <c r="K25" s="33">
        <v>12592382</v>
      </c>
    </row>
    <row r="26" spans="1:11">
      <c r="A26" s="252" t="s">
        <v>92</v>
      </c>
      <c r="B26" s="252"/>
      <c r="C26" s="252"/>
      <c r="D26" s="252"/>
      <c r="E26" s="252"/>
      <c r="F26" s="252"/>
      <c r="G26" s="5">
        <v>19</v>
      </c>
      <c r="H26" s="33">
        <v>-10988871</v>
      </c>
      <c r="I26" s="33">
        <v>-3506223</v>
      </c>
      <c r="J26" s="33">
        <v>-13055167</v>
      </c>
      <c r="K26" s="33">
        <v>-6656006</v>
      </c>
    </row>
    <row r="27" spans="1:11">
      <c r="A27" s="252" t="s">
        <v>93</v>
      </c>
      <c r="B27" s="252"/>
      <c r="C27" s="252"/>
      <c r="D27" s="252"/>
      <c r="E27" s="252"/>
      <c r="F27" s="252"/>
      <c r="G27" s="5">
        <v>20</v>
      </c>
      <c r="H27" s="34">
        <v>-12304937</v>
      </c>
      <c r="I27" s="34">
        <v>-8082612</v>
      </c>
      <c r="J27" s="34">
        <v>-9845185</v>
      </c>
      <c r="K27" s="34">
        <v>1256629</v>
      </c>
    </row>
    <row r="28" spans="1:11" ht="24.6" customHeight="1">
      <c r="A28" s="252" t="s">
        <v>94</v>
      </c>
      <c r="B28" s="252"/>
      <c r="C28" s="252"/>
      <c r="D28" s="252"/>
      <c r="E28" s="252"/>
      <c r="F28" s="252"/>
      <c r="G28" s="5">
        <v>21</v>
      </c>
      <c r="H28" s="33">
        <v>84797855</v>
      </c>
      <c r="I28" s="33">
        <v>65731183</v>
      </c>
      <c r="J28" s="33">
        <v>79668674</v>
      </c>
      <c r="K28" s="33">
        <v>62821205</v>
      </c>
    </row>
    <row r="29" spans="1:11" ht="24.6" customHeight="1">
      <c r="A29" s="252" t="s">
        <v>95</v>
      </c>
      <c r="B29" s="252"/>
      <c r="C29" s="252"/>
      <c r="D29" s="252"/>
      <c r="E29" s="252"/>
      <c r="F29" s="252"/>
      <c r="G29" s="5">
        <v>22</v>
      </c>
      <c r="H29" s="34">
        <v>0</v>
      </c>
      <c r="I29" s="34">
        <v>0</v>
      </c>
      <c r="J29" s="34">
        <v>0</v>
      </c>
      <c r="K29" s="34">
        <v>0</v>
      </c>
    </row>
    <row r="30" spans="1:11" ht="24.6" customHeight="1">
      <c r="A30" s="252" t="s">
        <v>96</v>
      </c>
      <c r="B30" s="252"/>
      <c r="C30" s="252"/>
      <c r="D30" s="252"/>
      <c r="E30" s="252"/>
      <c r="F30" s="252"/>
      <c r="G30" s="5">
        <v>23</v>
      </c>
      <c r="H30" s="33">
        <v>4441739</v>
      </c>
      <c r="I30" s="33">
        <v>4375216</v>
      </c>
      <c r="J30" s="33">
        <v>0</v>
      </c>
      <c r="K30" s="33">
        <v>0</v>
      </c>
    </row>
    <row r="31" spans="1:11">
      <c r="A31" s="252" t="s">
        <v>97</v>
      </c>
      <c r="B31" s="252"/>
      <c r="C31" s="252"/>
      <c r="D31" s="252"/>
      <c r="E31" s="252"/>
      <c r="F31" s="252"/>
      <c r="G31" s="5">
        <v>24</v>
      </c>
      <c r="H31" s="34">
        <v>0</v>
      </c>
      <c r="I31" s="33">
        <v>0</v>
      </c>
      <c r="J31" s="34">
        <v>0</v>
      </c>
      <c r="K31" s="33">
        <v>0</v>
      </c>
    </row>
    <row r="32" spans="1:11" ht="23.45" customHeight="1">
      <c r="A32" s="252" t="s">
        <v>98</v>
      </c>
      <c r="B32" s="252"/>
      <c r="C32" s="252"/>
      <c r="D32" s="252"/>
      <c r="E32" s="252"/>
      <c r="F32" s="252"/>
      <c r="G32" s="5">
        <v>25</v>
      </c>
      <c r="H32" s="33">
        <v>0</v>
      </c>
      <c r="I32" s="33">
        <v>0</v>
      </c>
      <c r="J32" s="33">
        <v>0</v>
      </c>
      <c r="K32" s="33">
        <v>0</v>
      </c>
    </row>
    <row r="33" spans="1:11" ht="23.45" customHeight="1">
      <c r="A33" s="252" t="s">
        <v>99</v>
      </c>
      <c r="B33" s="252"/>
      <c r="C33" s="252"/>
      <c r="D33" s="252"/>
      <c r="E33" s="252"/>
      <c r="F33" s="252"/>
      <c r="G33" s="5">
        <v>26</v>
      </c>
      <c r="H33" s="33">
        <v>0</v>
      </c>
      <c r="I33" s="33">
        <v>0</v>
      </c>
      <c r="J33" s="33">
        <v>0</v>
      </c>
      <c r="K33" s="33">
        <v>0</v>
      </c>
    </row>
    <row r="34" spans="1:11" ht="23.45" customHeight="1">
      <c r="A34" s="220" t="s">
        <v>100</v>
      </c>
      <c r="B34" s="220"/>
      <c r="C34" s="220"/>
      <c r="D34" s="220"/>
      <c r="E34" s="220"/>
      <c r="F34" s="220"/>
      <c r="G34" s="4">
        <v>27</v>
      </c>
      <c r="H34" s="35">
        <f>H23-H24-H25+H26-H27-H28-H29-H30+H31+H32+H33</f>
        <v>150957484</v>
      </c>
      <c r="I34" s="35">
        <f t="shared" ref="I34:K34" si="1">I23-I24-I25+I26-I27-I28-I29-I30+I31+I32+I33</f>
        <v>35565260</v>
      </c>
      <c r="J34" s="35">
        <f t="shared" si="1"/>
        <v>201109859</v>
      </c>
      <c r="K34" s="35">
        <f t="shared" si="1"/>
        <v>48101680</v>
      </c>
    </row>
    <row r="35" spans="1:11" ht="23.45" customHeight="1">
      <c r="A35" s="252" t="s">
        <v>101</v>
      </c>
      <c r="B35" s="252"/>
      <c r="C35" s="252"/>
      <c r="D35" s="252"/>
      <c r="E35" s="252"/>
      <c r="F35" s="252"/>
      <c r="G35" s="5">
        <v>28</v>
      </c>
      <c r="H35" s="33">
        <v>27585929</v>
      </c>
      <c r="I35" s="33">
        <v>6553711</v>
      </c>
      <c r="J35" s="33">
        <v>30748181</v>
      </c>
      <c r="K35" s="33">
        <v>1223379</v>
      </c>
    </row>
    <row r="36" spans="1:11" ht="23.45" customHeight="1">
      <c r="A36" s="220" t="s">
        <v>102</v>
      </c>
      <c r="B36" s="220"/>
      <c r="C36" s="220"/>
      <c r="D36" s="220"/>
      <c r="E36" s="220"/>
      <c r="F36" s="220"/>
      <c r="G36" s="4">
        <v>29</v>
      </c>
      <c r="H36" s="35">
        <f>H34-H35</f>
        <v>123371555</v>
      </c>
      <c r="I36" s="35">
        <f t="shared" ref="I36:K36" si="2">I34-I35</f>
        <v>29011549</v>
      </c>
      <c r="J36" s="35">
        <f t="shared" si="2"/>
        <v>170361678</v>
      </c>
      <c r="K36" s="35">
        <f t="shared" si="2"/>
        <v>46878301</v>
      </c>
    </row>
    <row r="37" spans="1:11" ht="23.45" customHeight="1">
      <c r="A37" s="220" t="s">
        <v>103</v>
      </c>
      <c r="B37" s="220"/>
      <c r="C37" s="220"/>
      <c r="D37" s="220"/>
      <c r="E37" s="220"/>
      <c r="F37" s="220"/>
      <c r="G37" s="4">
        <v>30</v>
      </c>
      <c r="H37" s="35">
        <f>H38-H39</f>
        <v>0</v>
      </c>
      <c r="I37" s="35">
        <f t="shared" ref="I37:K37" si="3">I38-I39</f>
        <v>0</v>
      </c>
      <c r="J37" s="35">
        <f t="shared" si="3"/>
        <v>0</v>
      </c>
      <c r="K37" s="35">
        <f t="shared" si="3"/>
        <v>0</v>
      </c>
    </row>
    <row r="38" spans="1:11" ht="23.45" customHeight="1">
      <c r="A38" s="252" t="s">
        <v>104</v>
      </c>
      <c r="B38" s="252"/>
      <c r="C38" s="252"/>
      <c r="D38" s="252"/>
      <c r="E38" s="252"/>
      <c r="F38" s="252"/>
      <c r="G38" s="5">
        <v>31</v>
      </c>
      <c r="H38" s="33">
        <v>0</v>
      </c>
      <c r="I38" s="33">
        <v>0</v>
      </c>
      <c r="J38" s="33">
        <v>0</v>
      </c>
      <c r="K38" s="33">
        <v>0</v>
      </c>
    </row>
    <row r="39" spans="1:11" ht="23.45" customHeight="1">
      <c r="A39" s="252" t="s">
        <v>105</v>
      </c>
      <c r="B39" s="252"/>
      <c r="C39" s="252"/>
      <c r="D39" s="252"/>
      <c r="E39" s="252"/>
      <c r="F39" s="252"/>
      <c r="G39" s="5">
        <v>32</v>
      </c>
      <c r="H39" s="33">
        <v>0</v>
      </c>
      <c r="I39" s="33">
        <v>0</v>
      </c>
      <c r="J39" s="33">
        <v>0</v>
      </c>
      <c r="K39" s="33">
        <v>0</v>
      </c>
    </row>
    <row r="40" spans="1:11">
      <c r="A40" s="220" t="s">
        <v>106</v>
      </c>
      <c r="B40" s="220"/>
      <c r="C40" s="220"/>
      <c r="D40" s="220"/>
      <c r="E40" s="220"/>
      <c r="F40" s="220"/>
      <c r="G40" s="4">
        <v>33</v>
      </c>
      <c r="H40" s="35">
        <f>H36+H37</f>
        <v>123371555</v>
      </c>
      <c r="I40" s="35">
        <f>I36+I37</f>
        <v>29011549</v>
      </c>
      <c r="J40" s="35">
        <f>J36+J37</f>
        <v>170361678</v>
      </c>
      <c r="K40" s="35">
        <f>K36+K37</f>
        <v>46878301</v>
      </c>
    </row>
    <row r="41" spans="1:11">
      <c r="A41" s="252" t="s">
        <v>107</v>
      </c>
      <c r="B41" s="252"/>
      <c r="C41" s="252"/>
      <c r="D41" s="252"/>
      <c r="E41" s="252"/>
      <c r="F41" s="252"/>
      <c r="G41" s="5">
        <v>34</v>
      </c>
      <c r="H41" s="33">
        <v>0</v>
      </c>
      <c r="I41" s="33">
        <v>0</v>
      </c>
      <c r="J41" s="33">
        <v>0</v>
      </c>
      <c r="K41" s="33">
        <v>0</v>
      </c>
    </row>
    <row r="42" spans="1:11">
      <c r="A42" s="252" t="s">
        <v>108</v>
      </c>
      <c r="B42" s="252"/>
      <c r="C42" s="252"/>
      <c r="D42" s="252"/>
      <c r="E42" s="252"/>
      <c r="F42" s="252"/>
      <c r="G42" s="5">
        <v>35</v>
      </c>
      <c r="H42" s="33">
        <v>123371555</v>
      </c>
      <c r="I42" s="33">
        <v>29011549</v>
      </c>
      <c r="J42" s="33">
        <v>170361678</v>
      </c>
      <c r="K42" s="33">
        <v>46878301</v>
      </c>
    </row>
    <row r="43" spans="1:11">
      <c r="A43" s="227" t="s">
        <v>17</v>
      </c>
      <c r="B43" s="227"/>
      <c r="C43" s="227"/>
      <c r="D43" s="227"/>
      <c r="E43" s="227"/>
      <c r="F43" s="227"/>
      <c r="G43" s="257"/>
      <c r="H43" s="257"/>
      <c r="I43" s="257"/>
      <c r="J43" s="245"/>
      <c r="K43" s="245"/>
    </row>
    <row r="44" spans="1:11">
      <c r="A44" s="219" t="s">
        <v>109</v>
      </c>
      <c r="B44" s="219"/>
      <c r="C44" s="219"/>
      <c r="D44" s="219"/>
      <c r="E44" s="219"/>
      <c r="F44" s="219"/>
      <c r="G44" s="4">
        <v>36</v>
      </c>
      <c r="H44" s="35">
        <f>H40</f>
        <v>123371555</v>
      </c>
      <c r="I44" s="35">
        <f>I40</f>
        <v>29011549</v>
      </c>
      <c r="J44" s="35">
        <f>J40</f>
        <v>170361678</v>
      </c>
      <c r="K44" s="35">
        <f>K40</f>
        <v>46878301</v>
      </c>
    </row>
    <row r="45" spans="1:11">
      <c r="A45" s="219" t="s">
        <v>235</v>
      </c>
      <c r="B45" s="219"/>
      <c r="C45" s="219"/>
      <c r="D45" s="219"/>
      <c r="E45" s="219"/>
      <c r="F45" s="219"/>
      <c r="G45" s="4">
        <v>37</v>
      </c>
      <c r="H45" s="36">
        <f>H46+H58</f>
        <v>586477</v>
      </c>
      <c r="I45" s="36">
        <f>I46+I58</f>
        <v>3810223</v>
      </c>
      <c r="J45" s="36">
        <f>J46+J58</f>
        <v>242459931</v>
      </c>
      <c r="K45" s="36">
        <f>K46+K58</f>
        <v>121086823</v>
      </c>
    </row>
    <row r="46" spans="1:11" ht="26.45" customHeight="1">
      <c r="A46" s="224" t="s">
        <v>236</v>
      </c>
      <c r="B46" s="224"/>
      <c r="C46" s="224"/>
      <c r="D46" s="224"/>
      <c r="E46" s="224"/>
      <c r="F46" s="224"/>
      <c r="G46" s="4">
        <v>38</v>
      </c>
      <c r="H46" s="36">
        <f>SUM(H47:H53)+H56+H57</f>
        <v>0</v>
      </c>
      <c r="I46" s="36">
        <f>SUM(I47:I53)+I56+I57</f>
        <v>0</v>
      </c>
      <c r="J46" s="36">
        <f>SUM(J47:J53)+J56+J57</f>
        <v>0</v>
      </c>
      <c r="K46" s="36">
        <f>SUM(K47:K53)+K56+K57</f>
        <v>0</v>
      </c>
    </row>
    <row r="47" spans="1:11">
      <c r="A47" s="251" t="s">
        <v>110</v>
      </c>
      <c r="B47" s="251"/>
      <c r="C47" s="251"/>
      <c r="D47" s="251"/>
      <c r="E47" s="251"/>
      <c r="F47" s="251"/>
      <c r="G47" s="5">
        <v>39</v>
      </c>
      <c r="H47" s="33">
        <v>0</v>
      </c>
      <c r="I47" s="33">
        <v>0</v>
      </c>
      <c r="J47" s="33">
        <v>0</v>
      </c>
      <c r="K47" s="33">
        <v>0</v>
      </c>
    </row>
    <row r="48" spans="1:11">
      <c r="A48" s="251" t="s">
        <v>111</v>
      </c>
      <c r="B48" s="251"/>
      <c r="C48" s="251"/>
      <c r="D48" s="251"/>
      <c r="E48" s="251"/>
      <c r="F48" s="251"/>
      <c r="G48" s="5">
        <v>40</v>
      </c>
      <c r="H48" s="33">
        <v>0</v>
      </c>
      <c r="I48" s="33">
        <v>0</v>
      </c>
      <c r="J48" s="33">
        <v>0</v>
      </c>
      <c r="K48" s="33">
        <v>0</v>
      </c>
    </row>
    <row r="49" spans="1:11" ht="24.6" customHeight="1">
      <c r="A49" s="251" t="s">
        <v>232</v>
      </c>
      <c r="B49" s="251"/>
      <c r="C49" s="251"/>
      <c r="D49" s="251"/>
      <c r="E49" s="251"/>
      <c r="F49" s="251"/>
      <c r="G49" s="5">
        <v>41</v>
      </c>
      <c r="H49" s="33">
        <v>0</v>
      </c>
      <c r="I49" s="33">
        <v>0</v>
      </c>
      <c r="J49" s="33">
        <v>0</v>
      </c>
      <c r="K49" s="33">
        <v>0</v>
      </c>
    </row>
    <row r="50" spans="1:11">
      <c r="A50" s="251" t="s">
        <v>112</v>
      </c>
      <c r="B50" s="251"/>
      <c r="C50" s="251"/>
      <c r="D50" s="251"/>
      <c r="E50" s="251"/>
      <c r="F50" s="251"/>
      <c r="G50" s="5">
        <v>42</v>
      </c>
      <c r="H50" s="33">
        <v>0</v>
      </c>
      <c r="I50" s="33">
        <v>0</v>
      </c>
      <c r="J50" s="33">
        <v>0</v>
      </c>
      <c r="K50" s="33">
        <v>0</v>
      </c>
    </row>
    <row r="51" spans="1:11" ht="27.6" customHeight="1">
      <c r="A51" s="251" t="s">
        <v>233</v>
      </c>
      <c r="B51" s="251"/>
      <c r="C51" s="251"/>
      <c r="D51" s="251"/>
      <c r="E51" s="251"/>
      <c r="F51" s="251"/>
      <c r="G51" s="5">
        <v>43</v>
      </c>
      <c r="H51" s="33">
        <v>0</v>
      </c>
      <c r="I51" s="33">
        <v>0</v>
      </c>
      <c r="J51" s="33">
        <v>0</v>
      </c>
      <c r="K51" s="33">
        <v>0</v>
      </c>
    </row>
    <row r="52" spans="1:11" ht="25.15" customHeight="1">
      <c r="A52" s="251" t="s">
        <v>113</v>
      </c>
      <c r="B52" s="251"/>
      <c r="C52" s="251"/>
      <c r="D52" s="251"/>
      <c r="E52" s="251"/>
      <c r="F52" s="251"/>
      <c r="G52" s="5">
        <v>44</v>
      </c>
      <c r="H52" s="33">
        <v>0</v>
      </c>
      <c r="I52" s="33">
        <v>0</v>
      </c>
      <c r="J52" s="33">
        <v>0</v>
      </c>
      <c r="K52" s="33">
        <v>0</v>
      </c>
    </row>
    <row r="53" spans="1:11">
      <c r="A53" s="221" t="s">
        <v>114</v>
      </c>
      <c r="B53" s="221"/>
      <c r="C53" s="221"/>
      <c r="D53" s="221"/>
      <c r="E53" s="221"/>
      <c r="F53" s="221"/>
      <c r="G53" s="5">
        <v>45</v>
      </c>
      <c r="H53" s="34">
        <v>0</v>
      </c>
      <c r="I53" s="34">
        <v>0</v>
      </c>
      <c r="J53" s="34">
        <v>0</v>
      </c>
      <c r="K53" s="34">
        <v>0</v>
      </c>
    </row>
    <row r="54" spans="1:11" ht="12.75" customHeight="1">
      <c r="A54" s="221" t="s">
        <v>115</v>
      </c>
      <c r="B54" s="221"/>
      <c r="C54" s="221"/>
      <c r="D54" s="221"/>
      <c r="E54" s="221"/>
      <c r="F54" s="221"/>
      <c r="G54" s="5">
        <v>46</v>
      </c>
      <c r="H54" s="34">
        <v>0</v>
      </c>
      <c r="I54" s="34">
        <v>0</v>
      </c>
      <c r="J54" s="34">
        <v>0</v>
      </c>
      <c r="K54" s="34">
        <v>0</v>
      </c>
    </row>
    <row r="55" spans="1:11" ht="12.75" customHeight="1">
      <c r="A55" s="221" t="s">
        <v>116</v>
      </c>
      <c r="B55" s="221"/>
      <c r="C55" s="221"/>
      <c r="D55" s="221"/>
      <c r="E55" s="221"/>
      <c r="F55" s="221"/>
      <c r="G55" s="5">
        <v>47</v>
      </c>
      <c r="H55" s="33">
        <v>0</v>
      </c>
      <c r="I55" s="33">
        <v>0</v>
      </c>
      <c r="J55" s="33">
        <v>0</v>
      </c>
      <c r="K55" s="33">
        <v>0</v>
      </c>
    </row>
    <row r="56" spans="1:11" ht="12.75" customHeight="1">
      <c r="A56" s="221" t="s">
        <v>117</v>
      </c>
      <c r="B56" s="221"/>
      <c r="C56" s="221"/>
      <c r="D56" s="221"/>
      <c r="E56" s="221"/>
      <c r="F56" s="221"/>
      <c r="G56" s="5">
        <v>48</v>
      </c>
      <c r="H56" s="33">
        <v>0</v>
      </c>
      <c r="I56" s="33">
        <v>0</v>
      </c>
      <c r="J56" s="33">
        <v>0</v>
      </c>
      <c r="K56" s="33">
        <v>0</v>
      </c>
    </row>
    <row r="57" spans="1:11" ht="13.9" customHeight="1">
      <c r="A57" s="221" t="s">
        <v>234</v>
      </c>
      <c r="B57" s="221"/>
      <c r="C57" s="221"/>
      <c r="D57" s="221"/>
      <c r="E57" s="221"/>
      <c r="F57" s="221"/>
      <c r="G57" s="5">
        <v>49</v>
      </c>
      <c r="H57" s="33">
        <v>0</v>
      </c>
      <c r="I57" s="33">
        <v>0</v>
      </c>
      <c r="J57" s="33">
        <v>0</v>
      </c>
      <c r="K57" s="33">
        <v>0</v>
      </c>
    </row>
    <row r="58" spans="1:11" ht="23.45" customHeight="1">
      <c r="A58" s="224" t="s">
        <v>237</v>
      </c>
      <c r="B58" s="224"/>
      <c r="C58" s="224"/>
      <c r="D58" s="224"/>
      <c r="E58" s="224"/>
      <c r="F58" s="224"/>
      <c r="G58" s="4">
        <v>50</v>
      </c>
      <c r="H58" s="36">
        <f>SUM(H59:H66)</f>
        <v>586477</v>
      </c>
      <c r="I58" s="36">
        <f>SUM(I59:I66)</f>
        <v>3810223</v>
      </c>
      <c r="J58" s="36">
        <f>SUM(J59:J66)</f>
        <v>242459931</v>
      </c>
      <c r="K58" s="36">
        <f>SUM(K59:K66)</f>
        <v>121086823</v>
      </c>
    </row>
    <row r="59" spans="1:11" ht="12.75" customHeight="1">
      <c r="A59" s="221" t="s">
        <v>118</v>
      </c>
      <c r="B59" s="221"/>
      <c r="C59" s="221"/>
      <c r="D59" s="221"/>
      <c r="E59" s="221"/>
      <c r="F59" s="221"/>
      <c r="G59" s="5">
        <v>51</v>
      </c>
      <c r="H59" s="33">
        <v>0</v>
      </c>
      <c r="I59" s="33">
        <v>0</v>
      </c>
      <c r="J59" s="33">
        <v>0</v>
      </c>
      <c r="K59" s="33">
        <v>0</v>
      </c>
    </row>
    <row r="60" spans="1:11" ht="12.75" customHeight="1">
      <c r="A60" s="221" t="s">
        <v>119</v>
      </c>
      <c r="B60" s="221"/>
      <c r="C60" s="221"/>
      <c r="D60" s="221"/>
      <c r="E60" s="221"/>
      <c r="F60" s="221"/>
      <c r="G60" s="5">
        <v>52</v>
      </c>
      <c r="H60" s="33">
        <v>0</v>
      </c>
      <c r="I60" s="33">
        <v>0</v>
      </c>
      <c r="J60" s="33">
        <v>0</v>
      </c>
      <c r="K60" s="33">
        <v>0</v>
      </c>
    </row>
    <row r="61" spans="1:11" ht="12.75" customHeight="1">
      <c r="A61" s="221" t="s">
        <v>120</v>
      </c>
      <c r="B61" s="221"/>
      <c r="C61" s="221"/>
      <c r="D61" s="221"/>
      <c r="E61" s="221"/>
      <c r="F61" s="221"/>
      <c r="G61" s="5">
        <v>53</v>
      </c>
      <c r="H61" s="33">
        <v>0</v>
      </c>
      <c r="I61" s="33">
        <v>0</v>
      </c>
      <c r="J61" s="33">
        <v>0</v>
      </c>
      <c r="K61" s="33">
        <v>0</v>
      </c>
    </row>
    <row r="62" spans="1:11" ht="12.75" customHeight="1">
      <c r="A62" s="221" t="s">
        <v>121</v>
      </c>
      <c r="B62" s="221"/>
      <c r="C62" s="221"/>
      <c r="D62" s="221"/>
      <c r="E62" s="221"/>
      <c r="F62" s="221"/>
      <c r="G62" s="5">
        <v>54</v>
      </c>
      <c r="H62" s="34">
        <v>0</v>
      </c>
      <c r="I62" s="34">
        <v>0</v>
      </c>
      <c r="J62" s="34">
        <v>0</v>
      </c>
      <c r="K62" s="34">
        <v>0</v>
      </c>
    </row>
    <row r="63" spans="1:11" ht="12.75" customHeight="1">
      <c r="A63" s="221" t="s">
        <v>122</v>
      </c>
      <c r="B63" s="221"/>
      <c r="C63" s="221"/>
      <c r="D63" s="221"/>
      <c r="E63" s="221"/>
      <c r="F63" s="221"/>
      <c r="G63" s="5">
        <v>55</v>
      </c>
      <c r="H63" s="33">
        <v>1902516</v>
      </c>
      <c r="I63" s="33">
        <v>4196388</v>
      </c>
      <c r="J63" s="33">
        <v>295656656</v>
      </c>
      <c r="K63" s="33">
        <v>144608076</v>
      </c>
    </row>
    <row r="64" spans="1:11" ht="12.75" customHeight="1">
      <c r="A64" s="221" t="s">
        <v>112</v>
      </c>
      <c r="B64" s="221"/>
      <c r="C64" s="221"/>
      <c r="D64" s="221"/>
      <c r="E64" s="221"/>
      <c r="F64" s="221"/>
      <c r="G64" s="5">
        <v>56</v>
      </c>
      <c r="H64" s="33">
        <v>0</v>
      </c>
      <c r="I64" s="33">
        <v>0</v>
      </c>
      <c r="J64" s="33">
        <v>0</v>
      </c>
      <c r="K64" s="33">
        <v>0</v>
      </c>
    </row>
    <row r="65" spans="1:11" ht="25.15" customHeight="1">
      <c r="A65" s="221" t="s">
        <v>123</v>
      </c>
      <c r="B65" s="221"/>
      <c r="C65" s="221"/>
      <c r="D65" s="221"/>
      <c r="E65" s="221"/>
      <c r="F65" s="221"/>
      <c r="G65" s="5">
        <v>57</v>
      </c>
      <c r="H65" s="33">
        <v>0</v>
      </c>
      <c r="I65" s="33">
        <v>0</v>
      </c>
      <c r="J65" s="33">
        <v>0</v>
      </c>
      <c r="K65" s="33">
        <v>0</v>
      </c>
    </row>
    <row r="66" spans="1:11" ht="24" customHeight="1">
      <c r="A66" s="221" t="s">
        <v>124</v>
      </c>
      <c r="B66" s="221"/>
      <c r="C66" s="221"/>
      <c r="D66" s="221"/>
      <c r="E66" s="221"/>
      <c r="F66" s="221"/>
      <c r="G66" s="5">
        <v>58</v>
      </c>
      <c r="H66" s="33">
        <v>-1316039</v>
      </c>
      <c r="I66" s="33">
        <v>-386165</v>
      </c>
      <c r="J66" s="33">
        <v>-53196725</v>
      </c>
      <c r="K66" s="33">
        <v>-23521253</v>
      </c>
    </row>
    <row r="67" spans="1:11" ht="12.75" customHeight="1">
      <c r="A67" s="224" t="s">
        <v>238</v>
      </c>
      <c r="B67" s="224"/>
      <c r="C67" s="224"/>
      <c r="D67" s="224"/>
      <c r="E67" s="224"/>
      <c r="F67" s="224"/>
      <c r="G67" s="4">
        <v>59</v>
      </c>
      <c r="H67" s="36">
        <f>H44+H45</f>
        <v>123958032</v>
      </c>
      <c r="I67" s="36">
        <f>I44+I45</f>
        <v>32821772</v>
      </c>
      <c r="J67" s="36">
        <f>J44+J45</f>
        <v>412821609</v>
      </c>
      <c r="K67" s="36">
        <f>K44+K45</f>
        <v>167965124</v>
      </c>
    </row>
    <row r="68" spans="1:11" ht="12.75" customHeight="1">
      <c r="A68" s="226" t="s">
        <v>125</v>
      </c>
      <c r="B68" s="226"/>
      <c r="C68" s="226"/>
      <c r="D68" s="226"/>
      <c r="E68" s="226"/>
      <c r="F68" s="226"/>
      <c r="G68" s="5">
        <v>60</v>
      </c>
      <c r="H68" s="33">
        <v>0</v>
      </c>
      <c r="I68" s="33">
        <v>0</v>
      </c>
      <c r="J68" s="33">
        <v>0</v>
      </c>
      <c r="K68" s="33">
        <v>0</v>
      </c>
    </row>
    <row r="69" spans="1:11">
      <c r="A69" s="253" t="s">
        <v>126</v>
      </c>
      <c r="B69" s="253"/>
      <c r="C69" s="253"/>
      <c r="D69" s="253"/>
      <c r="E69" s="253"/>
      <c r="F69" s="253"/>
      <c r="G69" s="5">
        <v>61</v>
      </c>
      <c r="H69" s="37">
        <v>123958032</v>
      </c>
      <c r="I69" s="37">
        <v>32821772</v>
      </c>
      <c r="J69" s="37">
        <v>412821609</v>
      </c>
      <c r="K69" s="37">
        <v>167965124</v>
      </c>
    </row>
  </sheetData>
  <sheetProtection algorithmName="SHA-512" hashValue="khGtZU4zTwc5WEI+ZSUNN2sy+4LU/AExAMU8xsho4JMRkAkrzvkTD1evkTPs5MqF3R13eg9dzJavFdC5vTMCVg==" saltValue="aqvFaxmyL943m+ZaTItaN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37" zoomScale="110" zoomScaleNormal="100" workbookViewId="0">
      <selection activeCell="H61" sqref="H61:I62"/>
    </sheetView>
  </sheetViews>
  <sheetFormatPr defaultRowHeight="12.75"/>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c r="A1" s="250" t="s">
        <v>180</v>
      </c>
      <c r="B1" s="266"/>
      <c r="C1" s="266"/>
      <c r="D1" s="266"/>
      <c r="E1" s="266"/>
      <c r="F1" s="266"/>
      <c r="G1" s="266"/>
      <c r="H1" s="266"/>
    </row>
    <row r="2" spans="1:9" ht="12.75" customHeight="1">
      <c r="A2" s="249" t="s">
        <v>371</v>
      </c>
      <c r="B2" s="232"/>
      <c r="C2" s="232"/>
      <c r="D2" s="232"/>
      <c r="E2" s="232"/>
      <c r="F2" s="232"/>
      <c r="G2" s="232"/>
      <c r="H2" s="232"/>
    </row>
    <row r="3" spans="1:9">
      <c r="A3" s="270" t="s">
        <v>12</v>
      </c>
      <c r="B3" s="271"/>
      <c r="C3" s="271"/>
      <c r="D3" s="271"/>
      <c r="E3" s="271"/>
      <c r="F3" s="271"/>
      <c r="G3" s="271"/>
      <c r="H3" s="271"/>
      <c r="I3" s="242"/>
    </row>
    <row r="4" spans="1:9">
      <c r="A4" s="277" t="s">
        <v>260</v>
      </c>
      <c r="B4" s="238"/>
      <c r="C4" s="238"/>
      <c r="D4" s="238"/>
      <c r="E4" s="238"/>
      <c r="F4" s="238"/>
      <c r="G4" s="238"/>
      <c r="H4" s="238"/>
      <c r="I4" s="239"/>
    </row>
    <row r="5" spans="1:9" ht="45.75" thickBot="1">
      <c r="A5" s="267" t="s">
        <v>2</v>
      </c>
      <c r="B5" s="268"/>
      <c r="C5" s="268"/>
      <c r="D5" s="268"/>
      <c r="E5" s="268"/>
      <c r="F5" s="269"/>
      <c r="G5" s="8" t="s">
        <v>6</v>
      </c>
      <c r="H5" s="38" t="s">
        <v>229</v>
      </c>
      <c r="I5" s="38" t="s">
        <v>224</v>
      </c>
    </row>
    <row r="6" spans="1:9">
      <c r="A6" s="272">
        <v>1</v>
      </c>
      <c r="B6" s="273"/>
      <c r="C6" s="273"/>
      <c r="D6" s="273"/>
      <c r="E6" s="273"/>
      <c r="F6" s="274"/>
      <c r="G6" s="9">
        <v>2</v>
      </c>
      <c r="H6" s="39" t="s">
        <v>7</v>
      </c>
      <c r="I6" s="39" t="s">
        <v>8</v>
      </c>
    </row>
    <row r="7" spans="1:9">
      <c r="A7" s="264" t="s">
        <v>134</v>
      </c>
      <c r="B7" s="265"/>
      <c r="C7" s="265"/>
      <c r="D7" s="265"/>
      <c r="E7" s="265"/>
      <c r="F7" s="265"/>
      <c r="G7" s="265"/>
      <c r="H7" s="265"/>
      <c r="I7" s="265"/>
    </row>
    <row r="8" spans="1:9">
      <c r="A8" s="263" t="s">
        <v>127</v>
      </c>
      <c r="B8" s="263"/>
      <c r="C8" s="263"/>
      <c r="D8" s="263"/>
      <c r="E8" s="263"/>
      <c r="F8" s="263"/>
      <c r="G8" s="10">
        <v>1</v>
      </c>
      <c r="H8" s="40">
        <v>0</v>
      </c>
      <c r="I8" s="40">
        <v>0</v>
      </c>
    </row>
    <row r="9" spans="1:9">
      <c r="A9" s="261" t="s">
        <v>128</v>
      </c>
      <c r="B9" s="261"/>
      <c r="C9" s="261"/>
      <c r="D9" s="261"/>
      <c r="E9" s="261"/>
      <c r="F9" s="261"/>
      <c r="G9" s="11">
        <v>2</v>
      </c>
      <c r="H9" s="41">
        <v>0</v>
      </c>
      <c r="I9" s="41">
        <v>0</v>
      </c>
    </row>
    <row r="10" spans="1:9">
      <c r="A10" s="261" t="s">
        <v>129</v>
      </c>
      <c r="B10" s="261"/>
      <c r="C10" s="261"/>
      <c r="D10" s="261"/>
      <c r="E10" s="261"/>
      <c r="F10" s="261"/>
      <c r="G10" s="11">
        <v>3</v>
      </c>
      <c r="H10" s="41">
        <v>0</v>
      </c>
      <c r="I10" s="41">
        <v>0</v>
      </c>
    </row>
    <row r="11" spans="1:9">
      <c r="A11" s="261" t="s">
        <v>130</v>
      </c>
      <c r="B11" s="261"/>
      <c r="C11" s="261"/>
      <c r="D11" s="261"/>
      <c r="E11" s="261"/>
      <c r="F11" s="261"/>
      <c r="G11" s="11">
        <v>4</v>
      </c>
      <c r="H11" s="41">
        <v>0</v>
      </c>
      <c r="I11" s="41">
        <v>0</v>
      </c>
    </row>
    <row r="12" spans="1:9">
      <c r="A12" s="261" t="s">
        <v>131</v>
      </c>
      <c r="B12" s="261"/>
      <c r="C12" s="261"/>
      <c r="D12" s="261"/>
      <c r="E12" s="261"/>
      <c r="F12" s="261"/>
      <c r="G12" s="11">
        <v>5</v>
      </c>
      <c r="H12" s="41">
        <v>0</v>
      </c>
      <c r="I12" s="41">
        <v>0</v>
      </c>
    </row>
    <row r="13" spans="1:9" ht="22.5" customHeight="1">
      <c r="A13" s="261" t="s">
        <v>151</v>
      </c>
      <c r="B13" s="261"/>
      <c r="C13" s="261"/>
      <c r="D13" s="261"/>
      <c r="E13" s="261"/>
      <c r="F13" s="261"/>
      <c r="G13" s="11">
        <v>6</v>
      </c>
      <c r="H13" s="41">
        <v>0</v>
      </c>
      <c r="I13" s="41">
        <v>0</v>
      </c>
    </row>
    <row r="14" spans="1:9">
      <c r="A14" s="261" t="s">
        <v>132</v>
      </c>
      <c r="B14" s="261"/>
      <c r="C14" s="261"/>
      <c r="D14" s="261"/>
      <c r="E14" s="261"/>
      <c r="F14" s="261"/>
      <c r="G14" s="11">
        <v>7</v>
      </c>
      <c r="H14" s="41">
        <v>0</v>
      </c>
      <c r="I14" s="41">
        <v>0</v>
      </c>
    </row>
    <row r="15" spans="1:9">
      <c r="A15" s="262" t="s">
        <v>133</v>
      </c>
      <c r="B15" s="262"/>
      <c r="C15" s="262"/>
      <c r="D15" s="262"/>
      <c r="E15" s="262"/>
      <c r="F15" s="262"/>
      <c r="G15" s="12">
        <v>8</v>
      </c>
      <c r="H15" s="42">
        <v>0</v>
      </c>
      <c r="I15" s="42">
        <v>0</v>
      </c>
    </row>
    <row r="16" spans="1:9">
      <c r="A16" s="264" t="s">
        <v>135</v>
      </c>
      <c r="B16" s="265"/>
      <c r="C16" s="265"/>
      <c r="D16" s="265"/>
      <c r="E16" s="265"/>
      <c r="F16" s="265"/>
      <c r="G16" s="265"/>
      <c r="H16" s="265"/>
      <c r="I16" s="265"/>
    </row>
    <row r="17" spans="1:9">
      <c r="A17" s="263" t="s">
        <v>136</v>
      </c>
      <c r="B17" s="263"/>
      <c r="C17" s="263"/>
      <c r="D17" s="263"/>
      <c r="E17" s="263"/>
      <c r="F17" s="263"/>
      <c r="G17" s="10">
        <v>9</v>
      </c>
      <c r="H17" s="40">
        <v>150957484</v>
      </c>
      <c r="I17" s="40">
        <v>201109859</v>
      </c>
    </row>
    <row r="18" spans="1:9">
      <c r="A18" s="261" t="s">
        <v>137</v>
      </c>
      <c r="B18" s="261"/>
      <c r="C18" s="261"/>
      <c r="D18" s="261"/>
      <c r="E18" s="261"/>
      <c r="F18" s="261"/>
      <c r="G18" s="11"/>
      <c r="H18" s="41">
        <v>0</v>
      </c>
      <c r="I18" s="41">
        <v>0</v>
      </c>
    </row>
    <row r="19" spans="1:9">
      <c r="A19" s="261" t="s">
        <v>138</v>
      </c>
      <c r="B19" s="261"/>
      <c r="C19" s="261"/>
      <c r="D19" s="261"/>
      <c r="E19" s="261"/>
      <c r="F19" s="261"/>
      <c r="G19" s="11">
        <v>10</v>
      </c>
      <c r="H19" s="41">
        <v>72492918</v>
      </c>
      <c r="I19" s="41">
        <v>69823489</v>
      </c>
    </row>
    <row r="20" spans="1:9">
      <c r="A20" s="261" t="s">
        <v>139</v>
      </c>
      <c r="B20" s="261"/>
      <c r="C20" s="261"/>
      <c r="D20" s="261"/>
      <c r="E20" s="261"/>
      <c r="F20" s="261"/>
      <c r="G20" s="11">
        <v>11</v>
      </c>
      <c r="H20" s="41">
        <v>33953806</v>
      </c>
      <c r="I20" s="41">
        <v>37315613</v>
      </c>
    </row>
    <row r="21" spans="1:9" ht="23.25" customHeight="1">
      <c r="A21" s="261" t="s">
        <v>140</v>
      </c>
      <c r="B21" s="261"/>
      <c r="C21" s="261"/>
      <c r="D21" s="261"/>
      <c r="E21" s="261"/>
      <c r="F21" s="261"/>
      <c r="G21" s="11">
        <v>12</v>
      </c>
      <c r="H21" s="41">
        <v>-36989909</v>
      </c>
      <c r="I21" s="41">
        <v>-77057458</v>
      </c>
    </row>
    <row r="22" spans="1:9">
      <c r="A22" s="261" t="s">
        <v>141</v>
      </c>
      <c r="B22" s="261"/>
      <c r="C22" s="261"/>
      <c r="D22" s="261"/>
      <c r="E22" s="261"/>
      <c r="F22" s="261"/>
      <c r="G22" s="11">
        <v>13</v>
      </c>
      <c r="H22" s="41">
        <v>-101594</v>
      </c>
      <c r="I22" s="41">
        <v>-1004496</v>
      </c>
    </row>
    <row r="23" spans="1:9">
      <c r="A23" s="261" t="s">
        <v>142</v>
      </c>
      <c r="B23" s="261"/>
      <c r="C23" s="261"/>
      <c r="D23" s="261"/>
      <c r="E23" s="261"/>
      <c r="F23" s="261"/>
      <c r="G23" s="11">
        <v>14</v>
      </c>
      <c r="H23" s="41">
        <v>-463305259</v>
      </c>
      <c r="I23" s="41">
        <v>-446973043</v>
      </c>
    </row>
    <row r="24" spans="1:9">
      <c r="A24" s="264" t="s">
        <v>143</v>
      </c>
      <c r="B24" s="265"/>
      <c r="C24" s="265"/>
      <c r="D24" s="265"/>
      <c r="E24" s="265"/>
      <c r="F24" s="265"/>
      <c r="G24" s="265"/>
      <c r="H24" s="265"/>
      <c r="I24" s="265"/>
    </row>
    <row r="25" spans="1:9">
      <c r="A25" s="263" t="s">
        <v>144</v>
      </c>
      <c r="B25" s="263"/>
      <c r="C25" s="263"/>
      <c r="D25" s="263"/>
      <c r="E25" s="263"/>
      <c r="F25" s="263"/>
      <c r="G25" s="10">
        <v>15</v>
      </c>
      <c r="H25" s="40">
        <v>-117160427</v>
      </c>
      <c r="I25" s="40">
        <v>926235665</v>
      </c>
    </row>
    <row r="26" spans="1:9">
      <c r="A26" s="261" t="s">
        <v>145</v>
      </c>
      <c r="B26" s="261"/>
      <c r="C26" s="261"/>
      <c r="D26" s="261"/>
      <c r="E26" s="261"/>
      <c r="F26" s="261"/>
      <c r="G26" s="11">
        <v>16</v>
      </c>
      <c r="H26" s="41">
        <v>-110529572</v>
      </c>
      <c r="I26" s="41">
        <v>2773911</v>
      </c>
    </row>
    <row r="27" spans="1:9">
      <c r="A27" s="261" t="s">
        <v>146</v>
      </c>
      <c r="B27" s="261"/>
      <c r="C27" s="261"/>
      <c r="D27" s="261"/>
      <c r="E27" s="261"/>
      <c r="F27" s="261"/>
      <c r="G27" s="11">
        <v>17</v>
      </c>
      <c r="H27" s="41">
        <v>-407829929</v>
      </c>
      <c r="I27" s="41">
        <v>-1706246776</v>
      </c>
    </row>
    <row r="28" spans="1:9" ht="25.5" customHeight="1">
      <c r="A28" s="261" t="s">
        <v>147</v>
      </c>
      <c r="B28" s="261"/>
      <c r="C28" s="261"/>
      <c r="D28" s="261"/>
      <c r="E28" s="261"/>
      <c r="F28" s="261"/>
      <c r="G28" s="11">
        <v>18</v>
      </c>
      <c r="H28" s="41">
        <v>-924832535</v>
      </c>
      <c r="I28" s="41">
        <v>-1845782114</v>
      </c>
    </row>
    <row r="29" spans="1:9" ht="23.25" customHeight="1">
      <c r="A29" s="261" t="s">
        <v>148</v>
      </c>
      <c r="B29" s="261"/>
      <c r="C29" s="261"/>
      <c r="D29" s="261"/>
      <c r="E29" s="261"/>
      <c r="F29" s="261"/>
      <c r="G29" s="11">
        <v>19</v>
      </c>
      <c r="H29" s="41">
        <v>-28361035</v>
      </c>
      <c r="I29" s="41">
        <v>52100069</v>
      </c>
    </row>
    <row r="30" spans="1:9" ht="27.75" customHeight="1">
      <c r="A30" s="261" t="s">
        <v>149</v>
      </c>
      <c r="B30" s="261"/>
      <c r="C30" s="261"/>
      <c r="D30" s="261"/>
      <c r="E30" s="261"/>
      <c r="F30" s="261"/>
      <c r="G30" s="11">
        <v>20</v>
      </c>
      <c r="H30" s="41">
        <v>0</v>
      </c>
      <c r="I30" s="41">
        <v>-82419226</v>
      </c>
    </row>
    <row r="31" spans="1:9" ht="27.75" customHeight="1">
      <c r="A31" s="261" t="s">
        <v>150</v>
      </c>
      <c r="B31" s="261"/>
      <c r="C31" s="261"/>
      <c r="D31" s="261"/>
      <c r="E31" s="261"/>
      <c r="F31" s="261"/>
      <c r="G31" s="11">
        <v>21</v>
      </c>
      <c r="H31" s="41">
        <v>0</v>
      </c>
      <c r="I31" s="41">
        <v>0</v>
      </c>
    </row>
    <row r="32" spans="1:9" ht="29.25" customHeight="1">
      <c r="A32" s="261" t="s">
        <v>152</v>
      </c>
      <c r="B32" s="261"/>
      <c r="C32" s="261"/>
      <c r="D32" s="261"/>
      <c r="E32" s="261"/>
      <c r="F32" s="261"/>
      <c r="G32" s="11">
        <v>22</v>
      </c>
      <c r="H32" s="41">
        <v>80908686</v>
      </c>
      <c r="I32" s="41">
        <v>57119729</v>
      </c>
    </row>
    <row r="33" spans="1:9">
      <c r="A33" s="261" t="s">
        <v>153</v>
      </c>
      <c r="B33" s="261"/>
      <c r="C33" s="261"/>
      <c r="D33" s="261"/>
      <c r="E33" s="261"/>
      <c r="F33" s="261"/>
      <c r="G33" s="11">
        <v>23</v>
      </c>
      <c r="H33" s="41">
        <v>-157903967</v>
      </c>
      <c r="I33" s="41">
        <v>-505086427</v>
      </c>
    </row>
    <row r="34" spans="1:9">
      <c r="A34" s="261" t="s">
        <v>154</v>
      </c>
      <c r="B34" s="261"/>
      <c r="C34" s="261"/>
      <c r="D34" s="261"/>
      <c r="E34" s="261"/>
      <c r="F34" s="261"/>
      <c r="G34" s="11">
        <v>24</v>
      </c>
      <c r="H34" s="41">
        <v>167738028</v>
      </c>
      <c r="I34" s="41">
        <v>263918240</v>
      </c>
    </row>
    <row r="35" spans="1:9">
      <c r="A35" s="261" t="s">
        <v>155</v>
      </c>
      <c r="B35" s="261"/>
      <c r="C35" s="261"/>
      <c r="D35" s="261"/>
      <c r="E35" s="261"/>
      <c r="F35" s="261"/>
      <c r="G35" s="11">
        <v>25</v>
      </c>
      <c r="H35" s="43">
        <v>787926616</v>
      </c>
      <c r="I35" s="43">
        <v>1056225944</v>
      </c>
    </row>
    <row r="36" spans="1:9">
      <c r="A36" s="261" t="s">
        <v>156</v>
      </c>
      <c r="B36" s="261"/>
      <c r="C36" s="261"/>
      <c r="D36" s="261"/>
      <c r="E36" s="261"/>
      <c r="F36" s="261"/>
      <c r="G36" s="11">
        <v>26</v>
      </c>
      <c r="H36" s="43">
        <v>715678765</v>
      </c>
      <c r="I36" s="43">
        <v>1253551236</v>
      </c>
    </row>
    <row r="37" spans="1:9">
      <c r="A37" s="261" t="s">
        <v>157</v>
      </c>
      <c r="B37" s="261"/>
      <c r="C37" s="261"/>
      <c r="D37" s="261"/>
      <c r="E37" s="261"/>
      <c r="F37" s="261"/>
      <c r="G37" s="11">
        <v>27</v>
      </c>
      <c r="H37" s="43">
        <v>-724419208</v>
      </c>
      <c r="I37" s="43">
        <v>-486328774</v>
      </c>
    </row>
    <row r="38" spans="1:9">
      <c r="A38" s="261" t="s">
        <v>158</v>
      </c>
      <c r="B38" s="261"/>
      <c r="C38" s="261"/>
      <c r="D38" s="261"/>
      <c r="E38" s="261"/>
      <c r="F38" s="261"/>
      <c r="G38" s="11">
        <v>28</v>
      </c>
      <c r="H38" s="43">
        <v>0</v>
      </c>
      <c r="I38" s="43">
        <v>-2282096</v>
      </c>
    </row>
    <row r="39" spans="1:9">
      <c r="A39" s="261" t="s">
        <v>159</v>
      </c>
      <c r="B39" s="261"/>
      <c r="C39" s="261"/>
      <c r="D39" s="261"/>
      <c r="E39" s="261"/>
      <c r="F39" s="261"/>
      <c r="G39" s="11">
        <v>29</v>
      </c>
      <c r="H39" s="43">
        <v>-77672052</v>
      </c>
      <c r="I39" s="43">
        <v>125132026</v>
      </c>
    </row>
    <row r="40" spans="1:9">
      <c r="A40" s="261" t="s">
        <v>160</v>
      </c>
      <c r="B40" s="261"/>
      <c r="C40" s="261"/>
      <c r="D40" s="261"/>
      <c r="E40" s="261"/>
      <c r="F40" s="261"/>
      <c r="G40" s="11">
        <v>30</v>
      </c>
      <c r="H40" s="43">
        <v>486771499</v>
      </c>
      <c r="I40" s="43">
        <v>428955164</v>
      </c>
    </row>
    <row r="41" spans="1:9">
      <c r="A41" s="261" t="s">
        <v>161</v>
      </c>
      <c r="B41" s="261"/>
      <c r="C41" s="261"/>
      <c r="D41" s="261"/>
      <c r="E41" s="261"/>
      <c r="F41" s="261"/>
      <c r="G41" s="11">
        <v>31</v>
      </c>
      <c r="H41" s="43">
        <v>963594</v>
      </c>
      <c r="I41" s="43">
        <v>2179175</v>
      </c>
    </row>
    <row r="42" spans="1:9">
      <c r="A42" s="261" t="s">
        <v>162</v>
      </c>
      <c r="B42" s="261"/>
      <c r="C42" s="261"/>
      <c r="D42" s="261"/>
      <c r="E42" s="261"/>
      <c r="F42" s="261"/>
      <c r="G42" s="11">
        <v>32</v>
      </c>
      <c r="H42" s="43">
        <v>-41608082</v>
      </c>
      <c r="I42" s="43">
        <v>-77664802</v>
      </c>
    </row>
    <row r="43" spans="1:9">
      <c r="A43" s="261" t="s">
        <v>163</v>
      </c>
      <c r="B43" s="261"/>
      <c r="C43" s="261"/>
      <c r="D43" s="261"/>
      <c r="E43" s="261"/>
      <c r="F43" s="261"/>
      <c r="G43" s="11">
        <v>33</v>
      </c>
      <c r="H43" s="43">
        <v>-61816</v>
      </c>
      <c r="I43" s="43">
        <v>-2458356</v>
      </c>
    </row>
    <row r="44" spans="1:9" ht="13.5" customHeight="1">
      <c r="A44" s="275" t="s">
        <v>164</v>
      </c>
      <c r="B44" s="275"/>
      <c r="C44" s="275"/>
      <c r="D44" s="275"/>
      <c r="E44" s="275"/>
      <c r="F44" s="275"/>
      <c r="G44" s="13">
        <v>34</v>
      </c>
      <c r="H44" s="44">
        <f>SUM(H25:H43)+SUM(H17:H23)+SUM(H8:H15)</f>
        <v>-593383989</v>
      </c>
      <c r="I44" s="44">
        <f>SUM(I25:I43)+SUM(I17:I23)+SUM(I8:I15)</f>
        <v>-756863448</v>
      </c>
    </row>
    <row r="45" spans="1:9">
      <c r="A45" s="264" t="s">
        <v>18</v>
      </c>
      <c r="B45" s="265"/>
      <c r="C45" s="265"/>
      <c r="D45" s="265"/>
      <c r="E45" s="265"/>
      <c r="F45" s="265"/>
      <c r="G45" s="265"/>
      <c r="H45" s="265"/>
      <c r="I45" s="265"/>
    </row>
    <row r="46" spans="1:9" ht="24.75" customHeight="1">
      <c r="A46" s="263" t="s">
        <v>165</v>
      </c>
      <c r="B46" s="263"/>
      <c r="C46" s="263"/>
      <c r="D46" s="263"/>
      <c r="E46" s="263"/>
      <c r="F46" s="263"/>
      <c r="G46" s="10">
        <v>35</v>
      </c>
      <c r="H46" s="40">
        <v>37142328</v>
      </c>
      <c r="I46" s="40">
        <v>-87625000</v>
      </c>
    </row>
    <row r="47" spans="1:9" ht="26.25" customHeight="1">
      <c r="A47" s="261" t="s">
        <v>166</v>
      </c>
      <c r="B47" s="261"/>
      <c r="C47" s="261"/>
      <c r="D47" s="261"/>
      <c r="E47" s="261"/>
      <c r="F47" s="261"/>
      <c r="G47" s="11">
        <v>36</v>
      </c>
      <c r="H47" s="41">
        <v>-121265000</v>
      </c>
      <c r="I47" s="41">
        <v>0</v>
      </c>
    </row>
    <row r="48" spans="1:9" ht="24" customHeight="1">
      <c r="A48" s="261" t="s">
        <v>167</v>
      </c>
      <c r="B48" s="261"/>
      <c r="C48" s="261"/>
      <c r="D48" s="261"/>
      <c r="E48" s="261"/>
      <c r="F48" s="261"/>
      <c r="G48" s="11">
        <v>37</v>
      </c>
      <c r="H48" s="41">
        <v>0</v>
      </c>
      <c r="I48" s="41">
        <v>0</v>
      </c>
    </row>
    <row r="49" spans="1:9">
      <c r="A49" s="261" t="s">
        <v>168</v>
      </c>
      <c r="B49" s="261"/>
      <c r="C49" s="261"/>
      <c r="D49" s="261"/>
      <c r="E49" s="261"/>
      <c r="F49" s="261"/>
      <c r="G49" s="11">
        <v>38</v>
      </c>
      <c r="H49" s="41">
        <v>0</v>
      </c>
      <c r="I49" s="41">
        <v>0</v>
      </c>
    </row>
    <row r="50" spans="1:9">
      <c r="A50" s="282" t="s">
        <v>169</v>
      </c>
      <c r="B50" s="282"/>
      <c r="C50" s="282"/>
      <c r="D50" s="282"/>
      <c r="E50" s="282"/>
      <c r="F50" s="282"/>
      <c r="G50" s="14">
        <v>39</v>
      </c>
      <c r="H50" s="43">
        <v>0</v>
      </c>
      <c r="I50" s="43">
        <v>0</v>
      </c>
    </row>
    <row r="51" spans="1:9">
      <c r="A51" s="285" t="s">
        <v>170</v>
      </c>
      <c r="B51" s="285"/>
      <c r="C51" s="285"/>
      <c r="D51" s="285"/>
      <c r="E51" s="285"/>
      <c r="F51" s="286"/>
      <c r="G51" s="15">
        <v>40</v>
      </c>
      <c r="H51" s="44">
        <f>SUM(H46:H50)</f>
        <v>-84122672</v>
      </c>
      <c r="I51" s="44">
        <f>SUM(I46:I50)</f>
        <v>-87625000</v>
      </c>
    </row>
    <row r="52" spans="1:9">
      <c r="A52" s="283" t="s">
        <v>19</v>
      </c>
      <c r="B52" s="284"/>
      <c r="C52" s="284"/>
      <c r="D52" s="284"/>
      <c r="E52" s="284"/>
      <c r="F52" s="284"/>
      <c r="G52" s="284"/>
      <c r="H52" s="284"/>
      <c r="I52" s="284"/>
    </row>
    <row r="53" spans="1:9" ht="23.25" customHeight="1">
      <c r="A53" s="261" t="s">
        <v>171</v>
      </c>
      <c r="B53" s="261"/>
      <c r="C53" s="261"/>
      <c r="D53" s="261"/>
      <c r="E53" s="261"/>
      <c r="F53" s="261"/>
      <c r="G53" s="11">
        <v>41</v>
      </c>
      <c r="H53" s="41">
        <v>-16703955</v>
      </c>
      <c r="I53" s="41">
        <v>198262553</v>
      </c>
    </row>
    <row r="54" spans="1:9">
      <c r="A54" s="261" t="s">
        <v>172</v>
      </c>
      <c r="B54" s="261"/>
      <c r="C54" s="261"/>
      <c r="D54" s="261"/>
      <c r="E54" s="261"/>
      <c r="F54" s="261"/>
      <c r="G54" s="11">
        <v>42</v>
      </c>
      <c r="H54" s="41">
        <v>0</v>
      </c>
      <c r="I54" s="41">
        <v>0</v>
      </c>
    </row>
    <row r="55" spans="1:9">
      <c r="A55" s="281" t="s">
        <v>173</v>
      </c>
      <c r="B55" s="281"/>
      <c r="C55" s="281"/>
      <c r="D55" s="281"/>
      <c r="E55" s="281"/>
      <c r="F55" s="281"/>
      <c r="G55" s="11">
        <v>43</v>
      </c>
      <c r="H55" s="41">
        <v>0</v>
      </c>
      <c r="I55" s="41">
        <v>0</v>
      </c>
    </row>
    <row r="56" spans="1:9">
      <c r="A56" s="281" t="s">
        <v>174</v>
      </c>
      <c r="B56" s="281"/>
      <c r="C56" s="281"/>
      <c r="D56" s="281"/>
      <c r="E56" s="281"/>
      <c r="F56" s="281"/>
      <c r="G56" s="11">
        <v>44</v>
      </c>
      <c r="H56" s="41">
        <v>0</v>
      </c>
      <c r="I56" s="41">
        <v>0</v>
      </c>
    </row>
    <row r="57" spans="1:9">
      <c r="A57" s="261" t="s">
        <v>175</v>
      </c>
      <c r="B57" s="261"/>
      <c r="C57" s="261"/>
      <c r="D57" s="261"/>
      <c r="E57" s="261"/>
      <c r="F57" s="261"/>
      <c r="G57" s="11">
        <v>45</v>
      </c>
      <c r="H57" s="41">
        <v>0</v>
      </c>
      <c r="I57" s="41">
        <v>0</v>
      </c>
    </row>
    <row r="58" spans="1:9">
      <c r="A58" s="261" t="s">
        <v>176</v>
      </c>
      <c r="B58" s="261"/>
      <c r="C58" s="261"/>
      <c r="D58" s="261"/>
      <c r="E58" s="261"/>
      <c r="F58" s="261"/>
      <c r="G58" s="11">
        <v>46</v>
      </c>
      <c r="H58" s="41">
        <v>0</v>
      </c>
      <c r="I58" s="41">
        <v>0</v>
      </c>
    </row>
    <row r="59" spans="1:9">
      <c r="A59" s="278" t="s">
        <v>178</v>
      </c>
      <c r="B59" s="279"/>
      <c r="C59" s="279"/>
      <c r="D59" s="279"/>
      <c r="E59" s="279"/>
      <c r="F59" s="279"/>
      <c r="G59" s="13">
        <v>47</v>
      </c>
      <c r="H59" s="45">
        <f>H53+H54+H55+H56+H57+H58</f>
        <v>-16703955</v>
      </c>
      <c r="I59" s="45">
        <f>I53+I54+I55+I56+I57+I58</f>
        <v>198262553</v>
      </c>
    </row>
    <row r="60" spans="1:9" ht="25.5" customHeight="1">
      <c r="A60" s="278" t="s">
        <v>177</v>
      </c>
      <c r="B60" s="278"/>
      <c r="C60" s="278"/>
      <c r="D60" s="278"/>
      <c r="E60" s="278"/>
      <c r="F60" s="278"/>
      <c r="G60" s="13">
        <v>48</v>
      </c>
      <c r="H60" s="45">
        <f>H44+H51+H59</f>
        <v>-694210616</v>
      </c>
      <c r="I60" s="45">
        <f>I44+I51+I59</f>
        <v>-646225895</v>
      </c>
    </row>
    <row r="61" spans="1:9">
      <c r="A61" s="280" t="s">
        <v>230</v>
      </c>
      <c r="B61" s="261"/>
      <c r="C61" s="261"/>
      <c r="D61" s="261"/>
      <c r="E61" s="261"/>
      <c r="F61" s="261"/>
      <c r="G61" s="11">
        <v>49</v>
      </c>
      <c r="H61" s="46">
        <v>3612221533</v>
      </c>
      <c r="I61" s="46">
        <v>4132394523</v>
      </c>
    </row>
    <row r="62" spans="1:9">
      <c r="A62" s="261" t="s">
        <v>179</v>
      </c>
      <c r="B62" s="261"/>
      <c r="C62" s="261"/>
      <c r="D62" s="261"/>
      <c r="E62" s="261"/>
      <c r="F62" s="261"/>
      <c r="G62" s="11">
        <v>50</v>
      </c>
      <c r="H62" s="41">
        <v>-36336999</v>
      </c>
      <c r="I62" s="41">
        <v>-35415714</v>
      </c>
    </row>
    <row r="63" spans="1:9">
      <c r="A63" s="275" t="s">
        <v>231</v>
      </c>
      <c r="B63" s="276"/>
      <c r="C63" s="276"/>
      <c r="D63" s="276"/>
      <c r="E63" s="276"/>
      <c r="F63" s="276"/>
      <c r="G63" s="15">
        <v>51</v>
      </c>
      <c r="H63" s="44">
        <f>H60+H61+H62</f>
        <v>2881673918</v>
      </c>
      <c r="I63" s="44">
        <f>I60+I61+I62</f>
        <v>3450752914</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8" zoomScale="110" zoomScaleNormal="100" workbookViewId="0">
      <selection activeCell="H20" sqref="H20"/>
    </sheetView>
  </sheetViews>
  <sheetFormatPr defaultRowHeight="12.75"/>
  <cols>
    <col min="1" max="2" width="9.140625" style="16"/>
    <col min="3" max="3" width="20.85546875" style="16" customWidth="1"/>
    <col min="4" max="4" width="9.140625" style="16"/>
    <col min="5" max="5" width="9.140625" style="48" customWidth="1"/>
    <col min="6" max="6" width="10.140625" style="48" customWidth="1"/>
    <col min="7" max="7" width="9.140625" style="48" customWidth="1"/>
    <col min="8" max="9" width="9.85546875" style="48" customWidth="1"/>
    <col min="10" max="18" width="9.140625" style="48"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c r="A1" s="289" t="s">
        <v>9</v>
      </c>
      <c r="B1" s="290"/>
      <c r="C1" s="290"/>
      <c r="D1" s="290"/>
      <c r="E1" s="290"/>
      <c r="F1" s="290"/>
      <c r="G1" s="290"/>
      <c r="H1" s="290"/>
      <c r="I1" s="290"/>
      <c r="J1" s="47"/>
      <c r="K1" s="47"/>
      <c r="L1" s="47"/>
      <c r="M1" s="47"/>
      <c r="N1" s="47"/>
      <c r="O1" s="47"/>
    </row>
    <row r="2" spans="1:27" ht="15.75">
      <c r="A2" s="17"/>
      <c r="B2" s="18"/>
      <c r="C2" s="291" t="s">
        <v>261</v>
      </c>
      <c r="D2" s="291"/>
      <c r="E2" s="49" t="s">
        <v>0</v>
      </c>
      <c r="F2" s="58"/>
      <c r="G2" s="50"/>
      <c r="H2" s="50"/>
      <c r="I2" s="50"/>
      <c r="J2" s="51"/>
      <c r="K2" s="51"/>
      <c r="L2" s="51"/>
      <c r="M2" s="51"/>
      <c r="N2" s="51"/>
      <c r="O2" s="51"/>
      <c r="R2" s="52" t="s">
        <v>12</v>
      </c>
      <c r="AA2" s="19"/>
    </row>
    <row r="3" spans="1:27" ht="13.5" customHeight="1">
      <c r="A3" s="292" t="s">
        <v>10</v>
      </c>
      <c r="B3" s="297"/>
      <c r="C3" s="297"/>
      <c r="D3" s="292" t="s">
        <v>3</v>
      </c>
      <c r="E3" s="296" t="s">
        <v>11</v>
      </c>
      <c r="F3" s="255"/>
      <c r="G3" s="255"/>
      <c r="H3" s="255"/>
      <c r="I3" s="255"/>
      <c r="J3" s="255"/>
      <c r="K3" s="255"/>
      <c r="L3" s="255"/>
      <c r="M3" s="255"/>
      <c r="N3" s="255"/>
      <c r="O3" s="255"/>
      <c r="P3" s="296" t="s">
        <v>20</v>
      </c>
      <c r="Q3" s="255"/>
      <c r="R3" s="296" t="s">
        <v>192</v>
      </c>
    </row>
    <row r="4" spans="1:27" ht="56.25">
      <c r="A4" s="297"/>
      <c r="B4" s="297"/>
      <c r="C4" s="297"/>
      <c r="D4" s="293"/>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296"/>
    </row>
    <row r="5" spans="1:27">
      <c r="A5" s="298">
        <v>1</v>
      </c>
      <c r="B5" s="298"/>
      <c r="C5" s="298"/>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c r="A6" s="287" t="s">
        <v>193</v>
      </c>
      <c r="B6" s="288"/>
      <c r="C6" s="288"/>
      <c r="D6" s="5">
        <v>1</v>
      </c>
      <c r="E6" s="56">
        <v>1214775000</v>
      </c>
      <c r="F6" s="56">
        <v>0</v>
      </c>
      <c r="G6" s="56">
        <v>0</v>
      </c>
      <c r="H6" s="56">
        <v>0</v>
      </c>
      <c r="I6" s="56">
        <v>97622566</v>
      </c>
      <c r="J6" s="56">
        <v>75223884.370000005</v>
      </c>
      <c r="K6" s="56">
        <v>0</v>
      </c>
      <c r="L6" s="56">
        <v>463498672.94</v>
      </c>
      <c r="M6" s="56">
        <v>-477000</v>
      </c>
      <c r="N6" s="56">
        <v>151857564.16</v>
      </c>
      <c r="O6" s="56">
        <v>0</v>
      </c>
      <c r="P6" s="56">
        <v>0</v>
      </c>
      <c r="Q6" s="56">
        <v>0</v>
      </c>
      <c r="R6" s="57">
        <f>SUM(E6:Q6)</f>
        <v>2002500687.47</v>
      </c>
    </row>
    <row r="7" spans="1:27" ht="30" customHeight="1">
      <c r="A7" s="294" t="s">
        <v>194</v>
      </c>
      <c r="B7" s="295"/>
      <c r="C7" s="295"/>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c r="A8" s="287" t="s">
        <v>195</v>
      </c>
      <c r="B8" s="288"/>
      <c r="C8" s="288"/>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c r="A9" s="294" t="s">
        <v>196</v>
      </c>
      <c r="B9" s="295"/>
      <c r="C9" s="295"/>
      <c r="D9" s="5">
        <v>4</v>
      </c>
      <c r="E9" s="57">
        <f>E6+E7+E8</f>
        <v>1214775000</v>
      </c>
      <c r="F9" s="57">
        <f t="shared" ref="F9:Q9" si="1">F6+F7+F8</f>
        <v>0</v>
      </c>
      <c r="G9" s="57">
        <f t="shared" si="1"/>
        <v>0</v>
      </c>
      <c r="H9" s="57">
        <f t="shared" si="1"/>
        <v>0</v>
      </c>
      <c r="I9" s="57">
        <f t="shared" si="1"/>
        <v>97622566</v>
      </c>
      <c r="J9" s="57">
        <f t="shared" si="1"/>
        <v>75223884.370000005</v>
      </c>
      <c r="K9" s="57">
        <f t="shared" si="1"/>
        <v>0</v>
      </c>
      <c r="L9" s="57">
        <f t="shared" si="1"/>
        <v>463498672.94</v>
      </c>
      <c r="M9" s="57">
        <f t="shared" si="1"/>
        <v>-477000</v>
      </c>
      <c r="N9" s="57">
        <f t="shared" si="1"/>
        <v>151857564.16</v>
      </c>
      <c r="O9" s="57">
        <f t="shared" si="1"/>
        <v>0</v>
      </c>
      <c r="P9" s="57">
        <f t="shared" si="1"/>
        <v>0</v>
      </c>
      <c r="Q9" s="57">
        <f t="shared" si="1"/>
        <v>0</v>
      </c>
      <c r="R9" s="57">
        <f t="shared" si="0"/>
        <v>2002500687.47</v>
      </c>
    </row>
    <row r="10" spans="1:27" ht="33" customHeight="1">
      <c r="A10" s="294" t="s">
        <v>197</v>
      </c>
      <c r="B10" s="295"/>
      <c r="C10" s="295"/>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c r="A11" s="294" t="s">
        <v>198</v>
      </c>
      <c r="B11" s="295"/>
      <c r="C11" s="295"/>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c r="A12" s="294" t="s">
        <v>199</v>
      </c>
      <c r="B12" s="295"/>
      <c r="C12" s="295"/>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c r="A13" s="287" t="s">
        <v>200</v>
      </c>
      <c r="B13" s="288"/>
      <c r="C13" s="288"/>
      <c r="D13" s="5">
        <v>8</v>
      </c>
      <c r="E13" s="30">
        <v>0</v>
      </c>
      <c r="F13" s="30">
        <v>0</v>
      </c>
      <c r="G13" s="30">
        <v>0</v>
      </c>
      <c r="H13" s="30">
        <v>0</v>
      </c>
      <c r="I13" s="30">
        <v>0</v>
      </c>
      <c r="J13" s="30">
        <v>0</v>
      </c>
      <c r="K13" s="30">
        <v>0</v>
      </c>
      <c r="L13" s="30">
        <v>0</v>
      </c>
      <c r="M13" s="30">
        <v>0</v>
      </c>
      <c r="N13" s="30">
        <v>0</v>
      </c>
      <c r="O13" s="30">
        <v>0</v>
      </c>
      <c r="P13" s="30">
        <v>0</v>
      </c>
      <c r="Q13" s="30">
        <v>0</v>
      </c>
      <c r="R13" s="57">
        <f t="shared" si="0"/>
        <v>0</v>
      </c>
    </row>
    <row r="14" spans="1:27" ht="12.75" customHeight="1">
      <c r="A14" s="294" t="s">
        <v>201</v>
      </c>
      <c r="B14" s="295"/>
      <c r="C14" s="295"/>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c r="A15" s="287" t="s">
        <v>202</v>
      </c>
      <c r="B15" s="288"/>
      <c r="C15" s="288"/>
      <c r="D15" s="5">
        <v>10</v>
      </c>
      <c r="E15" s="30">
        <v>0</v>
      </c>
      <c r="F15" s="30">
        <v>0</v>
      </c>
      <c r="G15" s="30">
        <v>0</v>
      </c>
      <c r="H15" s="30">
        <v>0</v>
      </c>
      <c r="I15" s="30">
        <v>0</v>
      </c>
      <c r="J15" s="30">
        <v>0</v>
      </c>
      <c r="K15" s="30">
        <v>0</v>
      </c>
      <c r="L15" s="30">
        <v>0</v>
      </c>
      <c r="M15" s="30">
        <v>0</v>
      </c>
      <c r="N15" s="30">
        <v>0</v>
      </c>
      <c r="O15" s="30">
        <v>0</v>
      </c>
      <c r="P15" s="30">
        <v>0</v>
      </c>
      <c r="Q15" s="30">
        <v>0</v>
      </c>
      <c r="R15" s="57">
        <f t="shared" si="0"/>
        <v>0</v>
      </c>
    </row>
    <row r="16" spans="1:27" ht="12.75" customHeight="1">
      <c r="A16" s="294" t="s">
        <v>203</v>
      </c>
      <c r="B16" s="295"/>
      <c r="C16" s="295"/>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c r="A17" s="294" t="s">
        <v>21</v>
      </c>
      <c r="B17" s="295"/>
      <c r="C17" s="295"/>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c r="A18" s="294" t="s">
        <v>204</v>
      </c>
      <c r="B18" s="295"/>
      <c r="C18" s="295"/>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c r="A19" s="294" t="s">
        <v>205</v>
      </c>
      <c r="B19" s="295"/>
      <c r="C19" s="295"/>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c r="A20" s="294" t="s">
        <v>206</v>
      </c>
      <c r="B20" s="295"/>
      <c r="C20" s="295"/>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c r="A21" s="287" t="s">
        <v>207</v>
      </c>
      <c r="B21" s="288"/>
      <c r="C21" s="288"/>
      <c r="D21" s="5">
        <v>16</v>
      </c>
      <c r="E21" s="30">
        <v>0</v>
      </c>
      <c r="F21" s="30">
        <v>0</v>
      </c>
      <c r="G21" s="30">
        <v>0</v>
      </c>
      <c r="H21" s="30">
        <v>0</v>
      </c>
      <c r="I21" s="30">
        <v>0</v>
      </c>
      <c r="J21" s="30">
        <v>0</v>
      </c>
      <c r="K21" s="30">
        <v>0</v>
      </c>
      <c r="L21" s="30">
        <v>0</v>
      </c>
      <c r="M21" s="30">
        <v>0</v>
      </c>
      <c r="N21" s="30">
        <v>0</v>
      </c>
      <c r="O21" s="30">
        <v>0</v>
      </c>
      <c r="P21" s="30">
        <v>0</v>
      </c>
      <c r="Q21" s="30">
        <v>0</v>
      </c>
      <c r="R21" s="57">
        <f t="shared" si="0"/>
        <v>0</v>
      </c>
    </row>
    <row r="22" spans="1:18" ht="20.25" customHeight="1">
      <c r="A22" s="287" t="s">
        <v>209</v>
      </c>
      <c r="B22" s="288"/>
      <c r="C22" s="288"/>
      <c r="D22" s="5">
        <v>17</v>
      </c>
      <c r="E22" s="30">
        <v>0</v>
      </c>
      <c r="F22" s="30">
        <v>0</v>
      </c>
      <c r="G22" s="30">
        <v>0</v>
      </c>
      <c r="H22" s="30">
        <v>0</v>
      </c>
      <c r="I22" s="30">
        <v>0</v>
      </c>
      <c r="J22" s="30">
        <v>0</v>
      </c>
      <c r="K22" s="30">
        <v>0</v>
      </c>
      <c r="L22" s="30">
        <v>0</v>
      </c>
      <c r="M22" s="30">
        <v>0</v>
      </c>
      <c r="N22" s="30">
        <v>0</v>
      </c>
      <c r="O22" s="30">
        <v>0</v>
      </c>
      <c r="P22" s="30">
        <v>0</v>
      </c>
      <c r="Q22" s="30">
        <v>0</v>
      </c>
      <c r="R22" s="57">
        <f t="shared" si="0"/>
        <v>0</v>
      </c>
    </row>
    <row r="23" spans="1:18" ht="20.25" customHeight="1">
      <c r="A23" s="287" t="s">
        <v>210</v>
      </c>
      <c r="B23" s="288"/>
      <c r="C23" s="288"/>
      <c r="D23" s="5">
        <v>18</v>
      </c>
      <c r="E23" s="30">
        <v>0</v>
      </c>
      <c r="F23" s="30">
        <v>0</v>
      </c>
      <c r="G23" s="30">
        <v>0</v>
      </c>
      <c r="H23" s="30">
        <v>0</v>
      </c>
      <c r="I23" s="30">
        <v>242459963</v>
      </c>
      <c r="J23" s="30">
        <v>73434017</v>
      </c>
      <c r="K23" s="30">
        <v>0</v>
      </c>
      <c r="L23" s="30">
        <v>75929224</v>
      </c>
      <c r="M23" s="30">
        <v>0</v>
      </c>
      <c r="N23" s="30">
        <v>-151857564</v>
      </c>
      <c r="O23" s="30">
        <v>0</v>
      </c>
      <c r="P23" s="30">
        <v>0</v>
      </c>
      <c r="Q23" s="30">
        <v>0</v>
      </c>
      <c r="R23" s="57">
        <f t="shared" si="0"/>
        <v>239965640</v>
      </c>
    </row>
    <row r="24" spans="1:18" ht="20.25" customHeight="1">
      <c r="A24" s="287" t="s">
        <v>211</v>
      </c>
      <c r="B24" s="288"/>
      <c r="C24" s="288"/>
      <c r="D24" s="5">
        <v>19</v>
      </c>
      <c r="E24" s="30">
        <v>0</v>
      </c>
      <c r="F24" s="30">
        <v>0</v>
      </c>
      <c r="G24" s="30">
        <v>0</v>
      </c>
      <c r="H24" s="30">
        <v>0</v>
      </c>
      <c r="I24" s="30">
        <v>0</v>
      </c>
      <c r="J24" s="30">
        <v>0</v>
      </c>
      <c r="K24" s="30">
        <v>0</v>
      </c>
      <c r="L24" s="30">
        <v>0</v>
      </c>
      <c r="M24" s="30">
        <v>0</v>
      </c>
      <c r="N24" s="30">
        <v>170361680</v>
      </c>
      <c r="O24" s="30">
        <v>0</v>
      </c>
      <c r="P24" s="30">
        <v>0</v>
      </c>
      <c r="Q24" s="30">
        <v>0</v>
      </c>
      <c r="R24" s="57">
        <f t="shared" si="0"/>
        <v>170361680</v>
      </c>
    </row>
    <row r="25" spans="1:18" ht="20.25" customHeight="1">
      <c r="A25" s="287" t="s">
        <v>208</v>
      </c>
      <c r="B25" s="288"/>
      <c r="C25" s="288"/>
      <c r="D25" s="5">
        <v>20</v>
      </c>
      <c r="E25" s="30">
        <v>0</v>
      </c>
      <c r="F25" s="30">
        <v>0</v>
      </c>
      <c r="G25" s="30">
        <v>0</v>
      </c>
      <c r="H25" s="30">
        <v>0</v>
      </c>
      <c r="I25" s="30">
        <v>0</v>
      </c>
      <c r="J25" s="30">
        <v>0</v>
      </c>
      <c r="K25" s="30">
        <v>0</v>
      </c>
      <c r="L25" s="30">
        <v>0</v>
      </c>
      <c r="M25" s="30">
        <v>0</v>
      </c>
      <c r="N25" s="30">
        <v>0</v>
      </c>
      <c r="O25" s="30">
        <v>0</v>
      </c>
      <c r="P25" s="30">
        <v>0</v>
      </c>
      <c r="Q25" s="30">
        <v>0</v>
      </c>
      <c r="R25" s="57">
        <f t="shared" si="0"/>
        <v>0</v>
      </c>
    </row>
    <row r="26" spans="1:18" ht="21" customHeight="1">
      <c r="A26" s="287" t="s">
        <v>212</v>
      </c>
      <c r="B26" s="288"/>
      <c r="C26" s="288"/>
      <c r="D26" s="5">
        <v>21</v>
      </c>
      <c r="E26" s="57">
        <f>SUM(E9:E25)</f>
        <v>1214775000</v>
      </c>
      <c r="F26" s="57">
        <f t="shared" ref="F26:Q26" si="2">SUM(F9:F25)</f>
        <v>0</v>
      </c>
      <c r="G26" s="57">
        <f t="shared" si="2"/>
        <v>0</v>
      </c>
      <c r="H26" s="57">
        <f t="shared" si="2"/>
        <v>0</v>
      </c>
      <c r="I26" s="57">
        <f t="shared" si="2"/>
        <v>340082529</v>
      </c>
      <c r="J26" s="57">
        <f t="shared" si="2"/>
        <v>148657901.37</v>
      </c>
      <c r="K26" s="57">
        <f t="shared" si="2"/>
        <v>0</v>
      </c>
      <c r="L26" s="57">
        <f t="shared" si="2"/>
        <v>539427896.94000006</v>
      </c>
      <c r="M26" s="57">
        <f t="shared" si="2"/>
        <v>-477000</v>
      </c>
      <c r="N26" s="57">
        <f t="shared" si="2"/>
        <v>170361680.16</v>
      </c>
      <c r="O26" s="57">
        <f t="shared" si="2"/>
        <v>0</v>
      </c>
      <c r="P26" s="57">
        <f t="shared" si="2"/>
        <v>0</v>
      </c>
      <c r="Q26" s="57">
        <f t="shared" si="2"/>
        <v>0</v>
      </c>
      <c r="R26" s="57">
        <f t="shared" si="0"/>
        <v>2412828007.4699998</v>
      </c>
    </row>
    <row r="27" spans="1:18" ht="21" customHeight="1">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showGridLines="0" topLeftCell="A81" workbookViewId="0">
      <selection activeCell="A119" sqref="A119"/>
    </sheetView>
  </sheetViews>
  <sheetFormatPr defaultRowHeight="12.75"/>
  <cols>
    <col min="1" max="1" width="51.5703125" style="115" customWidth="1"/>
    <col min="2" max="3" width="27.7109375" style="108" customWidth="1"/>
    <col min="4" max="5" width="27.7109375" style="109" customWidth="1"/>
  </cols>
  <sheetData>
    <row r="1" spans="1:5" ht="12.75" customHeight="1">
      <c r="A1" s="107"/>
    </row>
    <row r="2" spans="1:5">
      <c r="A2" s="107"/>
    </row>
    <row r="3" spans="1:5">
      <c r="A3" s="107"/>
    </row>
    <row r="4" spans="1:5">
      <c r="A4" s="107"/>
    </row>
    <row r="5" spans="1:5">
      <c r="A5" s="110" t="s">
        <v>299</v>
      </c>
      <c r="B5" s="111"/>
      <c r="C5" s="111"/>
      <c r="D5" s="112"/>
      <c r="E5" s="112"/>
    </row>
    <row r="6" spans="1:5">
      <c r="A6" s="107"/>
    </row>
    <row r="7" spans="1:5" ht="13.5" thickBot="1">
      <c r="A7" s="113" t="s">
        <v>300</v>
      </c>
      <c r="E7" s="114" t="s">
        <v>301</v>
      </c>
    </row>
    <row r="8" spans="1:5" ht="13.5" thickTop="1">
      <c r="A8" s="299" t="s">
        <v>302</v>
      </c>
      <c r="B8" s="301" t="s">
        <v>364</v>
      </c>
      <c r="C8" s="302"/>
      <c r="D8" s="303" t="s">
        <v>365</v>
      </c>
      <c r="E8" s="304"/>
    </row>
    <row r="9" spans="1:5" ht="13.5" thickBot="1">
      <c r="A9" s="300"/>
      <c r="B9" s="126" t="s">
        <v>303</v>
      </c>
      <c r="C9" s="123" t="s">
        <v>226</v>
      </c>
      <c r="D9" s="128" t="s">
        <v>303</v>
      </c>
      <c r="E9" s="122" t="s">
        <v>226</v>
      </c>
    </row>
    <row r="10" spans="1:5" ht="13.5" thickTop="1">
      <c r="A10" s="125" t="s">
        <v>304</v>
      </c>
      <c r="B10" s="129">
        <v>404019527</v>
      </c>
      <c r="C10" s="130">
        <v>134359420</v>
      </c>
      <c r="D10" s="132">
        <v>376930038.73000026</v>
      </c>
      <c r="E10" s="133">
        <v>127377789.50000027</v>
      </c>
    </row>
    <row r="11" spans="1:5">
      <c r="A11" s="125" t="s">
        <v>305</v>
      </c>
      <c r="B11" s="129">
        <v>1112020</v>
      </c>
      <c r="C11" s="130">
        <v>475720</v>
      </c>
      <c r="D11" s="132">
        <v>3027134.38</v>
      </c>
      <c r="E11" s="133">
        <v>1305723.9599999997</v>
      </c>
    </row>
    <row r="12" spans="1:5" ht="13.5" thickBot="1">
      <c r="A12" s="125" t="s">
        <v>306</v>
      </c>
      <c r="B12" s="129">
        <v>59487962</v>
      </c>
      <c r="C12" s="130">
        <v>22287299</v>
      </c>
      <c r="D12" s="132">
        <v>69806446.36999999</v>
      </c>
      <c r="E12" s="133">
        <v>24693482.099999987</v>
      </c>
    </row>
    <row r="13" spans="1:5" s="124" customFormat="1" ht="14.25" thickTop="1" thickBot="1">
      <c r="A13" s="134" t="s">
        <v>307</v>
      </c>
      <c r="B13" s="135">
        <v>464619509</v>
      </c>
      <c r="C13" s="136">
        <v>157122439</v>
      </c>
      <c r="D13" s="135">
        <v>449763619.48000026</v>
      </c>
      <c r="E13" s="137">
        <v>153376995.56000024</v>
      </c>
    </row>
    <row r="14" spans="1:5" ht="13.5" thickTop="1">
      <c r="B14" s="111"/>
      <c r="C14" s="111"/>
      <c r="D14" s="111"/>
      <c r="E14" s="111"/>
    </row>
    <row r="15" spans="1:5">
      <c r="B15" s="111"/>
      <c r="C15" s="111"/>
      <c r="D15" s="111"/>
      <c r="E15" s="111"/>
    </row>
    <row r="16" spans="1:5" ht="13.5" thickBot="1">
      <c r="A16" s="113" t="s">
        <v>308</v>
      </c>
      <c r="D16" s="108"/>
      <c r="E16" s="116" t="s">
        <v>301</v>
      </c>
    </row>
    <row r="17" spans="1:6" ht="13.5" thickTop="1">
      <c r="A17" s="299" t="s">
        <v>309</v>
      </c>
      <c r="B17" s="301" t="str">
        <f>B8</f>
        <v>Prethodno razdoblje 01.01. - 30.09.2018.</v>
      </c>
      <c r="C17" s="302"/>
      <c r="D17" s="303" t="str">
        <f>D8</f>
        <v>Tekuće razdoblje 01.01. - 30.09.2019.</v>
      </c>
      <c r="E17" s="304"/>
    </row>
    <row r="18" spans="1:6" ht="13.5" thickBot="1">
      <c r="A18" s="300"/>
      <c r="B18" s="126" t="s">
        <v>303</v>
      </c>
      <c r="C18" s="123" t="s">
        <v>226</v>
      </c>
      <c r="D18" s="128" t="s">
        <v>303</v>
      </c>
      <c r="E18" s="122" t="s">
        <v>226</v>
      </c>
      <c r="F18" s="131"/>
    </row>
    <row r="19" spans="1:6" ht="13.5" thickTop="1">
      <c r="A19" s="125" t="s">
        <v>310</v>
      </c>
      <c r="B19" s="129">
        <v>9421539</v>
      </c>
      <c r="C19" s="130">
        <v>3036370</v>
      </c>
      <c r="D19" s="132">
        <v>9609463.1800000016</v>
      </c>
      <c r="E19" s="133">
        <v>3027434.8900000015</v>
      </c>
    </row>
    <row r="20" spans="1:6" ht="13.5" thickBot="1">
      <c r="A20" s="125" t="s">
        <v>311</v>
      </c>
      <c r="B20" s="129">
        <v>71315160</v>
      </c>
      <c r="C20" s="130">
        <v>21609755</v>
      </c>
      <c r="D20" s="132">
        <v>38904056.540000007</v>
      </c>
      <c r="E20" s="133">
        <v>11308004.039999999</v>
      </c>
    </row>
    <row r="21" spans="1:6" s="124" customFormat="1" ht="14.25" thickTop="1" thickBot="1">
      <c r="A21" s="134" t="s">
        <v>307</v>
      </c>
      <c r="B21" s="135">
        <v>80736699</v>
      </c>
      <c r="C21" s="136">
        <v>24646125</v>
      </c>
      <c r="D21" s="135">
        <v>48513519.720000006</v>
      </c>
      <c r="E21" s="137">
        <v>14335438.93</v>
      </c>
    </row>
    <row r="22" spans="1:6" ht="13.5" thickTop="1">
      <c r="B22" s="111"/>
      <c r="C22" s="111"/>
      <c r="D22" s="111"/>
      <c r="E22" s="111"/>
    </row>
    <row r="23" spans="1:6">
      <c r="B23" s="111"/>
      <c r="C23" s="111"/>
      <c r="D23" s="111"/>
      <c r="E23" s="111"/>
    </row>
    <row r="24" spans="1:6" ht="13.5" thickBot="1">
      <c r="A24" s="113" t="s">
        <v>312</v>
      </c>
      <c r="D24" s="108"/>
      <c r="E24" s="116" t="s">
        <v>301</v>
      </c>
    </row>
    <row r="25" spans="1:6" ht="13.5" thickTop="1">
      <c r="A25" s="299" t="s">
        <v>313</v>
      </c>
      <c r="B25" s="301" t="str">
        <f>$B$17</f>
        <v>Prethodno razdoblje 01.01. - 30.09.2018.</v>
      </c>
      <c r="C25" s="302"/>
      <c r="D25" s="303" t="str">
        <f>D8</f>
        <v>Tekuće razdoblje 01.01. - 30.09.2019.</v>
      </c>
      <c r="E25" s="304"/>
    </row>
    <row r="26" spans="1:6" ht="13.5" thickBot="1">
      <c r="A26" s="300"/>
      <c r="B26" s="126" t="s">
        <v>303</v>
      </c>
      <c r="C26" s="123" t="s">
        <v>226</v>
      </c>
      <c r="D26" s="128" t="s">
        <v>303</v>
      </c>
      <c r="E26" s="122" t="s">
        <v>226</v>
      </c>
    </row>
    <row r="27" spans="1:6" ht="24.75" thickTop="1">
      <c r="A27" s="138" t="s">
        <v>314</v>
      </c>
      <c r="B27" s="129">
        <v>200094105</v>
      </c>
      <c r="C27" s="130">
        <v>67984446</v>
      </c>
      <c r="D27" s="132">
        <v>197058231</v>
      </c>
      <c r="E27" s="133">
        <v>66220995.409999996</v>
      </c>
    </row>
    <row r="28" spans="1:6" ht="24">
      <c r="A28" s="138" t="s">
        <v>315</v>
      </c>
      <c r="B28" s="129">
        <v>143755787</v>
      </c>
      <c r="C28" s="130">
        <v>68693268</v>
      </c>
      <c r="D28" s="132">
        <v>154880217</v>
      </c>
      <c r="E28" s="133">
        <v>77052119.370000005</v>
      </c>
    </row>
    <row r="29" spans="1:6" ht="24">
      <c r="A29" s="138" t="s">
        <v>316</v>
      </c>
      <c r="B29" s="129">
        <v>45651275</v>
      </c>
      <c r="C29" s="130">
        <v>16211315</v>
      </c>
      <c r="D29" s="132">
        <v>50854662</v>
      </c>
      <c r="E29" s="133">
        <v>16958579.239999995</v>
      </c>
    </row>
    <row r="30" spans="1:6" ht="13.5" thickBot="1">
      <c r="A30" s="138" t="s">
        <v>317</v>
      </c>
      <c r="B30" s="129">
        <v>5844134</v>
      </c>
      <c r="C30" s="130">
        <v>2088086</v>
      </c>
      <c r="D30" s="132">
        <v>5435766</v>
      </c>
      <c r="E30" s="133">
        <v>1848835.3499999996</v>
      </c>
    </row>
    <row r="31" spans="1:6" s="124" customFormat="1" ht="14.25" thickTop="1" thickBot="1">
      <c r="A31" s="134" t="s">
        <v>307</v>
      </c>
      <c r="B31" s="135">
        <v>395345301</v>
      </c>
      <c r="C31" s="136">
        <v>154977115</v>
      </c>
      <c r="D31" s="135">
        <v>408228876</v>
      </c>
      <c r="E31" s="137">
        <v>162080529.36999997</v>
      </c>
    </row>
    <row r="32" spans="1:6" ht="13.5" thickTop="1">
      <c r="A32" s="117"/>
      <c r="B32" s="111"/>
      <c r="C32" s="111"/>
      <c r="D32" s="111"/>
      <c r="E32" s="111"/>
    </row>
    <row r="33" spans="1:5">
      <c r="A33" s="117"/>
      <c r="B33" s="111"/>
      <c r="C33" s="111"/>
      <c r="D33" s="111"/>
      <c r="E33" s="111"/>
    </row>
    <row r="34" spans="1:5" ht="13.5" thickBot="1">
      <c r="A34" s="113" t="s">
        <v>318</v>
      </c>
      <c r="D34" s="108"/>
      <c r="E34" s="116" t="s">
        <v>301</v>
      </c>
    </row>
    <row r="35" spans="1:5" ht="13.5" thickTop="1">
      <c r="A35" s="299" t="s">
        <v>319</v>
      </c>
      <c r="B35" s="301" t="str">
        <f>$B$17</f>
        <v>Prethodno razdoblje 01.01. - 30.09.2018.</v>
      </c>
      <c r="C35" s="302"/>
      <c r="D35" s="303" t="str">
        <f>D8</f>
        <v>Tekuće razdoblje 01.01. - 30.09.2019.</v>
      </c>
      <c r="E35" s="304"/>
    </row>
    <row r="36" spans="1:5" ht="13.5" thickBot="1">
      <c r="A36" s="300"/>
      <c r="B36" s="126" t="s">
        <v>303</v>
      </c>
      <c r="C36" s="123" t="s">
        <v>226</v>
      </c>
      <c r="D36" s="128" t="s">
        <v>303</v>
      </c>
      <c r="E36" s="122" t="s">
        <v>226</v>
      </c>
    </row>
    <row r="37" spans="1:5" ht="13.5" thickTop="1">
      <c r="A37" s="125" t="s">
        <v>320</v>
      </c>
      <c r="B37" s="129">
        <v>200605127</v>
      </c>
      <c r="C37" s="130">
        <v>68759370</v>
      </c>
      <c r="D37" s="132">
        <v>200885174.59999999</v>
      </c>
      <c r="E37" s="133">
        <v>68496034.400000006</v>
      </c>
    </row>
    <row r="38" spans="1:5" ht="13.5" thickBot="1">
      <c r="A38" s="125" t="s">
        <v>317</v>
      </c>
      <c r="B38" s="129">
        <v>45648675</v>
      </c>
      <c r="C38" s="130">
        <v>27767911</v>
      </c>
      <c r="D38" s="132">
        <v>51478790.060000002</v>
      </c>
      <c r="E38" s="133">
        <v>32694235.610000003</v>
      </c>
    </row>
    <row r="39" spans="1:5" s="124" customFormat="1" ht="14.25" thickTop="1" thickBot="1">
      <c r="A39" s="134" t="s">
        <v>307</v>
      </c>
      <c r="B39" s="135">
        <v>246253802</v>
      </c>
      <c r="C39" s="136">
        <v>96527281</v>
      </c>
      <c r="D39" s="135">
        <v>252363965.66</v>
      </c>
      <c r="E39" s="137">
        <v>101190271.01000001</v>
      </c>
    </row>
    <row r="40" spans="1:5" ht="13.5" thickTop="1">
      <c r="B40" s="111"/>
      <c r="C40" s="111"/>
      <c r="D40" s="111"/>
      <c r="E40" s="111"/>
    </row>
    <row r="41" spans="1:5">
      <c r="B41" s="111"/>
      <c r="C41" s="111"/>
      <c r="D41" s="111"/>
      <c r="E41" s="111"/>
    </row>
    <row r="42" spans="1:5" ht="13.5" thickBot="1">
      <c r="A42" s="113" t="s">
        <v>321</v>
      </c>
      <c r="D42" s="108"/>
      <c r="E42" s="116" t="s">
        <v>301</v>
      </c>
    </row>
    <row r="43" spans="1:5" ht="13.5" thickTop="1">
      <c r="A43" s="299" t="s">
        <v>322</v>
      </c>
      <c r="B43" s="301" t="str">
        <f>$B$17</f>
        <v>Prethodno razdoblje 01.01. - 30.09.2018.</v>
      </c>
      <c r="C43" s="302"/>
      <c r="D43" s="303" t="str">
        <f>D8</f>
        <v>Tekuće razdoblje 01.01. - 30.09.2019.</v>
      </c>
      <c r="E43" s="304"/>
    </row>
    <row r="44" spans="1:5" ht="13.5" thickBot="1">
      <c r="A44" s="300"/>
      <c r="B44" s="126" t="s">
        <v>303</v>
      </c>
      <c r="C44" s="123" t="s">
        <v>226</v>
      </c>
      <c r="D44" s="128" t="s">
        <v>303</v>
      </c>
      <c r="E44" s="122" t="s">
        <v>226</v>
      </c>
    </row>
    <row r="45" spans="1:5" ht="13.5" thickTop="1">
      <c r="A45" s="125" t="s">
        <v>323</v>
      </c>
      <c r="B45" s="129">
        <v>-949380</v>
      </c>
      <c r="C45" s="130">
        <v>2946048</v>
      </c>
      <c r="D45" s="132">
        <v>42634931.280000001</v>
      </c>
      <c r="E45" s="133">
        <v>20623807.739999998</v>
      </c>
    </row>
    <row r="46" spans="1:5">
      <c r="A46" s="125" t="s">
        <v>324</v>
      </c>
      <c r="B46" s="129">
        <v>36367158</v>
      </c>
      <c r="C46" s="130">
        <v>13853090</v>
      </c>
      <c r="D46" s="132">
        <v>38440961.030000016</v>
      </c>
      <c r="E46" s="133">
        <v>17032455.800000019</v>
      </c>
    </row>
    <row r="47" spans="1:5">
      <c r="A47" s="125" t="s">
        <v>325</v>
      </c>
      <c r="B47" s="129">
        <v>288040</v>
      </c>
      <c r="C47" s="130">
        <v>136960</v>
      </c>
      <c r="D47" s="132">
        <v>295920</v>
      </c>
      <c r="E47" s="133">
        <v>141360</v>
      </c>
    </row>
    <row r="48" spans="1:5" ht="13.5" thickBot="1">
      <c r="A48" s="125" t="s">
        <v>326</v>
      </c>
      <c r="B48" s="129">
        <v>1284091</v>
      </c>
      <c r="C48" s="130">
        <v>524029</v>
      </c>
      <c r="D48" s="132">
        <v>-234669.97</v>
      </c>
      <c r="E48" s="133">
        <v>-30073.67</v>
      </c>
    </row>
    <row r="49" spans="1:5" s="124" customFormat="1" ht="14.25" thickTop="1" thickBot="1">
      <c r="A49" s="134" t="s">
        <v>307</v>
      </c>
      <c r="B49" s="135">
        <v>36989909</v>
      </c>
      <c r="C49" s="136">
        <v>17460127</v>
      </c>
      <c r="D49" s="135">
        <v>81137142.340000018</v>
      </c>
      <c r="E49" s="137">
        <v>37767549.87000002</v>
      </c>
    </row>
    <row r="50" spans="1:5" ht="13.5" thickTop="1">
      <c r="A50" s="117"/>
      <c r="B50" s="111"/>
      <c r="C50" s="111"/>
      <c r="D50" s="111"/>
      <c r="E50" s="111"/>
    </row>
    <row r="51" spans="1:5">
      <c r="A51" s="117"/>
      <c r="B51" s="111"/>
      <c r="C51" s="111"/>
      <c r="D51" s="111"/>
      <c r="E51" s="111"/>
    </row>
    <row r="52" spans="1:5" ht="13.5" thickBot="1">
      <c r="A52" s="113" t="s">
        <v>327</v>
      </c>
      <c r="D52" s="108"/>
      <c r="E52" s="116" t="s">
        <v>301</v>
      </c>
    </row>
    <row r="53" spans="1:5" ht="13.5" thickTop="1">
      <c r="A53" s="299" t="s">
        <v>328</v>
      </c>
      <c r="B53" s="301" t="str">
        <f>$B$17</f>
        <v>Prethodno razdoblje 01.01. - 30.09.2018.</v>
      </c>
      <c r="C53" s="302"/>
      <c r="D53" s="303" t="str">
        <f>D8</f>
        <v>Tekuće razdoblje 01.01. - 30.09.2019.</v>
      </c>
      <c r="E53" s="304"/>
    </row>
    <row r="54" spans="1:5" ht="13.5" thickBot="1">
      <c r="A54" s="300"/>
      <c r="B54" s="126" t="s">
        <v>303</v>
      </c>
      <c r="C54" s="123" t="s">
        <v>226</v>
      </c>
      <c r="D54" s="128" t="s">
        <v>303</v>
      </c>
      <c r="E54" s="122" t="s">
        <v>226</v>
      </c>
    </row>
    <row r="55" spans="1:5" ht="13.5" thickTop="1">
      <c r="A55" s="125" t="s">
        <v>329</v>
      </c>
      <c r="B55" s="129">
        <v>254243347</v>
      </c>
      <c r="C55" s="130">
        <v>83538964</v>
      </c>
      <c r="D55" s="132">
        <v>278192022.41000003</v>
      </c>
      <c r="E55" s="133">
        <v>94007029.140000015</v>
      </c>
    </row>
    <row r="56" spans="1:5">
      <c r="A56" s="125" t="s">
        <v>330</v>
      </c>
      <c r="B56" s="129">
        <v>33953806</v>
      </c>
      <c r="C56" s="130">
        <v>11184663</v>
      </c>
      <c r="D56" s="132">
        <v>37315613.219999999</v>
      </c>
      <c r="E56" s="133">
        <v>12592382.629999999</v>
      </c>
    </row>
    <row r="57" spans="1:5">
      <c r="A57" s="125" t="s">
        <v>331</v>
      </c>
      <c r="B57" s="129">
        <v>26439058</v>
      </c>
      <c r="C57" s="130">
        <v>8837794</v>
      </c>
      <c r="D57" s="132">
        <v>27280562.970000003</v>
      </c>
      <c r="E57" s="133">
        <v>9343680.6100000031</v>
      </c>
    </row>
    <row r="58" spans="1:5" ht="13.5" thickBot="1">
      <c r="A58" s="125" t="s">
        <v>332</v>
      </c>
      <c r="B58" s="129">
        <v>21286570</v>
      </c>
      <c r="C58" s="130">
        <v>5054140</v>
      </c>
      <c r="D58" s="132">
        <v>15700023.359999999</v>
      </c>
      <c r="E58" s="133">
        <v>2959473.0699999984</v>
      </c>
    </row>
    <row r="59" spans="1:5" s="124" customFormat="1" ht="14.25" thickTop="1" thickBot="1">
      <c r="A59" s="134" t="s">
        <v>333</v>
      </c>
      <c r="B59" s="135">
        <v>335922781</v>
      </c>
      <c r="C59" s="135">
        <v>108615561</v>
      </c>
      <c r="D59" s="135">
        <v>358488221.96000004</v>
      </c>
      <c r="E59" s="137">
        <v>118902565.45</v>
      </c>
    </row>
    <row r="60" spans="1:5" ht="13.5" thickTop="1">
      <c r="B60" s="111"/>
      <c r="C60" s="111"/>
      <c r="D60" s="111"/>
      <c r="E60" s="111"/>
    </row>
    <row r="61" spans="1:5">
      <c r="B61" s="111"/>
      <c r="C61" s="111"/>
      <c r="D61" s="111"/>
      <c r="E61" s="111"/>
    </row>
    <row r="62" spans="1:5" ht="13.5" thickBot="1">
      <c r="A62" s="113" t="s">
        <v>334</v>
      </c>
      <c r="D62" s="118"/>
      <c r="E62" s="116" t="s">
        <v>301</v>
      </c>
    </row>
    <row r="63" spans="1:5" ht="13.5" thickTop="1">
      <c r="A63" s="299" t="s">
        <v>335</v>
      </c>
      <c r="B63" s="301" t="str">
        <f>$B$17</f>
        <v>Prethodno razdoblje 01.01. - 30.09.2018.</v>
      </c>
      <c r="C63" s="302"/>
      <c r="D63" s="303" t="str">
        <f>D8</f>
        <v>Tekuće razdoblje 01.01. - 30.09.2019.</v>
      </c>
      <c r="E63" s="304"/>
    </row>
    <row r="64" spans="1:5" ht="13.5" thickBot="1">
      <c r="A64" s="300"/>
      <c r="B64" s="126" t="s">
        <v>303</v>
      </c>
      <c r="C64" s="123" t="s">
        <v>226</v>
      </c>
      <c r="D64" s="128" t="s">
        <v>303</v>
      </c>
      <c r="E64" s="122" t="s">
        <v>226</v>
      </c>
    </row>
    <row r="65" spans="1:5" ht="13.5" thickTop="1">
      <c r="A65" s="125" t="s">
        <v>336</v>
      </c>
      <c r="B65" s="129">
        <v>78200918</v>
      </c>
      <c r="C65" s="130">
        <v>48836155</v>
      </c>
      <c r="D65" s="132">
        <v>85104605.659999996</v>
      </c>
      <c r="E65" s="133">
        <v>64021398.980000004</v>
      </c>
    </row>
    <row r="66" spans="1:5">
      <c r="A66" s="125" t="s">
        <v>337</v>
      </c>
      <c r="B66" s="129">
        <v>10988870.65</v>
      </c>
      <c r="C66" s="130">
        <v>-3506222.81</v>
      </c>
      <c r="D66" s="132">
        <v>13055167.25</v>
      </c>
      <c r="E66" s="133">
        <v>6656006.4500000002</v>
      </c>
    </row>
    <row r="67" spans="1:5" ht="13.5" thickBot="1">
      <c r="A67" s="125" t="s">
        <v>338</v>
      </c>
      <c r="B67" s="129">
        <v>16269741</v>
      </c>
      <c r="C67" s="130">
        <v>8812417</v>
      </c>
      <c r="D67" s="132">
        <v>-15281116.48</v>
      </c>
      <c r="E67" s="133">
        <v>56435.46</v>
      </c>
    </row>
    <row r="68" spans="1:5" s="124" customFormat="1" ht="14.25" thickTop="1" thickBot="1">
      <c r="A68" s="134" t="s">
        <v>333</v>
      </c>
      <c r="B68" s="135">
        <v>83481788.349999994</v>
      </c>
      <c r="C68" s="135">
        <v>61154794.810000002</v>
      </c>
      <c r="D68" s="135">
        <v>82878656.429999992</v>
      </c>
      <c r="E68" s="137">
        <v>57421827.990000002</v>
      </c>
    </row>
    <row r="69" spans="1:5" ht="13.5" thickTop="1">
      <c r="B69" s="111"/>
      <c r="C69" s="111"/>
      <c r="D69" s="111"/>
      <c r="E69" s="111"/>
    </row>
    <row r="70" spans="1:5">
      <c r="B70" s="111"/>
      <c r="C70" s="111"/>
      <c r="D70" s="111"/>
      <c r="E70" s="111"/>
    </row>
    <row r="71" spans="1:5">
      <c r="B71" s="119"/>
      <c r="C71" s="119"/>
      <c r="D71" s="120"/>
      <c r="E71" s="120"/>
    </row>
    <row r="72" spans="1:5" ht="13.5" thickBot="1">
      <c r="A72" s="113" t="s">
        <v>366</v>
      </c>
      <c r="C72" s="116" t="s">
        <v>301</v>
      </c>
      <c r="D72" s="120"/>
      <c r="E72" s="120"/>
    </row>
    <row r="73" spans="1:5" ht="14.25" thickTop="1" thickBot="1">
      <c r="A73" s="139" t="s">
        <v>339</v>
      </c>
      <c r="B73" s="140" t="s">
        <v>340</v>
      </c>
      <c r="C73" s="141" t="s">
        <v>369</v>
      </c>
      <c r="D73" s="120"/>
      <c r="E73" s="120"/>
    </row>
    <row r="74" spans="1:5" ht="13.5" thickTop="1">
      <c r="A74" s="145" t="s">
        <v>341</v>
      </c>
      <c r="B74" s="127">
        <v>790051655</v>
      </c>
      <c r="C74" s="152">
        <v>787471276.50999987</v>
      </c>
      <c r="D74" s="120"/>
      <c r="E74" s="120"/>
    </row>
    <row r="75" spans="1:5" ht="13.5" thickBot="1">
      <c r="A75" s="146" t="s">
        <v>342</v>
      </c>
      <c r="B75" s="127">
        <v>3888589</v>
      </c>
      <c r="C75" s="153">
        <v>3695056.72</v>
      </c>
      <c r="D75" s="120"/>
      <c r="E75" s="120"/>
    </row>
    <row r="76" spans="1:5" ht="14.25" thickTop="1" thickBot="1">
      <c r="A76" s="142" t="s">
        <v>333</v>
      </c>
      <c r="B76" s="143">
        <v>793940244</v>
      </c>
      <c r="C76" s="144">
        <v>791166333.2299999</v>
      </c>
      <c r="D76" s="120"/>
      <c r="E76" s="120"/>
    </row>
    <row r="77" spans="1:5" ht="13.5" thickTop="1">
      <c r="B77" s="111"/>
      <c r="C77" s="111"/>
      <c r="D77" s="120"/>
      <c r="E77" s="120"/>
    </row>
    <row r="78" spans="1:5">
      <c r="D78" s="120"/>
      <c r="E78" s="120"/>
    </row>
    <row r="79" spans="1:5" ht="13.5" thickBot="1">
      <c r="A79" s="110" t="s">
        <v>367</v>
      </c>
      <c r="C79" s="116" t="s">
        <v>301</v>
      </c>
      <c r="D79" s="120"/>
      <c r="E79" s="120"/>
    </row>
    <row r="80" spans="1:5" ht="14.25" thickTop="1" thickBot="1">
      <c r="A80" s="139" t="s">
        <v>343</v>
      </c>
      <c r="B80" s="140" t="s">
        <v>340</v>
      </c>
      <c r="C80" s="141" t="s">
        <v>369</v>
      </c>
      <c r="D80" s="120"/>
      <c r="E80" s="120"/>
    </row>
    <row r="81" spans="1:5" ht="13.5" thickTop="1">
      <c r="A81" s="149" t="s">
        <v>344</v>
      </c>
      <c r="B81" s="147">
        <v>98081079</v>
      </c>
      <c r="C81" s="154">
        <v>131096248.73999999</v>
      </c>
      <c r="D81" s="120"/>
      <c r="E81" s="120"/>
    </row>
    <row r="82" spans="1:5">
      <c r="A82" s="150" t="s">
        <v>345</v>
      </c>
      <c r="B82" s="127">
        <v>98086422</v>
      </c>
      <c r="C82" s="155">
        <v>131101825</v>
      </c>
      <c r="D82" s="120"/>
      <c r="E82" s="120"/>
    </row>
    <row r="83" spans="1:5">
      <c r="A83" s="150" t="s">
        <v>346</v>
      </c>
      <c r="B83" s="127">
        <v>-5343</v>
      </c>
      <c r="C83" s="155">
        <v>-5576.26</v>
      </c>
      <c r="D83" s="120"/>
      <c r="E83" s="120"/>
    </row>
    <row r="84" spans="1:5">
      <c r="A84" s="149" t="s">
        <v>347</v>
      </c>
      <c r="B84" s="147">
        <v>2763846428.6099997</v>
      </c>
      <c r="C84" s="156">
        <v>3789611179.3900032</v>
      </c>
      <c r="D84" s="120"/>
      <c r="E84" s="120"/>
    </row>
    <row r="85" spans="1:5">
      <c r="A85" s="150" t="s">
        <v>345</v>
      </c>
      <c r="B85" s="127">
        <v>3870853642</v>
      </c>
      <c r="C85" s="155">
        <v>4935834206.4200029</v>
      </c>
      <c r="D85" s="120"/>
      <c r="E85" s="120"/>
    </row>
    <row r="86" spans="1:5">
      <c r="A86" s="150" t="s">
        <v>346</v>
      </c>
      <c r="B86" s="127">
        <v>-1107007213.3900001</v>
      </c>
      <c r="C86" s="155">
        <v>-1146223027.03</v>
      </c>
      <c r="D86" s="120"/>
      <c r="E86" s="120"/>
    </row>
    <row r="87" spans="1:5">
      <c r="A87" s="149" t="s">
        <v>348</v>
      </c>
      <c r="B87" s="147">
        <v>5511218252</v>
      </c>
      <c r="C87" s="156">
        <v>6267356272.7299995</v>
      </c>
    </row>
    <row r="88" spans="1:5">
      <c r="A88" s="150" t="s">
        <v>345</v>
      </c>
      <c r="B88" s="127">
        <v>5863631187</v>
      </c>
      <c r="C88" s="155">
        <v>6648279119.7299995</v>
      </c>
    </row>
    <row r="89" spans="1:5">
      <c r="A89" s="150" t="s">
        <v>346</v>
      </c>
      <c r="B89" s="127">
        <v>-352412935</v>
      </c>
      <c r="C89" s="155">
        <v>-380922847</v>
      </c>
    </row>
    <row r="90" spans="1:5">
      <c r="A90" s="149" t="s">
        <v>349</v>
      </c>
      <c r="B90" s="147">
        <v>2562384740</v>
      </c>
      <c r="C90" s="156">
        <v>2346325912</v>
      </c>
    </row>
    <row r="91" spans="1:5">
      <c r="A91" s="150" t="s">
        <v>345</v>
      </c>
      <c r="B91" s="127">
        <v>2570027556</v>
      </c>
      <c r="C91" s="155">
        <v>2355816892</v>
      </c>
    </row>
    <row r="92" spans="1:5">
      <c r="A92" s="150" t="s">
        <v>346</v>
      </c>
      <c r="B92" s="127">
        <v>-7642816</v>
      </c>
      <c r="C92" s="155">
        <v>-9490980</v>
      </c>
    </row>
    <row r="93" spans="1:5">
      <c r="A93" s="151"/>
      <c r="B93" s="147"/>
      <c r="C93" s="156"/>
    </row>
    <row r="94" spans="1:5">
      <c r="A94" s="146"/>
      <c r="B94" s="127"/>
      <c r="C94" s="157"/>
    </row>
    <row r="95" spans="1:5">
      <c r="A95" s="146" t="s">
        <v>350</v>
      </c>
      <c r="B95" s="148">
        <v>140828980</v>
      </c>
      <c r="C95" s="155">
        <v>181147641.30000001</v>
      </c>
    </row>
    <row r="96" spans="1:5">
      <c r="A96" s="146" t="s">
        <v>351</v>
      </c>
      <c r="B96" s="148">
        <v>4584608</v>
      </c>
      <c r="C96" s="155">
        <v>18263158.27</v>
      </c>
    </row>
    <row r="97" spans="1:3">
      <c r="A97" s="146" t="s">
        <v>352</v>
      </c>
      <c r="B97" s="127">
        <v>-34314463.770000003</v>
      </c>
      <c r="C97" s="155">
        <v>-28573662.109999999</v>
      </c>
    </row>
    <row r="98" spans="1:3">
      <c r="A98" s="146" t="s">
        <v>353</v>
      </c>
      <c r="B98" s="127">
        <v>1419939919</v>
      </c>
      <c r="C98" s="155">
        <v>1530043846</v>
      </c>
    </row>
    <row r="99" spans="1:3" ht="13.5" thickBot="1">
      <c r="A99" s="146" t="s">
        <v>354</v>
      </c>
      <c r="B99" s="127">
        <v>408945440.96000016</v>
      </c>
      <c r="C99" s="158">
        <v>342953636.59000003</v>
      </c>
    </row>
    <row r="100" spans="1:3" ht="14.25" thickTop="1" thickBot="1">
      <c r="A100" s="142" t="s">
        <v>370</v>
      </c>
      <c r="B100" s="143">
        <v>12875514984</v>
      </c>
      <c r="C100" s="144">
        <v>14578224233</v>
      </c>
    </row>
    <row r="101" spans="1:3" ht="13.5" thickTop="1">
      <c r="B101" s="111"/>
      <c r="C101" s="111"/>
    </row>
    <row r="102" spans="1:3">
      <c r="B102" s="121"/>
      <c r="C102" s="121"/>
    </row>
    <row r="103" spans="1:3" ht="13.5" thickBot="1">
      <c r="A103" s="113" t="s">
        <v>368</v>
      </c>
      <c r="B103" s="111"/>
      <c r="C103" s="116" t="s">
        <v>301</v>
      </c>
    </row>
    <row r="104" spans="1:3" ht="14.25" thickTop="1" thickBot="1">
      <c r="A104" s="139" t="s">
        <v>355</v>
      </c>
      <c r="B104" s="140" t="s">
        <v>340</v>
      </c>
      <c r="C104" s="141" t="s">
        <v>369</v>
      </c>
    </row>
    <row r="105" spans="1:3" ht="13.5" thickTop="1">
      <c r="A105" s="146" t="s">
        <v>356</v>
      </c>
      <c r="B105" s="148">
        <v>490264248</v>
      </c>
      <c r="C105" s="155">
        <v>466915369</v>
      </c>
    </row>
    <row r="106" spans="1:3">
      <c r="A106" s="146" t="s">
        <v>357</v>
      </c>
      <c r="B106" s="148">
        <v>8323190970</v>
      </c>
      <c r="C106" s="155">
        <v>9030841206</v>
      </c>
    </row>
    <row r="107" spans="1:3">
      <c r="A107" s="146" t="s">
        <v>358</v>
      </c>
      <c r="B107" s="148">
        <v>9478926696</v>
      </c>
      <c r="C107" s="155">
        <v>10881102173</v>
      </c>
    </row>
    <row r="108" spans="1:3">
      <c r="A108" s="146" t="s">
        <v>359</v>
      </c>
      <c r="B108" s="148">
        <v>44682983</v>
      </c>
      <c r="C108" s="155">
        <v>46586981</v>
      </c>
    </row>
    <row r="109" spans="1:3">
      <c r="A109" s="146" t="s">
        <v>360</v>
      </c>
      <c r="B109" s="148">
        <v>30528704.430000011</v>
      </c>
      <c r="C109" s="155">
        <v>29554468.209999986</v>
      </c>
    </row>
    <row r="110" spans="1:3">
      <c r="A110" s="146" t="s">
        <v>361</v>
      </c>
      <c r="B110" s="148">
        <v>596439856</v>
      </c>
      <c r="C110" s="155">
        <v>741674736</v>
      </c>
    </row>
    <row r="111" spans="1:3">
      <c r="A111" s="146" t="s">
        <v>362</v>
      </c>
      <c r="B111" s="148">
        <v>37087875</v>
      </c>
      <c r="C111" s="155">
        <v>89237034</v>
      </c>
    </row>
    <row r="112" spans="1:3" ht="13.5" thickBot="1">
      <c r="A112" s="146" t="s">
        <v>363</v>
      </c>
      <c r="B112" s="148">
        <v>-3453741</v>
      </c>
      <c r="C112" s="155">
        <v>-2978435</v>
      </c>
    </row>
    <row r="113" spans="1:3" ht="14.25" thickTop="1" thickBot="1">
      <c r="A113" s="142" t="s">
        <v>333</v>
      </c>
      <c r="B113" s="143">
        <v>18997667591.43</v>
      </c>
      <c r="C113" s="144">
        <v>21282933532.209999</v>
      </c>
    </row>
    <row r="114" spans="1:3" ht="13.5" thickTop="1">
      <c r="B114" s="111"/>
      <c r="C114" s="111"/>
    </row>
  </sheetData>
  <mergeCells count="21">
    <mergeCell ref="A63:A64"/>
    <mergeCell ref="B63:C63"/>
    <mergeCell ref="D63:E63"/>
    <mergeCell ref="A43:A44"/>
    <mergeCell ref="B43:C43"/>
    <mergeCell ref="D43:E43"/>
    <mergeCell ref="A53:A54"/>
    <mergeCell ref="B53:C53"/>
    <mergeCell ref="D53:E53"/>
    <mergeCell ref="A8:A9"/>
    <mergeCell ref="B8:C8"/>
    <mergeCell ref="D8:E8"/>
    <mergeCell ref="A17:A18"/>
    <mergeCell ref="B17:C17"/>
    <mergeCell ref="D17:E17"/>
    <mergeCell ref="A25:A26"/>
    <mergeCell ref="B25:C25"/>
    <mergeCell ref="D25:E25"/>
    <mergeCell ref="A35:A36"/>
    <mergeCell ref="B35:C35"/>
    <mergeCell ref="D35:E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www.w3.org/XML/1998/namespace"/>
    <ds:schemaRef ds:uri="d8745bc5-821e-4205-946a-621c2da728c8"/>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2baa3bd-a2fa-4ea9-9ebb-3a9c6a5595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2019-10-29T16:21:24Z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