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SUF_svi\TFI KI\TFI-KI 2019 Q4\Engleske verzije izvjestaja\"/>
    </mc:Choice>
  </mc:AlternateContent>
  <bookViews>
    <workbookView xWindow="0" yWindow="0" windowWidth="28800" windowHeight="12000"/>
  </bookViews>
  <sheets>
    <sheet name="General data" sheetId="1" r:id="rId1"/>
    <sheet name="Balance sheet" sheetId="2" r:id="rId2"/>
    <sheet name="P&amp;L" sheetId="3" r:id="rId3"/>
    <sheet name="Cash flow" sheetId="4" r:id="rId4"/>
    <sheet name="Changes in equity" sheetId="5" r:id="rId5"/>
    <sheet name="Notes"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6" i="5" l="1"/>
  <c r="P25" i="5"/>
  <c r="P24" i="5"/>
  <c r="P23" i="5"/>
  <c r="P22" i="5"/>
  <c r="P21" i="5"/>
  <c r="P20" i="5"/>
  <c r="P19" i="5"/>
  <c r="P18" i="5"/>
  <c r="P17" i="5"/>
  <c r="P16" i="5"/>
  <c r="P15" i="5"/>
  <c r="P14" i="5"/>
  <c r="P13" i="5"/>
  <c r="P12" i="5"/>
  <c r="P11" i="5"/>
  <c r="O10" i="5"/>
  <c r="O27" i="5" s="1"/>
  <c r="N10" i="5"/>
  <c r="N27" i="5" s="1"/>
  <c r="M10" i="5"/>
  <c r="M27" i="5" s="1"/>
  <c r="L10" i="5"/>
  <c r="L27" i="5" s="1"/>
  <c r="K10" i="5"/>
  <c r="K27" i="5" s="1"/>
  <c r="J10" i="5"/>
  <c r="J27" i="5" s="1"/>
  <c r="I10" i="5"/>
  <c r="I27" i="5" s="1"/>
  <c r="H10" i="5"/>
  <c r="H27" i="5" s="1"/>
  <c r="G10" i="5"/>
  <c r="G27" i="5" s="1"/>
  <c r="F10" i="5"/>
  <c r="F27" i="5" s="1"/>
  <c r="E10" i="5"/>
  <c r="E27" i="5" s="1"/>
  <c r="D10" i="5"/>
  <c r="D27" i="5" s="1"/>
  <c r="C10" i="5"/>
  <c r="P9" i="5"/>
  <c r="P8" i="5"/>
  <c r="P7" i="5"/>
  <c r="D59" i="4"/>
  <c r="C59" i="4"/>
  <c r="D51" i="4"/>
  <c r="C51" i="4"/>
  <c r="D44" i="4"/>
  <c r="C44" i="4"/>
  <c r="F58" i="3"/>
  <c r="E58" i="3"/>
  <c r="D58" i="3"/>
  <c r="C58" i="3"/>
  <c r="F46" i="3"/>
  <c r="E46" i="3"/>
  <c r="D46" i="3"/>
  <c r="C46" i="3"/>
  <c r="F37" i="3"/>
  <c r="E37" i="3"/>
  <c r="D37" i="3"/>
  <c r="C37" i="3"/>
  <c r="F23" i="3"/>
  <c r="F34" i="3" s="1"/>
  <c r="F36" i="3" s="1"/>
  <c r="F40" i="3" s="1"/>
  <c r="F44" i="3" s="1"/>
  <c r="E23" i="3"/>
  <c r="E34" i="3" s="1"/>
  <c r="E36" i="3" s="1"/>
  <c r="E40" i="3" s="1"/>
  <c r="E44" i="3" s="1"/>
  <c r="D23" i="3"/>
  <c r="D34" i="3" s="1"/>
  <c r="D36" i="3" s="1"/>
  <c r="D40" i="3" s="1"/>
  <c r="D44" i="3" s="1"/>
  <c r="C23" i="3"/>
  <c r="C34" i="3" s="1"/>
  <c r="C36" i="3" s="1"/>
  <c r="C40" i="3" s="1"/>
  <c r="C44" i="3" s="1"/>
  <c r="D77" i="2"/>
  <c r="C77" i="2"/>
  <c r="D52" i="2"/>
  <c r="C52" i="2"/>
  <c r="D48" i="2"/>
  <c r="C48" i="2"/>
  <c r="D42" i="2"/>
  <c r="C42" i="2"/>
  <c r="C63" i="2" s="1"/>
  <c r="D29" i="2"/>
  <c r="C29" i="2"/>
  <c r="D25" i="2"/>
  <c r="C25" i="2"/>
  <c r="D22" i="2"/>
  <c r="C22" i="2"/>
  <c r="D18" i="2"/>
  <c r="C18" i="2"/>
  <c r="D13" i="2"/>
  <c r="C13" i="2"/>
  <c r="D9" i="2"/>
  <c r="C9" i="2"/>
  <c r="C40" i="2" s="1"/>
  <c r="P10" i="5" l="1"/>
  <c r="C27" i="5"/>
  <c r="P27" i="5" s="1"/>
  <c r="D60" i="4"/>
  <c r="D63" i="4" s="1"/>
  <c r="C60" i="4"/>
  <c r="C63" i="4" s="1"/>
  <c r="C45" i="3"/>
  <c r="C67" i="3" s="1"/>
  <c r="D45" i="3"/>
  <c r="D67" i="3" s="1"/>
  <c r="E45" i="3"/>
  <c r="E67" i="3" s="1"/>
  <c r="F45" i="3"/>
  <c r="F67" i="3" s="1"/>
  <c r="C78" i="2"/>
  <c r="D40" i="2"/>
  <c r="D63" i="2"/>
  <c r="D78" i="2" s="1"/>
</calcChain>
</file>

<file path=xl/sharedStrings.xml><?xml version="1.0" encoding="utf-8"?>
<sst xmlns="http://schemas.openxmlformats.org/spreadsheetml/2006/main" count="882" uniqueCount="571">
  <si>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</si>
  <si>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</si>
  <si>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</si>
  <si>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</si>
  <si>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</si>
  <si>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</si>
  <si>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</si>
  <si>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</si>
  <si>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</si>
  <si>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</si>
  <si>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</si>
  <si>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</si>
  <si>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</si>
  <si>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</si>
  <si>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</si>
  <si>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</si>
  <si>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</si>
  <si>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</si>
  <si>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</si>
  <si>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</si>
  <si>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</si>
  <si>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</si>
  <si>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</si>
  <si>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</si>
  <si>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</si>
  <si>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</si>
  <si>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</si>
  <si>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</si>
  <si>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</si>
  <si>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</si>
  <si>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</si>
  <si>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</si>
  <si>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</si>
  <si>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</si>
  <si>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</si>
  <si>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</si>
  <si>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</si>
  <si>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</si>
  <si>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</si>
  <si>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</si>
  <si>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</si>
  <si>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</si>
  <si>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</si>
  <si>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</si>
  <si>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</si>
  <si>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</si>
  <si>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</si>
  <si>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</si>
  <si>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</si>
  <si>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</si>
  <si>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</si>
  <si>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</si>
  <si>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</si>
  <si>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</si>
  <si>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1252 </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</si>
  <si>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</si>
  <si>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</si>
  <si>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</si>
  <si>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</si>
  <si>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</si>
  <si>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</si>
  <si>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</si>
  <si>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</si>
  <si>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</si>
  <si>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 xml:space="preserve"> -   </t>
  </si>
  <si>
    <t>Total assets (1 + 5 + 10 + 14 + 17 + 21 + from 24 to 31)</t>
  </si>
  <si>
    <t>BALANCE SHEET</t>
  </si>
  <si>
    <t>as at December 31, 2019</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</si>
  <si>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</si>
  <si>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</si>
  <si>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</si>
  <si>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</si>
  <si>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</si>
  <si>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</si>
  <si>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</si>
  <si>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</si>
  <si>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</si>
  <si>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</si>
  <si>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</si>
  <si>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</si>
  <si>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</si>
  <si>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</si>
  <si>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</si>
  <si>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</si>
  <si>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</si>
  <si>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</si>
  <si>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</si>
  <si>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</si>
  <si>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</si>
  <si>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</si>
  <si>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</si>
  <si>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</si>
  <si>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</si>
  <si>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</si>
  <si>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</si>
  <si>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</si>
  <si>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</si>
  <si>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</si>
  <si>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</si>
  <si>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</si>
  <si>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</si>
  <si>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</si>
  <si>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</si>
  <si>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</si>
  <si>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</si>
  <si>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</si>
  <si>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</si>
  <si>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</si>
  <si>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</si>
  <si>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</si>
  <si>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</si>
  <si>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</si>
  <si>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</si>
  <si>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</si>
  <si>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</si>
  <si>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</si>
  <si>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</si>
  <si>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</si>
  <si>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for the period January 01, 2019 to December 31, 2019</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</si>
  <si>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</si>
  <si>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</si>
  <si>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</si>
  <si>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</si>
  <si>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</si>
  <si>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</si>
  <si>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</si>
  <si>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</si>
  <si>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</si>
  <si>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</si>
  <si>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</si>
  <si>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</si>
  <si>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</si>
  <si>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</si>
  <si>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</si>
  <si>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</si>
  <si>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</si>
  <si>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</si>
  <si>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</si>
  <si>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</si>
  <si>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</si>
  <si>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</si>
  <si>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</si>
  <si>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</si>
  <si>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</si>
  <si>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</si>
  <si>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</si>
  <si>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</si>
  <si>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</si>
  <si>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</si>
  <si>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</si>
  <si>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</si>
  <si>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</si>
  <si>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</si>
  <si>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</si>
  <si>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</si>
  <si>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</si>
  <si>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</si>
  <si>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</si>
  <si>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</si>
  <si>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</si>
  <si>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</si>
  <si>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</si>
  <si>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</si>
  <si>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</si>
  <si>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</si>
  <si>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</si>
  <si>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</si>
  <si>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</si>
  <si>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</si>
  <si>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</si>
  <si>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</si>
  <si>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</si>
  <si>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</si>
  <si>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</si>
  <si>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</si>
  <si>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</si>
  <si>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</si>
  <si>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</si>
  <si>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</si>
  <si>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</si>
  <si>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</si>
  <si>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</si>
  <si>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</si>
  <si>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</si>
  <si>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</si>
  <si>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</si>
  <si>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</si>
  <si>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</si>
  <si>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</si>
  <si>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</si>
  <si>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</si>
  <si>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</si>
  <si>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</si>
  <si>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</si>
  <si>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</si>
  <si>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</si>
  <si>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</si>
  <si>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</si>
  <si>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</si>
  <si>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</si>
  <si>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</si>
  <si>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</si>
  <si>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</si>
  <si>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</si>
  <si>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</si>
  <si>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</si>
  <si>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</si>
  <si>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</si>
  <si>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</si>
  <si>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</si>
  <si>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</si>
  <si>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</si>
  <si>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</si>
  <si>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</si>
  <si>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</si>
  <si>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</si>
  <si>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</si>
  <si>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</si>
  <si>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</si>
  <si>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</si>
  <si>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</si>
  <si>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</si>
  <si>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</si>
  <si>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</si>
  <si>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</si>
  <si>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</si>
  <si>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</si>
  <si>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</si>
  <si>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</si>
  <si>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</si>
  <si>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</si>
  <si>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</si>
  <si>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</si>
  <si>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</si>
  <si>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</si>
  <si>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</si>
  <si>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</si>
  <si>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</si>
  <si>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</si>
  <si>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</si>
  <si>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</si>
  <si>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</si>
  <si>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</si>
  <si>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</si>
  <si>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</si>
  <si>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</si>
  <si>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</si>
  <si>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</si>
  <si>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</si>
  <si>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</si>
  <si>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</si>
  <si>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</si>
  <si>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</si>
  <si>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</si>
  <si>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</si>
  <si>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</si>
  <si>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</si>
  <si>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</si>
  <si>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</si>
  <si>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</si>
  <si>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</si>
  <si>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</si>
  <si>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</si>
  <si>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</si>
  <si>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</si>
  <si>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</si>
  <si>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</si>
  <si>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</si>
  <si>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</si>
  <si>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</si>
  <si>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</si>
  <si>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</si>
  <si>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</si>
  <si>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</si>
  <si>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</si>
  <si>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</si>
  <si>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</si>
  <si>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</si>
  <si>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</si>
  <si>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</si>
  <si>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</si>
  <si>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</si>
  <si>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</si>
  <si>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</si>
  <si>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</si>
  <si>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</si>
  <si>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</si>
  <si>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Same period of the previous year 01.01.-31.12.2018</t>
  </si>
  <si>
    <t>Current period 01.01. – 31.12.2019.</t>
  </si>
  <si>
    <t>Cumulative</t>
  </si>
  <si>
    <t>80,882,164</t>
  </si>
  <si>
    <t>20,503,451</t>
  </si>
  <si>
    <t>93,737,077</t>
  </si>
  <si>
    <t>23,930,631</t>
  </si>
  <si>
    <t>531,128,399</t>
  </si>
  <si>
    <t>127,004,305</t>
  </si>
  <si>
    <t>509,816,505</t>
  </si>
  <si>
    <t>130,273,719</t>
  </si>
  <si>
    <t xml:space="preserve">Deposits </t>
  </si>
  <si>
    <t>-</t>
  </si>
  <si>
    <t>612,186,823</t>
  </si>
  <si>
    <t>147,567,314</t>
  </si>
  <si>
    <t>603,977,673</t>
  </si>
  <si>
    <t>154,214,054</t>
  </si>
  <si>
    <t>2) INTEREST EXPENSE</t>
  </si>
  <si>
    <t>AOP 002</t>
  </si>
  <si>
    <t xml:space="preserve">-   </t>
  </si>
  <si>
    <t xml:space="preserve">2,232,974 </t>
  </si>
  <si>
    <t xml:space="preserve"> 2,658,894 </t>
  </si>
  <si>
    <t xml:space="preserve">91,997,806 </t>
  </si>
  <si>
    <t xml:space="preserve">19,635,440 </t>
  </si>
  <si>
    <t xml:space="preserve"> 64,311,373 </t>
  </si>
  <si>
    <t xml:space="preserve"> 18,430,200 </t>
  </si>
  <si>
    <t xml:space="preserve">3,571,690 </t>
  </si>
  <si>
    <t>(3,568,088)</t>
  </si>
  <si>
    <t xml:space="preserve"> 1,038,423 </t>
  </si>
  <si>
    <t>97,802,469</t>
  </si>
  <si>
    <t>17,065,770</t>
  </si>
  <si>
    <t>68,008,691</t>
  </si>
  <si>
    <t>19,495,172</t>
  </si>
  <si>
    <t>3) FEE AND COMMISSION INCOME</t>
  </si>
  <si>
    <t>AOP 005</t>
  </si>
  <si>
    <t>Securities</t>
  </si>
  <si>
    <t>Asset management</t>
  </si>
  <si>
    <t>Custody [according to the type of client]</t>
  </si>
  <si>
    <t xml:space="preserve">5,202,843 </t>
  </si>
  <si>
    <t xml:space="preserve">1,373,396 </t>
  </si>
  <si>
    <t xml:space="preserve">5,041,832 </t>
  </si>
  <si>
    <t xml:space="preserve">1,348,090 </t>
  </si>
  <si>
    <t>Loan commitments</t>
  </si>
  <si>
    <t>Other</t>
  </si>
  <si>
    <t xml:space="preserve">507,685,647 </t>
  </si>
  <si>
    <t xml:space="preserve">116,634,042 </t>
  </si>
  <si>
    <t xml:space="preserve">521,818,873 </t>
  </si>
  <si>
    <t xml:space="preserve">117,756,183 </t>
  </si>
  <si>
    <t> Total</t>
  </si>
  <si>
    <t>513,500,629</t>
  </si>
  <si>
    <t>118,155,328</t>
  </si>
  <si>
    <t>527,494,435</t>
  </si>
  <si>
    <t>119,265,558</t>
  </si>
  <si>
    <t>4) FEE AND COMMISSION EXPENSE</t>
  </si>
  <si>
    <t>AOP 006</t>
  </si>
  <si>
    <t>Bank clearing and settlement</t>
  </si>
  <si>
    <t>1,306,076</t>
  </si>
  <si>
    <t>1,552,230</t>
  </si>
  <si>
    <t>320,079,957</t>
  </si>
  <si>
    <t>74,857,040</t>
  </si>
  <si>
    <t>326,300,211</t>
  </si>
  <si>
    <t>75,074,570</t>
  </si>
  <si>
    <t>321,386,033</t>
  </si>
  <si>
    <t>75,132,230</t>
  </si>
  <si>
    <t>327,852,440</t>
  </si>
  <si>
    <t>75,488,476</t>
  </si>
  <si>
    <t>5) GAIN/LOSSES ON TERMINATION OF FINANCIAL ASSETS AND FINANCIAL LIABILITIES</t>
  </si>
  <si>
    <t xml:space="preserve">AOP 007 </t>
  </si>
  <si>
    <t xml:space="preserve">4,637,141 </t>
  </si>
  <si>
    <t xml:space="preserve">5,158,277 </t>
  </si>
  <si>
    <t xml:space="preserve">1,078,594 </t>
  </si>
  <si>
    <t>Debt Securities issued</t>
  </si>
  <si>
    <t>4,637,141</t>
  </si>
  <si>
    <t>5,158,277</t>
  </si>
  <si>
    <t>1,078,594</t>
  </si>
  <si>
    <t xml:space="preserve">AOP 008 </t>
  </si>
  <si>
    <t>(7,332,814)</t>
  </si>
  <si>
    <t>(3,172,057)</t>
  </si>
  <si>
    <t xml:space="preserve">17,025,588 </t>
  </si>
  <si>
    <t xml:space="preserve">2,919,384 </t>
  </si>
  <si>
    <t xml:space="preserve">20,243,874 </t>
  </si>
  <si>
    <t>(2,244,700)</t>
  </si>
  <si>
    <t>FX transactions and derivatives</t>
  </si>
  <si>
    <t xml:space="preserve">48,282,375 </t>
  </si>
  <si>
    <t xml:space="preserve">10,343,087 </t>
  </si>
  <si>
    <t xml:space="preserve">50,246,706 </t>
  </si>
  <si>
    <t xml:space="preserve">11,744,496 </t>
  </si>
  <si>
    <t>43,868,945</t>
  </si>
  <si>
    <t>6,879,036</t>
  </si>
  <si>
    <t>87,516,168</t>
  </si>
  <si>
    <t>10,458,709</t>
  </si>
  <si>
    <t>AOP 009</t>
  </si>
  <si>
    <t>6) OPERATING EXPENSES</t>
  </si>
  <si>
    <t>AOP 015 &amp; AOP 017 &amp; AOP 018</t>
  </si>
  <si>
    <t xml:space="preserve">43,909,670 </t>
  </si>
  <si>
    <t xml:space="preserve">10,271,603 </t>
  </si>
  <si>
    <t xml:space="preserve">43,512,701 </t>
  </si>
  <si>
    <t xml:space="preserve">11,744,087 </t>
  </si>
  <si>
    <t xml:space="preserve">368,284,449 </t>
  </si>
  <si>
    <t xml:space="preserve">99,953,541 </t>
  </si>
  <si>
    <t xml:space="preserve">391,518,366 </t>
  </si>
  <si>
    <t xml:space="preserve">102,114,372 </t>
  </si>
  <si>
    <t>(Employee expenses)</t>
  </si>
  <si>
    <t xml:space="preserve">190,464,875 </t>
  </si>
  <si>
    <t xml:space="preserve">52,612,823 </t>
  </si>
  <si>
    <t xml:space="preserve">221,778,276 </t>
  </si>
  <si>
    <t xml:space="preserve">70,834,782 </t>
  </si>
  <si>
    <t>(Other administrative expenses)</t>
  </si>
  <si>
    <t xml:space="preserve">177,819,573 </t>
  </si>
  <si>
    <t xml:space="preserve">47,340,718 </t>
  </si>
  <si>
    <t xml:space="preserve">169,740,090 </t>
  </si>
  <si>
    <t xml:space="preserve">31,279,589 </t>
  </si>
  <si>
    <t>(Amortization)</t>
  </si>
  <si>
    <t xml:space="preserve">45,270,615 </t>
  </si>
  <si>
    <t xml:space="preserve">11,316,809 </t>
  </si>
  <si>
    <t xml:space="preserve">75,879,820 </t>
  </si>
  <si>
    <t xml:space="preserve">38,564,207 </t>
  </si>
  <si>
    <t>(Property, plant and equipment)</t>
  </si>
  <si>
    <t xml:space="preserve">15,877,888 </t>
  </si>
  <si>
    <t xml:space="preserve">3,856,353 </t>
  </si>
  <si>
    <t xml:space="preserve">41,291,006 </t>
  </si>
  <si>
    <t xml:space="preserve">27,476,950 </t>
  </si>
  <si>
    <t>(Investment property)</t>
  </si>
  <si>
    <t>(Other intangible assets)</t>
  </si>
  <si>
    <t xml:space="preserve">29,392,727 </t>
  </si>
  <si>
    <t xml:space="preserve">7,460,456 </t>
  </si>
  <si>
    <t xml:space="preserve">34,588,814 </t>
  </si>
  <si>
    <t xml:space="preserve">11,087,256 </t>
  </si>
  <si>
    <t>457,464,733</t>
  </si>
  <si>
    <t>121,541,952</t>
  </si>
  <si>
    <t>510,910,886</t>
  </si>
  <si>
    <t>152,422,665</t>
  </si>
  <si>
    <t>7) IMPAIRMENT LOSSES AND PROVISION EXPENSES</t>
  </si>
  <si>
    <t>AOP 019 &amp; AOP 020 &amp; AOP 021 &amp; AOP 023</t>
  </si>
  <si>
    <t>(2,855,440)</t>
  </si>
  <si>
    <t xml:space="preserve">8,133,430 </t>
  </si>
  <si>
    <t>(15,756,307)</t>
  </si>
  <si>
    <t>(2,701,140)</t>
  </si>
  <si>
    <t>Financial assets at fair value through other comprehensive income</t>
  </si>
  <si>
    <t>Financial assets at amortized cost</t>
  </si>
  <si>
    <t>(11,403,829)</t>
  </si>
  <si>
    <t xml:space="preserve">64,757,476 </t>
  </si>
  <si>
    <t xml:space="preserve">74,057,672 </t>
  </si>
  <si>
    <t>(Liabilities and Guarantees)</t>
  </si>
  <si>
    <t>(12,129,056)</t>
  </si>
  <si>
    <t xml:space="preserve">8,774,476 </t>
  </si>
  <si>
    <t xml:space="preserve">2,793,555 </t>
  </si>
  <si>
    <t>(Other Provisions)</t>
  </si>
  <si>
    <t xml:space="preserve">55,983,000 </t>
  </si>
  <si>
    <t xml:space="preserve">71,264,116 </t>
  </si>
  <si>
    <t>(Impairment or (-) reversal of impairment on financial assets that are not measured at fair value through profit or loss)</t>
  </si>
  <si>
    <t xml:space="preserve">107,328,532 </t>
  </si>
  <si>
    <t xml:space="preserve">22,530,678 </t>
  </si>
  <si>
    <t xml:space="preserve">135,818,040 </t>
  </si>
  <si>
    <t xml:space="preserve">56,696,382 </t>
  </si>
  <si>
    <t>(Financial assets at fair value through other comprehensive income)</t>
  </si>
  <si>
    <t xml:space="preserve">3,451,479 </t>
  </si>
  <si>
    <t xml:space="preserve">3,400,611 </t>
  </si>
  <si>
    <t>(1,677,861)</t>
  </si>
  <si>
    <t>(Financial assets at amortized cost)</t>
  </si>
  <si>
    <t xml:space="preserve">103,877,053 </t>
  </si>
  <si>
    <t xml:space="preserve">22,874,971 </t>
  </si>
  <si>
    <t xml:space="preserve">132,417,429 </t>
  </si>
  <si>
    <t xml:space="preserve">58,374,243 </t>
  </si>
  <si>
    <t>(Impairment or (-) reversal of impairment off of investments in subsidiaries, joint ventures, and associates)</t>
  </si>
  <si>
    <t>(Impairment or (-) reversal of impairment off non-financial assets)</t>
  </si>
  <si>
    <t xml:space="preserve">18,591,491 </t>
  </si>
  <si>
    <t xml:space="preserve">14,149,752 </t>
  </si>
  <si>
    <t xml:space="preserve">15,879,260 </t>
  </si>
  <si>
    <t xml:space="preserve">7,366,949 </t>
  </si>
  <si>
    <t xml:space="preserve">7,942,823 </t>
  </si>
  <si>
    <t>(Goodwill)</t>
  </si>
  <si>
    <t>(Other)</t>
  </si>
  <si>
    <t>117,371,634</t>
  </si>
  <si>
    <t>29,448,107</t>
  </si>
  <si>
    <t>232,211,083</t>
  </si>
  <si>
    <t>149,334,453</t>
  </si>
  <si>
    <t>¸¸</t>
  </si>
  <si>
    <t>8. LOANS AND ADVANCES</t>
  </si>
  <si>
    <t>u HRK</t>
  </si>
  <si>
    <t>AOP 023</t>
  </si>
  <si>
    <t>31.12.2018.</t>
  </si>
  <si>
    <t>31.12.2019.</t>
  </si>
  <si>
    <t>Stupanj 1</t>
  </si>
  <si>
    <t xml:space="preserve">Stupanj 2 </t>
  </si>
  <si>
    <t>Stupanj 3</t>
  </si>
  <si>
    <t>Central banks</t>
  </si>
  <si>
    <t>1,419,940,044</t>
  </si>
  <si>
    <t>1,558,206,655</t>
  </si>
  <si>
    <t>Gross loans</t>
  </si>
  <si>
    <t>Allowance</t>
  </si>
  <si>
    <t>Government</t>
  </si>
  <si>
    <t>2,112,307,704</t>
  </si>
  <si>
    <t>3,604,698</t>
  </si>
  <si>
    <t>2,244,696,909</t>
  </si>
  <si>
    <t>4,456,728</t>
  </si>
  <si>
    <t>2,115,000,404</t>
  </si>
  <si>
    <t>5,001,917</t>
  </si>
  <si>
    <t>2,250,085,612</t>
  </si>
  <si>
    <t>5,026,891</t>
  </si>
  <si>
    <t>(2,692,700)</t>
  </si>
  <si>
    <t>(1,397,220)</t>
  </si>
  <si>
    <t>(5,388,703)</t>
  </si>
  <si>
    <t>Credit institutuions</t>
  </si>
  <si>
    <t>339,310,703</t>
  </si>
  <si>
    <t>233,379,950</t>
  </si>
  <si>
    <t>340,818,961</t>
  </si>
  <si>
    <t>233,416,895</t>
  </si>
  <si>
    <t>(1,576,269)</t>
  </si>
  <si>
    <t>Other financial institutions</t>
  </si>
  <si>
    <t>45,190,050</t>
  </si>
  <si>
    <t>129,436,444</t>
  </si>
  <si>
    <t>45,433,321</t>
  </si>
  <si>
    <t>117,745,218</t>
  </si>
  <si>
    <t>12,197,705</t>
  </si>
  <si>
    <t>Non - financial institutions</t>
  </si>
  <si>
    <t>2,727,407,026</t>
  </si>
  <si>
    <t>211,479,616</t>
  </si>
  <si>
    <t>506,841,271</t>
  </si>
  <si>
    <t>3,632,345,296</t>
  </si>
  <si>
    <t>170,418,701</t>
  </si>
  <si>
    <t>441,502,507</t>
  </si>
  <si>
    <t>2,789,400,069</t>
  </si>
  <si>
    <t>238,399,434</t>
  </si>
  <si>
    <t>1,509,806,549</t>
  </si>
  <si>
    <t>3,729,047,913</t>
  </si>
  <si>
    <t>219,244,197</t>
  </si>
  <si>
    <t>1,343,775,272</t>
  </si>
  <si>
    <t>(61,993,043)</t>
  </si>
  <si>
    <t>(26,919,818)</t>
  </si>
  <si>
    <t>(1,002,965,278)</t>
  </si>
  <si>
    <t>(96,702,617)</t>
  </si>
  <si>
    <t>(48,825,496)</t>
  </si>
  <si>
    <t>(902,272,765)</t>
  </si>
  <si>
    <t xml:space="preserve">Retail </t>
  </si>
  <si>
    <t>4,931,891,613</t>
  </si>
  <si>
    <t>404,640,451</t>
  </si>
  <si>
    <t>172,050,860</t>
  </si>
  <si>
    <t>6,301,397,489</t>
  </si>
  <si>
    <t>304,661,307</t>
  </si>
  <si>
    <t>192,441,409</t>
  </si>
  <si>
    <t>4,956,041,548</t>
  </si>
  <si>
    <t>425,861,375</t>
  </si>
  <si>
    <t>570,426,348</t>
  </si>
  <si>
    <t>6,330,026,490</t>
  </si>
  <si>
    <t>322,194,397</t>
  </si>
  <si>
    <t>644,630,416</t>
  </si>
  <si>
    <t>(24,149,935)</t>
  </si>
  <si>
    <t>(21,220,924)</t>
  </si>
  <si>
    <t>(398,375,488)</t>
  </si>
  <si>
    <t>(28,629,002)</t>
  </si>
  <si>
    <t>(17,533,090)</t>
  </si>
  <si>
    <t>(452,189,007)</t>
  </si>
  <si>
    <t>11,576,047,140</t>
  </si>
  <si>
    <t>620,575,714</t>
  </si>
  <si>
    <t>678,892,131</t>
  </si>
  <si>
    <t>14,099,462,743</t>
  </si>
  <si>
    <t>479,997,937</t>
  </si>
  <si>
    <t>633,943,916</t>
  </si>
  <si>
    <t>9)  NON-TRADING FINANCIAL ASSETS MEASURED AT FAIR VALUE THROUGH PROFIT OR LOSS</t>
  </si>
  <si>
    <t>AOP 013</t>
  </si>
  <si>
    <t>Credit institutions</t>
  </si>
  <si>
    <t xml:space="preserve">1,386,319 </t>
  </si>
  <si>
    <t xml:space="preserve">6,692,018 </t>
  </si>
  <si>
    <t>Retail</t>
  </si>
  <si>
    <t xml:space="preserve">14,507,069 </t>
  </si>
  <si>
    <t>1,676,288</t>
  </si>
  <si>
    <t>21,199,086</t>
  </si>
  <si>
    <t>10) DEPOSITS</t>
  </si>
  <si>
    <t>AOP 044</t>
  </si>
  <si>
    <t xml:space="preserve">3,295,994,527 </t>
  </si>
  <si>
    <t xml:space="preserve">4,896,096,420 </t>
  </si>
  <si>
    <t xml:space="preserve">669,244,429 </t>
  </si>
  <si>
    <t xml:space="preserve">127,248,024 </t>
  </si>
  <si>
    <t xml:space="preserve">1,244,801,943 </t>
  </si>
  <si>
    <t xml:space="preserve">1,443,658,667 </t>
  </si>
  <si>
    <t xml:space="preserve">3,948,377,897 </t>
  </si>
  <si>
    <t xml:space="preserve">2,739,494,692 </t>
  </si>
  <si>
    <t xml:space="preserve">9,839,248,795 </t>
  </si>
  <si>
    <t xml:space="preserve">11,737,901,121 </t>
  </si>
  <si>
    <t>18,997,667,591</t>
  </si>
  <si>
    <t>20,944,398,925</t>
  </si>
  <si>
    <t>Balance sheet</t>
  </si>
  <si>
    <t>Profit and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</si>
</sst>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8" formatCode="000"/>
    <numFmt numFmtId="169" formatCode="00"/>
  </numFmts>
  <fonts count="3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i/>
      <sz val="9"/>
      <color theme="1"/>
      <name val="Arial"/>
      <family val="2"/>
      <charset val="238"/>
    </font>
    <font>
      <b/>
      <sz val="9"/>
      <color rgb="FFFFFFFF"/>
      <name val="Arial"/>
      <family val="2"/>
      <charset val="238"/>
    </font>
    <font>
      <sz val="9"/>
      <color rgb="FFFFFFFF"/>
      <name val="Arial"/>
      <family val="2"/>
      <charset val="238"/>
    </font>
    <font>
      <sz val="10"/>
      <color theme="1"/>
      <name val="Times New Roman"/>
      <family val="1"/>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rgb="FF808080"/>
        <bgColor indexed="64"/>
      </patternFill>
    </fill>
    <fill>
      <patternFill patternType="solid">
        <fgColor rgb="FFFFE6E6"/>
        <bgColor indexed="64"/>
      </patternFill>
    </fill>
    <fill>
      <patternFill patternType="solid">
        <fgColor rgb="FFC00000"/>
        <bgColor indexed="64"/>
      </patternFill>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s>
  <cellStyleXfs count="4">
    <xf numFmtId="0" fontId="0" fillId="0" borderId="0"/>
    <xf numFmtId="0" fontId="1" fillId="0" borderId="0"/>
    <xf numFmtId="0" fontId="14" fillId="0" borderId="0"/>
    <xf numFmtId="0" fontId="25" fillId="0" borderId="0">
      <alignment vertical="top"/>
    </xf>
  </cellStyleXfs>
  <cellXfs count="175">
    <xf numFmtId="0" fontId="0" fillId="0" borderId="0" xfId="0"/>
    <xf numFmtId="0" fontId="8" fillId="2" borderId="0" xfId="0" applyFont="1" applyFill="1" applyBorder="1" applyAlignment="1">
      <alignment horizontal="center" vertical="center"/>
    </xf>
    <xf numFmtId="0" fontId="9" fillId="2" borderId="0" xfId="0" applyFont="1" applyFill="1" applyBorder="1" applyAlignment="1">
      <alignment vertical="center" wrapText="1"/>
    </xf>
    <xf numFmtId="0" fontId="9" fillId="0" borderId="0" xfId="0" applyFont="1" applyBorder="1" applyAlignment="1">
      <alignment horizontal="center" vertical="center" wrapText="1"/>
    </xf>
    <xf numFmtId="0" fontId="6"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right" vertical="center"/>
    </xf>
    <xf numFmtId="0" fontId="10" fillId="2" borderId="0" xfId="0" applyFont="1" applyFill="1" applyBorder="1" applyAlignment="1">
      <alignment horizontal="center" vertical="center"/>
    </xf>
    <xf numFmtId="0" fontId="12" fillId="0" borderId="0" xfId="0" applyFont="1" applyFill="1" applyBorder="1" applyAlignment="1" applyProtection="1">
      <alignment horizontal="center" vertical="center" wrapText="1"/>
    </xf>
    <xf numFmtId="3" fontId="0" fillId="0" borderId="0" xfId="0" applyNumberFormat="1" applyProtection="1"/>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right" vertical="top" wrapText="1"/>
    </xf>
    <xf numFmtId="3" fontId="15" fillId="5" borderId="8" xfId="0" applyNumberFormat="1"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xf>
    <xf numFmtId="168" fontId="15" fillId="7" borderId="8" xfId="0" applyNumberFormat="1" applyFont="1" applyFill="1" applyBorder="1" applyAlignment="1" applyProtection="1">
      <alignment horizontal="center" vertical="center"/>
    </xf>
    <xf numFmtId="3" fontId="16" fillId="7" borderId="8" xfId="0" applyNumberFormat="1" applyFont="1" applyFill="1" applyBorder="1" applyAlignment="1" applyProtection="1">
      <alignment horizontal="right" vertical="center" shrinkToFit="1"/>
    </xf>
    <xf numFmtId="168" fontId="15" fillId="0" borderId="8" xfId="0" applyNumberFormat="1" applyFont="1" applyFill="1" applyBorder="1" applyAlignment="1" applyProtection="1">
      <alignment horizontal="center" vertical="center"/>
    </xf>
    <xf numFmtId="3" fontId="17" fillId="0" borderId="8" xfId="0" applyNumberFormat="1" applyFont="1" applyFill="1" applyBorder="1" applyAlignment="1" applyProtection="1">
      <alignment horizontal="right" vertical="center" shrinkToFit="1"/>
      <protection locked="0"/>
    </xf>
    <xf numFmtId="3" fontId="18" fillId="7" borderId="8" xfId="0" applyNumberFormat="1" applyFont="1" applyFill="1" applyBorder="1" applyAlignment="1" applyProtection="1">
      <alignment horizontal="right" vertical="center" shrinkToFit="1"/>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3" fillId="4" borderId="3" xfId="0" applyFont="1" applyFill="1" applyBorder="1" applyAlignment="1" applyProtection="1">
      <alignment vertical="center" wrapText="1"/>
      <protection locked="0"/>
    </xf>
    <xf numFmtId="0" fontId="15" fillId="5" borderId="8" xfId="0" applyFont="1" applyFill="1" applyBorder="1" applyAlignment="1" applyProtection="1">
      <alignment vertical="center"/>
    </xf>
    <xf numFmtId="0" fontId="14" fillId="6" borderId="8" xfId="0" applyFont="1" applyFill="1" applyBorder="1" applyAlignment="1" applyProtection="1">
      <alignment vertical="center" wrapText="1"/>
    </xf>
    <xf numFmtId="0" fontId="0" fillId="0" borderId="8" xfId="0" applyBorder="1" applyAlignment="1" applyProtection="1"/>
    <xf numFmtId="0" fontId="3" fillId="6" borderId="8" xfId="0" applyFont="1" applyFill="1" applyBorder="1" applyAlignment="1" applyProtection="1">
      <alignment vertical="center" wrapText="1"/>
    </xf>
    <xf numFmtId="0" fontId="4" fillId="6" borderId="8" xfId="0" applyFont="1" applyFill="1" applyBorder="1" applyAlignment="1" applyProtection="1">
      <alignment vertical="center" wrapText="1"/>
    </xf>
    <xf numFmtId="0" fontId="4" fillId="7" borderId="8" xfId="0" applyNumberFormat="1" applyFont="1" applyFill="1" applyBorder="1" applyAlignment="1" applyProtection="1">
      <alignment vertical="center" wrapText="1"/>
    </xf>
    <xf numFmtId="49" fontId="4" fillId="0" borderId="8" xfId="0" applyNumberFormat="1" applyFont="1" applyBorder="1" applyAlignment="1" applyProtection="1">
      <alignment vertical="center" wrapText="1"/>
    </xf>
    <xf numFmtId="49" fontId="4" fillId="0" borderId="8" xfId="0" applyNumberFormat="1" applyFont="1" applyFill="1" applyBorder="1" applyAlignment="1" applyProtection="1">
      <alignment vertical="center" wrapText="1"/>
    </xf>
    <xf numFmtId="49" fontId="4" fillId="7"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0" fontId="19" fillId="6" borderId="8" xfId="0" applyFont="1" applyFill="1" applyBorder="1" applyAlignment="1" applyProtection="1">
      <alignment vertical="center" wrapText="1"/>
    </xf>
    <xf numFmtId="0" fontId="20" fillId="6" borderId="8" xfId="0" applyFont="1" applyFill="1" applyBorder="1" applyAlignment="1" applyProtection="1">
      <alignment vertical="center"/>
    </xf>
    <xf numFmtId="0" fontId="13" fillId="4" borderId="6" xfId="0" applyFont="1" applyFill="1" applyBorder="1" applyAlignment="1" applyProtection="1">
      <alignment vertical="center" wrapText="1"/>
      <protection locked="0"/>
    </xf>
    <xf numFmtId="0" fontId="4" fillId="5" borderId="8" xfId="0"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3" fontId="14" fillId="0" borderId="0" xfId="2" applyNumberFormat="1" applyProtection="1"/>
    <xf numFmtId="0" fontId="13" fillId="0" borderId="0" xfId="2" applyFont="1" applyFill="1" applyBorder="1" applyAlignment="1" applyProtection="1">
      <alignment horizontal="center" vertical="top" wrapText="1"/>
      <protection locked="0"/>
    </xf>
    <xf numFmtId="0" fontId="14" fillId="0" borderId="0" xfId="2" applyFont="1" applyFill="1" applyBorder="1" applyAlignment="1" applyProtection="1">
      <alignment horizontal="right" vertical="top" wrapText="1"/>
    </xf>
    <xf numFmtId="3" fontId="15" fillId="5" borderId="8" xfId="2" applyNumberFormat="1" applyFont="1" applyFill="1" applyBorder="1" applyAlignment="1" applyProtection="1">
      <alignment horizontal="center" vertical="center" wrapText="1"/>
    </xf>
    <xf numFmtId="0" fontId="15" fillId="5" borderId="8" xfId="2" applyFont="1" applyFill="1" applyBorder="1" applyAlignment="1" applyProtection="1">
      <alignment horizontal="center" vertical="center"/>
    </xf>
    <xf numFmtId="3" fontId="4" fillId="0" borderId="8" xfId="0" applyNumberFormat="1" applyFont="1" applyFill="1" applyBorder="1" applyAlignment="1" applyProtection="1">
      <alignment vertical="center" shrinkToFit="1"/>
      <protection locked="0"/>
    </xf>
    <xf numFmtId="3" fontId="23" fillId="7" borderId="8" xfId="0" applyNumberFormat="1" applyFont="1" applyFill="1" applyBorder="1" applyAlignment="1" applyProtection="1">
      <alignment vertical="center" shrinkToFit="1"/>
    </xf>
    <xf numFmtId="3" fontId="16" fillId="7" borderId="8" xfId="0" applyNumberFormat="1" applyFont="1" applyFill="1" applyBorder="1" applyAlignment="1" applyProtection="1">
      <alignment vertical="center" shrinkToFit="1"/>
    </xf>
    <xf numFmtId="0" fontId="14" fillId="0" borderId="0" xfId="2" applyProtection="1"/>
    <xf numFmtId="0" fontId="12" fillId="0" borderId="0" xfId="2" applyFont="1" applyFill="1" applyBorder="1" applyAlignment="1" applyProtection="1">
      <alignment vertical="center" wrapText="1"/>
    </xf>
    <xf numFmtId="0" fontId="13" fillId="0" borderId="0" xfId="2" applyFont="1" applyFill="1" applyBorder="1" applyAlignment="1" applyProtection="1">
      <alignment vertical="top" wrapText="1"/>
      <protection locked="0"/>
    </xf>
    <xf numFmtId="0" fontId="3" fillId="5" borderId="8" xfId="2" applyFont="1" applyFill="1" applyBorder="1" applyAlignment="1" applyProtection="1">
      <alignment vertical="center" wrapText="1"/>
    </xf>
    <xf numFmtId="0" fontId="15" fillId="5" borderId="8" xfId="2" applyFont="1" applyFill="1" applyBorder="1" applyAlignment="1" applyProtection="1">
      <alignment vertical="center"/>
    </xf>
    <xf numFmtId="0" fontId="20" fillId="6" borderId="8" xfId="0" applyFont="1" applyFill="1" applyBorder="1" applyAlignment="1" applyProtection="1">
      <alignment vertical="center" wrapText="1"/>
    </xf>
    <xf numFmtId="0" fontId="13" fillId="8" borderId="3" xfId="2" applyFont="1" applyFill="1" applyBorder="1" applyAlignment="1" applyProtection="1">
      <alignment horizontal="left" vertical="center" wrapText="1"/>
      <protection locked="0"/>
    </xf>
    <xf numFmtId="0" fontId="13" fillId="8" borderId="6" xfId="2" applyFont="1" applyFill="1" applyBorder="1" applyAlignment="1" applyProtection="1">
      <alignment horizontal="left" vertical="center" wrapText="1"/>
      <protection locked="0"/>
    </xf>
    <xf numFmtId="0" fontId="3" fillId="5" borderId="8" xfId="2" applyFont="1" applyFill="1" applyBorder="1" applyAlignment="1" applyProtection="1">
      <alignment horizontal="center" vertical="center" wrapText="1"/>
    </xf>
    <xf numFmtId="0" fontId="3" fillId="5" borderId="11" xfId="2" applyFont="1" applyFill="1" applyBorder="1" applyAlignment="1" applyProtection="1">
      <alignment horizontal="center" vertical="center" wrapText="1"/>
    </xf>
    <xf numFmtId="0" fontId="3" fillId="5" borderId="5" xfId="2" applyFont="1" applyFill="1" applyBorder="1" applyAlignment="1" applyProtection="1">
      <alignment horizontal="center" vertical="center" wrapText="1"/>
    </xf>
    <xf numFmtId="0" fontId="3" fillId="5" borderId="8" xfId="2" applyFont="1" applyFill="1" applyBorder="1" applyAlignment="1" applyProtection="1">
      <alignment horizontal="center" wrapText="1"/>
    </xf>
    <xf numFmtId="0" fontId="3" fillId="5" borderId="9" xfId="2" applyFont="1" applyFill="1" applyBorder="1" applyAlignment="1" applyProtection="1">
      <alignment horizontal="center" wrapText="1"/>
    </xf>
    <xf numFmtId="0" fontId="3" fillId="5" borderId="10" xfId="2" applyFont="1" applyFill="1" applyBorder="1" applyAlignment="1" applyProtection="1">
      <alignment horizontal="center" wrapText="1"/>
    </xf>
    <xf numFmtId="0" fontId="3" fillId="5" borderId="9" xfId="2" applyFont="1" applyFill="1" applyBorder="1" applyAlignment="1" applyProtection="1">
      <alignment horizontal="center" vertical="center" wrapText="1"/>
    </xf>
    <xf numFmtId="0" fontId="3" fillId="5" borderId="10" xfId="2" applyFont="1" applyFill="1" applyBorder="1" applyAlignment="1" applyProtection="1">
      <alignment horizontal="center" vertical="center" wrapText="1"/>
    </xf>
    <xf numFmtId="0" fontId="14" fillId="0" borderId="0" xfId="2" applyFont="1" applyBorder="1" applyAlignment="1" applyProtection="1">
      <alignment horizontal="right" vertical="top" wrapText="1"/>
    </xf>
    <xf numFmtId="168" fontId="15" fillId="0" borderId="12" xfId="0" applyNumberFormat="1" applyFont="1" applyFill="1" applyBorder="1" applyAlignment="1" applyProtection="1">
      <alignment horizontal="center" vertical="center"/>
    </xf>
    <xf numFmtId="3" fontId="17" fillId="0" borderId="12" xfId="0" applyNumberFormat="1" applyFont="1" applyFill="1" applyBorder="1" applyAlignment="1" applyProtection="1">
      <alignment horizontal="right" vertical="center" shrinkToFit="1"/>
      <protection locked="0"/>
    </xf>
    <xf numFmtId="168" fontId="15" fillId="0" borderId="13" xfId="0" applyNumberFormat="1" applyFont="1" applyFill="1" applyBorder="1" applyAlignment="1" applyProtection="1">
      <alignment horizontal="center" vertical="center"/>
    </xf>
    <xf numFmtId="3" fontId="17" fillId="0" borderId="13" xfId="0" applyNumberFormat="1" applyFont="1" applyFill="1" applyBorder="1" applyAlignment="1" applyProtection="1">
      <alignment horizontal="right" vertical="center" shrinkToFit="1"/>
      <protection locked="0"/>
    </xf>
    <xf numFmtId="168" fontId="15" fillId="0" borderId="14" xfId="0" applyNumberFormat="1" applyFont="1" applyFill="1" applyBorder="1" applyAlignment="1" applyProtection="1">
      <alignment horizontal="center" vertical="center"/>
    </xf>
    <xf numFmtId="3" fontId="17" fillId="0" borderId="14" xfId="0" applyNumberFormat="1" applyFont="1" applyFill="1" applyBorder="1" applyAlignment="1" applyProtection="1">
      <alignment horizontal="right" vertical="center" shrinkToFit="1"/>
      <protection locked="0"/>
    </xf>
    <xf numFmtId="3" fontId="17" fillId="0" borderId="15" xfId="0" applyNumberFormat="1" applyFont="1" applyFill="1" applyBorder="1" applyAlignment="1" applyProtection="1">
      <alignment horizontal="right" vertical="center" shrinkToFit="1"/>
      <protection locked="0"/>
    </xf>
    <xf numFmtId="168" fontId="15" fillId="7" borderId="13" xfId="0" applyNumberFormat="1" applyFont="1" applyFill="1" applyBorder="1" applyAlignment="1" applyProtection="1">
      <alignment horizontal="center" vertical="center"/>
    </xf>
    <xf numFmtId="3" fontId="24" fillId="10" borderId="14" xfId="0" applyNumberFormat="1" applyFont="1" applyFill="1" applyBorder="1" applyAlignment="1" applyProtection="1">
      <alignment horizontal="right" vertical="center" shrinkToFit="1"/>
    </xf>
    <xf numFmtId="168" fontId="15" fillId="0" borderId="15" xfId="0" applyNumberFormat="1" applyFont="1" applyFill="1" applyBorder="1" applyAlignment="1" applyProtection="1">
      <alignment horizontal="center" vertical="center"/>
    </xf>
    <xf numFmtId="168" fontId="15" fillId="7" borderId="14" xfId="0" applyNumberFormat="1" applyFont="1" applyFill="1" applyBorder="1" applyAlignment="1" applyProtection="1">
      <alignment horizontal="center" vertical="center"/>
    </xf>
    <xf numFmtId="3" fontId="24" fillId="10" borderId="13" xfId="0" applyNumberFormat="1" applyFont="1" applyFill="1" applyBorder="1" applyAlignment="1" applyProtection="1">
      <alignment horizontal="right" vertical="center" shrinkToFit="1"/>
    </xf>
    <xf numFmtId="3" fontId="24" fillId="11" borderId="13" xfId="0" applyNumberFormat="1" applyFont="1" applyFill="1" applyBorder="1" applyAlignment="1" applyProtection="1">
      <alignment horizontal="right" vertical="center" shrinkToFit="1"/>
      <protection locked="0"/>
    </xf>
    <xf numFmtId="0" fontId="4" fillId="9" borderId="11" xfId="0" applyFont="1" applyFill="1" applyBorder="1" applyAlignment="1" applyProtection="1">
      <alignment vertical="center" shrinkToFi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3" fillId="7" borderId="14" xfId="0" applyFont="1" applyFill="1" applyBorder="1" applyAlignment="1" applyProtection="1">
      <alignment vertical="center" wrapText="1"/>
    </xf>
    <xf numFmtId="0" fontId="4" fillId="0" borderId="15" xfId="0" applyFont="1" applyBorder="1" applyAlignment="1" applyProtection="1">
      <alignment vertical="center" wrapText="1"/>
    </xf>
    <xf numFmtId="0" fontId="3" fillId="7" borderId="6" xfId="0" applyFont="1" applyFill="1" applyBorder="1" applyAlignment="1" applyProtection="1">
      <alignment vertical="center" wrapText="1"/>
    </xf>
    <xf numFmtId="0" fontId="4" fillId="9" borderId="16" xfId="0" applyFont="1" applyFill="1" applyBorder="1" applyAlignment="1" applyProtection="1">
      <alignment vertical="center" shrinkToFit="1"/>
    </xf>
    <xf numFmtId="0" fontId="4" fillId="0" borderId="13" xfId="0" applyFont="1" applyFill="1" applyBorder="1" applyAlignment="1" applyProtection="1">
      <alignment vertical="center" wrapText="1"/>
    </xf>
    <xf numFmtId="0" fontId="3" fillId="7" borderId="13" xfId="0" applyFont="1" applyFill="1" applyBorder="1" applyAlignment="1" applyProtection="1">
      <alignment vertical="center" wrapText="1"/>
    </xf>
    <xf numFmtId="0" fontId="3" fillId="0" borderId="13" xfId="0" applyFont="1" applyBorder="1" applyAlignment="1" applyProtection="1">
      <alignment vertical="center" wrapText="1"/>
    </xf>
    <xf numFmtId="0" fontId="15" fillId="4" borderId="2" xfId="2" applyFont="1" applyFill="1" applyBorder="1" applyAlignment="1" applyProtection="1">
      <alignment horizontal="left" vertical="center" wrapText="1"/>
      <protection locked="0"/>
    </xf>
    <xf numFmtId="0" fontId="15" fillId="4" borderId="0" xfId="2" applyFont="1" applyFill="1" applyBorder="1" applyAlignment="1" applyProtection="1">
      <alignment horizontal="left" vertical="center" wrapText="1"/>
      <protection locked="0"/>
    </xf>
    <xf numFmtId="0" fontId="4" fillId="9" borderId="4" xfId="0" applyFont="1" applyFill="1" applyBorder="1" applyAlignment="1" applyProtection="1">
      <alignment vertical="center" shrinkToFit="1"/>
    </xf>
    <xf numFmtId="0" fontId="15" fillId="5" borderId="8" xfId="2" applyFont="1" applyFill="1" applyBorder="1" applyAlignment="1" applyProtection="1">
      <alignment horizontal="center" vertical="center" wrapText="1"/>
    </xf>
    <xf numFmtId="0" fontId="19" fillId="9" borderId="2" xfId="0" applyFont="1" applyFill="1" applyBorder="1" applyAlignment="1" applyProtection="1">
      <alignment vertical="center" shrinkToFit="1"/>
    </xf>
    <xf numFmtId="0" fontId="19" fillId="9" borderId="1" xfId="0" applyFont="1" applyFill="1" applyBorder="1" applyAlignment="1" applyProtection="1">
      <alignment vertical="center" shrinkToFit="1"/>
    </xf>
    <xf numFmtId="0" fontId="19" fillId="9" borderId="17" xfId="0" applyFont="1" applyFill="1" applyBorder="1" applyAlignment="1" applyProtection="1">
      <alignment vertical="center" shrinkToFit="1"/>
    </xf>
    <xf numFmtId="3" fontId="14" fillId="0" borderId="0" xfId="3" applyNumberFormat="1" applyFont="1" applyAlignment="1" applyProtection="1">
      <alignment wrapText="1"/>
    </xf>
    <xf numFmtId="3" fontId="14" fillId="0" borderId="0" xfId="2" applyNumberFormat="1" applyFont="1" applyProtection="1"/>
    <xf numFmtId="0" fontId="12" fillId="0" borderId="0" xfId="3" applyFont="1" applyFill="1" applyBorder="1" applyAlignment="1" applyProtection="1">
      <alignment horizontal="center" vertical="center" wrapText="1"/>
    </xf>
    <xf numFmtId="3" fontId="13" fillId="0" borderId="0" xfId="3" applyNumberFormat="1" applyFont="1" applyFill="1" applyBorder="1" applyAlignment="1" applyProtection="1">
      <alignment horizontal="center" vertical="center"/>
    </xf>
    <xf numFmtId="3" fontId="14" fillId="0" borderId="0" xfId="2" applyNumberFormat="1" applyFont="1" applyBorder="1" applyAlignment="1" applyProtection="1">
      <alignment horizontal="center" vertical="center" wrapText="1"/>
    </xf>
    <xf numFmtId="3" fontId="14" fillId="0" borderId="0" xfId="3" applyNumberFormat="1" applyFont="1" applyBorder="1" applyAlignment="1" applyProtection="1">
      <alignment wrapText="1"/>
    </xf>
    <xf numFmtId="3" fontId="26" fillId="5" borderId="8" xfId="0" applyNumberFormat="1" applyFont="1" applyFill="1" applyBorder="1" applyAlignment="1" applyProtection="1">
      <alignment horizontal="center" vertical="center" wrapText="1"/>
    </xf>
    <xf numFmtId="3" fontId="27" fillId="5" borderId="8" xfId="0" applyNumberFormat="1" applyFont="1" applyFill="1" applyBorder="1" applyAlignment="1" applyProtection="1">
      <alignment horizontal="center" vertical="center" wrapText="1"/>
    </xf>
    <xf numFmtId="49" fontId="26" fillId="5" borderId="8" xfId="0" applyNumberFormat="1" applyFont="1" applyFill="1" applyBorder="1" applyAlignment="1" applyProtection="1">
      <alignment horizontal="center" vertical="center"/>
    </xf>
    <xf numFmtId="3" fontId="26" fillId="5" borderId="8"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169" fontId="3" fillId="0" borderId="0" xfId="0" applyNumberFormat="1" applyFont="1" applyFill="1" applyBorder="1" applyAlignment="1" applyProtection="1">
      <alignment horizontal="center" vertical="center"/>
    </xf>
    <xf numFmtId="3" fontId="22" fillId="0" borderId="0" xfId="0" applyNumberFormat="1" applyFont="1" applyFill="1" applyBorder="1" applyAlignment="1" applyProtection="1">
      <alignment horizontal="right" vertical="center" shrinkToFit="1"/>
    </xf>
    <xf numFmtId="0" fontId="14" fillId="0" borderId="0" xfId="2" applyFont="1" applyProtection="1"/>
    <xf numFmtId="0" fontId="12" fillId="0" borderId="0" xfId="3" applyFont="1" applyFill="1" applyBorder="1" applyAlignment="1" applyProtection="1">
      <alignment vertical="center" wrapText="1"/>
    </xf>
    <xf numFmtId="0" fontId="14" fillId="0" borderId="0" xfId="2" applyFont="1" applyBorder="1" applyAlignment="1" applyProtection="1">
      <alignment vertical="center" wrapText="1"/>
    </xf>
    <xf numFmtId="0" fontId="13" fillId="0" borderId="0" xfId="3" applyFont="1" applyFill="1" applyBorder="1" applyAlignment="1" applyProtection="1">
      <alignment vertical="center"/>
      <protection locked="0"/>
    </xf>
    <xf numFmtId="49" fontId="26" fillId="5" borderId="8" xfId="0" applyNumberFormat="1" applyFont="1" applyFill="1" applyBorder="1" applyAlignment="1" applyProtection="1">
      <alignment vertical="center" wrapText="1"/>
    </xf>
    <xf numFmtId="0" fontId="15" fillId="0" borderId="8" xfId="0" applyFont="1" applyFill="1" applyBorder="1" applyAlignment="1" applyProtection="1">
      <alignment vertical="center" wrapText="1"/>
    </xf>
    <xf numFmtId="0" fontId="17" fillId="0" borderId="8" xfId="0" applyFont="1" applyFill="1" applyBorder="1" applyAlignment="1" applyProtection="1">
      <alignment vertical="center" wrapText="1"/>
    </xf>
    <xf numFmtId="3" fontId="26" fillId="5" borderId="9" xfId="0" applyNumberFormat="1" applyFont="1" applyFill="1" applyBorder="1" applyAlignment="1" applyProtection="1">
      <alignment horizontal="center" vertical="center" wrapText="1"/>
    </xf>
    <xf numFmtId="3" fontId="26" fillId="5" borderId="10" xfId="0" applyNumberFormat="1" applyFont="1" applyFill="1" applyBorder="1" applyAlignment="1" applyProtection="1">
      <alignment horizontal="center" vertical="center" wrapText="1"/>
    </xf>
    <xf numFmtId="0" fontId="26" fillId="5" borderId="11" xfId="0" applyFont="1" applyFill="1" applyBorder="1" applyAlignment="1" applyProtection="1">
      <alignment horizontal="center" vertical="center" wrapText="1"/>
    </xf>
    <xf numFmtId="0" fontId="26" fillId="5" borderId="5" xfId="0" applyFont="1" applyFill="1" applyBorder="1" applyAlignment="1" applyProtection="1">
      <alignment horizontal="center" vertical="center" wrapText="1"/>
    </xf>
    <xf numFmtId="0" fontId="5" fillId="0" borderId="0" xfId="3" applyFont="1" applyFill="1" applyBorder="1" applyAlignment="1" applyProtection="1">
      <alignment vertical="center" wrapText="1"/>
    </xf>
    <xf numFmtId="3" fontId="26" fillId="5" borderId="11" xfId="0" applyNumberFormat="1" applyFont="1" applyFill="1" applyBorder="1" applyAlignment="1" applyProtection="1">
      <alignment horizontal="center" vertical="center" wrapText="1"/>
    </xf>
    <xf numFmtId="3" fontId="26" fillId="5" borderId="5" xfId="0" applyNumberFormat="1" applyFont="1" applyFill="1" applyBorder="1" applyAlignment="1" applyProtection="1">
      <alignment horizontal="center" vertical="center" wrapText="1"/>
    </xf>
    <xf numFmtId="3" fontId="28" fillId="5" borderId="9" xfId="0" applyNumberFormat="1" applyFont="1" applyFill="1" applyBorder="1" applyAlignment="1" applyProtection="1">
      <alignment horizontal="center" vertical="top" wrapText="1"/>
    </xf>
    <xf numFmtId="3" fontId="28" fillId="5" borderId="7" xfId="0" applyNumberFormat="1" applyFont="1" applyFill="1" applyBorder="1" applyAlignment="1" applyProtection="1">
      <alignment horizontal="center" vertical="top" wrapText="1"/>
    </xf>
    <xf numFmtId="3" fontId="28" fillId="5" borderId="10" xfId="0" applyNumberFormat="1" applyFont="1" applyFill="1" applyBorder="1" applyAlignment="1" applyProtection="1">
      <alignment horizontal="center" vertical="top" wrapText="1"/>
    </xf>
    <xf numFmtId="3" fontId="29" fillId="0" borderId="8" xfId="0" applyNumberFormat="1" applyFont="1" applyFill="1" applyBorder="1" applyAlignment="1" applyProtection="1">
      <alignment horizontal="right" vertical="center" shrinkToFit="1"/>
      <protection locked="0"/>
    </xf>
    <xf numFmtId="3" fontId="9" fillId="0" borderId="8" xfId="0" applyNumberFormat="1" applyFont="1" applyFill="1" applyBorder="1" applyAlignment="1" applyProtection="1">
      <alignment horizontal="right" vertical="center" shrinkToFit="1"/>
    </xf>
    <xf numFmtId="3" fontId="9" fillId="0" borderId="8" xfId="0" applyNumberFormat="1" applyFont="1" applyFill="1" applyBorder="1" applyAlignment="1" applyProtection="1">
      <alignment horizontal="right" vertical="center" shrinkToFit="1"/>
      <protection locked="0"/>
    </xf>
    <xf numFmtId="3" fontId="24" fillId="10" borderId="13" xfId="0" applyNumberFormat="1" applyFont="1" applyFill="1" applyBorder="1" applyAlignment="1" applyProtection="1">
      <alignment horizontal="left" vertical="center" shrinkToFit="1"/>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29" fillId="0" borderId="0" xfId="0" applyFont="1" applyAlignment="1">
      <alignment vertical="center"/>
    </xf>
    <xf numFmtId="0" fontId="29" fillId="0" borderId="0" xfId="0" applyFont="1" applyAlignment="1">
      <alignment horizontal="right" vertical="center"/>
    </xf>
    <xf numFmtId="0" fontId="29" fillId="13" borderId="0" xfId="0" applyFont="1" applyFill="1" applyAlignment="1">
      <alignment horizontal="right" vertical="center"/>
    </xf>
    <xf numFmtId="0" fontId="31" fillId="14" borderId="0" xfId="0" applyFont="1" applyFill="1" applyAlignment="1">
      <alignment vertical="center"/>
    </xf>
    <xf numFmtId="0" fontId="31" fillId="14" borderId="0" xfId="0" applyFont="1" applyFill="1" applyAlignment="1">
      <alignment horizontal="right" vertical="center"/>
    </xf>
    <xf numFmtId="0" fontId="31" fillId="12" borderId="0" xfId="0" applyFont="1" applyFill="1" applyAlignment="1">
      <alignment horizontal="center" vertical="center"/>
    </xf>
    <xf numFmtId="0" fontId="29" fillId="0" borderId="0" xfId="0" applyFont="1" applyAlignment="1">
      <alignment vertical="center" wrapText="1"/>
    </xf>
    <xf numFmtId="0" fontId="31" fillId="12" borderId="0" xfId="0" applyFont="1" applyFill="1" applyAlignment="1">
      <alignment horizontal="center" vertical="center" wrapText="1"/>
    </xf>
    <xf numFmtId="0" fontId="8" fillId="0" borderId="0" xfId="0" applyFont="1" applyAlignment="1">
      <alignment vertical="center"/>
    </xf>
    <xf numFmtId="0" fontId="29" fillId="13" borderId="0" xfId="0" applyFont="1" applyFill="1" applyAlignment="1">
      <alignment horizontal="right" vertical="center"/>
    </xf>
    <xf numFmtId="0" fontId="31" fillId="14" borderId="0" xfId="0" applyFont="1" applyFill="1" applyAlignment="1">
      <alignment horizontal="right" vertical="center"/>
    </xf>
    <xf numFmtId="0" fontId="0" fillId="0" borderId="0" xfId="0" applyAlignment="1">
      <alignment horizontal="right"/>
    </xf>
    <xf numFmtId="0" fontId="8" fillId="0" borderId="0" xfId="0" applyFont="1" applyAlignment="1">
      <alignment horizontal="right" vertical="center"/>
    </xf>
    <xf numFmtId="0" fontId="8" fillId="13" borderId="0" xfId="0" applyFont="1" applyFill="1" applyAlignment="1">
      <alignment horizontal="right" vertical="center"/>
    </xf>
    <xf numFmtId="0" fontId="32" fillId="12" borderId="0" xfId="0" applyFont="1" applyFill="1" applyAlignment="1">
      <alignment horizontal="center" vertical="center"/>
    </xf>
    <xf numFmtId="0" fontId="8" fillId="0" borderId="0" xfId="0" applyFont="1" applyAlignment="1">
      <alignment vertical="center" wrapText="1"/>
    </xf>
    <xf numFmtId="0" fontId="33" fillId="0" borderId="0" xfId="0" applyFont="1" applyAlignment="1">
      <alignment horizontal="right" vertical="center"/>
    </xf>
    <xf numFmtId="0" fontId="31" fillId="12" borderId="0" xfId="0" applyFont="1" applyFill="1" applyAlignment="1">
      <alignment horizontal="right" vertical="center"/>
    </xf>
    <xf numFmtId="0" fontId="30" fillId="0" borderId="0" xfId="0" applyFont="1" applyAlignment="1">
      <alignment horizontal="right" vertical="center"/>
    </xf>
    <xf numFmtId="0" fontId="31" fillId="12" borderId="0" xfId="0" applyFont="1" applyFill="1" applyAlignment="1">
      <alignment horizontal="right" vertical="center"/>
    </xf>
    <xf numFmtId="0" fontId="0" fillId="0" borderId="0" xfId="0"/>
    <xf numFmtId="0" fontId="2" fillId="0" borderId="0" xfId="0" applyFont="1"/>
    <xf numFmtId="0" fontId="6" fillId="2" borderId="0" xfId="0" applyFont="1" applyFill="1" applyBorder="1" applyAlignment="1">
      <alignment vertical="center"/>
    </xf>
    <xf numFmtId="0" fontId="7" fillId="2" borderId="0" xfId="0" applyFont="1" applyFill="1" applyBorder="1" applyAlignment="1">
      <alignment vertical="center"/>
    </xf>
    <xf numFmtId="0" fontId="0" fillId="0" borderId="0" xfId="0" applyBorder="1"/>
    <xf numFmtId="0" fontId="9" fillId="2" borderId="0" xfId="0" applyFont="1" applyFill="1" applyBorder="1" applyAlignment="1">
      <alignment horizontal="center" vertical="center"/>
    </xf>
    <xf numFmtId="14" fontId="9" fillId="3"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horizontal="center" vertical="center"/>
    </xf>
    <xf numFmtId="0" fontId="9" fillId="3" borderId="0" xfId="0" applyFont="1" applyFill="1" applyBorder="1" applyAlignment="1">
      <alignment horizontal="center"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0" fillId="2" borderId="0" xfId="0" applyFont="1" applyFill="1" applyBorder="1" applyAlignment="1">
      <alignment vertical="center"/>
    </xf>
    <xf numFmtId="0" fontId="10" fillId="2" borderId="0" xfId="0" applyFont="1" applyFill="1" applyBorder="1" applyAlignment="1">
      <alignment horizontal="right" vertical="center" wrapText="1"/>
    </xf>
    <xf numFmtId="0" fontId="9" fillId="3" borderId="0" xfId="0" applyFont="1" applyFill="1" applyBorder="1" applyAlignment="1">
      <alignment vertical="center"/>
    </xf>
    <xf numFmtId="0" fontId="10" fillId="3" borderId="0" xfId="0" applyFont="1" applyFill="1" applyBorder="1" applyAlignment="1">
      <alignment vertical="center"/>
    </xf>
    <xf numFmtId="0" fontId="9" fillId="2" borderId="0" xfId="0" applyFont="1" applyFill="1" applyBorder="1" applyAlignment="1">
      <alignment vertical="center"/>
    </xf>
    <xf numFmtId="0" fontId="11" fillId="2" borderId="0" xfId="0" applyFont="1" applyFill="1" applyBorder="1" applyAlignment="1">
      <alignment vertical="center"/>
    </xf>
    <xf numFmtId="0" fontId="9" fillId="3" borderId="0" xfId="0" applyFont="1" applyFill="1" applyBorder="1" applyAlignment="1">
      <alignment horizontal="right" vertical="center"/>
    </xf>
  </cellXfs>
  <cellStyles count="4">
    <cellStyle name="Normal" xfId="0" builtinId="0"/>
    <cellStyle name="Normal 2" xfId="2"/>
    <cellStyle name="Normal 3"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742950</xdr:colOff>
      <xdr:row>2</xdr:row>
      <xdr:rowOff>76200</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view="pageBreakPreview" zoomScale="115" zoomScaleNormal="100" zoomScaleSheetLayoutView="115" workbookViewId="0">
      <selection activeCell="O10" sqref="O10"/>
    </sheetView>
  </sheetViews>
  <sheetFormatPr defaultRowHeight="15" x14ac:dyDescent="0.25"/>
  <cols>
    <col min="1" max="16384" width="9.140625" style="157"/>
  </cols>
  <sheetData>
    <row r="1" spans="1:10" s="157" customFormat="1" x14ac:dyDescent="0.25">
      <c r="A1" s="155" t="s">
        <v>13</v>
      </c>
      <c r="B1" s="155"/>
      <c r="C1" s="155"/>
      <c r="D1" s="156"/>
      <c r="E1" s="156"/>
      <c r="F1" s="156"/>
      <c r="G1" s="156"/>
      <c r="H1" s="156"/>
      <c r="I1" s="156"/>
      <c r="J1" s="156"/>
    </row>
    <row r="2" spans="1:10" s="157" customFormat="1" x14ac:dyDescent="0.25">
      <c r="A2" s="1" t="s">
        <v>14</v>
      </c>
      <c r="B2" s="1"/>
      <c r="C2" s="1"/>
      <c r="D2" s="1"/>
      <c r="E2" s="1"/>
      <c r="F2" s="1"/>
      <c r="G2" s="1"/>
      <c r="H2" s="1"/>
      <c r="I2" s="1"/>
      <c r="J2" s="1"/>
    </row>
    <row r="3" spans="1:10" s="157" customFormat="1" x14ac:dyDescent="0.25">
      <c r="A3" s="158"/>
      <c r="B3" s="158"/>
      <c r="C3" s="158"/>
      <c r="D3" s="158"/>
      <c r="E3" s="158"/>
      <c r="F3" s="158"/>
      <c r="G3" s="158"/>
      <c r="H3" s="158"/>
      <c r="I3" s="158"/>
      <c r="J3" s="158"/>
    </row>
    <row r="4" spans="1:10" s="157" customFormat="1" ht="15.75" customHeight="1" x14ac:dyDescent="0.25">
      <c r="A4" s="2" t="s">
        <v>15</v>
      </c>
      <c r="B4" s="2"/>
      <c r="C4" s="2"/>
      <c r="D4" s="2"/>
      <c r="E4" s="159">
        <v>43466</v>
      </c>
      <c r="F4" s="159"/>
      <c r="G4" s="160" t="s">
        <v>16</v>
      </c>
      <c r="H4" s="159">
        <v>43830</v>
      </c>
      <c r="I4" s="159"/>
      <c r="J4" s="161"/>
    </row>
    <row r="5" spans="1:10" s="157" customFormat="1" x14ac:dyDescent="0.25">
      <c r="A5" s="3"/>
      <c r="B5" s="3"/>
      <c r="C5" s="3"/>
      <c r="D5" s="3"/>
      <c r="E5" s="3"/>
      <c r="F5" s="3"/>
      <c r="G5" s="3"/>
      <c r="H5" s="3"/>
      <c r="I5" s="3"/>
      <c r="J5" s="3"/>
    </row>
    <row r="6" spans="1:10" s="157" customFormat="1" x14ac:dyDescent="0.25">
      <c r="A6" s="162"/>
      <c r="B6" s="163" t="s">
        <v>17</v>
      </c>
      <c r="C6" s="162"/>
      <c r="D6" s="162"/>
      <c r="E6" s="164">
        <v>2019</v>
      </c>
      <c r="F6" s="158"/>
      <c r="G6" s="160"/>
      <c r="H6" s="158"/>
      <c r="I6" s="158"/>
      <c r="J6" s="161"/>
    </row>
    <row r="7" spans="1:10" s="157" customFormat="1" x14ac:dyDescent="0.25">
      <c r="A7" s="162"/>
      <c r="B7" s="162"/>
      <c r="C7" s="162"/>
      <c r="D7" s="162"/>
      <c r="E7" s="158"/>
      <c r="F7" s="158"/>
      <c r="G7" s="160"/>
      <c r="H7" s="158"/>
      <c r="I7" s="158"/>
      <c r="J7" s="161"/>
    </row>
    <row r="8" spans="1:10" s="157" customFormat="1" x14ac:dyDescent="0.25">
      <c r="A8" s="162"/>
      <c r="B8" s="163" t="s">
        <v>18</v>
      </c>
      <c r="C8" s="162"/>
      <c r="D8" s="162"/>
      <c r="E8" s="164">
        <v>4</v>
      </c>
      <c r="F8" s="158"/>
      <c r="G8" s="160"/>
      <c r="H8" s="158"/>
      <c r="I8" s="158"/>
      <c r="J8" s="161"/>
    </row>
    <row r="9" spans="1:10" s="157" customFormat="1" x14ac:dyDescent="0.25">
      <c r="A9" s="162"/>
      <c r="B9" s="162"/>
      <c r="C9" s="162"/>
      <c r="D9" s="162"/>
      <c r="E9" s="158"/>
      <c r="F9" s="158"/>
      <c r="G9" s="160"/>
      <c r="H9" s="158"/>
      <c r="I9" s="158"/>
      <c r="J9" s="161"/>
    </row>
    <row r="10" spans="1:10" s="157" customFormat="1" ht="15" customHeight="1" x14ac:dyDescent="0.25">
      <c r="A10" s="4" t="s">
        <v>19</v>
      </c>
      <c r="B10" s="4"/>
      <c r="C10" s="4"/>
      <c r="D10" s="4"/>
      <c r="E10" s="4"/>
      <c r="F10" s="4"/>
      <c r="G10" s="4"/>
      <c r="H10" s="4"/>
      <c r="I10" s="4"/>
      <c r="J10" s="156"/>
    </row>
    <row r="11" spans="1:10" s="157" customFormat="1" ht="22.5" customHeight="1" x14ac:dyDescent="0.25">
      <c r="A11" s="6" t="s">
        <v>20</v>
      </c>
      <c r="B11" s="6"/>
      <c r="C11" s="165">
        <v>3777928</v>
      </c>
      <c r="D11" s="165"/>
      <c r="E11" s="166"/>
      <c r="F11" s="167" t="s">
        <v>21</v>
      </c>
      <c r="G11" s="167"/>
      <c r="H11" s="165" t="s">
        <v>22</v>
      </c>
      <c r="I11" s="165"/>
      <c r="J11" s="166"/>
    </row>
    <row r="12" spans="1:10" s="157" customFormat="1" x14ac:dyDescent="0.25">
      <c r="A12" s="161"/>
      <c r="B12" s="161"/>
      <c r="C12" s="161"/>
      <c r="D12" s="161"/>
      <c r="E12" s="5"/>
      <c r="F12" s="5"/>
      <c r="G12" s="5"/>
      <c r="H12" s="5"/>
      <c r="I12" s="166"/>
      <c r="J12" s="166"/>
    </row>
    <row r="13" spans="1:10" s="157" customFormat="1" ht="22.5" customHeight="1" x14ac:dyDescent="0.25">
      <c r="A13" s="167" t="s">
        <v>23</v>
      </c>
      <c r="B13" s="167"/>
      <c r="C13" s="165">
        <v>80010698</v>
      </c>
      <c r="D13" s="165"/>
      <c r="E13" s="5"/>
      <c r="F13" s="5"/>
      <c r="G13" s="5"/>
      <c r="H13" s="5"/>
      <c r="I13" s="166"/>
      <c r="J13" s="166"/>
    </row>
    <row r="14" spans="1:10" s="157" customFormat="1" x14ac:dyDescent="0.25">
      <c r="A14" s="166"/>
      <c r="B14" s="166"/>
      <c r="C14" s="161"/>
      <c r="D14" s="161"/>
      <c r="E14" s="168"/>
      <c r="F14" s="168"/>
      <c r="G14" s="168"/>
      <c r="H14" s="168"/>
      <c r="I14" s="161"/>
      <c r="J14" s="161"/>
    </row>
    <row r="15" spans="1:10" s="157" customFormat="1" ht="22.5" customHeight="1" x14ac:dyDescent="0.25">
      <c r="A15" s="167" t="s">
        <v>24</v>
      </c>
      <c r="B15" s="167"/>
      <c r="C15" s="165">
        <v>87939104217</v>
      </c>
      <c r="D15" s="165"/>
      <c r="E15" s="168"/>
      <c r="F15" s="168"/>
      <c r="G15" s="169" t="s">
        <v>0</v>
      </c>
      <c r="H15" s="165" t="s">
        <v>25</v>
      </c>
      <c r="I15" s="165"/>
      <c r="J15" s="161"/>
    </row>
    <row r="16" spans="1:10" s="157" customFormat="1" x14ac:dyDescent="0.25">
      <c r="A16" s="166"/>
      <c r="B16" s="166"/>
      <c r="C16" s="161"/>
      <c r="D16" s="161"/>
      <c r="E16" s="168"/>
      <c r="F16" s="168"/>
      <c r="G16" s="168"/>
      <c r="H16" s="168"/>
      <c r="I16" s="161"/>
      <c r="J16" s="161"/>
    </row>
    <row r="17" spans="1:10" s="157" customFormat="1" ht="22.5" x14ac:dyDescent="0.25">
      <c r="A17" s="169"/>
      <c r="B17" s="169" t="s">
        <v>26</v>
      </c>
      <c r="C17" s="165" t="s">
        <v>27</v>
      </c>
      <c r="D17" s="165"/>
      <c r="E17" s="161"/>
      <c r="F17" s="161"/>
      <c r="G17" s="161"/>
      <c r="H17" s="161"/>
      <c r="I17" s="161"/>
      <c r="J17" s="161"/>
    </row>
    <row r="18" spans="1:10" s="157" customFormat="1" x14ac:dyDescent="0.25">
      <c r="A18" s="5"/>
      <c r="B18" s="5"/>
      <c r="C18" s="168"/>
      <c r="D18" s="168"/>
      <c r="E18" s="168"/>
      <c r="F18" s="168"/>
      <c r="G18" s="168"/>
      <c r="H18" s="168"/>
      <c r="I18" s="161"/>
      <c r="J18" s="161"/>
    </row>
    <row r="19" spans="1:10" s="157" customFormat="1" x14ac:dyDescent="0.25">
      <c r="A19" s="6" t="s">
        <v>28</v>
      </c>
      <c r="B19" s="6"/>
      <c r="C19" s="170" t="s">
        <v>29</v>
      </c>
      <c r="D19" s="170"/>
      <c r="E19" s="170"/>
      <c r="F19" s="170"/>
      <c r="G19" s="170"/>
      <c r="H19" s="170"/>
      <c r="I19" s="170"/>
      <c r="J19" s="170"/>
    </row>
    <row r="20" spans="1:10" s="157" customFormat="1" x14ac:dyDescent="0.25">
      <c r="A20" s="161"/>
      <c r="B20" s="161"/>
      <c r="C20" s="161"/>
      <c r="D20" s="161"/>
      <c r="E20" s="168"/>
      <c r="F20" s="168"/>
      <c r="G20" s="168"/>
      <c r="H20" s="168"/>
      <c r="I20" s="161"/>
      <c r="J20" s="161"/>
    </row>
    <row r="21" spans="1:10" s="157" customFormat="1" x14ac:dyDescent="0.25">
      <c r="A21" s="6" t="s">
        <v>30</v>
      </c>
      <c r="B21" s="6"/>
      <c r="C21" s="165">
        <v>10000</v>
      </c>
      <c r="D21" s="165"/>
      <c r="E21" s="168"/>
      <c r="F21" s="168"/>
      <c r="G21" s="170" t="s">
        <v>1</v>
      </c>
      <c r="H21" s="170"/>
      <c r="I21" s="170"/>
      <c r="J21" s="170"/>
    </row>
    <row r="22" spans="1:10" s="157" customFormat="1" x14ac:dyDescent="0.25">
      <c r="A22" s="161"/>
      <c r="B22" s="161"/>
      <c r="C22" s="161"/>
      <c r="D22" s="161"/>
      <c r="E22" s="168"/>
      <c r="F22" s="168"/>
      <c r="G22" s="168"/>
      <c r="H22" s="168"/>
      <c r="I22" s="161"/>
      <c r="J22" s="161"/>
    </row>
    <row r="23" spans="1:10" s="157" customFormat="1" x14ac:dyDescent="0.25">
      <c r="A23" s="6" t="s">
        <v>31</v>
      </c>
      <c r="B23" s="6"/>
      <c r="C23" s="170" t="s">
        <v>2</v>
      </c>
      <c r="D23" s="170"/>
      <c r="E23" s="170"/>
      <c r="F23" s="170"/>
      <c r="G23" s="170"/>
      <c r="H23" s="170"/>
      <c r="I23" s="170"/>
      <c r="J23" s="170"/>
    </row>
    <row r="24" spans="1:10" s="157" customFormat="1" x14ac:dyDescent="0.25">
      <c r="A24" s="161"/>
      <c r="B24" s="161"/>
      <c r="C24" s="161"/>
      <c r="D24" s="161"/>
      <c r="E24" s="168"/>
      <c r="F24" s="168"/>
      <c r="G24" s="168"/>
      <c r="H24" s="168"/>
      <c r="I24" s="161"/>
      <c r="J24" s="161"/>
    </row>
    <row r="25" spans="1:10" s="157" customFormat="1" x14ac:dyDescent="0.25">
      <c r="A25" s="6" t="s">
        <v>32</v>
      </c>
      <c r="B25" s="6"/>
      <c r="C25" s="171" t="s">
        <v>3</v>
      </c>
      <c r="D25" s="171"/>
      <c r="E25" s="171"/>
      <c r="F25" s="171"/>
      <c r="G25" s="171"/>
      <c r="H25" s="171"/>
      <c r="I25" s="171"/>
      <c r="J25" s="171"/>
    </row>
    <row r="26" spans="1:10" s="157" customFormat="1" x14ac:dyDescent="0.25">
      <c r="A26" s="161"/>
      <c r="B26" s="161"/>
      <c r="C26" s="161"/>
      <c r="D26" s="161"/>
      <c r="E26" s="168"/>
      <c r="F26" s="168"/>
      <c r="G26" s="168"/>
      <c r="H26" s="168"/>
      <c r="I26" s="161"/>
      <c r="J26" s="161"/>
    </row>
    <row r="27" spans="1:10" s="157" customFormat="1" x14ac:dyDescent="0.25">
      <c r="A27" s="6" t="s">
        <v>33</v>
      </c>
      <c r="B27" s="6"/>
      <c r="C27" s="171" t="s">
        <v>4</v>
      </c>
      <c r="D27" s="171"/>
      <c r="E27" s="171"/>
      <c r="F27" s="171"/>
      <c r="G27" s="171"/>
      <c r="H27" s="171"/>
      <c r="I27" s="171"/>
      <c r="J27" s="171"/>
    </row>
    <row r="28" spans="1:10" s="157" customFormat="1" x14ac:dyDescent="0.25">
      <c r="A28" s="161"/>
      <c r="B28" s="161"/>
      <c r="C28" s="161"/>
      <c r="D28" s="161"/>
      <c r="E28" s="168"/>
      <c r="F28" s="168"/>
      <c r="G28" s="168"/>
      <c r="H28" s="168"/>
      <c r="I28" s="161"/>
      <c r="J28" s="161"/>
    </row>
    <row r="29" spans="1:10" s="157" customFormat="1" ht="15" customHeight="1" x14ac:dyDescent="0.25">
      <c r="A29" s="5" t="s">
        <v>34</v>
      </c>
      <c r="B29" s="5"/>
      <c r="C29" s="165" t="s">
        <v>54</v>
      </c>
      <c r="D29" s="172"/>
      <c r="E29" s="168"/>
      <c r="F29" s="168"/>
      <c r="G29" s="168"/>
      <c r="H29" s="168"/>
      <c r="I29" s="168"/>
      <c r="J29" s="168"/>
    </row>
    <row r="30" spans="1:10" s="157" customFormat="1" ht="22.5" customHeight="1" x14ac:dyDescent="0.25">
      <c r="A30" s="5" t="s">
        <v>35</v>
      </c>
      <c r="B30" s="5"/>
      <c r="C30" s="165"/>
      <c r="D30" s="172"/>
      <c r="E30" s="168"/>
      <c r="F30" s="168"/>
      <c r="G30" s="168"/>
      <c r="H30" s="168"/>
      <c r="I30" s="168"/>
      <c r="J30" s="168"/>
    </row>
    <row r="31" spans="1:10" s="157" customFormat="1" x14ac:dyDescent="0.25">
      <c r="A31" s="161"/>
      <c r="B31" s="161"/>
      <c r="C31" s="161"/>
      <c r="D31" s="161"/>
      <c r="E31" s="168"/>
      <c r="F31" s="168"/>
      <c r="G31" s="168"/>
      <c r="H31" s="168"/>
      <c r="I31" s="161"/>
      <c r="J31" s="161"/>
    </row>
    <row r="32" spans="1:10" s="157" customFormat="1" x14ac:dyDescent="0.25">
      <c r="A32" s="6" t="s">
        <v>36</v>
      </c>
      <c r="B32" s="6"/>
      <c r="C32" s="164" t="s">
        <v>5</v>
      </c>
      <c r="D32" s="7" t="s">
        <v>37</v>
      </c>
      <c r="E32" s="7"/>
      <c r="F32" s="7"/>
      <c r="G32" s="7"/>
      <c r="H32" s="161"/>
      <c r="I32" s="173" t="s">
        <v>5</v>
      </c>
      <c r="J32" s="173" t="s">
        <v>6</v>
      </c>
    </row>
    <row r="33" spans="1:10" s="157" customFormat="1" x14ac:dyDescent="0.25">
      <c r="A33" s="6"/>
      <c r="B33" s="6"/>
      <c r="C33" s="158"/>
      <c r="D33" s="160"/>
      <c r="E33" s="168"/>
      <c r="F33" s="168"/>
      <c r="G33" s="168"/>
      <c r="H33" s="168"/>
      <c r="I33" s="161"/>
      <c r="J33" s="161"/>
    </row>
    <row r="34" spans="1:10" s="157" customFormat="1" x14ac:dyDescent="0.25">
      <c r="A34" s="6" t="s">
        <v>38</v>
      </c>
      <c r="B34" s="6"/>
      <c r="C34" s="164" t="s">
        <v>7</v>
      </c>
      <c r="D34" s="7" t="s">
        <v>39</v>
      </c>
      <c r="E34" s="7"/>
      <c r="F34" s="7"/>
      <c r="G34" s="7"/>
      <c r="H34" s="161"/>
      <c r="I34" s="173" t="s">
        <v>7</v>
      </c>
      <c r="J34" s="173" t="s">
        <v>8</v>
      </c>
    </row>
    <row r="35" spans="1:10" s="157" customFormat="1" x14ac:dyDescent="0.25">
      <c r="A35" s="161"/>
      <c r="B35" s="161"/>
      <c r="C35" s="161"/>
      <c r="D35" s="161"/>
      <c r="E35" s="168"/>
      <c r="F35" s="168"/>
      <c r="G35" s="168"/>
      <c r="H35" s="168"/>
      <c r="I35" s="161"/>
      <c r="J35" s="161"/>
    </row>
    <row r="36" spans="1:10" s="157" customFormat="1" x14ac:dyDescent="0.25">
      <c r="A36" s="7" t="s">
        <v>40</v>
      </c>
      <c r="B36" s="7"/>
      <c r="C36" s="7"/>
      <c r="D36" s="7"/>
      <c r="E36" s="7" t="s">
        <v>41</v>
      </c>
      <c r="F36" s="7"/>
      <c r="G36" s="7"/>
      <c r="H36" s="7"/>
      <c r="I36" s="7"/>
      <c r="J36" s="160" t="s">
        <v>9</v>
      </c>
    </row>
    <row r="37" spans="1:10" s="157" customFormat="1" x14ac:dyDescent="0.25">
      <c r="A37" s="161"/>
      <c r="B37" s="161"/>
      <c r="C37" s="161"/>
      <c r="D37" s="161"/>
      <c r="E37" s="168"/>
      <c r="F37" s="168"/>
      <c r="G37" s="168"/>
      <c r="H37" s="168"/>
      <c r="I37" s="161"/>
      <c r="J37" s="161"/>
    </row>
    <row r="38" spans="1:10" s="157" customFormat="1" x14ac:dyDescent="0.25">
      <c r="A38" s="174"/>
      <c r="B38" s="174"/>
      <c r="C38" s="174"/>
      <c r="D38" s="174"/>
      <c r="E38" s="174"/>
      <c r="F38" s="174"/>
      <c r="G38" s="174"/>
      <c r="H38" s="174"/>
      <c r="I38" s="174"/>
      <c r="J38" s="164"/>
    </row>
    <row r="39" spans="1:10" s="157" customFormat="1" x14ac:dyDescent="0.25">
      <c r="A39" s="161"/>
      <c r="B39" s="161"/>
      <c r="C39" s="161"/>
      <c r="D39" s="5"/>
      <c r="E39" s="5"/>
      <c r="F39" s="5"/>
      <c r="G39" s="5"/>
      <c r="H39" s="5"/>
      <c r="I39" s="5"/>
      <c r="J39" s="161"/>
    </row>
    <row r="40" spans="1:10" s="157" customFormat="1" x14ac:dyDescent="0.25">
      <c r="A40" s="174"/>
      <c r="B40" s="174"/>
      <c r="C40" s="174"/>
      <c r="D40" s="174"/>
      <c r="E40" s="174"/>
      <c r="F40" s="174"/>
      <c r="G40" s="174"/>
      <c r="H40" s="174"/>
      <c r="I40" s="174"/>
      <c r="J40" s="164"/>
    </row>
    <row r="41" spans="1:10" s="157" customFormat="1" x14ac:dyDescent="0.25">
      <c r="A41" s="161"/>
      <c r="B41" s="161"/>
      <c r="C41" s="161"/>
      <c r="D41" s="166"/>
      <c r="E41" s="5"/>
      <c r="F41" s="5"/>
      <c r="G41" s="5"/>
      <c r="H41" s="5"/>
      <c r="I41" s="166"/>
      <c r="J41" s="161"/>
    </row>
    <row r="42" spans="1:10" s="157" customFormat="1" x14ac:dyDescent="0.25">
      <c r="A42" s="174"/>
      <c r="B42" s="174"/>
      <c r="C42" s="174"/>
      <c r="D42" s="174"/>
      <c r="E42" s="174"/>
      <c r="F42" s="174"/>
      <c r="G42" s="174"/>
      <c r="H42" s="174"/>
      <c r="I42" s="174"/>
      <c r="J42" s="164"/>
    </row>
    <row r="43" spans="1:10" s="157" customFormat="1" x14ac:dyDescent="0.25">
      <c r="A43" s="161"/>
      <c r="B43" s="161"/>
      <c r="C43" s="161"/>
      <c r="D43" s="166"/>
      <c r="E43" s="5"/>
      <c r="F43" s="5"/>
      <c r="G43" s="5"/>
      <c r="H43" s="5"/>
      <c r="I43" s="166"/>
      <c r="J43" s="161"/>
    </row>
    <row r="44" spans="1:10" s="157" customFormat="1" x14ac:dyDescent="0.25">
      <c r="A44" s="174"/>
      <c r="B44" s="174"/>
      <c r="C44" s="174"/>
      <c r="D44" s="174"/>
      <c r="E44" s="174"/>
      <c r="F44" s="174"/>
      <c r="G44" s="174"/>
      <c r="H44" s="174"/>
      <c r="I44" s="174"/>
      <c r="J44" s="164"/>
    </row>
    <row r="45" spans="1:10" s="157" customFormat="1" x14ac:dyDescent="0.25">
      <c r="A45" s="161"/>
      <c r="B45" s="161"/>
      <c r="C45" s="168"/>
      <c r="D45" s="168"/>
      <c r="E45" s="168"/>
      <c r="F45" s="168"/>
      <c r="G45" s="168"/>
      <c r="H45" s="168"/>
      <c r="I45" s="168"/>
      <c r="J45" s="161"/>
    </row>
    <row r="46" spans="1:10" s="157" customFormat="1" x14ac:dyDescent="0.25">
      <c r="A46" s="174"/>
      <c r="B46" s="174"/>
      <c r="C46" s="174"/>
      <c r="D46" s="174"/>
      <c r="E46" s="174"/>
      <c r="F46" s="174"/>
      <c r="G46" s="174"/>
      <c r="H46" s="174"/>
      <c r="I46" s="174"/>
      <c r="J46" s="164"/>
    </row>
    <row r="47" spans="1:10" s="157" customFormat="1" x14ac:dyDescent="0.25">
      <c r="A47" s="161"/>
      <c r="B47" s="161"/>
      <c r="C47" s="161"/>
      <c r="D47" s="161"/>
      <c r="E47" s="168"/>
      <c r="F47" s="168"/>
      <c r="G47" s="168"/>
      <c r="H47" s="168"/>
      <c r="I47" s="161"/>
      <c r="J47" s="161"/>
    </row>
    <row r="48" spans="1:10" s="157" customFormat="1" x14ac:dyDescent="0.25">
      <c r="A48" s="174"/>
      <c r="B48" s="174"/>
      <c r="C48" s="174"/>
      <c r="D48" s="174"/>
      <c r="E48" s="174"/>
      <c r="F48" s="174"/>
      <c r="G48" s="174"/>
      <c r="H48" s="174"/>
      <c r="I48" s="174"/>
      <c r="J48" s="164"/>
    </row>
    <row r="49" spans="1:10" s="157" customFormat="1" x14ac:dyDescent="0.25">
      <c r="A49" s="161"/>
      <c r="B49" s="161"/>
      <c r="C49" s="161"/>
      <c r="D49" s="161"/>
      <c r="E49" s="168"/>
      <c r="F49" s="168"/>
      <c r="G49" s="168"/>
      <c r="H49" s="168"/>
      <c r="I49" s="161"/>
      <c r="J49" s="173" t="s">
        <v>10</v>
      </c>
    </row>
    <row r="50" spans="1:10" s="157" customFormat="1" ht="15" customHeight="1" x14ac:dyDescent="0.25">
      <c r="A50" s="161"/>
      <c r="B50" s="161"/>
      <c r="C50" s="161"/>
      <c r="D50" s="161"/>
      <c r="E50" s="168"/>
      <c r="F50" s="168"/>
      <c r="G50" s="168"/>
      <c r="H50" s="168"/>
      <c r="I50" s="161"/>
      <c r="J50" s="173" t="s">
        <v>11</v>
      </c>
    </row>
    <row r="51" spans="1:10" s="157" customFormat="1" x14ac:dyDescent="0.25">
      <c r="A51" s="167" t="s">
        <v>42</v>
      </c>
      <c r="B51" s="167"/>
      <c r="C51" s="165" t="s">
        <v>43</v>
      </c>
      <c r="D51" s="165"/>
      <c r="E51" s="168" t="s">
        <v>44</v>
      </c>
      <c r="F51" s="168"/>
      <c r="G51" s="170"/>
      <c r="H51" s="170"/>
      <c r="I51" s="170"/>
      <c r="J51" s="170"/>
    </row>
    <row r="52" spans="1:10" s="157" customFormat="1" ht="15" customHeight="1" x14ac:dyDescent="0.25">
      <c r="A52" s="161"/>
      <c r="B52" s="161"/>
      <c r="C52" s="168"/>
      <c r="D52" s="168"/>
      <c r="E52" s="168"/>
      <c r="F52" s="168"/>
      <c r="G52" s="168" t="s">
        <v>45</v>
      </c>
      <c r="H52" s="168"/>
      <c r="I52" s="168"/>
      <c r="J52" s="161"/>
    </row>
    <row r="53" spans="1:10" s="157" customFormat="1" x14ac:dyDescent="0.25">
      <c r="A53" s="167" t="s">
        <v>46</v>
      </c>
      <c r="B53" s="167"/>
      <c r="C53" s="170" t="s">
        <v>12</v>
      </c>
      <c r="D53" s="170"/>
      <c r="E53" s="170"/>
      <c r="F53" s="170"/>
      <c r="G53" s="170"/>
      <c r="H53" s="170"/>
      <c r="I53" s="170"/>
      <c r="J53" s="170"/>
    </row>
    <row r="54" spans="1:10" s="157" customFormat="1" x14ac:dyDescent="0.25">
      <c r="A54" s="161"/>
      <c r="B54" s="161"/>
      <c r="C54" s="168" t="s">
        <v>47</v>
      </c>
      <c r="D54" s="168"/>
      <c r="E54" s="168"/>
      <c r="F54" s="168"/>
      <c r="G54" s="168"/>
      <c r="H54" s="168"/>
      <c r="I54" s="168"/>
      <c r="J54" s="161"/>
    </row>
    <row r="55" spans="1:10" s="157" customFormat="1" x14ac:dyDescent="0.25">
      <c r="A55" s="167" t="s">
        <v>48</v>
      </c>
      <c r="B55" s="167"/>
      <c r="C55" s="170">
        <v>14804670</v>
      </c>
      <c r="D55" s="170"/>
      <c r="E55" s="170"/>
      <c r="F55" s="168"/>
      <c r="G55" s="168"/>
      <c r="H55" s="7"/>
      <c r="I55" s="7"/>
      <c r="J55" s="7"/>
    </row>
    <row r="56" spans="1:10" s="157" customFormat="1" ht="15" customHeight="1" x14ac:dyDescent="0.25">
      <c r="A56" s="161"/>
      <c r="B56" s="161"/>
      <c r="C56" s="161"/>
      <c r="D56" s="161"/>
      <c r="E56" s="168"/>
      <c r="F56" s="168"/>
      <c r="G56" s="168"/>
      <c r="H56" s="168"/>
      <c r="I56" s="161"/>
      <c r="J56" s="161"/>
    </row>
    <row r="57" spans="1:10" s="157" customFormat="1" x14ac:dyDescent="0.25">
      <c r="A57" s="167" t="s">
        <v>32</v>
      </c>
      <c r="B57" s="167"/>
      <c r="C57" s="171" t="s">
        <v>49</v>
      </c>
      <c r="D57" s="171"/>
      <c r="E57" s="171"/>
      <c r="F57" s="171"/>
      <c r="G57" s="171"/>
      <c r="H57" s="171"/>
      <c r="I57" s="171"/>
      <c r="J57" s="171"/>
    </row>
    <row r="58" spans="1:10" s="157" customFormat="1" ht="15" customHeight="1" x14ac:dyDescent="0.25">
      <c r="A58" s="161"/>
      <c r="B58" s="161"/>
      <c r="C58" s="161"/>
      <c r="D58" s="161"/>
      <c r="E58" s="168"/>
      <c r="F58" s="168"/>
      <c r="G58" s="168"/>
      <c r="H58" s="168"/>
      <c r="I58" s="161"/>
      <c r="J58" s="161"/>
    </row>
    <row r="59" spans="1:10" s="157" customFormat="1" ht="15.75" customHeight="1" x14ac:dyDescent="0.25">
      <c r="A59" s="167" t="s">
        <v>50</v>
      </c>
      <c r="B59" s="167"/>
      <c r="C59" s="171"/>
      <c r="D59" s="171"/>
      <c r="E59" s="171"/>
      <c r="F59" s="171"/>
      <c r="G59" s="171"/>
      <c r="H59" s="171"/>
      <c r="I59" s="171"/>
      <c r="J59" s="171"/>
    </row>
    <row r="60" spans="1:10" s="157" customFormat="1" ht="15" customHeight="1" x14ac:dyDescent="0.25">
      <c r="A60" s="161"/>
      <c r="B60" s="161"/>
      <c r="C60" s="5" t="s">
        <v>51</v>
      </c>
      <c r="D60" s="5"/>
      <c r="E60" s="5"/>
      <c r="F60" s="5"/>
      <c r="G60" s="161"/>
      <c r="H60" s="161"/>
      <c r="I60" s="161"/>
      <c r="J60" s="161"/>
    </row>
    <row r="61" spans="1:10" s="157" customFormat="1" ht="15.75" customHeight="1" x14ac:dyDescent="0.25">
      <c r="A61" s="167" t="s">
        <v>52</v>
      </c>
      <c r="B61" s="167"/>
      <c r="C61" s="171"/>
      <c r="D61" s="171"/>
      <c r="E61" s="171"/>
      <c r="F61" s="171"/>
      <c r="G61" s="171"/>
      <c r="H61" s="171"/>
      <c r="I61" s="171"/>
      <c r="J61" s="171"/>
    </row>
    <row r="62" spans="1:10" s="157" customFormat="1" x14ac:dyDescent="0.25">
      <c r="A62" s="156"/>
      <c r="B62" s="156"/>
      <c r="C62" s="5" t="s">
        <v>53</v>
      </c>
      <c r="D62" s="5"/>
      <c r="E62" s="5"/>
      <c r="F62" s="5"/>
      <c r="G62" s="5"/>
      <c r="H62" s="156"/>
      <c r="I62" s="156"/>
      <c r="J62" s="156"/>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view="pageBreakPreview" zoomScaleNormal="100" zoomScaleSheetLayoutView="100" workbookViewId="0">
      <selection activeCell="H14" sqref="H14"/>
    </sheetView>
  </sheetViews>
  <sheetFormatPr defaultRowHeight="15" x14ac:dyDescent="0.25"/>
  <cols>
    <col min="1" max="1" width="53.7109375" style="19" customWidth="1"/>
    <col min="2" max="2" width="8.85546875" style="19"/>
    <col min="3" max="3" width="12.28515625" style="9" bestFit="1" customWidth="1"/>
    <col min="4" max="4" width="13.7109375" style="9" bestFit="1" customWidth="1"/>
  </cols>
  <sheetData>
    <row r="1" spans="1:4" ht="15" customHeight="1" x14ac:dyDescent="0.25">
      <c r="A1" s="8" t="s">
        <v>66</v>
      </c>
      <c r="B1" s="8"/>
      <c r="C1" s="8"/>
      <c r="D1" s="8"/>
    </row>
    <row r="2" spans="1:4" ht="15" customHeight="1" x14ac:dyDescent="0.25">
      <c r="A2" s="10" t="s">
        <v>67</v>
      </c>
      <c r="B2" s="10"/>
      <c r="C2" s="10"/>
      <c r="D2" s="10"/>
    </row>
    <row r="3" spans="1:4" x14ac:dyDescent="0.25">
      <c r="A3" s="11" t="s">
        <v>68</v>
      </c>
      <c r="B3" s="11"/>
      <c r="C3" s="11"/>
      <c r="D3" s="11"/>
    </row>
    <row r="4" spans="1:4" ht="15" customHeight="1" x14ac:dyDescent="0.25">
      <c r="A4" s="22" t="s">
        <v>55</v>
      </c>
      <c r="B4" s="36"/>
      <c r="C4" s="36"/>
      <c r="D4" s="36"/>
    </row>
    <row r="5" spans="1:4" ht="34.5" customHeight="1" x14ac:dyDescent="0.25">
      <c r="A5" s="37" t="s">
        <v>56</v>
      </c>
      <c r="B5" s="37" t="s">
        <v>116</v>
      </c>
      <c r="C5" s="37" t="s">
        <v>58</v>
      </c>
      <c r="D5" s="37" t="s">
        <v>59</v>
      </c>
    </row>
    <row r="6" spans="1:4" x14ac:dyDescent="0.25">
      <c r="A6" s="23">
        <v>1</v>
      </c>
      <c r="B6" s="13">
        <v>2</v>
      </c>
      <c r="C6" s="12">
        <v>3</v>
      </c>
      <c r="D6" s="12">
        <v>4</v>
      </c>
    </row>
    <row r="7" spans="1:4" x14ac:dyDescent="0.25">
      <c r="A7" s="24"/>
      <c r="B7" s="24"/>
      <c r="C7" s="24"/>
      <c r="D7" s="24"/>
    </row>
    <row r="8" spans="1:4" x14ac:dyDescent="0.25">
      <c r="A8" s="26" t="s">
        <v>60</v>
      </c>
      <c r="B8" s="27"/>
      <c r="C8" s="27"/>
      <c r="D8" s="27"/>
    </row>
    <row r="9" spans="1:4" ht="24" x14ac:dyDescent="0.25">
      <c r="A9" s="28" t="s">
        <v>61</v>
      </c>
      <c r="B9" s="14">
        <v>1</v>
      </c>
      <c r="C9" s="15">
        <f>C10+C11+C12</f>
        <v>3738694683</v>
      </c>
      <c r="D9" s="15">
        <f>D10+D11+D12</f>
        <v>2772746813</v>
      </c>
    </row>
    <row r="10" spans="1:4" ht="15" customHeight="1" x14ac:dyDescent="0.25">
      <c r="A10" s="29" t="s">
        <v>62</v>
      </c>
      <c r="B10" s="16">
        <v>2</v>
      </c>
      <c r="C10" s="17">
        <v>475613032</v>
      </c>
      <c r="D10" s="17">
        <v>961912026</v>
      </c>
    </row>
    <row r="11" spans="1:4" ht="15" customHeight="1" x14ac:dyDescent="0.25">
      <c r="A11" s="29" t="s">
        <v>63</v>
      </c>
      <c r="B11" s="16">
        <v>3</v>
      </c>
      <c r="C11" s="17">
        <v>2469141407</v>
      </c>
      <c r="D11" s="17">
        <v>1014563142</v>
      </c>
    </row>
    <row r="12" spans="1:4" ht="15" customHeight="1" x14ac:dyDescent="0.25">
      <c r="A12" s="30" t="s">
        <v>69</v>
      </c>
      <c r="B12" s="16">
        <v>4</v>
      </c>
      <c r="C12" s="17">
        <v>793940244</v>
      </c>
      <c r="D12" s="17">
        <v>796271645</v>
      </c>
    </row>
    <row r="13" spans="1:4" ht="15" customHeight="1" x14ac:dyDescent="0.25">
      <c r="A13" s="31" t="s">
        <v>70</v>
      </c>
      <c r="B13" s="14">
        <v>5</v>
      </c>
      <c r="C13" s="18">
        <f>C14+C15+C16+C17</f>
        <v>649215941</v>
      </c>
      <c r="D13" s="18">
        <f>D14+D15+D16+D17</f>
        <v>612871552</v>
      </c>
    </row>
    <row r="14" spans="1:4" ht="15" customHeight="1" x14ac:dyDescent="0.25">
      <c r="A14" s="29" t="s">
        <v>71</v>
      </c>
      <c r="B14" s="16">
        <v>6</v>
      </c>
      <c r="C14" s="17">
        <v>479860</v>
      </c>
      <c r="D14" s="17">
        <v>852203</v>
      </c>
    </row>
    <row r="15" spans="1:4" ht="15" customHeight="1" x14ac:dyDescent="0.25">
      <c r="A15" s="29" t="s">
        <v>72</v>
      </c>
      <c r="B15" s="16">
        <v>7</v>
      </c>
      <c r="C15" s="17">
        <v>132682086</v>
      </c>
      <c r="D15" s="17">
        <v>96079539</v>
      </c>
    </row>
    <row r="16" spans="1:4" ht="15" customHeight="1" x14ac:dyDescent="0.25">
      <c r="A16" s="29" t="s">
        <v>73</v>
      </c>
      <c r="B16" s="16">
        <v>8</v>
      </c>
      <c r="C16" s="17">
        <v>516053995</v>
      </c>
      <c r="D16" s="17">
        <v>515939810</v>
      </c>
    </row>
    <row r="17" spans="1:4" ht="15" customHeight="1" x14ac:dyDescent="0.25">
      <c r="A17" s="29" t="s">
        <v>74</v>
      </c>
      <c r="B17" s="16">
        <v>9</v>
      </c>
      <c r="C17" s="17">
        <v>0</v>
      </c>
      <c r="D17" s="17">
        <v>0</v>
      </c>
    </row>
    <row r="18" spans="1:4" ht="24" x14ac:dyDescent="0.25">
      <c r="A18" s="31" t="s">
        <v>75</v>
      </c>
      <c r="B18" s="14">
        <v>10</v>
      </c>
      <c r="C18" s="18">
        <f>C19+C20+C21</f>
        <v>1676288</v>
      </c>
      <c r="D18" s="18">
        <f>D19+D20+D21</f>
        <v>21199086</v>
      </c>
    </row>
    <row r="19" spans="1:4" ht="15" customHeight="1" x14ac:dyDescent="0.25">
      <c r="A19" s="29" t="s">
        <v>72</v>
      </c>
      <c r="B19" s="16">
        <v>11</v>
      </c>
      <c r="C19" s="17">
        <v>0</v>
      </c>
      <c r="D19" s="17">
        <v>0</v>
      </c>
    </row>
    <row r="20" spans="1:4" ht="15" customHeight="1" x14ac:dyDescent="0.25">
      <c r="A20" s="29" t="s">
        <v>73</v>
      </c>
      <c r="B20" s="16">
        <v>12</v>
      </c>
      <c r="C20" s="17">
        <v>0</v>
      </c>
      <c r="D20" s="17">
        <v>0</v>
      </c>
    </row>
    <row r="21" spans="1:4" ht="15" customHeight="1" x14ac:dyDescent="0.25">
      <c r="A21" s="29" t="s">
        <v>74</v>
      </c>
      <c r="B21" s="16">
        <v>13</v>
      </c>
      <c r="C21" s="17">
        <v>1676288</v>
      </c>
      <c r="D21" s="17">
        <v>21199086</v>
      </c>
    </row>
    <row r="22" spans="1:4" ht="15" customHeight="1" x14ac:dyDescent="0.25">
      <c r="A22" s="31" t="s">
        <v>76</v>
      </c>
      <c r="B22" s="14">
        <v>14</v>
      </c>
      <c r="C22" s="18">
        <f>C23+C24</f>
        <v>0</v>
      </c>
      <c r="D22" s="18">
        <f>D23+D24</f>
        <v>0</v>
      </c>
    </row>
    <row r="23" spans="1:4" ht="15" customHeight="1" x14ac:dyDescent="0.25">
      <c r="A23" s="29" t="s">
        <v>73</v>
      </c>
      <c r="B23" s="16">
        <v>15</v>
      </c>
      <c r="C23" s="17">
        <v>0</v>
      </c>
      <c r="D23" s="17">
        <v>0</v>
      </c>
    </row>
    <row r="24" spans="1:4" ht="15" customHeight="1" x14ac:dyDescent="0.25">
      <c r="A24" s="29" t="s">
        <v>74</v>
      </c>
      <c r="B24" s="16">
        <v>16</v>
      </c>
      <c r="C24" s="17">
        <v>0</v>
      </c>
      <c r="D24" s="17">
        <v>0</v>
      </c>
    </row>
    <row r="25" spans="1:4" ht="24" x14ac:dyDescent="0.25">
      <c r="A25" s="31" t="s">
        <v>77</v>
      </c>
      <c r="B25" s="14">
        <v>17</v>
      </c>
      <c r="C25" s="18">
        <f>C26+C27+C28</f>
        <v>3342777926</v>
      </c>
      <c r="D25" s="18">
        <f>D26+D27+D28</f>
        <v>4640197866</v>
      </c>
    </row>
    <row r="26" spans="1:4" ht="15" customHeight="1" x14ac:dyDescent="0.25">
      <c r="A26" s="29" t="s">
        <v>72</v>
      </c>
      <c r="B26" s="16">
        <v>18</v>
      </c>
      <c r="C26" s="17">
        <v>17699255</v>
      </c>
      <c r="D26" s="17">
        <v>57269384</v>
      </c>
    </row>
    <row r="27" spans="1:4" ht="15" customHeight="1" x14ac:dyDescent="0.25">
      <c r="A27" s="29" t="s">
        <v>73</v>
      </c>
      <c r="B27" s="16">
        <v>19</v>
      </c>
      <c r="C27" s="17">
        <v>3325078671</v>
      </c>
      <c r="D27" s="17">
        <v>4582928482</v>
      </c>
    </row>
    <row r="28" spans="1:4" ht="15" customHeight="1" x14ac:dyDescent="0.25">
      <c r="A28" s="29" t="s">
        <v>74</v>
      </c>
      <c r="B28" s="16">
        <v>20</v>
      </c>
      <c r="C28" s="17">
        <v>0</v>
      </c>
      <c r="D28" s="17">
        <v>0</v>
      </c>
    </row>
    <row r="29" spans="1:4" ht="15" customHeight="1" x14ac:dyDescent="0.25">
      <c r="A29" s="31" t="s">
        <v>78</v>
      </c>
      <c r="B29" s="14">
        <v>21</v>
      </c>
      <c r="C29" s="18">
        <f>C30+C31</f>
        <v>12950774595</v>
      </c>
      <c r="D29" s="18">
        <f>D30+D31</f>
        <v>15217710292</v>
      </c>
    </row>
    <row r="30" spans="1:4" ht="15" customHeight="1" x14ac:dyDescent="0.25">
      <c r="A30" s="29" t="s">
        <v>73</v>
      </c>
      <c r="B30" s="16">
        <v>22</v>
      </c>
      <c r="C30" s="17">
        <v>75259611</v>
      </c>
      <c r="D30" s="17">
        <v>4305695</v>
      </c>
    </row>
    <row r="31" spans="1:4" ht="15" customHeight="1" x14ac:dyDescent="0.25">
      <c r="A31" s="29" t="s">
        <v>74</v>
      </c>
      <c r="B31" s="16">
        <v>23</v>
      </c>
      <c r="C31" s="17">
        <v>12875514984</v>
      </c>
      <c r="D31" s="17">
        <v>15213404597</v>
      </c>
    </row>
    <row r="32" spans="1:4" ht="15" customHeight="1" x14ac:dyDescent="0.25">
      <c r="A32" s="29" t="s">
        <v>79</v>
      </c>
      <c r="B32" s="16">
        <v>24</v>
      </c>
      <c r="C32" s="17">
        <v>0</v>
      </c>
      <c r="D32" s="17">
        <v>0</v>
      </c>
    </row>
    <row r="33" spans="1:4" ht="24" x14ac:dyDescent="0.25">
      <c r="A33" s="29" t="s">
        <v>80</v>
      </c>
      <c r="B33" s="16">
        <v>25</v>
      </c>
      <c r="C33" s="17">
        <v>0</v>
      </c>
      <c r="D33" s="17">
        <v>0</v>
      </c>
    </row>
    <row r="34" spans="1:4" ht="15" customHeight="1" x14ac:dyDescent="0.25">
      <c r="A34" s="29" t="s">
        <v>81</v>
      </c>
      <c r="B34" s="16">
        <v>26</v>
      </c>
      <c r="C34" s="17">
        <v>166755000</v>
      </c>
      <c r="D34" s="17">
        <v>5490000</v>
      </c>
    </row>
    <row r="35" spans="1:4" ht="15" customHeight="1" x14ac:dyDescent="0.25">
      <c r="A35" s="29" t="s">
        <v>82</v>
      </c>
      <c r="B35" s="16">
        <v>27</v>
      </c>
      <c r="C35" s="17">
        <v>137734108</v>
      </c>
      <c r="D35" s="17">
        <v>320086063</v>
      </c>
    </row>
    <row r="36" spans="1:4" ht="15" customHeight="1" x14ac:dyDescent="0.25">
      <c r="A36" s="29" t="s">
        <v>83</v>
      </c>
      <c r="B36" s="16">
        <v>28</v>
      </c>
      <c r="C36" s="17">
        <v>112881244</v>
      </c>
      <c r="D36" s="17">
        <v>109095746</v>
      </c>
    </row>
    <row r="37" spans="1:4" ht="15" customHeight="1" x14ac:dyDescent="0.25">
      <c r="A37" s="29" t="s">
        <v>84</v>
      </c>
      <c r="B37" s="16">
        <v>29</v>
      </c>
      <c r="C37" s="17">
        <v>22742269</v>
      </c>
      <c r="D37" s="17">
        <v>76401435</v>
      </c>
    </row>
    <row r="38" spans="1:4" ht="15" customHeight="1" x14ac:dyDescent="0.25">
      <c r="A38" s="29" t="s">
        <v>85</v>
      </c>
      <c r="B38" s="16">
        <v>30</v>
      </c>
      <c r="C38" s="17">
        <v>64648565</v>
      </c>
      <c r="D38" s="17">
        <v>43942173</v>
      </c>
    </row>
    <row r="39" spans="1:4" ht="15" customHeight="1" x14ac:dyDescent="0.25">
      <c r="A39" s="29" t="s">
        <v>86</v>
      </c>
      <c r="B39" s="16">
        <v>31</v>
      </c>
      <c r="C39" s="17">
        <v>66906127</v>
      </c>
      <c r="D39" s="17">
        <v>20000000</v>
      </c>
    </row>
    <row r="40" spans="1:4" ht="15" customHeight="1" x14ac:dyDescent="0.25">
      <c r="A40" s="32" t="s">
        <v>65</v>
      </c>
      <c r="B40" s="14">
        <v>32</v>
      </c>
      <c r="C40" s="15">
        <f>C9+C13+C18+C22+C25+C29+C32+C33+C34+C35+C36+C37+C38+C39</f>
        <v>21254806746</v>
      </c>
      <c r="D40" s="15">
        <f>D9+D13+D18+D22+D25+D29+D32+D33+D34+D35+D36+D37+D38+D39</f>
        <v>23839741026</v>
      </c>
    </row>
    <row r="41" spans="1:4" x14ac:dyDescent="0.25">
      <c r="A41" s="26" t="s">
        <v>87</v>
      </c>
      <c r="B41" s="27"/>
      <c r="C41" s="27"/>
      <c r="D41" s="27"/>
    </row>
    <row r="42" spans="1:4" ht="15" customHeight="1" x14ac:dyDescent="0.25">
      <c r="A42" s="32" t="s">
        <v>88</v>
      </c>
      <c r="B42" s="14">
        <v>33</v>
      </c>
      <c r="C42" s="15">
        <f>C43+C44+C45+C46+C47</f>
        <v>445274</v>
      </c>
      <c r="D42" s="15">
        <f>D43+D44+D45+D46+D47</f>
        <v>863025</v>
      </c>
    </row>
    <row r="43" spans="1:4" ht="15" customHeight="1" x14ac:dyDescent="0.25">
      <c r="A43" s="29" t="s">
        <v>71</v>
      </c>
      <c r="B43" s="16">
        <v>34</v>
      </c>
      <c r="C43" s="17">
        <v>445274</v>
      </c>
      <c r="D43" s="17">
        <v>863025</v>
      </c>
    </row>
    <row r="44" spans="1:4" ht="15" customHeight="1" x14ac:dyDescent="0.25">
      <c r="A44" s="29" t="s">
        <v>93</v>
      </c>
      <c r="B44" s="16">
        <v>35</v>
      </c>
      <c r="C44" s="17">
        <v>0</v>
      </c>
      <c r="D44" s="17">
        <v>0</v>
      </c>
    </row>
    <row r="45" spans="1:4" ht="15" customHeight="1" x14ac:dyDescent="0.25">
      <c r="A45" s="29" t="s">
        <v>94</v>
      </c>
      <c r="B45" s="16">
        <v>36</v>
      </c>
      <c r="C45" s="17">
        <v>0</v>
      </c>
      <c r="D45" s="17">
        <v>0</v>
      </c>
    </row>
    <row r="46" spans="1:4" ht="15" customHeight="1" x14ac:dyDescent="0.25">
      <c r="A46" s="29" t="s">
        <v>95</v>
      </c>
      <c r="B46" s="16">
        <v>37</v>
      </c>
      <c r="C46" s="17">
        <v>0</v>
      </c>
      <c r="D46" s="17">
        <v>0</v>
      </c>
    </row>
    <row r="47" spans="1:4" ht="15" customHeight="1" x14ac:dyDescent="0.25">
      <c r="A47" s="29" t="s">
        <v>96</v>
      </c>
      <c r="B47" s="16">
        <v>38</v>
      </c>
      <c r="C47" s="17">
        <v>0</v>
      </c>
      <c r="D47" s="17">
        <v>0</v>
      </c>
    </row>
    <row r="48" spans="1:4" ht="24" x14ac:dyDescent="0.25">
      <c r="A48" s="32" t="s">
        <v>97</v>
      </c>
      <c r="B48" s="14">
        <v>39</v>
      </c>
      <c r="C48" s="15">
        <f>C49+C50+C51</f>
        <v>0</v>
      </c>
      <c r="D48" s="15">
        <f>D49+D50+D51</f>
        <v>0</v>
      </c>
    </row>
    <row r="49" spans="1:4" ht="15" customHeight="1" x14ac:dyDescent="0.25">
      <c r="A49" s="29" t="s">
        <v>94</v>
      </c>
      <c r="B49" s="16">
        <v>40</v>
      </c>
      <c r="C49" s="17">
        <v>0</v>
      </c>
      <c r="D49" s="17">
        <v>0</v>
      </c>
    </row>
    <row r="50" spans="1:4" ht="15" customHeight="1" x14ac:dyDescent="0.25">
      <c r="A50" s="29" t="s">
        <v>95</v>
      </c>
      <c r="B50" s="16">
        <v>41</v>
      </c>
      <c r="C50" s="17">
        <v>0</v>
      </c>
      <c r="D50" s="17">
        <v>0</v>
      </c>
    </row>
    <row r="51" spans="1:4" ht="15" customHeight="1" x14ac:dyDescent="0.25">
      <c r="A51" s="29" t="s">
        <v>96</v>
      </c>
      <c r="B51" s="16">
        <v>42</v>
      </c>
      <c r="C51" s="17">
        <v>0</v>
      </c>
      <c r="D51" s="17">
        <v>0</v>
      </c>
    </row>
    <row r="52" spans="1:4" ht="15" customHeight="1" x14ac:dyDescent="0.25">
      <c r="A52" s="32" t="s">
        <v>98</v>
      </c>
      <c r="B52" s="14">
        <v>43</v>
      </c>
      <c r="C52" s="15">
        <f>C53+C54+C55</f>
        <v>19005058008</v>
      </c>
      <c r="D52" s="15">
        <f>D53+D54+D55</f>
        <v>21056875186</v>
      </c>
    </row>
    <row r="53" spans="1:4" ht="15" customHeight="1" x14ac:dyDescent="0.25">
      <c r="A53" s="29" t="s">
        <v>94</v>
      </c>
      <c r="B53" s="16">
        <v>44</v>
      </c>
      <c r="C53" s="17">
        <v>18997667591</v>
      </c>
      <c r="D53" s="17">
        <v>20944398925</v>
      </c>
    </row>
    <row r="54" spans="1:4" ht="15" customHeight="1" x14ac:dyDescent="0.25">
      <c r="A54" s="29" t="s">
        <v>95</v>
      </c>
      <c r="B54" s="16">
        <v>45</v>
      </c>
      <c r="C54" s="17">
        <v>0</v>
      </c>
      <c r="D54" s="17">
        <v>0</v>
      </c>
    </row>
    <row r="55" spans="1:4" ht="15" customHeight="1" x14ac:dyDescent="0.25">
      <c r="A55" s="29" t="s">
        <v>96</v>
      </c>
      <c r="B55" s="16">
        <v>46</v>
      </c>
      <c r="C55" s="17">
        <v>7390417</v>
      </c>
      <c r="D55" s="17">
        <v>112476261</v>
      </c>
    </row>
    <row r="56" spans="1:4" ht="15" customHeight="1" x14ac:dyDescent="0.25">
      <c r="A56" s="29" t="s">
        <v>79</v>
      </c>
      <c r="B56" s="16">
        <v>47</v>
      </c>
      <c r="C56" s="17">
        <v>0</v>
      </c>
      <c r="D56" s="17">
        <v>0</v>
      </c>
    </row>
    <row r="57" spans="1:4" ht="24" x14ac:dyDescent="0.25">
      <c r="A57" s="33" t="s">
        <v>80</v>
      </c>
      <c r="B57" s="16">
        <v>48</v>
      </c>
      <c r="C57" s="17">
        <v>0</v>
      </c>
      <c r="D57" s="17">
        <v>0</v>
      </c>
    </row>
    <row r="58" spans="1:4" ht="15" customHeight="1" x14ac:dyDescent="0.25">
      <c r="A58" s="33" t="s">
        <v>99</v>
      </c>
      <c r="B58" s="16">
        <v>49</v>
      </c>
      <c r="C58" s="17">
        <v>84909385</v>
      </c>
      <c r="D58" s="17">
        <v>196063323</v>
      </c>
    </row>
    <row r="59" spans="1:4" ht="15" customHeight="1" x14ac:dyDescent="0.25">
      <c r="A59" s="33" t="s">
        <v>100</v>
      </c>
      <c r="B59" s="16">
        <v>50</v>
      </c>
      <c r="C59" s="17">
        <v>23088365</v>
      </c>
      <c r="D59" s="17">
        <v>72483751</v>
      </c>
    </row>
    <row r="60" spans="1:4" ht="15" customHeight="1" x14ac:dyDescent="0.25">
      <c r="A60" s="33" t="s">
        <v>101</v>
      </c>
      <c r="B60" s="16">
        <v>51</v>
      </c>
      <c r="C60" s="17">
        <v>0</v>
      </c>
      <c r="D60" s="17">
        <v>0</v>
      </c>
    </row>
    <row r="61" spans="1:4" ht="15" customHeight="1" x14ac:dyDescent="0.25">
      <c r="A61" s="33" t="s">
        <v>102</v>
      </c>
      <c r="B61" s="16">
        <v>52</v>
      </c>
      <c r="C61" s="17">
        <v>138804902</v>
      </c>
      <c r="D61" s="17">
        <v>148186715</v>
      </c>
    </row>
    <row r="62" spans="1:4" ht="15" customHeight="1" x14ac:dyDescent="0.25">
      <c r="A62" s="33" t="s">
        <v>103</v>
      </c>
      <c r="B62" s="16">
        <v>53</v>
      </c>
      <c r="C62" s="17">
        <v>0</v>
      </c>
      <c r="D62" s="17">
        <v>0</v>
      </c>
    </row>
    <row r="63" spans="1:4" ht="15" customHeight="1" x14ac:dyDescent="0.25">
      <c r="A63" s="32" t="s">
        <v>89</v>
      </c>
      <c r="B63" s="14">
        <v>54</v>
      </c>
      <c r="C63" s="15">
        <f>C42+C48+C52+C56+C57+C58+C59+C60+C61+C62</f>
        <v>19252305934</v>
      </c>
      <c r="D63" s="15">
        <f>D42+D48+D52+D56+D57+D58+D59+D60+D61+D62</f>
        <v>21474472000</v>
      </c>
    </row>
    <row r="64" spans="1:4" x14ac:dyDescent="0.25">
      <c r="A64" s="34" t="s">
        <v>90</v>
      </c>
      <c r="B64" s="35"/>
      <c r="C64" s="35"/>
      <c r="D64" s="35"/>
    </row>
    <row r="65" spans="1:4" ht="15" customHeight="1" x14ac:dyDescent="0.25">
      <c r="A65" s="29" t="s">
        <v>104</v>
      </c>
      <c r="B65" s="16">
        <v>55</v>
      </c>
      <c r="C65" s="17">
        <v>1214775000</v>
      </c>
      <c r="D65" s="17">
        <v>1214775000</v>
      </c>
    </row>
    <row r="66" spans="1:4" ht="15" customHeight="1" x14ac:dyDescent="0.25">
      <c r="A66" s="29" t="s">
        <v>105</v>
      </c>
      <c r="B66" s="16">
        <v>56</v>
      </c>
      <c r="C66" s="17">
        <v>0</v>
      </c>
      <c r="D66" s="17">
        <v>0</v>
      </c>
    </row>
    <row r="67" spans="1:4" ht="15" customHeight="1" x14ac:dyDescent="0.25">
      <c r="A67" s="29" t="s">
        <v>106</v>
      </c>
      <c r="B67" s="16">
        <v>57</v>
      </c>
      <c r="C67" s="17">
        <v>0</v>
      </c>
      <c r="D67" s="17">
        <v>0</v>
      </c>
    </row>
    <row r="68" spans="1:4" ht="15" customHeight="1" x14ac:dyDescent="0.25">
      <c r="A68" s="29" t="s">
        <v>107</v>
      </c>
      <c r="B68" s="16">
        <v>58</v>
      </c>
      <c r="C68" s="17">
        <v>0</v>
      </c>
      <c r="D68" s="17">
        <v>0</v>
      </c>
    </row>
    <row r="69" spans="1:4" ht="15" customHeight="1" x14ac:dyDescent="0.25">
      <c r="A69" s="29" t="s">
        <v>108</v>
      </c>
      <c r="B69" s="16">
        <v>59</v>
      </c>
      <c r="C69" s="17">
        <v>97622566</v>
      </c>
      <c r="D69" s="17">
        <v>319405173</v>
      </c>
    </row>
    <row r="70" spans="1:4" ht="15" customHeight="1" x14ac:dyDescent="0.25">
      <c r="A70" s="29" t="s">
        <v>109</v>
      </c>
      <c r="B70" s="16">
        <v>60</v>
      </c>
      <c r="C70" s="17">
        <v>132457010</v>
      </c>
      <c r="D70" s="17">
        <v>153174469</v>
      </c>
    </row>
    <row r="71" spans="1:4" ht="15" customHeight="1" x14ac:dyDescent="0.25">
      <c r="A71" s="29" t="s">
        <v>110</v>
      </c>
      <c r="B71" s="16">
        <v>61</v>
      </c>
      <c r="C71" s="17">
        <v>0</v>
      </c>
      <c r="D71" s="17">
        <v>0</v>
      </c>
    </row>
    <row r="72" spans="1:4" ht="15" customHeight="1" x14ac:dyDescent="0.25">
      <c r="A72" s="29" t="s">
        <v>111</v>
      </c>
      <c r="B72" s="16">
        <v>62</v>
      </c>
      <c r="C72" s="17">
        <v>406265672</v>
      </c>
      <c r="D72" s="17">
        <v>539561769</v>
      </c>
    </row>
    <row r="73" spans="1:4" ht="15" customHeight="1" x14ac:dyDescent="0.25">
      <c r="A73" s="29" t="s">
        <v>112</v>
      </c>
      <c r="B73" s="16">
        <v>63</v>
      </c>
      <c r="C73" s="17">
        <v>-477000</v>
      </c>
      <c r="D73" s="17">
        <v>-477000</v>
      </c>
    </row>
    <row r="74" spans="1:4" ht="15" customHeight="1" x14ac:dyDescent="0.25">
      <c r="A74" s="29" t="s">
        <v>113</v>
      </c>
      <c r="B74" s="16">
        <v>64</v>
      </c>
      <c r="C74" s="17">
        <v>151857564</v>
      </c>
      <c r="D74" s="17">
        <v>138829614</v>
      </c>
    </row>
    <row r="75" spans="1:4" ht="15" customHeight="1" x14ac:dyDescent="0.25">
      <c r="A75" s="29" t="s">
        <v>114</v>
      </c>
      <c r="B75" s="16">
        <v>65</v>
      </c>
      <c r="C75" s="17">
        <v>0</v>
      </c>
      <c r="D75" s="17">
        <v>0</v>
      </c>
    </row>
    <row r="76" spans="1:4" ht="15" customHeight="1" x14ac:dyDescent="0.25">
      <c r="A76" s="29" t="s">
        <v>115</v>
      </c>
      <c r="B76" s="16">
        <v>66</v>
      </c>
      <c r="C76" s="17">
        <v>0</v>
      </c>
      <c r="D76" s="17">
        <v>0</v>
      </c>
    </row>
    <row r="77" spans="1:4" ht="15" customHeight="1" x14ac:dyDescent="0.25">
      <c r="A77" s="32" t="s">
        <v>91</v>
      </c>
      <c r="B77" s="14">
        <v>67</v>
      </c>
      <c r="C77" s="15">
        <f>C65+C66+C67+C68+C69+C70+C71+C72+C73+C74+C75+C76</f>
        <v>2002500812</v>
      </c>
      <c r="D77" s="15">
        <f>D65+D66+D67+D68+D69+D70+D71+D72+D73+D74+D75+D76</f>
        <v>2365269025</v>
      </c>
    </row>
    <row r="78" spans="1:4" ht="15" customHeight="1" x14ac:dyDescent="0.25">
      <c r="A78" s="32" t="s">
        <v>92</v>
      </c>
      <c r="B78" s="14">
        <v>68</v>
      </c>
      <c r="C78" s="15">
        <f>C63+C77</f>
        <v>21254806746</v>
      </c>
      <c r="D78" s="15">
        <f>D63+D77</f>
        <v>23839741025</v>
      </c>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formula1>0</formula1>
    </dataValidation>
    <dataValidation type="whole" operator="notEqual" allowBlank="1" showInputMessage="1" showErrorMessage="1" errorTitle="Nedopušten upis" error="Dopušten je upis samo cjelobrojnih vrijednosti." sqref="C66:D67 C70:D78">
      <formula1>9999999999</formula1>
    </dataValidation>
    <dataValidation type="whole" operator="notEqual" allowBlank="1" showInputMessage="1" showErrorMessage="1" errorTitle="Nedopušten unos" error="Dopušten je unos samo cjelobrojnih (pozitivnih ili negativnih) vrijednosti ili nule." sqref="C69:D69">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view="pageBreakPreview" zoomScaleNormal="100" zoomScaleSheetLayoutView="100" workbookViewId="0">
      <selection activeCell="J27" sqref="J27"/>
    </sheetView>
  </sheetViews>
  <sheetFormatPr defaultRowHeight="15" x14ac:dyDescent="0.25"/>
  <cols>
    <col min="1" max="1" width="98.7109375" style="47" customWidth="1"/>
    <col min="2" max="2" width="9.140625" style="47"/>
    <col min="3" max="6" width="12.140625" style="39" customWidth="1"/>
  </cols>
  <sheetData>
    <row r="1" spans="1:6" ht="15" customHeight="1" x14ac:dyDescent="0.25">
      <c r="A1" s="48" t="s">
        <v>117</v>
      </c>
      <c r="B1" s="20"/>
      <c r="C1" s="20"/>
    </row>
    <row r="2" spans="1:6" ht="15" customHeight="1" x14ac:dyDescent="0.25">
      <c r="A2" s="49" t="s">
        <v>118</v>
      </c>
      <c r="B2" s="21"/>
      <c r="C2" s="21"/>
    </row>
    <row r="3" spans="1:6" x14ac:dyDescent="0.25">
      <c r="A3" s="41" t="s">
        <v>68</v>
      </c>
      <c r="B3" s="41"/>
      <c r="C3" s="41"/>
      <c r="D3" s="41"/>
      <c r="E3" s="41"/>
      <c r="F3" s="41"/>
    </row>
    <row r="4" spans="1:6" ht="15" customHeight="1" x14ac:dyDescent="0.25">
      <c r="A4" s="53" t="s">
        <v>55</v>
      </c>
      <c r="B4" s="54"/>
      <c r="C4" s="54"/>
      <c r="D4" s="54"/>
      <c r="E4" s="54"/>
      <c r="F4" s="54"/>
    </row>
    <row r="5" spans="1:6" ht="22.5" customHeight="1" x14ac:dyDescent="0.25">
      <c r="A5" s="50" t="s">
        <v>56</v>
      </c>
      <c r="B5" s="56" t="s">
        <v>119</v>
      </c>
      <c r="C5" s="59" t="s">
        <v>120</v>
      </c>
      <c r="D5" s="60"/>
      <c r="E5" s="61" t="s">
        <v>121</v>
      </c>
      <c r="F5" s="62"/>
    </row>
    <row r="6" spans="1:6" x14ac:dyDescent="0.25">
      <c r="A6" s="51"/>
      <c r="B6" s="57" t="s">
        <v>57</v>
      </c>
      <c r="C6" s="58" t="s">
        <v>122</v>
      </c>
      <c r="D6" s="58" t="s">
        <v>123</v>
      </c>
      <c r="E6" s="58" t="s">
        <v>122</v>
      </c>
      <c r="F6" s="58" t="s">
        <v>123</v>
      </c>
    </row>
    <row r="7" spans="1:6" x14ac:dyDescent="0.25">
      <c r="A7" s="51">
        <v>1</v>
      </c>
      <c r="B7" s="43">
        <v>2</v>
      </c>
      <c r="C7" s="42">
        <v>3</v>
      </c>
      <c r="D7" s="42">
        <v>4</v>
      </c>
      <c r="E7" s="42">
        <v>5</v>
      </c>
      <c r="F7" s="42">
        <v>6</v>
      </c>
    </row>
    <row r="8" spans="1:6" ht="15" customHeight="1" x14ac:dyDescent="0.25">
      <c r="A8" s="29" t="s">
        <v>124</v>
      </c>
      <c r="B8" s="16">
        <v>1</v>
      </c>
      <c r="C8" s="44">
        <v>612186823.02999997</v>
      </c>
      <c r="D8" s="44">
        <v>147567314.47999999</v>
      </c>
      <c r="E8" s="44">
        <v>603977673</v>
      </c>
      <c r="F8" s="44">
        <v>154214054</v>
      </c>
    </row>
    <row r="9" spans="1:6" ht="15" customHeight="1" x14ac:dyDescent="0.25">
      <c r="A9" s="29" t="s">
        <v>125</v>
      </c>
      <c r="B9" s="16">
        <v>2</v>
      </c>
      <c r="C9" s="44">
        <v>97802469.099999994</v>
      </c>
      <c r="D9" s="44">
        <v>17065770</v>
      </c>
      <c r="E9" s="44">
        <v>68008691</v>
      </c>
      <c r="F9" s="44">
        <v>19495171</v>
      </c>
    </row>
    <row r="10" spans="1:6" ht="15" customHeight="1" x14ac:dyDescent="0.25">
      <c r="A10" s="29" t="s">
        <v>126</v>
      </c>
      <c r="B10" s="16">
        <v>3</v>
      </c>
      <c r="C10" s="44">
        <v>0</v>
      </c>
      <c r="D10" s="44">
        <v>0</v>
      </c>
      <c r="E10" s="44">
        <v>0</v>
      </c>
      <c r="F10" s="44">
        <v>0</v>
      </c>
    </row>
    <row r="11" spans="1:6" ht="15" customHeight="1" x14ac:dyDescent="0.25">
      <c r="A11" s="29" t="s">
        <v>127</v>
      </c>
      <c r="B11" s="16">
        <v>4</v>
      </c>
      <c r="C11" s="44">
        <v>982313.77</v>
      </c>
      <c r="D11" s="44">
        <v>18719.990000000002</v>
      </c>
      <c r="E11" s="44">
        <v>3645670</v>
      </c>
      <c r="F11" s="44">
        <v>23216</v>
      </c>
    </row>
    <row r="12" spans="1:6" ht="15" customHeight="1" x14ac:dyDescent="0.25">
      <c r="A12" s="29" t="s">
        <v>128</v>
      </c>
      <c r="B12" s="16">
        <v>5</v>
      </c>
      <c r="C12" s="44">
        <v>513500629.02999997</v>
      </c>
      <c r="D12" s="44">
        <v>118155327.95</v>
      </c>
      <c r="E12" s="44">
        <v>527494435</v>
      </c>
      <c r="F12" s="44">
        <v>119265559</v>
      </c>
    </row>
    <row r="13" spans="1:6" ht="15" customHeight="1" x14ac:dyDescent="0.25">
      <c r="A13" s="29" t="s">
        <v>129</v>
      </c>
      <c r="B13" s="16">
        <v>6</v>
      </c>
      <c r="C13" s="44">
        <v>321386032.69999999</v>
      </c>
      <c r="D13" s="44">
        <v>75132230.349999994</v>
      </c>
      <c r="E13" s="44">
        <v>327852440</v>
      </c>
      <c r="F13" s="44">
        <v>75488475</v>
      </c>
    </row>
    <row r="14" spans="1:6" ht="15" customHeight="1" x14ac:dyDescent="0.25">
      <c r="A14" s="29" t="s">
        <v>130</v>
      </c>
      <c r="B14" s="16">
        <v>7</v>
      </c>
      <c r="C14" s="44">
        <v>4637141.29</v>
      </c>
      <c r="D14" s="44">
        <v>4637141.29</v>
      </c>
      <c r="E14" s="44">
        <v>5158277</v>
      </c>
      <c r="F14" s="44">
        <v>1078594</v>
      </c>
    </row>
    <row r="15" spans="1:6" ht="15" customHeight="1" x14ac:dyDescent="0.25">
      <c r="A15" s="29" t="s">
        <v>131</v>
      </c>
      <c r="B15" s="16">
        <v>8</v>
      </c>
      <c r="C15" s="44">
        <v>43868945.420000002</v>
      </c>
      <c r="D15" s="44">
        <v>6879036.3200000003</v>
      </c>
      <c r="E15" s="44">
        <v>87516168</v>
      </c>
      <c r="F15" s="44">
        <v>10458710</v>
      </c>
    </row>
    <row r="16" spans="1:6" ht="15" customHeight="1" x14ac:dyDescent="0.25">
      <c r="A16" s="29" t="s">
        <v>132</v>
      </c>
      <c r="B16" s="16">
        <v>9</v>
      </c>
      <c r="C16" s="44">
        <v>0</v>
      </c>
      <c r="D16" s="44">
        <v>0</v>
      </c>
      <c r="E16" s="44">
        <v>813430</v>
      </c>
      <c r="F16" s="44">
        <v>811403</v>
      </c>
    </row>
    <row r="17" spans="1:6" ht="15" customHeight="1" x14ac:dyDescent="0.25">
      <c r="A17" s="29" t="s">
        <v>133</v>
      </c>
      <c r="B17" s="16">
        <v>10</v>
      </c>
      <c r="C17" s="44">
        <v>0</v>
      </c>
      <c r="D17" s="44">
        <v>0</v>
      </c>
      <c r="E17" s="44">
        <v>0</v>
      </c>
      <c r="F17" s="44">
        <v>0</v>
      </c>
    </row>
    <row r="18" spans="1:6" ht="15" customHeight="1" x14ac:dyDescent="0.25">
      <c r="A18" s="29" t="s">
        <v>134</v>
      </c>
      <c r="B18" s="16">
        <v>11</v>
      </c>
      <c r="C18" s="44">
        <v>0</v>
      </c>
      <c r="D18" s="44">
        <v>0</v>
      </c>
      <c r="E18" s="44">
        <v>0</v>
      </c>
      <c r="F18" s="44">
        <v>0</v>
      </c>
    </row>
    <row r="19" spans="1:6" ht="15" customHeight="1" x14ac:dyDescent="0.25">
      <c r="A19" s="29" t="s">
        <v>135</v>
      </c>
      <c r="B19" s="16">
        <v>12</v>
      </c>
      <c r="C19" s="44">
        <v>-3745367.75</v>
      </c>
      <c r="D19" s="44">
        <v>-2431118.15</v>
      </c>
      <c r="E19" s="44">
        <v>-3398215</v>
      </c>
      <c r="F19" s="44">
        <v>-607639</v>
      </c>
    </row>
    <row r="20" spans="1:6" ht="15" customHeight="1" x14ac:dyDescent="0.25">
      <c r="A20" s="29" t="s">
        <v>136</v>
      </c>
      <c r="B20" s="16">
        <v>13</v>
      </c>
      <c r="C20" s="44">
        <v>0</v>
      </c>
      <c r="D20" s="44">
        <v>0</v>
      </c>
      <c r="E20" s="44">
        <v>0</v>
      </c>
      <c r="F20" s="44">
        <v>0</v>
      </c>
    </row>
    <row r="21" spans="1:6" ht="15" customHeight="1" x14ac:dyDescent="0.25">
      <c r="A21" s="29" t="s">
        <v>137</v>
      </c>
      <c r="B21" s="16">
        <v>14</v>
      </c>
      <c r="C21" s="44">
        <v>7903684.4000000004</v>
      </c>
      <c r="D21" s="44">
        <v>2713453.43</v>
      </c>
      <c r="E21" s="44">
        <v>4500059</v>
      </c>
      <c r="F21" s="44">
        <v>1109378</v>
      </c>
    </row>
    <row r="22" spans="1:6" ht="15" customHeight="1" x14ac:dyDescent="0.25">
      <c r="A22" s="29" t="s">
        <v>138</v>
      </c>
      <c r="B22" s="16">
        <v>15</v>
      </c>
      <c r="C22" s="44">
        <v>43909669.539999999</v>
      </c>
      <c r="D22" s="44">
        <v>10271602.529999999</v>
      </c>
      <c r="E22" s="44">
        <v>43512701</v>
      </c>
      <c r="F22" s="44">
        <v>11744086</v>
      </c>
    </row>
    <row r="23" spans="1:6" ht="15" customHeight="1" x14ac:dyDescent="0.25">
      <c r="A23" s="32" t="s">
        <v>139</v>
      </c>
      <c r="B23" s="14">
        <v>16</v>
      </c>
      <c r="C23" s="45">
        <f>C8-C9-C10+C11+C12-C13+C14+C15+C16+C17+C18+C19+C20+C21-C22</f>
        <v>716235997.8499999</v>
      </c>
      <c r="D23" s="45">
        <f t="shared" ref="D23:F23" si="0">D8-D9-D10+D11+D12-D13+D14+D15+D16+D17+D18+D19+D20+D21-D22</f>
        <v>175070272.42999998</v>
      </c>
      <c r="E23" s="45">
        <f t="shared" si="0"/>
        <v>790333665</v>
      </c>
      <c r="F23" s="45">
        <f t="shared" si="0"/>
        <v>179625543</v>
      </c>
    </row>
    <row r="24" spans="1:6" ht="15" customHeight="1" x14ac:dyDescent="0.25">
      <c r="A24" s="29" t="s">
        <v>140</v>
      </c>
      <c r="B24" s="16">
        <v>17</v>
      </c>
      <c r="C24" s="44">
        <v>368284448.63999999</v>
      </c>
      <c r="D24" s="44">
        <v>99953540.530000001</v>
      </c>
      <c r="E24" s="44">
        <v>391518366</v>
      </c>
      <c r="F24" s="44">
        <v>102114372</v>
      </c>
    </row>
    <row r="25" spans="1:6" ht="15" customHeight="1" x14ac:dyDescent="0.25">
      <c r="A25" s="29" t="s">
        <v>141</v>
      </c>
      <c r="B25" s="16">
        <v>18</v>
      </c>
      <c r="C25" s="44">
        <v>45270614.979999997</v>
      </c>
      <c r="D25" s="44">
        <v>11316809.390000001</v>
      </c>
      <c r="E25" s="44">
        <v>75879820</v>
      </c>
      <c r="F25" s="44">
        <v>38564207</v>
      </c>
    </row>
    <row r="26" spans="1:6" ht="15" customHeight="1" x14ac:dyDescent="0.25">
      <c r="A26" s="29" t="s">
        <v>142</v>
      </c>
      <c r="B26" s="16">
        <v>19</v>
      </c>
      <c r="C26" s="44">
        <v>-2855440.16</v>
      </c>
      <c r="D26" s="44">
        <v>8133430.4900000002</v>
      </c>
      <c r="E26" s="44">
        <v>-15756307</v>
      </c>
      <c r="F26" s="44">
        <v>-2701140</v>
      </c>
    </row>
    <row r="27" spans="1:6" ht="15" customHeight="1" x14ac:dyDescent="0.25">
      <c r="A27" s="29" t="s">
        <v>143</v>
      </c>
      <c r="B27" s="16">
        <v>20</v>
      </c>
      <c r="C27" s="44">
        <v>-11403829.43</v>
      </c>
      <c r="D27" s="44">
        <v>901107.15</v>
      </c>
      <c r="E27" s="44">
        <v>64757476</v>
      </c>
      <c r="F27" s="44">
        <v>74602661</v>
      </c>
    </row>
    <row r="28" spans="1:6" ht="15" customHeight="1" x14ac:dyDescent="0.25">
      <c r="A28" s="29" t="s">
        <v>144</v>
      </c>
      <c r="B28" s="16">
        <v>21</v>
      </c>
      <c r="C28" s="44">
        <v>107328532.3</v>
      </c>
      <c r="D28" s="44">
        <v>22530677.75</v>
      </c>
      <c r="E28" s="44">
        <v>135818040</v>
      </c>
      <c r="F28" s="44">
        <v>56149366</v>
      </c>
    </row>
    <row r="29" spans="1:6" ht="15" customHeight="1" x14ac:dyDescent="0.25">
      <c r="A29" s="29" t="s">
        <v>145</v>
      </c>
      <c r="B29" s="16">
        <v>22</v>
      </c>
      <c r="C29" s="44">
        <v>0</v>
      </c>
      <c r="D29" s="44">
        <v>0</v>
      </c>
      <c r="E29" s="44">
        <v>0</v>
      </c>
      <c r="F29" s="44">
        <v>0</v>
      </c>
    </row>
    <row r="30" spans="1:6" ht="15" customHeight="1" x14ac:dyDescent="0.25">
      <c r="A30" s="29" t="s">
        <v>146</v>
      </c>
      <c r="B30" s="16">
        <v>23</v>
      </c>
      <c r="C30" s="44">
        <v>18591491.27</v>
      </c>
      <c r="D30" s="44">
        <v>14149752.189999999</v>
      </c>
      <c r="E30" s="44">
        <v>15879260</v>
      </c>
      <c r="F30" s="44">
        <v>15879260</v>
      </c>
    </row>
    <row r="31" spans="1:6" ht="15" customHeight="1" x14ac:dyDescent="0.25">
      <c r="A31" s="29" t="s">
        <v>147</v>
      </c>
      <c r="B31" s="16">
        <v>24</v>
      </c>
      <c r="C31" s="44">
        <v>0</v>
      </c>
      <c r="D31" s="44">
        <v>0</v>
      </c>
      <c r="E31" s="44">
        <v>0</v>
      </c>
      <c r="F31" s="44">
        <v>0</v>
      </c>
    </row>
    <row r="32" spans="1:6" ht="15" customHeight="1" x14ac:dyDescent="0.25">
      <c r="A32" s="29" t="s">
        <v>148</v>
      </c>
      <c r="B32" s="16">
        <v>25</v>
      </c>
      <c r="C32" s="44">
        <v>0</v>
      </c>
      <c r="D32" s="44">
        <v>0</v>
      </c>
      <c r="E32" s="44">
        <v>0</v>
      </c>
      <c r="F32" s="44">
        <v>0</v>
      </c>
    </row>
    <row r="33" spans="1:6" ht="15" customHeight="1" x14ac:dyDescent="0.25">
      <c r="A33" s="29" t="s">
        <v>149</v>
      </c>
      <c r="B33" s="16">
        <v>26</v>
      </c>
      <c r="C33" s="44">
        <v>0</v>
      </c>
      <c r="D33" s="44">
        <v>0</v>
      </c>
      <c r="E33" s="44">
        <v>0</v>
      </c>
      <c r="F33" s="44">
        <v>0</v>
      </c>
    </row>
    <row r="34" spans="1:6" ht="15" customHeight="1" x14ac:dyDescent="0.25">
      <c r="A34" s="31" t="s">
        <v>150</v>
      </c>
      <c r="B34" s="14">
        <v>27</v>
      </c>
      <c r="C34" s="45">
        <f>C23-C24-C25+C26-C27-C28-C29-C30+C31+C32+C33</f>
        <v>185309299.92999986</v>
      </c>
      <c r="D34" s="45">
        <f t="shared" ref="D34:F34" si="1">D23-D24-D25+D26-D27-D28-D29-D30+D31+D32+D33</f>
        <v>34351815.909999967</v>
      </c>
      <c r="E34" s="45">
        <f t="shared" si="1"/>
        <v>90724396</v>
      </c>
      <c r="F34" s="45">
        <f t="shared" si="1"/>
        <v>-110385463</v>
      </c>
    </row>
    <row r="35" spans="1:6" ht="15" customHeight="1" x14ac:dyDescent="0.25">
      <c r="A35" s="29" t="s">
        <v>151</v>
      </c>
      <c r="B35" s="16">
        <v>28</v>
      </c>
      <c r="C35" s="44">
        <v>33451735.77</v>
      </c>
      <c r="D35" s="44">
        <v>5865806.3899999997</v>
      </c>
      <c r="E35" s="44">
        <v>-48105218</v>
      </c>
      <c r="F35" s="44">
        <v>-78853399</v>
      </c>
    </row>
    <row r="36" spans="1:6" ht="15" customHeight="1" x14ac:dyDescent="0.25">
      <c r="A36" s="31" t="s">
        <v>152</v>
      </c>
      <c r="B36" s="14">
        <v>29</v>
      </c>
      <c r="C36" s="45">
        <f>C34-C35</f>
        <v>151857564.15999985</v>
      </c>
      <c r="D36" s="45">
        <f t="shared" ref="D36:F36" si="2">D34-D35</f>
        <v>28486009.519999966</v>
      </c>
      <c r="E36" s="45">
        <f t="shared" si="2"/>
        <v>138829614</v>
      </c>
      <c r="F36" s="45">
        <f t="shared" si="2"/>
        <v>-31532064</v>
      </c>
    </row>
    <row r="37" spans="1:6" ht="15" customHeight="1" x14ac:dyDescent="0.25">
      <c r="A37" s="31" t="s">
        <v>153</v>
      </c>
      <c r="B37" s="14">
        <v>30</v>
      </c>
      <c r="C37" s="45">
        <f>C38-C39</f>
        <v>0</v>
      </c>
      <c r="D37" s="45">
        <f t="shared" ref="D37:F37" si="3">D38-D39</f>
        <v>0</v>
      </c>
      <c r="E37" s="45">
        <f t="shared" si="3"/>
        <v>0</v>
      </c>
      <c r="F37" s="45">
        <f t="shared" si="3"/>
        <v>0</v>
      </c>
    </row>
    <row r="38" spans="1:6" ht="15" customHeight="1" x14ac:dyDescent="0.25">
      <c r="A38" s="29" t="s">
        <v>154</v>
      </c>
      <c r="B38" s="16">
        <v>31</v>
      </c>
      <c r="C38" s="44">
        <v>0</v>
      </c>
      <c r="D38" s="44">
        <v>0</v>
      </c>
      <c r="E38" s="44">
        <v>0</v>
      </c>
      <c r="F38" s="44">
        <v>0</v>
      </c>
    </row>
    <row r="39" spans="1:6" ht="15" customHeight="1" x14ac:dyDescent="0.25">
      <c r="A39" s="29" t="s">
        <v>155</v>
      </c>
      <c r="B39" s="16">
        <v>32</v>
      </c>
      <c r="C39" s="44">
        <v>0</v>
      </c>
      <c r="D39" s="44">
        <v>0</v>
      </c>
      <c r="E39" s="44">
        <v>0</v>
      </c>
      <c r="F39" s="44">
        <v>0</v>
      </c>
    </row>
    <row r="40" spans="1:6" ht="15" customHeight="1" x14ac:dyDescent="0.25">
      <c r="A40" s="31" t="s">
        <v>156</v>
      </c>
      <c r="B40" s="14">
        <v>33</v>
      </c>
      <c r="C40" s="45">
        <f>C36+C37</f>
        <v>151857564.15999985</v>
      </c>
      <c r="D40" s="45">
        <f>D36+D37</f>
        <v>28486009.519999966</v>
      </c>
      <c r="E40" s="45">
        <f>E36+E37</f>
        <v>138829614</v>
      </c>
      <c r="F40" s="45">
        <f>F36+F37</f>
        <v>-31532064</v>
      </c>
    </row>
    <row r="41" spans="1:6" ht="15" customHeight="1" x14ac:dyDescent="0.25">
      <c r="A41" s="29" t="s">
        <v>157</v>
      </c>
      <c r="B41" s="16">
        <v>34</v>
      </c>
      <c r="C41" s="44">
        <v>0</v>
      </c>
      <c r="D41" s="44">
        <v>0</v>
      </c>
      <c r="E41" s="44">
        <v>0</v>
      </c>
      <c r="F41" s="44">
        <v>0</v>
      </c>
    </row>
    <row r="42" spans="1:6" ht="15" customHeight="1" x14ac:dyDescent="0.25">
      <c r="A42" s="29" t="s">
        <v>158</v>
      </c>
      <c r="B42" s="16">
        <v>35</v>
      </c>
      <c r="C42" s="44">
        <v>151857564.15999985</v>
      </c>
      <c r="D42" s="44">
        <v>28486009.519999966</v>
      </c>
      <c r="E42" s="44">
        <v>138829614</v>
      </c>
      <c r="F42" s="44">
        <v>-31532064</v>
      </c>
    </row>
    <row r="43" spans="1:6" ht="15" customHeight="1" x14ac:dyDescent="0.25">
      <c r="A43" s="34" t="s">
        <v>159</v>
      </c>
      <c r="B43" s="52"/>
      <c r="C43" s="52"/>
      <c r="D43" s="52"/>
      <c r="E43" s="25"/>
      <c r="F43" s="25"/>
    </row>
    <row r="44" spans="1:6" ht="15" customHeight="1" x14ac:dyDescent="0.25">
      <c r="A44" s="32" t="s">
        <v>160</v>
      </c>
      <c r="B44" s="14">
        <v>36</v>
      </c>
      <c r="C44" s="45">
        <f>C40</f>
        <v>151857564.15999985</v>
      </c>
      <c r="D44" s="45">
        <f>D40</f>
        <v>28486009.519999966</v>
      </c>
      <c r="E44" s="45">
        <f>E40</f>
        <v>138829614</v>
      </c>
      <c r="F44" s="45">
        <f>F40</f>
        <v>-31532064</v>
      </c>
    </row>
    <row r="45" spans="1:6" ht="15" customHeight="1" x14ac:dyDescent="0.25">
      <c r="A45" s="32" t="s">
        <v>161</v>
      </c>
      <c r="B45" s="14">
        <v>37</v>
      </c>
      <c r="C45" s="46">
        <f>C46+C58</f>
        <v>97622566</v>
      </c>
      <c r="D45" s="46">
        <f>D46+D58</f>
        <v>2117765.84</v>
      </c>
      <c r="E45" s="46">
        <f>E46+E58</f>
        <v>222503363.28000003</v>
      </c>
      <c r="F45" s="46">
        <f>F46+F58</f>
        <v>-20558063.929999992</v>
      </c>
    </row>
    <row r="46" spans="1:6" ht="15" customHeight="1" x14ac:dyDescent="0.25">
      <c r="A46" s="32" t="s">
        <v>162</v>
      </c>
      <c r="B46" s="14">
        <v>38</v>
      </c>
      <c r="C46" s="46">
        <f>SUM(C47:C53)+C56+C57</f>
        <v>720788</v>
      </c>
      <c r="D46" s="46">
        <f>SUM(D47:D53)+D56+D57</f>
        <v>59646</v>
      </c>
      <c r="E46" s="46">
        <f>SUM(E47:E53)+E56+E57</f>
        <v>661142.46000000008</v>
      </c>
      <c r="F46" s="46">
        <f>SUM(F47:F53)+F56+F57</f>
        <v>59646</v>
      </c>
    </row>
    <row r="47" spans="1:6" ht="15" customHeight="1" x14ac:dyDescent="0.25">
      <c r="A47" s="29" t="s">
        <v>163</v>
      </c>
      <c r="B47" s="16">
        <v>39</v>
      </c>
      <c r="C47" s="44">
        <v>879010</v>
      </c>
      <c r="D47" s="44">
        <v>72739</v>
      </c>
      <c r="E47" s="44">
        <v>806271.29</v>
      </c>
      <c r="F47" s="44">
        <v>72739</v>
      </c>
    </row>
    <row r="48" spans="1:6" ht="15" customHeight="1" x14ac:dyDescent="0.25">
      <c r="A48" s="29" t="s">
        <v>83</v>
      </c>
      <c r="B48" s="16">
        <v>40</v>
      </c>
      <c r="C48" s="44">
        <v>0</v>
      </c>
      <c r="D48" s="44">
        <v>0</v>
      </c>
      <c r="E48" s="44">
        <v>0</v>
      </c>
      <c r="F48" s="44">
        <v>0</v>
      </c>
    </row>
    <row r="49" spans="1:6" ht="15" customHeight="1" x14ac:dyDescent="0.25">
      <c r="A49" s="29" t="s">
        <v>164</v>
      </c>
      <c r="B49" s="16">
        <v>41</v>
      </c>
      <c r="C49" s="44">
        <v>0</v>
      </c>
      <c r="D49" s="44">
        <v>0</v>
      </c>
      <c r="E49" s="44">
        <v>0</v>
      </c>
      <c r="F49" s="44">
        <v>0</v>
      </c>
    </row>
    <row r="50" spans="1:6" ht="15" customHeight="1" x14ac:dyDescent="0.25">
      <c r="A50" s="29" t="s">
        <v>86</v>
      </c>
      <c r="B50" s="16">
        <v>42</v>
      </c>
      <c r="C50" s="44">
        <v>0</v>
      </c>
      <c r="D50" s="44">
        <v>0</v>
      </c>
      <c r="E50" s="44">
        <v>0</v>
      </c>
      <c r="F50" s="44">
        <v>0</v>
      </c>
    </row>
    <row r="51" spans="1:6" ht="15" customHeight="1" x14ac:dyDescent="0.25">
      <c r="A51" s="29" t="s">
        <v>165</v>
      </c>
      <c r="B51" s="16">
        <v>43</v>
      </c>
      <c r="C51" s="44">
        <v>0</v>
      </c>
      <c r="D51" s="44">
        <v>0</v>
      </c>
      <c r="E51" s="44">
        <v>0</v>
      </c>
      <c r="F51" s="44">
        <v>0</v>
      </c>
    </row>
    <row r="52" spans="1:6" ht="15" customHeight="1" x14ac:dyDescent="0.25">
      <c r="A52" s="29" t="s">
        <v>166</v>
      </c>
      <c r="B52" s="16">
        <v>44</v>
      </c>
      <c r="C52" s="44">
        <v>0</v>
      </c>
      <c r="D52" s="44">
        <v>0</v>
      </c>
      <c r="E52" s="44">
        <v>0</v>
      </c>
      <c r="F52" s="44">
        <v>0</v>
      </c>
    </row>
    <row r="53" spans="1:6" ht="15" customHeight="1" x14ac:dyDescent="0.25">
      <c r="A53" s="29" t="s">
        <v>167</v>
      </c>
      <c r="B53" s="16">
        <v>45</v>
      </c>
      <c r="C53" s="44">
        <v>0</v>
      </c>
      <c r="D53" s="44">
        <v>0</v>
      </c>
      <c r="E53" s="44">
        <v>0</v>
      </c>
      <c r="F53" s="44">
        <v>0</v>
      </c>
    </row>
    <row r="54" spans="1:6" ht="15" customHeight="1" x14ac:dyDescent="0.25">
      <c r="A54" s="29" t="s">
        <v>168</v>
      </c>
      <c r="B54" s="16">
        <v>46</v>
      </c>
      <c r="C54" s="44">
        <v>0</v>
      </c>
      <c r="D54" s="44">
        <v>0</v>
      </c>
      <c r="E54" s="44">
        <v>0</v>
      </c>
      <c r="F54" s="44">
        <v>0</v>
      </c>
    </row>
    <row r="55" spans="1:6" ht="15" customHeight="1" x14ac:dyDescent="0.25">
      <c r="A55" s="29" t="s">
        <v>169</v>
      </c>
      <c r="B55" s="16">
        <v>47</v>
      </c>
      <c r="C55" s="44">
        <v>0</v>
      </c>
      <c r="D55" s="44">
        <v>0</v>
      </c>
      <c r="E55" s="44">
        <v>0</v>
      </c>
      <c r="F55" s="44">
        <v>0</v>
      </c>
    </row>
    <row r="56" spans="1:6" ht="15" customHeight="1" x14ac:dyDescent="0.25">
      <c r="A56" s="29" t="s">
        <v>170</v>
      </c>
      <c r="B56" s="16">
        <v>48</v>
      </c>
      <c r="C56" s="44">
        <v>0</v>
      </c>
      <c r="D56" s="44">
        <v>0</v>
      </c>
      <c r="E56" s="44">
        <v>0</v>
      </c>
      <c r="F56" s="44">
        <v>0</v>
      </c>
    </row>
    <row r="57" spans="1:6" ht="15" customHeight="1" x14ac:dyDescent="0.25">
      <c r="A57" s="29" t="s">
        <v>171</v>
      </c>
      <c r="B57" s="16">
        <v>49</v>
      </c>
      <c r="C57" s="44">
        <v>-158222</v>
      </c>
      <c r="D57" s="44">
        <v>-13093</v>
      </c>
      <c r="E57" s="44">
        <v>-145128.82999999999</v>
      </c>
      <c r="F57" s="44">
        <v>-13093</v>
      </c>
    </row>
    <row r="58" spans="1:6" ht="15" customHeight="1" x14ac:dyDescent="0.25">
      <c r="A58" s="32" t="s">
        <v>172</v>
      </c>
      <c r="B58" s="14">
        <v>50</v>
      </c>
      <c r="C58" s="46">
        <f>SUM(C59:C66)</f>
        <v>96901778</v>
      </c>
      <c r="D58" s="46">
        <f>SUM(D59:D66)</f>
        <v>2058119.8399999999</v>
      </c>
      <c r="E58" s="46">
        <f>SUM(E59:E66)</f>
        <v>221842220.82000002</v>
      </c>
      <c r="F58" s="46">
        <f>SUM(F59:F66)</f>
        <v>-20617709.929999992</v>
      </c>
    </row>
    <row r="59" spans="1:6" ht="15" customHeight="1" x14ac:dyDescent="0.25">
      <c r="A59" s="29" t="s">
        <v>173</v>
      </c>
      <c r="B59" s="16">
        <v>51</v>
      </c>
      <c r="C59" s="44">
        <v>0</v>
      </c>
      <c r="D59" s="44">
        <v>0</v>
      </c>
      <c r="E59" s="44">
        <v>0</v>
      </c>
      <c r="F59" s="44">
        <v>0</v>
      </c>
    </row>
    <row r="60" spans="1:6" ht="15" customHeight="1" x14ac:dyDescent="0.25">
      <c r="A60" s="29" t="s">
        <v>174</v>
      </c>
      <c r="B60" s="16">
        <v>52</v>
      </c>
      <c r="C60" s="44">
        <v>0</v>
      </c>
      <c r="D60" s="44">
        <v>0</v>
      </c>
      <c r="E60" s="44">
        <v>0</v>
      </c>
      <c r="F60" s="44">
        <v>0</v>
      </c>
    </row>
    <row r="61" spans="1:6" ht="15" customHeight="1" x14ac:dyDescent="0.25">
      <c r="A61" s="29" t="s">
        <v>175</v>
      </c>
      <c r="B61" s="16">
        <v>53</v>
      </c>
      <c r="C61" s="44">
        <v>0</v>
      </c>
      <c r="D61" s="44">
        <v>0</v>
      </c>
      <c r="E61" s="44">
        <v>0</v>
      </c>
      <c r="F61" s="44">
        <v>0</v>
      </c>
    </row>
    <row r="62" spans="1:6" ht="15" customHeight="1" x14ac:dyDescent="0.25">
      <c r="A62" s="29" t="s">
        <v>176</v>
      </c>
      <c r="B62" s="16">
        <v>54</v>
      </c>
      <c r="C62" s="44">
        <v>0</v>
      </c>
      <c r="D62" s="44">
        <v>0</v>
      </c>
      <c r="E62" s="44">
        <v>0</v>
      </c>
      <c r="F62" s="44">
        <v>0</v>
      </c>
    </row>
    <row r="63" spans="1:6" ht="15" customHeight="1" x14ac:dyDescent="0.25">
      <c r="A63" s="29" t="s">
        <v>177</v>
      </c>
      <c r="B63" s="16">
        <v>55</v>
      </c>
      <c r="C63" s="44">
        <v>118199093</v>
      </c>
      <c r="D63" s="44">
        <v>1254638</v>
      </c>
      <c r="E63" s="44">
        <v>270513107.23000002</v>
      </c>
      <c r="F63" s="44">
        <v>-25143548.699999988</v>
      </c>
    </row>
    <row r="64" spans="1:6" ht="15" customHeight="1" x14ac:dyDescent="0.25">
      <c r="A64" s="29" t="s">
        <v>86</v>
      </c>
      <c r="B64" s="16">
        <v>56</v>
      </c>
      <c r="C64" s="44">
        <v>0</v>
      </c>
      <c r="D64" s="44">
        <v>0</v>
      </c>
      <c r="E64" s="44">
        <v>0</v>
      </c>
      <c r="F64" s="44">
        <v>0</v>
      </c>
    </row>
    <row r="65" spans="1:6" ht="15" customHeight="1" x14ac:dyDescent="0.25">
      <c r="A65" s="29" t="s">
        <v>178</v>
      </c>
      <c r="B65" s="16">
        <v>57</v>
      </c>
      <c r="C65" s="44">
        <v>0</v>
      </c>
      <c r="D65" s="44">
        <v>0</v>
      </c>
      <c r="E65" s="44">
        <v>0</v>
      </c>
      <c r="F65" s="44">
        <v>0</v>
      </c>
    </row>
    <row r="66" spans="1:6" ht="15" customHeight="1" x14ac:dyDescent="0.25">
      <c r="A66" s="29" t="s">
        <v>179</v>
      </c>
      <c r="B66" s="16">
        <v>58</v>
      </c>
      <c r="C66" s="44">
        <v>-21297315</v>
      </c>
      <c r="D66" s="44">
        <v>803481.83999999985</v>
      </c>
      <c r="E66" s="44">
        <v>-48670886.409999996</v>
      </c>
      <c r="F66" s="44">
        <v>4525838.7699999958</v>
      </c>
    </row>
    <row r="67" spans="1:6" ht="15" customHeight="1" x14ac:dyDescent="0.25">
      <c r="A67" s="32" t="s">
        <v>180</v>
      </c>
      <c r="B67" s="14">
        <v>59</v>
      </c>
      <c r="C67" s="46">
        <f>C44+C45</f>
        <v>249480130.15999985</v>
      </c>
      <c r="D67" s="46">
        <f>D44+D45</f>
        <v>30603775.359999966</v>
      </c>
      <c r="E67" s="46">
        <f>E44+E45</f>
        <v>361332977.28000003</v>
      </c>
      <c r="F67" s="46">
        <f>F44+F45</f>
        <v>-52090127.929999992</v>
      </c>
    </row>
    <row r="68" spans="1:6" ht="15" customHeight="1" x14ac:dyDescent="0.25">
      <c r="A68" s="33" t="s">
        <v>181</v>
      </c>
      <c r="B68" s="16">
        <v>60</v>
      </c>
      <c r="C68" s="44">
        <v>0</v>
      </c>
      <c r="D68" s="44">
        <v>0</v>
      </c>
      <c r="E68" s="44">
        <v>0</v>
      </c>
      <c r="F68" s="44">
        <v>0</v>
      </c>
    </row>
    <row r="69" spans="1:6" ht="15" customHeight="1" x14ac:dyDescent="0.25">
      <c r="A69" s="33" t="s">
        <v>158</v>
      </c>
      <c r="B69" s="16">
        <v>61</v>
      </c>
      <c r="C69" s="44">
        <v>249480130.15999985</v>
      </c>
      <c r="D69" s="44">
        <v>30603775.359999966</v>
      </c>
      <c r="E69" s="44">
        <v>361332977.28000003</v>
      </c>
      <c r="F69" s="44">
        <v>-52090127.929999992</v>
      </c>
    </row>
  </sheetData>
  <mergeCells count="4">
    <mergeCell ref="C5:D5"/>
    <mergeCell ref="E5:F5"/>
    <mergeCell ref="A4:F4"/>
    <mergeCell ref="A3:F3"/>
  </mergeCells>
  <dataValidations disablePrompts="1" count="8">
    <dataValidation operator="greaterThanOrEqual" allowBlank="1" showInputMessage="1" showErrorMessage="1" errorTitle="Nedopušten upis" error="Dopušten je upis samo pozitivnih cjelobrojnih vrijednosti ili nule." sqref="C41:F42 C38:F38"/>
    <dataValidation type="whole" operator="greaterThanOrEqual" allowBlank="1" showInputMessage="1" showErrorMessage="1" errorTitle="Nedopušten upis" error="Dopušten je upis samo pozitivnih cjelobrojnih vrijednosti ili nule." sqref="C21:F22 C32:C37 D31:D37 E32:E37 F31:F37 C39:F40">
      <formula1>0</formula1>
    </dataValidation>
    <dataValidation type="whole" operator="notEqual" allowBlank="1" showInputMessage="1" showErrorMessage="1" errorTitle="Nedopušten upis" error="Dopušten je upis samo cjelobrojnih vrijednosti." sqref="C10:F10 F27:F30 C13:F20 C27:C31 D27:D30 C44:F69 E27:E31 C23:F23">
      <formula1>999999999</formula1>
    </dataValidation>
    <dataValidation type="whole" operator="greaterThanOrEqual" allowBlank="1" showInputMessage="1" showErrorMessage="1" errorTitle="Nedopušten upis" error="Dopušten je upis samo pozitivnih cjelobrojnjih vrijednosti ili nule" sqref="C8:F9 C11:F12">
      <formula1>0</formula1>
    </dataValidation>
    <dataValidation type="whole" operator="greaterThanOrEqual" allowBlank="1" showInputMessage="1" showErrorMessage="1" errorTitle="Nedopušten upis" error="Dopušten je upis samo pozitivnih cjelobrojnih vrijednosti ili nule" sqref="C24:F26">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view="pageBreakPreview" zoomScaleNormal="100" zoomScaleSheetLayoutView="100" workbookViewId="0">
      <selection activeCell="C59" sqref="C59"/>
    </sheetView>
  </sheetViews>
  <sheetFormatPr defaultRowHeight="15" x14ac:dyDescent="0.25"/>
  <cols>
    <col min="1" max="1" width="113" style="47" bestFit="1" customWidth="1"/>
    <col min="2" max="2" width="9.140625" style="47"/>
    <col min="3" max="3" width="9.85546875" style="39" customWidth="1"/>
    <col min="4" max="4" width="12" style="39" customWidth="1"/>
  </cols>
  <sheetData>
    <row r="1" spans="1:4" ht="15" customHeight="1" x14ac:dyDescent="0.25">
      <c r="A1" s="38" t="s">
        <v>184</v>
      </c>
      <c r="B1" s="38"/>
      <c r="C1" s="38"/>
      <c r="D1" s="38"/>
    </row>
    <row r="2" spans="1:4" ht="15" customHeight="1" x14ac:dyDescent="0.25">
      <c r="A2" s="40" t="s">
        <v>118</v>
      </c>
      <c r="B2" s="40"/>
      <c r="C2" s="40"/>
      <c r="D2" s="40"/>
    </row>
    <row r="3" spans="1:4" x14ac:dyDescent="0.25">
      <c r="A3" s="63" t="s">
        <v>68</v>
      </c>
      <c r="B3" s="63"/>
      <c r="C3" s="63"/>
      <c r="D3" s="63"/>
    </row>
    <row r="4" spans="1:4" ht="15" customHeight="1" x14ac:dyDescent="0.25">
      <c r="A4" s="88" t="s">
        <v>55</v>
      </c>
      <c r="B4" s="89"/>
      <c r="C4" s="89"/>
      <c r="D4" s="89"/>
    </row>
    <row r="5" spans="1:4" ht="56.25" x14ac:dyDescent="0.25">
      <c r="A5" s="55" t="s">
        <v>56</v>
      </c>
      <c r="B5" s="55" t="s">
        <v>185</v>
      </c>
      <c r="C5" s="42" t="s">
        <v>120</v>
      </c>
      <c r="D5" s="42" t="s">
        <v>121</v>
      </c>
    </row>
    <row r="6" spans="1:4" x14ac:dyDescent="0.25">
      <c r="A6" s="91">
        <v>1</v>
      </c>
      <c r="B6" s="43">
        <v>2</v>
      </c>
      <c r="C6" s="42">
        <v>3</v>
      </c>
      <c r="D6" s="42">
        <v>4</v>
      </c>
    </row>
    <row r="7" spans="1:4" x14ac:dyDescent="0.25">
      <c r="A7" s="92" t="s">
        <v>186</v>
      </c>
      <c r="B7" s="90"/>
      <c r="C7" s="90"/>
      <c r="D7" s="90"/>
    </row>
    <row r="8" spans="1:4" ht="15" customHeight="1" x14ac:dyDescent="0.25">
      <c r="A8" s="78" t="s">
        <v>187</v>
      </c>
      <c r="B8" s="64">
        <v>1</v>
      </c>
      <c r="C8" s="65">
        <v>0</v>
      </c>
      <c r="D8" s="65">
        <v>0</v>
      </c>
    </row>
    <row r="9" spans="1:4" ht="15" customHeight="1" x14ac:dyDescent="0.25">
      <c r="A9" s="79" t="s">
        <v>188</v>
      </c>
      <c r="B9" s="66">
        <v>2</v>
      </c>
      <c r="C9" s="67">
        <v>0</v>
      </c>
      <c r="D9" s="67">
        <v>0</v>
      </c>
    </row>
    <row r="10" spans="1:4" ht="15" customHeight="1" x14ac:dyDescent="0.25">
      <c r="A10" s="79" t="s">
        <v>189</v>
      </c>
      <c r="B10" s="66">
        <v>3</v>
      </c>
      <c r="C10" s="67">
        <v>0</v>
      </c>
      <c r="D10" s="67">
        <v>0</v>
      </c>
    </row>
    <row r="11" spans="1:4" ht="15" customHeight="1" x14ac:dyDescent="0.25">
      <c r="A11" s="79" t="s">
        <v>190</v>
      </c>
      <c r="B11" s="66">
        <v>4</v>
      </c>
      <c r="C11" s="67">
        <v>0</v>
      </c>
      <c r="D11" s="67">
        <v>0</v>
      </c>
    </row>
    <row r="12" spans="1:4" ht="15" customHeight="1" x14ac:dyDescent="0.25">
      <c r="A12" s="79" t="s">
        <v>191</v>
      </c>
      <c r="B12" s="66">
        <v>5</v>
      </c>
      <c r="C12" s="67">
        <v>0</v>
      </c>
      <c r="D12" s="67">
        <v>0</v>
      </c>
    </row>
    <row r="13" spans="1:4" ht="15" customHeight="1" x14ac:dyDescent="0.25">
      <c r="A13" s="79" t="s">
        <v>192</v>
      </c>
      <c r="B13" s="66">
        <v>6</v>
      </c>
      <c r="C13" s="67">
        <v>0</v>
      </c>
      <c r="D13" s="67">
        <v>0</v>
      </c>
    </row>
    <row r="14" spans="1:4" ht="15" customHeight="1" x14ac:dyDescent="0.25">
      <c r="A14" s="79" t="s">
        <v>193</v>
      </c>
      <c r="B14" s="66">
        <v>7</v>
      </c>
      <c r="C14" s="67">
        <v>0</v>
      </c>
      <c r="D14" s="67">
        <v>0</v>
      </c>
    </row>
    <row r="15" spans="1:4" ht="15" customHeight="1" x14ac:dyDescent="0.25">
      <c r="A15" s="80" t="s">
        <v>194</v>
      </c>
      <c r="B15" s="68">
        <v>8</v>
      </c>
      <c r="C15" s="69">
        <v>0</v>
      </c>
      <c r="D15" s="69">
        <v>0</v>
      </c>
    </row>
    <row r="16" spans="1:4" x14ac:dyDescent="0.25">
      <c r="A16" s="93" t="s">
        <v>195</v>
      </c>
      <c r="B16" s="77"/>
      <c r="C16" s="77"/>
      <c r="D16" s="77"/>
    </row>
    <row r="17" spans="1:4" ht="15" customHeight="1" x14ac:dyDescent="0.25">
      <c r="A17" s="78" t="s">
        <v>196</v>
      </c>
      <c r="B17" s="64">
        <v>9</v>
      </c>
      <c r="C17" s="65">
        <v>185309300</v>
      </c>
      <c r="D17" s="65">
        <v>90724397</v>
      </c>
    </row>
    <row r="18" spans="1:4" ht="15" customHeight="1" x14ac:dyDescent="0.25">
      <c r="A18" s="79" t="s">
        <v>197</v>
      </c>
      <c r="B18" s="66"/>
      <c r="C18" s="67">
        <v>0</v>
      </c>
      <c r="D18" s="67">
        <v>0</v>
      </c>
    </row>
    <row r="19" spans="1:4" ht="15" customHeight="1" x14ac:dyDescent="0.25">
      <c r="A19" s="79" t="s">
        <v>198</v>
      </c>
      <c r="B19" s="66">
        <v>10</v>
      </c>
      <c r="C19" s="67">
        <v>117524446</v>
      </c>
      <c r="D19" s="67">
        <v>227442554</v>
      </c>
    </row>
    <row r="20" spans="1:4" ht="15" customHeight="1" x14ac:dyDescent="0.25">
      <c r="A20" s="79" t="s">
        <v>199</v>
      </c>
      <c r="B20" s="66">
        <v>11</v>
      </c>
      <c r="C20" s="67">
        <v>45270615</v>
      </c>
      <c r="D20" s="67">
        <v>75961605</v>
      </c>
    </row>
    <row r="21" spans="1:4" ht="15" customHeight="1" x14ac:dyDescent="0.25">
      <c r="A21" s="79" t="s">
        <v>200</v>
      </c>
      <c r="B21" s="66">
        <v>12</v>
      </c>
      <c r="C21" s="67">
        <v>5872085</v>
      </c>
      <c r="D21" s="67">
        <v>-93487877</v>
      </c>
    </row>
    <row r="22" spans="1:4" ht="15" customHeight="1" x14ac:dyDescent="0.25">
      <c r="A22" s="79" t="s">
        <v>201</v>
      </c>
      <c r="B22" s="66">
        <v>13</v>
      </c>
      <c r="C22" s="67">
        <v>-2061483</v>
      </c>
      <c r="D22" s="67">
        <v>0</v>
      </c>
    </row>
    <row r="23" spans="1:4" ht="15" customHeight="1" x14ac:dyDescent="0.25">
      <c r="A23" s="79" t="s">
        <v>202</v>
      </c>
      <c r="B23" s="66">
        <v>14</v>
      </c>
      <c r="C23" s="67">
        <v>3745368</v>
      </c>
      <c r="D23" s="67">
        <v>-533130112</v>
      </c>
    </row>
    <row r="24" spans="1:4" x14ac:dyDescent="0.25">
      <c r="A24" s="93" t="s">
        <v>203</v>
      </c>
      <c r="B24" s="77"/>
      <c r="C24" s="77"/>
      <c r="D24" s="77"/>
    </row>
    <row r="25" spans="1:4" ht="15" customHeight="1" x14ac:dyDescent="0.25">
      <c r="A25" s="78" t="s">
        <v>204</v>
      </c>
      <c r="B25" s="64">
        <v>15</v>
      </c>
      <c r="C25" s="65">
        <v>-119671228</v>
      </c>
      <c r="D25" s="65">
        <v>-138266736</v>
      </c>
    </row>
    <row r="26" spans="1:4" ht="15" customHeight="1" x14ac:dyDescent="0.25">
      <c r="A26" s="79" t="s">
        <v>205</v>
      </c>
      <c r="B26" s="66">
        <v>16</v>
      </c>
      <c r="C26" s="67">
        <v>-15631079</v>
      </c>
      <c r="D26" s="67">
        <v>-912523</v>
      </c>
    </row>
    <row r="27" spans="1:4" ht="15" customHeight="1" x14ac:dyDescent="0.25">
      <c r="A27" s="79" t="s">
        <v>206</v>
      </c>
      <c r="B27" s="66">
        <v>17</v>
      </c>
      <c r="C27" s="67">
        <v>-249103767</v>
      </c>
      <c r="D27" s="67">
        <v>-1257440547</v>
      </c>
    </row>
    <row r="28" spans="1:4" ht="15" customHeight="1" x14ac:dyDescent="0.25">
      <c r="A28" s="79" t="s">
        <v>207</v>
      </c>
      <c r="B28" s="66">
        <v>18</v>
      </c>
      <c r="C28" s="67">
        <v>-765886963</v>
      </c>
      <c r="D28" s="67">
        <v>-406248652</v>
      </c>
    </row>
    <row r="29" spans="1:4" ht="15" customHeight="1" x14ac:dyDescent="0.25">
      <c r="A29" s="79" t="s">
        <v>208</v>
      </c>
      <c r="B29" s="66">
        <v>19</v>
      </c>
      <c r="C29" s="67">
        <v>88084288</v>
      </c>
      <c r="D29" s="67">
        <v>250303478</v>
      </c>
    </row>
    <row r="30" spans="1:4" ht="15" customHeight="1" x14ac:dyDescent="0.25">
      <c r="A30" s="79" t="s">
        <v>209</v>
      </c>
      <c r="B30" s="66">
        <v>20</v>
      </c>
      <c r="C30" s="67">
        <v>0</v>
      </c>
      <c r="D30" s="67">
        <v>0</v>
      </c>
    </row>
    <row r="31" spans="1:4" ht="15" customHeight="1" x14ac:dyDescent="0.25">
      <c r="A31" s="79" t="s">
        <v>210</v>
      </c>
      <c r="B31" s="66">
        <v>21</v>
      </c>
      <c r="C31" s="67">
        <v>-1676288</v>
      </c>
      <c r="D31" s="67">
        <v>-19522798</v>
      </c>
    </row>
    <row r="32" spans="1:4" ht="15" customHeight="1" x14ac:dyDescent="0.25">
      <c r="A32" s="79" t="s">
        <v>211</v>
      </c>
      <c r="B32" s="66">
        <v>22</v>
      </c>
      <c r="C32" s="67">
        <v>0</v>
      </c>
      <c r="D32" s="67">
        <v>95018103</v>
      </c>
    </row>
    <row r="33" spans="1:4" ht="15" customHeight="1" x14ac:dyDescent="0.25">
      <c r="A33" s="79" t="s">
        <v>212</v>
      </c>
      <c r="B33" s="66">
        <v>23</v>
      </c>
      <c r="C33" s="67">
        <v>50935525</v>
      </c>
      <c r="D33" s="67">
        <v>5003711</v>
      </c>
    </row>
    <row r="34" spans="1:4" ht="15" customHeight="1" x14ac:dyDescent="0.25">
      <c r="A34" s="79" t="s">
        <v>213</v>
      </c>
      <c r="B34" s="66">
        <v>24</v>
      </c>
      <c r="C34" s="67">
        <v>-49872881</v>
      </c>
      <c r="D34" s="67">
        <v>-53076859</v>
      </c>
    </row>
    <row r="35" spans="1:4" ht="15" customHeight="1" x14ac:dyDescent="0.25">
      <c r="A35" s="79" t="s">
        <v>214</v>
      </c>
      <c r="B35" s="66">
        <v>25</v>
      </c>
      <c r="C35" s="70">
        <v>1385455440</v>
      </c>
      <c r="D35" s="70">
        <v>151009453</v>
      </c>
    </row>
    <row r="36" spans="1:4" ht="15" customHeight="1" x14ac:dyDescent="0.25">
      <c r="A36" s="79" t="s">
        <v>215</v>
      </c>
      <c r="B36" s="66">
        <v>26</v>
      </c>
      <c r="C36" s="70">
        <v>919869443</v>
      </c>
      <c r="D36" s="70">
        <v>354874462</v>
      </c>
    </row>
    <row r="37" spans="1:4" ht="15" customHeight="1" x14ac:dyDescent="0.25">
      <c r="A37" s="79" t="s">
        <v>216</v>
      </c>
      <c r="B37" s="66">
        <v>27</v>
      </c>
      <c r="C37" s="70">
        <v>-822605024</v>
      </c>
      <c r="D37" s="70">
        <v>-659126094</v>
      </c>
    </row>
    <row r="38" spans="1:4" ht="15" customHeight="1" x14ac:dyDescent="0.25">
      <c r="A38" s="79" t="s">
        <v>217</v>
      </c>
      <c r="B38" s="66">
        <v>28</v>
      </c>
      <c r="C38" s="70">
        <v>445274</v>
      </c>
      <c r="D38" s="70">
        <v>417751</v>
      </c>
    </row>
    <row r="39" spans="1:4" ht="15" customHeight="1" x14ac:dyDescent="0.25">
      <c r="A39" s="79" t="s">
        <v>218</v>
      </c>
      <c r="B39" s="66">
        <v>29</v>
      </c>
      <c r="C39" s="70">
        <v>-51011841</v>
      </c>
      <c r="D39" s="70">
        <v>0</v>
      </c>
    </row>
    <row r="40" spans="1:4" ht="15" customHeight="1" x14ac:dyDescent="0.25">
      <c r="A40" s="79" t="s">
        <v>219</v>
      </c>
      <c r="B40" s="66">
        <v>30</v>
      </c>
      <c r="C40" s="70">
        <v>-25961351</v>
      </c>
      <c r="D40" s="70">
        <v>509499920</v>
      </c>
    </row>
    <row r="41" spans="1:4" ht="15" customHeight="1" x14ac:dyDescent="0.25">
      <c r="A41" s="79" t="s">
        <v>220</v>
      </c>
      <c r="B41" s="66">
        <v>31</v>
      </c>
      <c r="C41" s="70">
        <v>982314</v>
      </c>
      <c r="D41" s="70">
        <v>0</v>
      </c>
    </row>
    <row r="42" spans="1:4" ht="15" customHeight="1" x14ac:dyDescent="0.25">
      <c r="A42" s="79" t="s">
        <v>221</v>
      </c>
      <c r="B42" s="66">
        <v>32</v>
      </c>
      <c r="C42" s="70">
        <v>-10288615</v>
      </c>
      <c r="D42" s="70">
        <v>-48067618</v>
      </c>
    </row>
    <row r="43" spans="1:4" ht="15" customHeight="1" x14ac:dyDescent="0.25">
      <c r="A43" s="79" t="s">
        <v>222</v>
      </c>
      <c r="B43" s="66">
        <v>33</v>
      </c>
      <c r="C43" s="70">
        <v>-77586</v>
      </c>
      <c r="D43" s="70">
        <v>0</v>
      </c>
    </row>
    <row r="44" spans="1:4" ht="15" customHeight="1" x14ac:dyDescent="0.25">
      <c r="A44" s="81" t="s">
        <v>223</v>
      </c>
      <c r="B44" s="71">
        <v>34</v>
      </c>
      <c r="C44" s="72">
        <f>SUM(C25:C43)+SUM(C17:C23)+SUM(C8:C15)</f>
        <v>689645992</v>
      </c>
      <c r="D44" s="72">
        <f>SUM(D25:D43)+SUM(D17:D23)+SUM(D8:D15)</f>
        <v>-1449024382</v>
      </c>
    </row>
    <row r="45" spans="1:4" x14ac:dyDescent="0.25">
      <c r="A45" s="93" t="s">
        <v>224</v>
      </c>
      <c r="B45" s="77"/>
      <c r="C45" s="77"/>
      <c r="D45" s="77"/>
    </row>
    <row r="46" spans="1:4" ht="15" customHeight="1" x14ac:dyDescent="0.25">
      <c r="A46" s="78" t="s">
        <v>225</v>
      </c>
      <c r="B46" s="64">
        <v>35</v>
      </c>
      <c r="C46" s="65">
        <v>-27189000</v>
      </c>
      <c r="D46" s="65">
        <v>-48408503</v>
      </c>
    </row>
    <row r="47" spans="1:4" ht="15" customHeight="1" x14ac:dyDescent="0.25">
      <c r="A47" s="79" t="s">
        <v>226</v>
      </c>
      <c r="B47" s="66">
        <v>36</v>
      </c>
      <c r="C47" s="67">
        <v>-121265000</v>
      </c>
      <c r="D47" s="67">
        <v>0</v>
      </c>
    </row>
    <row r="48" spans="1:4" ht="15" customHeight="1" x14ac:dyDescent="0.25">
      <c r="A48" s="79" t="s">
        <v>227</v>
      </c>
      <c r="B48" s="66">
        <v>37</v>
      </c>
      <c r="C48" s="67">
        <v>5246533</v>
      </c>
      <c r="D48" s="67">
        <v>70953916</v>
      </c>
    </row>
    <row r="49" spans="1:4" ht="15" customHeight="1" x14ac:dyDescent="0.25">
      <c r="A49" s="79" t="s">
        <v>228</v>
      </c>
      <c r="B49" s="66">
        <v>38</v>
      </c>
      <c r="C49" s="67">
        <v>0</v>
      </c>
      <c r="D49" s="67">
        <v>-3645670</v>
      </c>
    </row>
    <row r="50" spans="1:4" ht="15" customHeight="1" x14ac:dyDescent="0.25">
      <c r="A50" s="82" t="s">
        <v>229</v>
      </c>
      <c r="B50" s="73">
        <v>39</v>
      </c>
      <c r="C50" s="70">
        <v>0</v>
      </c>
      <c r="D50" s="70">
        <v>0</v>
      </c>
    </row>
    <row r="51" spans="1:4" ht="15" customHeight="1" x14ac:dyDescent="0.25">
      <c r="A51" s="83" t="s">
        <v>230</v>
      </c>
      <c r="B51" s="74">
        <v>40</v>
      </c>
      <c r="C51" s="72">
        <f>SUM(C46:C50)</f>
        <v>-143207467</v>
      </c>
      <c r="D51" s="72">
        <f>SUM(D46:D50)</f>
        <v>18899743</v>
      </c>
    </row>
    <row r="52" spans="1:4" x14ac:dyDescent="0.25">
      <c r="A52" s="94" t="s">
        <v>231</v>
      </c>
      <c r="B52" s="84"/>
      <c r="C52" s="84"/>
      <c r="D52" s="84"/>
    </row>
    <row r="53" spans="1:4" ht="15" customHeight="1" x14ac:dyDescent="0.25">
      <c r="A53" s="79" t="s">
        <v>232</v>
      </c>
      <c r="B53" s="66">
        <v>41</v>
      </c>
      <c r="C53" s="67">
        <v>-42587047</v>
      </c>
      <c r="D53" s="67">
        <v>335049011</v>
      </c>
    </row>
    <row r="54" spans="1:4" ht="15" customHeight="1" x14ac:dyDescent="0.25">
      <c r="A54" s="79" t="s">
        <v>233</v>
      </c>
      <c r="B54" s="66">
        <v>42</v>
      </c>
      <c r="C54" s="67">
        <v>0</v>
      </c>
      <c r="D54" s="67">
        <v>0</v>
      </c>
    </row>
    <row r="55" spans="1:4" ht="15" customHeight="1" x14ac:dyDescent="0.25">
      <c r="A55" s="85" t="s">
        <v>234</v>
      </c>
      <c r="B55" s="66">
        <v>43</v>
      </c>
      <c r="C55" s="67">
        <v>0</v>
      </c>
      <c r="D55" s="67">
        <v>0</v>
      </c>
    </row>
    <row r="56" spans="1:4" ht="15" customHeight="1" x14ac:dyDescent="0.25">
      <c r="A56" s="85" t="s">
        <v>235</v>
      </c>
      <c r="B56" s="66">
        <v>44</v>
      </c>
      <c r="C56" s="67">
        <v>0</v>
      </c>
      <c r="D56" s="67">
        <v>0</v>
      </c>
    </row>
    <row r="57" spans="1:4" ht="15" customHeight="1" x14ac:dyDescent="0.25">
      <c r="A57" s="79" t="s">
        <v>236</v>
      </c>
      <c r="B57" s="66">
        <v>45</v>
      </c>
      <c r="C57" s="67">
        <v>0</v>
      </c>
      <c r="D57" s="67">
        <v>0</v>
      </c>
    </row>
    <row r="58" spans="1:4" ht="15" customHeight="1" x14ac:dyDescent="0.25">
      <c r="A58" s="79" t="s">
        <v>237</v>
      </c>
      <c r="B58" s="66">
        <v>46</v>
      </c>
      <c r="C58" s="67">
        <v>0</v>
      </c>
      <c r="D58" s="67">
        <v>0</v>
      </c>
    </row>
    <row r="59" spans="1:4" ht="15" customHeight="1" x14ac:dyDescent="0.25">
      <c r="A59" s="86" t="s">
        <v>238</v>
      </c>
      <c r="B59" s="71">
        <v>47</v>
      </c>
      <c r="C59" s="75">
        <f>C53+C54+C55+C56+C57+C58</f>
        <v>-42587047</v>
      </c>
      <c r="D59" s="75">
        <f>D53+D54+D55+D56+D57+D58</f>
        <v>335049011</v>
      </c>
    </row>
    <row r="60" spans="1:4" ht="15" customHeight="1" x14ac:dyDescent="0.25">
      <c r="A60" s="86" t="s">
        <v>239</v>
      </c>
      <c r="B60" s="71">
        <v>48</v>
      </c>
      <c r="C60" s="75">
        <f>C44+C51+C59</f>
        <v>503851478</v>
      </c>
      <c r="D60" s="75">
        <f>D44+D51+D59</f>
        <v>-1095075628</v>
      </c>
    </row>
    <row r="61" spans="1:4" ht="15" customHeight="1" x14ac:dyDescent="0.25">
      <c r="A61" s="87" t="s">
        <v>240</v>
      </c>
      <c r="B61" s="66">
        <v>49</v>
      </c>
      <c r="C61" s="76">
        <v>3632221533</v>
      </c>
      <c r="D61" s="76">
        <v>4132394524</v>
      </c>
    </row>
    <row r="62" spans="1:4" ht="15" customHeight="1" x14ac:dyDescent="0.25">
      <c r="A62" s="79" t="s">
        <v>241</v>
      </c>
      <c r="B62" s="66">
        <v>50</v>
      </c>
      <c r="C62" s="67">
        <v>-3678487</v>
      </c>
      <c r="D62" s="67">
        <v>0</v>
      </c>
    </row>
    <row r="63" spans="1:4" ht="15" customHeight="1" x14ac:dyDescent="0.25">
      <c r="A63" s="81" t="s">
        <v>242</v>
      </c>
      <c r="B63" s="74">
        <v>51</v>
      </c>
      <c r="C63" s="72">
        <f>C60+C61+C62</f>
        <v>4132394524</v>
      </c>
      <c r="D63" s="72">
        <f>D60+D61+D62</f>
        <v>3037318896</v>
      </c>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17:D23 C25:D44 C46:D51 C53:D63">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workbookViewId="0">
      <selection activeCell="A28" sqref="A28"/>
    </sheetView>
  </sheetViews>
  <sheetFormatPr defaultRowHeight="15" x14ac:dyDescent="0.25"/>
  <cols>
    <col min="1" max="1" width="73.85546875" style="108" bestFit="1" customWidth="1"/>
    <col min="2" max="2" width="9.140625" style="108"/>
    <col min="3" max="3" width="9.140625" style="96" customWidth="1"/>
    <col min="4" max="4" width="10.140625" style="96" customWidth="1"/>
    <col min="5" max="5" width="9.140625" style="96" customWidth="1"/>
    <col min="6" max="7" width="9.85546875" style="96" customWidth="1"/>
    <col min="8" max="16" width="9.140625" style="96" customWidth="1"/>
  </cols>
  <sheetData>
    <row r="1" spans="1:16" ht="15" customHeight="1" x14ac:dyDescent="0.25">
      <c r="A1" s="109" t="s">
        <v>255</v>
      </c>
      <c r="B1" s="110"/>
      <c r="C1" s="110"/>
      <c r="D1" s="110"/>
      <c r="E1" s="110"/>
      <c r="F1" s="110"/>
      <c r="G1" s="110"/>
      <c r="H1" s="95"/>
      <c r="I1" s="95"/>
      <c r="J1" s="95"/>
      <c r="K1" s="95"/>
      <c r="L1" s="95"/>
      <c r="M1" s="95"/>
    </row>
    <row r="2" spans="1:16" ht="15" customHeight="1" x14ac:dyDescent="0.25">
      <c r="A2" s="119" t="s">
        <v>118</v>
      </c>
      <c r="B2" s="110"/>
      <c r="C2" s="110"/>
      <c r="D2" s="110"/>
      <c r="E2" s="110"/>
      <c r="F2" s="110"/>
      <c r="G2" s="110"/>
      <c r="H2" s="95"/>
      <c r="I2" s="95"/>
      <c r="J2" s="95"/>
      <c r="K2" s="95"/>
      <c r="L2" s="95"/>
      <c r="M2" s="95"/>
    </row>
    <row r="3" spans="1:16" ht="15.75" x14ac:dyDescent="0.25">
      <c r="A3" s="97"/>
      <c r="B3" s="111"/>
      <c r="C3" s="98"/>
      <c r="D3" s="110"/>
      <c r="E3" s="99"/>
      <c r="F3" s="99"/>
      <c r="G3" s="99"/>
      <c r="H3" s="100"/>
      <c r="I3" s="100"/>
      <c r="J3" s="100"/>
      <c r="K3" s="100"/>
      <c r="L3" s="100"/>
      <c r="M3" s="100"/>
      <c r="P3" s="96" t="s">
        <v>68</v>
      </c>
    </row>
    <row r="4" spans="1:16" x14ac:dyDescent="0.25">
      <c r="A4" s="117" t="s">
        <v>56</v>
      </c>
      <c r="B4" s="117" t="s">
        <v>256</v>
      </c>
      <c r="C4" s="122" t="s">
        <v>262</v>
      </c>
      <c r="D4" s="123"/>
      <c r="E4" s="123"/>
      <c r="F4" s="123"/>
      <c r="G4" s="123"/>
      <c r="H4" s="123"/>
      <c r="I4" s="123"/>
      <c r="J4" s="123"/>
      <c r="K4" s="123"/>
      <c r="L4" s="123"/>
      <c r="M4" s="124"/>
      <c r="N4" s="115" t="s">
        <v>263</v>
      </c>
      <c r="O4" s="116"/>
      <c r="P4" s="120" t="s">
        <v>261</v>
      </c>
    </row>
    <row r="5" spans="1:16" ht="67.5" x14ac:dyDescent="0.25">
      <c r="A5" s="118"/>
      <c r="B5" s="118"/>
      <c r="C5" s="101" t="s">
        <v>90</v>
      </c>
      <c r="D5" s="101" t="s">
        <v>105</v>
      </c>
      <c r="E5" s="101" t="s">
        <v>106</v>
      </c>
      <c r="F5" s="101" t="s">
        <v>107</v>
      </c>
      <c r="G5" s="101" t="s">
        <v>108</v>
      </c>
      <c r="H5" s="102" t="s">
        <v>109</v>
      </c>
      <c r="I5" s="102" t="s">
        <v>110</v>
      </c>
      <c r="J5" s="102" t="s">
        <v>111</v>
      </c>
      <c r="K5" s="102" t="s">
        <v>257</v>
      </c>
      <c r="L5" s="102" t="s">
        <v>258</v>
      </c>
      <c r="M5" s="102" t="s">
        <v>259</v>
      </c>
      <c r="N5" s="101" t="s">
        <v>108</v>
      </c>
      <c r="O5" s="101" t="s">
        <v>260</v>
      </c>
      <c r="P5" s="121"/>
    </row>
    <row r="6" spans="1:16" x14ac:dyDescent="0.25">
      <c r="A6" s="112">
        <v>1</v>
      </c>
      <c r="B6" s="103">
        <v>2</v>
      </c>
      <c r="C6" s="101" t="s">
        <v>182</v>
      </c>
      <c r="D6" s="104" t="s">
        <v>183</v>
      </c>
      <c r="E6" s="101" t="s">
        <v>243</v>
      </c>
      <c r="F6" s="104" t="s">
        <v>244</v>
      </c>
      <c r="G6" s="101" t="s">
        <v>245</v>
      </c>
      <c r="H6" s="104" t="s">
        <v>246</v>
      </c>
      <c r="I6" s="104" t="s">
        <v>247</v>
      </c>
      <c r="J6" s="104" t="s">
        <v>248</v>
      </c>
      <c r="K6" s="104" t="s">
        <v>249</v>
      </c>
      <c r="L6" s="104" t="s">
        <v>250</v>
      </c>
      <c r="M6" s="104" t="s">
        <v>251</v>
      </c>
      <c r="N6" s="101" t="s">
        <v>252</v>
      </c>
      <c r="O6" s="101" t="s">
        <v>253</v>
      </c>
      <c r="P6" s="104" t="s">
        <v>254</v>
      </c>
    </row>
    <row r="7" spans="1:16" ht="15" customHeight="1" x14ac:dyDescent="0.25">
      <c r="A7" s="113" t="s">
        <v>264</v>
      </c>
      <c r="B7" s="16">
        <v>1</v>
      </c>
      <c r="C7" s="125">
        <v>1214775000</v>
      </c>
      <c r="D7" s="125">
        <v>0</v>
      </c>
      <c r="E7" s="125">
        <v>0</v>
      </c>
      <c r="F7" s="125">
        <v>0</v>
      </c>
      <c r="G7" s="125">
        <v>97622566</v>
      </c>
      <c r="H7" s="125">
        <v>75223884.370000005</v>
      </c>
      <c r="I7" s="125">
        <v>0</v>
      </c>
      <c r="J7" s="125">
        <v>463498672.94</v>
      </c>
      <c r="K7" s="125">
        <v>-477000</v>
      </c>
      <c r="L7" s="125">
        <v>151857564.16</v>
      </c>
      <c r="M7" s="125">
        <v>0</v>
      </c>
      <c r="N7" s="125">
        <v>0</v>
      </c>
      <c r="O7" s="125">
        <v>0</v>
      </c>
      <c r="P7" s="126">
        <f>SUM(C7:O7)</f>
        <v>2002500687.47</v>
      </c>
    </row>
    <row r="8" spans="1:16" ht="15" customHeight="1" x14ac:dyDescent="0.25">
      <c r="A8" s="114" t="s">
        <v>265</v>
      </c>
      <c r="B8" s="16">
        <v>2</v>
      </c>
      <c r="C8" s="125">
        <v>0</v>
      </c>
      <c r="D8" s="125">
        <v>0</v>
      </c>
      <c r="E8" s="125">
        <v>0</v>
      </c>
      <c r="F8" s="125">
        <v>0</v>
      </c>
      <c r="G8" s="125">
        <v>0</v>
      </c>
      <c r="H8" s="125">
        <v>0</v>
      </c>
      <c r="I8" s="125">
        <v>0</v>
      </c>
      <c r="J8" s="125">
        <v>0</v>
      </c>
      <c r="K8" s="125">
        <v>0</v>
      </c>
      <c r="L8" s="125">
        <v>0</v>
      </c>
      <c r="M8" s="125">
        <v>0</v>
      </c>
      <c r="N8" s="125">
        <v>0</v>
      </c>
      <c r="O8" s="125">
        <v>0</v>
      </c>
      <c r="P8" s="126">
        <f t="shared" ref="P8:P27" si="0">SUM(C8:O8)</f>
        <v>0</v>
      </c>
    </row>
    <row r="9" spans="1:16" ht="15" customHeight="1" x14ac:dyDescent="0.25">
      <c r="A9" s="113" t="s">
        <v>266</v>
      </c>
      <c r="B9" s="16">
        <v>3</v>
      </c>
      <c r="C9" s="127">
        <v>0</v>
      </c>
      <c r="D9" s="127">
        <v>0</v>
      </c>
      <c r="E9" s="127">
        <v>0</v>
      </c>
      <c r="F9" s="127">
        <v>0</v>
      </c>
      <c r="G9" s="127">
        <v>0</v>
      </c>
      <c r="H9" s="127">
        <v>0</v>
      </c>
      <c r="I9" s="127">
        <v>0</v>
      </c>
      <c r="J9" s="127">
        <v>0</v>
      </c>
      <c r="K9" s="127">
        <v>0</v>
      </c>
      <c r="L9" s="127">
        <v>0</v>
      </c>
      <c r="M9" s="127">
        <v>0</v>
      </c>
      <c r="N9" s="127">
        <v>0</v>
      </c>
      <c r="O9" s="127">
        <v>0</v>
      </c>
      <c r="P9" s="126">
        <f>SUM(C9:O9)</f>
        <v>0</v>
      </c>
    </row>
    <row r="10" spans="1:16" ht="15" customHeight="1" x14ac:dyDescent="0.25">
      <c r="A10" s="128" t="s">
        <v>267</v>
      </c>
      <c r="B10" s="75">
        <v>4</v>
      </c>
      <c r="C10" s="75">
        <f>C7+C8+C9</f>
        <v>1214775000</v>
      </c>
      <c r="D10" s="75">
        <f t="shared" ref="D10:O10" si="1">D7+D8+D9</f>
        <v>0</v>
      </c>
      <c r="E10" s="75">
        <f t="shared" si="1"/>
        <v>0</v>
      </c>
      <c r="F10" s="75">
        <f t="shared" si="1"/>
        <v>0</v>
      </c>
      <c r="G10" s="75">
        <f t="shared" si="1"/>
        <v>97622566</v>
      </c>
      <c r="H10" s="75">
        <f t="shared" si="1"/>
        <v>75223884.370000005</v>
      </c>
      <c r="I10" s="75">
        <f t="shared" si="1"/>
        <v>0</v>
      </c>
      <c r="J10" s="75">
        <f t="shared" si="1"/>
        <v>463498672.94</v>
      </c>
      <c r="K10" s="75">
        <f t="shared" si="1"/>
        <v>-477000</v>
      </c>
      <c r="L10" s="75">
        <f t="shared" si="1"/>
        <v>151857564.16</v>
      </c>
      <c r="M10" s="75">
        <f t="shared" si="1"/>
        <v>0</v>
      </c>
      <c r="N10" s="75">
        <f t="shared" si="1"/>
        <v>0</v>
      </c>
      <c r="O10" s="75">
        <f t="shared" si="1"/>
        <v>0</v>
      </c>
      <c r="P10" s="75">
        <f t="shared" si="0"/>
        <v>2002500687.47</v>
      </c>
    </row>
    <row r="11" spans="1:16" ht="15" customHeight="1" x14ac:dyDescent="0.25">
      <c r="A11" s="114" t="s">
        <v>268</v>
      </c>
      <c r="B11" s="16">
        <v>5</v>
      </c>
      <c r="C11" s="125">
        <v>0</v>
      </c>
      <c r="D11" s="125">
        <v>0</v>
      </c>
      <c r="E11" s="125">
        <v>0</v>
      </c>
      <c r="F11" s="125">
        <v>0</v>
      </c>
      <c r="G11" s="125">
        <v>0</v>
      </c>
      <c r="H11" s="125">
        <v>0</v>
      </c>
      <c r="I11" s="125">
        <v>0</v>
      </c>
      <c r="J11" s="125">
        <v>0</v>
      </c>
      <c r="K11" s="125">
        <v>0</v>
      </c>
      <c r="L11" s="125">
        <v>0</v>
      </c>
      <c r="M11" s="125">
        <v>0</v>
      </c>
      <c r="N11" s="125">
        <v>0</v>
      </c>
      <c r="O11" s="125">
        <v>0</v>
      </c>
      <c r="P11" s="126">
        <f t="shared" si="0"/>
        <v>0</v>
      </c>
    </row>
    <row r="12" spans="1:16" ht="15" customHeight="1" x14ac:dyDescent="0.25">
      <c r="A12" s="114" t="s">
        <v>269</v>
      </c>
      <c r="B12" s="16">
        <v>6</v>
      </c>
      <c r="C12" s="125">
        <v>0</v>
      </c>
      <c r="D12" s="125">
        <v>0</v>
      </c>
      <c r="E12" s="125">
        <v>0</v>
      </c>
      <c r="F12" s="125">
        <v>0</v>
      </c>
      <c r="G12" s="125">
        <v>0</v>
      </c>
      <c r="H12" s="125">
        <v>0</v>
      </c>
      <c r="I12" s="125">
        <v>0</v>
      </c>
      <c r="J12" s="125">
        <v>0</v>
      </c>
      <c r="K12" s="125">
        <v>0</v>
      </c>
      <c r="L12" s="125">
        <v>0</v>
      </c>
      <c r="M12" s="125">
        <v>0</v>
      </c>
      <c r="N12" s="125">
        <v>0</v>
      </c>
      <c r="O12" s="125">
        <v>0</v>
      </c>
      <c r="P12" s="126">
        <f t="shared" si="0"/>
        <v>0</v>
      </c>
    </row>
    <row r="13" spans="1:16" ht="15" customHeight="1" x14ac:dyDescent="0.25">
      <c r="A13" s="114" t="s">
        <v>270</v>
      </c>
      <c r="B13" s="16">
        <v>7</v>
      </c>
      <c r="C13" s="125">
        <v>0</v>
      </c>
      <c r="D13" s="125">
        <v>0</v>
      </c>
      <c r="E13" s="125">
        <v>0</v>
      </c>
      <c r="F13" s="125">
        <v>0</v>
      </c>
      <c r="G13" s="125">
        <v>0</v>
      </c>
      <c r="H13" s="125">
        <v>0</v>
      </c>
      <c r="I13" s="125">
        <v>0</v>
      </c>
      <c r="J13" s="125">
        <v>0</v>
      </c>
      <c r="K13" s="125">
        <v>0</v>
      </c>
      <c r="L13" s="125">
        <v>0</v>
      </c>
      <c r="M13" s="125">
        <v>0</v>
      </c>
      <c r="N13" s="125">
        <v>0</v>
      </c>
      <c r="O13" s="125">
        <v>0</v>
      </c>
      <c r="P13" s="126">
        <f t="shared" si="0"/>
        <v>0</v>
      </c>
    </row>
    <row r="14" spans="1:16" ht="15" customHeight="1" x14ac:dyDescent="0.25">
      <c r="A14" s="113" t="s">
        <v>271</v>
      </c>
      <c r="B14" s="16">
        <v>8</v>
      </c>
      <c r="C14" s="127">
        <v>0</v>
      </c>
      <c r="D14" s="127">
        <v>0</v>
      </c>
      <c r="E14" s="127">
        <v>0</v>
      </c>
      <c r="F14" s="127">
        <v>0</v>
      </c>
      <c r="G14" s="127">
        <v>0</v>
      </c>
      <c r="H14" s="127">
        <v>0</v>
      </c>
      <c r="I14" s="127">
        <v>0</v>
      </c>
      <c r="J14" s="127">
        <v>0</v>
      </c>
      <c r="K14" s="127">
        <v>0</v>
      </c>
      <c r="L14" s="127">
        <v>0</v>
      </c>
      <c r="M14" s="127">
        <v>0</v>
      </c>
      <c r="N14" s="127">
        <v>0</v>
      </c>
      <c r="O14" s="127">
        <v>0</v>
      </c>
      <c r="P14" s="126">
        <f t="shared" si="0"/>
        <v>0</v>
      </c>
    </row>
    <row r="15" spans="1:16" ht="15" customHeight="1" x14ac:dyDescent="0.25">
      <c r="A15" s="114" t="s">
        <v>272</v>
      </c>
      <c r="B15" s="16">
        <v>9</v>
      </c>
      <c r="C15" s="125">
        <v>0</v>
      </c>
      <c r="D15" s="125">
        <v>0</v>
      </c>
      <c r="E15" s="125">
        <v>0</v>
      </c>
      <c r="F15" s="125">
        <v>0</v>
      </c>
      <c r="G15" s="125">
        <v>0</v>
      </c>
      <c r="H15" s="125">
        <v>0</v>
      </c>
      <c r="I15" s="125">
        <v>0</v>
      </c>
      <c r="J15" s="125">
        <v>0</v>
      </c>
      <c r="K15" s="125">
        <v>0</v>
      </c>
      <c r="L15" s="125">
        <v>0</v>
      </c>
      <c r="M15" s="125">
        <v>0</v>
      </c>
      <c r="N15" s="125">
        <v>0</v>
      </c>
      <c r="O15" s="125">
        <v>0</v>
      </c>
      <c r="P15" s="126">
        <f t="shared" si="0"/>
        <v>0</v>
      </c>
    </row>
    <row r="16" spans="1:16" ht="15" customHeight="1" x14ac:dyDescent="0.25">
      <c r="A16" s="113" t="s">
        <v>273</v>
      </c>
      <c r="B16" s="16">
        <v>10</v>
      </c>
      <c r="C16" s="127">
        <v>0</v>
      </c>
      <c r="D16" s="127">
        <v>0</v>
      </c>
      <c r="E16" s="127">
        <v>0</v>
      </c>
      <c r="F16" s="127">
        <v>0</v>
      </c>
      <c r="G16" s="127">
        <v>0</v>
      </c>
      <c r="H16" s="127">
        <v>0</v>
      </c>
      <c r="I16" s="127">
        <v>0</v>
      </c>
      <c r="J16" s="127">
        <v>0</v>
      </c>
      <c r="K16" s="127">
        <v>0</v>
      </c>
      <c r="L16" s="127">
        <v>0</v>
      </c>
      <c r="M16" s="127">
        <v>0</v>
      </c>
      <c r="N16" s="127">
        <v>0</v>
      </c>
      <c r="O16" s="127">
        <v>0</v>
      </c>
      <c r="P16" s="126">
        <f t="shared" si="0"/>
        <v>0</v>
      </c>
    </row>
    <row r="17" spans="1:16" x14ac:dyDescent="0.25">
      <c r="A17" s="114" t="s">
        <v>274</v>
      </c>
      <c r="B17" s="16">
        <v>11</v>
      </c>
      <c r="C17" s="125">
        <v>0</v>
      </c>
      <c r="D17" s="125">
        <v>0</v>
      </c>
      <c r="E17" s="125">
        <v>0</v>
      </c>
      <c r="F17" s="125">
        <v>0</v>
      </c>
      <c r="G17" s="125">
        <v>0</v>
      </c>
      <c r="H17" s="125">
        <v>0</v>
      </c>
      <c r="I17" s="125">
        <v>0</v>
      </c>
      <c r="J17" s="125">
        <v>0</v>
      </c>
      <c r="K17" s="125">
        <v>0</v>
      </c>
      <c r="L17" s="125">
        <v>0</v>
      </c>
      <c r="M17" s="125">
        <v>0</v>
      </c>
      <c r="N17" s="125">
        <v>0</v>
      </c>
      <c r="O17" s="125">
        <v>0</v>
      </c>
      <c r="P17" s="126">
        <f t="shared" si="0"/>
        <v>0</v>
      </c>
    </row>
    <row r="18" spans="1:16" ht="15" customHeight="1" x14ac:dyDescent="0.25">
      <c r="A18" s="114" t="s">
        <v>275</v>
      </c>
      <c r="B18" s="16">
        <v>12</v>
      </c>
      <c r="C18" s="125">
        <v>0</v>
      </c>
      <c r="D18" s="125">
        <v>0</v>
      </c>
      <c r="E18" s="125">
        <v>0</v>
      </c>
      <c r="F18" s="125">
        <v>0</v>
      </c>
      <c r="G18" s="125">
        <v>0</v>
      </c>
      <c r="H18" s="125">
        <v>0</v>
      </c>
      <c r="I18" s="125">
        <v>0</v>
      </c>
      <c r="J18" s="125">
        <v>0</v>
      </c>
      <c r="K18" s="125">
        <v>0</v>
      </c>
      <c r="L18" s="125">
        <v>0</v>
      </c>
      <c r="M18" s="125">
        <v>0</v>
      </c>
      <c r="N18" s="125">
        <v>0</v>
      </c>
      <c r="O18" s="125">
        <v>0</v>
      </c>
      <c r="P18" s="126">
        <f t="shared" si="0"/>
        <v>0</v>
      </c>
    </row>
    <row r="19" spans="1:16" ht="15" customHeight="1" x14ac:dyDescent="0.25">
      <c r="A19" s="114" t="s">
        <v>276</v>
      </c>
      <c r="B19" s="16">
        <v>13</v>
      </c>
      <c r="C19" s="125">
        <v>0</v>
      </c>
      <c r="D19" s="125">
        <v>0</v>
      </c>
      <c r="E19" s="125">
        <v>0</v>
      </c>
      <c r="F19" s="125">
        <v>0</v>
      </c>
      <c r="G19" s="125">
        <v>0</v>
      </c>
      <c r="H19" s="125">
        <v>0</v>
      </c>
      <c r="I19" s="125">
        <v>0</v>
      </c>
      <c r="J19" s="125">
        <v>0</v>
      </c>
      <c r="K19" s="125">
        <v>0</v>
      </c>
      <c r="L19" s="125">
        <v>0</v>
      </c>
      <c r="M19" s="125">
        <v>0</v>
      </c>
      <c r="N19" s="125">
        <v>0</v>
      </c>
      <c r="O19" s="125">
        <v>0</v>
      </c>
      <c r="P19" s="126">
        <f t="shared" si="0"/>
        <v>0</v>
      </c>
    </row>
    <row r="20" spans="1:16" ht="15" customHeight="1" x14ac:dyDescent="0.25">
      <c r="A20" s="114" t="s">
        <v>277</v>
      </c>
      <c r="B20" s="16">
        <v>14</v>
      </c>
      <c r="C20" s="125">
        <v>0</v>
      </c>
      <c r="D20" s="125">
        <v>0</v>
      </c>
      <c r="E20" s="125">
        <v>0</v>
      </c>
      <c r="F20" s="125">
        <v>0</v>
      </c>
      <c r="G20" s="125">
        <v>0</v>
      </c>
      <c r="H20" s="125">
        <v>0</v>
      </c>
      <c r="I20" s="125">
        <v>0</v>
      </c>
      <c r="J20" s="125">
        <v>0</v>
      </c>
      <c r="K20" s="125">
        <v>0</v>
      </c>
      <c r="L20" s="125">
        <v>0</v>
      </c>
      <c r="M20" s="125">
        <v>0</v>
      </c>
      <c r="N20" s="125">
        <v>0</v>
      </c>
      <c r="O20" s="125">
        <v>0</v>
      </c>
      <c r="P20" s="126">
        <f t="shared" si="0"/>
        <v>0</v>
      </c>
    </row>
    <row r="21" spans="1:16" ht="15" customHeight="1" x14ac:dyDescent="0.25">
      <c r="A21" s="114" t="s">
        <v>278</v>
      </c>
      <c r="B21" s="16">
        <v>15</v>
      </c>
      <c r="C21" s="125">
        <v>0</v>
      </c>
      <c r="D21" s="125">
        <v>0</v>
      </c>
      <c r="E21" s="125">
        <v>0</v>
      </c>
      <c r="F21" s="125">
        <v>0</v>
      </c>
      <c r="G21" s="125">
        <v>0</v>
      </c>
      <c r="H21" s="125">
        <v>0</v>
      </c>
      <c r="I21" s="125">
        <v>0</v>
      </c>
      <c r="J21" s="125">
        <v>0</v>
      </c>
      <c r="K21" s="125">
        <v>0</v>
      </c>
      <c r="L21" s="125">
        <v>0</v>
      </c>
      <c r="M21" s="125">
        <v>0</v>
      </c>
      <c r="N21" s="125">
        <v>0</v>
      </c>
      <c r="O21" s="125">
        <v>0</v>
      </c>
      <c r="P21" s="126">
        <f t="shared" si="0"/>
        <v>0</v>
      </c>
    </row>
    <row r="22" spans="1:16" ht="15" customHeight="1" x14ac:dyDescent="0.25">
      <c r="A22" s="113" t="s">
        <v>279</v>
      </c>
      <c r="B22" s="16">
        <v>16</v>
      </c>
      <c r="C22" s="127">
        <v>0</v>
      </c>
      <c r="D22" s="127">
        <v>0</v>
      </c>
      <c r="E22" s="127">
        <v>0</v>
      </c>
      <c r="F22" s="127">
        <v>0</v>
      </c>
      <c r="G22" s="127">
        <v>0</v>
      </c>
      <c r="H22" s="127">
        <v>0</v>
      </c>
      <c r="I22" s="127">
        <v>0</v>
      </c>
      <c r="J22" s="127">
        <v>0</v>
      </c>
      <c r="K22" s="127">
        <v>0</v>
      </c>
      <c r="L22" s="127">
        <v>0</v>
      </c>
      <c r="M22" s="127">
        <v>0</v>
      </c>
      <c r="N22" s="127">
        <v>0</v>
      </c>
      <c r="O22" s="127">
        <v>0</v>
      </c>
      <c r="P22" s="126">
        <f t="shared" si="0"/>
        <v>0</v>
      </c>
    </row>
    <row r="23" spans="1:16" ht="15" customHeight="1" x14ac:dyDescent="0.25">
      <c r="A23" s="113" t="s">
        <v>280</v>
      </c>
      <c r="B23" s="16">
        <v>17</v>
      </c>
      <c r="C23" s="127">
        <v>0</v>
      </c>
      <c r="D23" s="127">
        <v>0</v>
      </c>
      <c r="E23" s="127">
        <v>0</v>
      </c>
      <c r="F23" s="127">
        <v>0</v>
      </c>
      <c r="G23" s="127">
        <v>0</v>
      </c>
      <c r="H23" s="127">
        <v>0</v>
      </c>
      <c r="I23" s="127">
        <v>0</v>
      </c>
      <c r="J23" s="127">
        <v>0</v>
      </c>
      <c r="K23" s="127">
        <v>0</v>
      </c>
      <c r="L23" s="127">
        <v>0</v>
      </c>
      <c r="M23" s="127">
        <v>0</v>
      </c>
      <c r="N23" s="127">
        <v>0</v>
      </c>
      <c r="O23" s="127">
        <v>0</v>
      </c>
      <c r="P23" s="126">
        <f t="shared" si="0"/>
        <v>0</v>
      </c>
    </row>
    <row r="24" spans="1:16" ht="15" customHeight="1" x14ac:dyDescent="0.25">
      <c r="A24" s="113" t="s">
        <v>281</v>
      </c>
      <c r="B24" s="16">
        <v>18</v>
      </c>
      <c r="C24" s="127">
        <v>0</v>
      </c>
      <c r="D24" s="127">
        <v>0</v>
      </c>
      <c r="E24" s="127">
        <v>0</v>
      </c>
      <c r="F24" s="127">
        <v>0</v>
      </c>
      <c r="G24" s="127">
        <v>221782607</v>
      </c>
      <c r="H24" s="127">
        <v>77950585</v>
      </c>
      <c r="I24" s="127">
        <v>0</v>
      </c>
      <c r="J24" s="127">
        <v>76063096</v>
      </c>
      <c r="K24" s="127">
        <v>0</v>
      </c>
      <c r="L24" s="127">
        <v>-151857564</v>
      </c>
      <c r="M24" s="127">
        <v>0</v>
      </c>
      <c r="N24" s="127">
        <v>0</v>
      </c>
      <c r="O24" s="127">
        <v>0</v>
      </c>
      <c r="P24" s="126">
        <f t="shared" si="0"/>
        <v>223938724</v>
      </c>
    </row>
    <row r="25" spans="1:16" ht="15" customHeight="1" x14ac:dyDescent="0.25">
      <c r="A25" s="113" t="s">
        <v>282</v>
      </c>
      <c r="B25" s="16">
        <v>19</v>
      </c>
      <c r="C25" s="127">
        <v>0</v>
      </c>
      <c r="D25" s="127">
        <v>0</v>
      </c>
      <c r="E25" s="127">
        <v>0</v>
      </c>
      <c r="F25" s="127">
        <v>0</v>
      </c>
      <c r="G25" s="127">
        <v>0</v>
      </c>
      <c r="H25" s="127">
        <v>0</v>
      </c>
      <c r="I25" s="127">
        <v>0</v>
      </c>
      <c r="J25" s="127">
        <v>0</v>
      </c>
      <c r="K25" s="127">
        <v>0</v>
      </c>
      <c r="L25" s="127">
        <v>138829614</v>
      </c>
      <c r="M25" s="127">
        <v>0</v>
      </c>
      <c r="N25" s="127">
        <v>0</v>
      </c>
      <c r="O25" s="127">
        <v>0</v>
      </c>
      <c r="P25" s="126">
        <f t="shared" si="0"/>
        <v>138829614</v>
      </c>
    </row>
    <row r="26" spans="1:16" ht="15" customHeight="1" x14ac:dyDescent="0.25">
      <c r="A26" s="113" t="s">
        <v>283</v>
      </c>
      <c r="B26" s="16">
        <v>20</v>
      </c>
      <c r="C26" s="127">
        <v>0</v>
      </c>
      <c r="D26" s="127">
        <v>0</v>
      </c>
      <c r="E26" s="127">
        <v>0</v>
      </c>
      <c r="F26" s="127">
        <v>0</v>
      </c>
      <c r="G26" s="127">
        <v>0</v>
      </c>
      <c r="H26" s="127">
        <v>0</v>
      </c>
      <c r="I26" s="127">
        <v>0</v>
      </c>
      <c r="J26" s="127">
        <v>0</v>
      </c>
      <c r="K26" s="127">
        <v>0</v>
      </c>
      <c r="L26" s="127">
        <v>0</v>
      </c>
      <c r="M26" s="127">
        <v>0</v>
      </c>
      <c r="N26" s="127">
        <v>0</v>
      </c>
      <c r="O26" s="127">
        <v>0</v>
      </c>
      <c r="P26" s="126">
        <f t="shared" si="0"/>
        <v>0</v>
      </c>
    </row>
    <row r="27" spans="1:16" ht="15" customHeight="1" x14ac:dyDescent="0.25">
      <c r="A27" s="128" t="s">
        <v>284</v>
      </c>
      <c r="B27" s="75">
        <v>21</v>
      </c>
      <c r="C27" s="75">
        <f>SUM(C10:C26)</f>
        <v>1214775000</v>
      </c>
      <c r="D27" s="75">
        <f t="shared" ref="D27:O27" si="2">SUM(D10:D26)</f>
        <v>0</v>
      </c>
      <c r="E27" s="75">
        <f t="shared" si="2"/>
        <v>0</v>
      </c>
      <c r="F27" s="75">
        <f t="shared" si="2"/>
        <v>0</v>
      </c>
      <c r="G27" s="75">
        <f t="shared" si="2"/>
        <v>319405173</v>
      </c>
      <c r="H27" s="75">
        <f t="shared" si="2"/>
        <v>153174469.37</v>
      </c>
      <c r="I27" s="75">
        <f t="shared" si="2"/>
        <v>0</v>
      </c>
      <c r="J27" s="75">
        <f t="shared" si="2"/>
        <v>539561768.94000006</v>
      </c>
      <c r="K27" s="75">
        <f t="shared" si="2"/>
        <v>-477000</v>
      </c>
      <c r="L27" s="75">
        <f t="shared" si="2"/>
        <v>138829614.16</v>
      </c>
      <c r="M27" s="75">
        <f t="shared" si="2"/>
        <v>0</v>
      </c>
      <c r="N27" s="75">
        <f t="shared" si="2"/>
        <v>0</v>
      </c>
      <c r="O27" s="75">
        <f t="shared" si="2"/>
        <v>0</v>
      </c>
      <c r="P27" s="75">
        <f t="shared" si="0"/>
        <v>2365269025.4699998</v>
      </c>
    </row>
    <row r="28" spans="1:16" x14ac:dyDescent="0.25">
      <c r="A28" s="105"/>
      <c r="B28" s="106"/>
      <c r="C28" s="107"/>
      <c r="D28" s="107"/>
      <c r="E28" s="107"/>
      <c r="F28" s="107"/>
      <c r="G28" s="107"/>
      <c r="H28" s="107"/>
      <c r="I28" s="107"/>
      <c r="J28" s="107"/>
      <c r="K28" s="107"/>
      <c r="L28" s="107"/>
      <c r="M28" s="107"/>
      <c r="N28" s="107"/>
      <c r="O28" s="107"/>
      <c r="P28" s="107"/>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formula1>39448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50"/>
  <sheetViews>
    <sheetView showGridLines="0" workbookViewId="0">
      <selection activeCell="H7" sqref="H7"/>
    </sheetView>
  </sheetViews>
  <sheetFormatPr defaultRowHeight="15" x14ac:dyDescent="0.25"/>
  <cols>
    <col min="2" max="2" width="55.7109375" bestFit="1" customWidth="1"/>
    <col min="3" max="3" width="13.42578125" bestFit="1" customWidth="1"/>
    <col min="4" max="4" width="11.28515625" bestFit="1" customWidth="1"/>
    <col min="5" max="5" width="13.5703125" bestFit="1" customWidth="1"/>
    <col min="6" max="6" width="16.85546875" customWidth="1"/>
    <col min="7" max="7" width="11" bestFit="1" customWidth="1"/>
    <col min="8" max="8" width="12.28515625" bestFit="1" customWidth="1"/>
  </cols>
  <sheetData>
    <row r="4" spans="2:6" x14ac:dyDescent="0.25">
      <c r="B4" s="154" t="s">
        <v>570</v>
      </c>
    </row>
    <row r="6" spans="2:6" x14ac:dyDescent="0.25">
      <c r="B6" s="129" t="s">
        <v>285</v>
      </c>
      <c r="F6" s="130" t="s">
        <v>68</v>
      </c>
    </row>
    <row r="7" spans="2:6" ht="33" customHeight="1" x14ac:dyDescent="0.25">
      <c r="B7" s="131" t="s">
        <v>286</v>
      </c>
      <c r="C7" s="140" t="s">
        <v>287</v>
      </c>
      <c r="D7" s="140"/>
      <c r="E7" s="140" t="s">
        <v>288</v>
      </c>
      <c r="F7" s="140"/>
    </row>
    <row r="8" spans="2:6" x14ac:dyDescent="0.25">
      <c r="B8" s="131"/>
      <c r="C8" s="132" t="s">
        <v>289</v>
      </c>
      <c r="D8" s="132" t="s">
        <v>123</v>
      </c>
      <c r="E8" s="132" t="s">
        <v>289</v>
      </c>
      <c r="F8" s="132" t="s">
        <v>123</v>
      </c>
    </row>
    <row r="9" spans="2:6" x14ac:dyDescent="0.25">
      <c r="B9" s="133" t="s">
        <v>73</v>
      </c>
      <c r="C9" s="134" t="s">
        <v>290</v>
      </c>
      <c r="D9" s="134" t="s">
        <v>291</v>
      </c>
      <c r="E9" s="135" t="s">
        <v>292</v>
      </c>
      <c r="F9" s="135" t="s">
        <v>293</v>
      </c>
    </row>
    <row r="10" spans="2:6" x14ac:dyDescent="0.25">
      <c r="B10" s="133" t="s">
        <v>74</v>
      </c>
      <c r="C10" s="134" t="s">
        <v>294</v>
      </c>
      <c r="D10" s="134" t="s">
        <v>295</v>
      </c>
      <c r="E10" s="135" t="s">
        <v>296</v>
      </c>
      <c r="F10" s="135" t="s">
        <v>297</v>
      </c>
    </row>
    <row r="11" spans="2:6" x14ac:dyDescent="0.25">
      <c r="B11" s="133" t="s">
        <v>85</v>
      </c>
      <c r="C11" s="134">
        <v>176.26</v>
      </c>
      <c r="D11" s="134">
        <v>59.558999999999997</v>
      </c>
      <c r="E11" s="135">
        <v>424.09100000000001</v>
      </c>
      <c r="F11" s="135">
        <v>9.7040000000000006</v>
      </c>
    </row>
    <row r="12" spans="2:6" x14ac:dyDescent="0.25">
      <c r="B12" s="133" t="s">
        <v>298</v>
      </c>
      <c r="C12" s="134" t="s">
        <v>299</v>
      </c>
      <c r="D12" s="134" t="s">
        <v>299</v>
      </c>
      <c r="E12" s="135" t="s">
        <v>299</v>
      </c>
      <c r="F12" s="135" t="s">
        <v>299</v>
      </c>
    </row>
    <row r="13" spans="2:6" x14ac:dyDescent="0.25">
      <c r="B13" s="133" t="s">
        <v>102</v>
      </c>
      <c r="C13" s="134" t="s">
        <v>299</v>
      </c>
      <c r="D13" s="134" t="s">
        <v>299</v>
      </c>
      <c r="E13" s="135" t="s">
        <v>299</v>
      </c>
      <c r="F13" s="135" t="s">
        <v>299</v>
      </c>
    </row>
    <row r="14" spans="2:6" x14ac:dyDescent="0.25">
      <c r="B14" s="136" t="s">
        <v>261</v>
      </c>
      <c r="C14" s="137" t="s">
        <v>300</v>
      </c>
      <c r="D14" s="137" t="s">
        <v>301</v>
      </c>
      <c r="E14" s="137" t="s">
        <v>302</v>
      </c>
      <c r="F14" s="137" t="s">
        <v>303</v>
      </c>
    </row>
    <row r="16" spans="2:6" x14ac:dyDescent="0.25">
      <c r="B16" s="129" t="s">
        <v>304</v>
      </c>
      <c r="F16" s="130" t="s">
        <v>68</v>
      </c>
    </row>
    <row r="17" spans="2:6" ht="33" customHeight="1" x14ac:dyDescent="0.25">
      <c r="B17" s="131" t="s">
        <v>305</v>
      </c>
      <c r="C17" s="140" t="s">
        <v>287</v>
      </c>
      <c r="D17" s="140"/>
      <c r="E17" s="140" t="s">
        <v>288</v>
      </c>
      <c r="F17" s="140"/>
    </row>
    <row r="18" spans="2:6" x14ac:dyDescent="0.25">
      <c r="B18" s="131"/>
      <c r="C18" s="132" t="s">
        <v>289</v>
      </c>
      <c r="D18" s="132" t="s">
        <v>123</v>
      </c>
      <c r="E18" s="132" t="s">
        <v>289</v>
      </c>
      <c r="F18" s="132" t="s">
        <v>123</v>
      </c>
    </row>
    <row r="19" spans="2:6" x14ac:dyDescent="0.25">
      <c r="B19" s="133" t="s">
        <v>73</v>
      </c>
      <c r="C19" s="134" t="s">
        <v>306</v>
      </c>
      <c r="D19" s="134" t="s">
        <v>306</v>
      </c>
      <c r="E19" s="135" t="s">
        <v>64</v>
      </c>
      <c r="F19" s="135" t="s">
        <v>64</v>
      </c>
    </row>
    <row r="20" spans="2:6" x14ac:dyDescent="0.25">
      <c r="B20" s="133" t="s">
        <v>74</v>
      </c>
      <c r="C20" s="134" t="s">
        <v>307</v>
      </c>
      <c r="D20" s="134">
        <v>998.41700000000003</v>
      </c>
      <c r="E20" s="135" t="s">
        <v>308</v>
      </c>
      <c r="F20" s="135">
        <v>774.88800000000003</v>
      </c>
    </row>
    <row r="21" spans="2:6" x14ac:dyDescent="0.25">
      <c r="B21" s="133" t="s">
        <v>85</v>
      </c>
      <c r="C21" s="134" t="s">
        <v>306</v>
      </c>
      <c r="D21" s="134" t="s">
        <v>306</v>
      </c>
      <c r="E21" s="135" t="s">
        <v>64</v>
      </c>
      <c r="F21" s="135" t="s">
        <v>64</v>
      </c>
    </row>
    <row r="22" spans="2:6" x14ac:dyDescent="0.25">
      <c r="B22" s="133" t="s">
        <v>298</v>
      </c>
      <c r="C22" s="134" t="s">
        <v>309</v>
      </c>
      <c r="D22" s="134" t="s">
        <v>310</v>
      </c>
      <c r="E22" s="135" t="s">
        <v>311</v>
      </c>
      <c r="F22" s="135" t="s">
        <v>312</v>
      </c>
    </row>
    <row r="23" spans="2:6" x14ac:dyDescent="0.25">
      <c r="B23" s="133" t="s">
        <v>102</v>
      </c>
      <c r="C23" s="134" t="s">
        <v>313</v>
      </c>
      <c r="D23" s="134" t="s">
        <v>314</v>
      </c>
      <c r="E23" s="135" t="s">
        <v>315</v>
      </c>
      <c r="F23" s="135">
        <v>290.08300000000003</v>
      </c>
    </row>
    <row r="24" spans="2:6" x14ac:dyDescent="0.25">
      <c r="B24" s="136" t="s">
        <v>261</v>
      </c>
      <c r="C24" s="137" t="s">
        <v>316</v>
      </c>
      <c r="D24" s="137" t="s">
        <v>317</v>
      </c>
      <c r="E24" s="137" t="s">
        <v>318</v>
      </c>
      <c r="F24" s="137" t="s">
        <v>319</v>
      </c>
    </row>
    <row r="26" spans="2:6" x14ac:dyDescent="0.25">
      <c r="B26" s="129" t="s">
        <v>320</v>
      </c>
      <c r="F26" s="130" t="s">
        <v>68</v>
      </c>
    </row>
    <row r="27" spans="2:6" ht="33" customHeight="1" x14ac:dyDescent="0.25">
      <c r="B27" s="131" t="s">
        <v>321</v>
      </c>
      <c r="C27" s="140" t="s">
        <v>287</v>
      </c>
      <c r="D27" s="140"/>
      <c r="E27" s="140" t="s">
        <v>288</v>
      </c>
      <c r="F27" s="140"/>
    </row>
    <row r="28" spans="2:6" x14ac:dyDescent="0.25">
      <c r="B28" s="131"/>
      <c r="C28" s="132" t="s">
        <v>289</v>
      </c>
      <c r="D28" s="132" t="s">
        <v>123</v>
      </c>
      <c r="E28" s="132" t="s">
        <v>289</v>
      </c>
      <c r="F28" s="132" t="s">
        <v>123</v>
      </c>
    </row>
    <row r="29" spans="2:6" x14ac:dyDescent="0.25">
      <c r="B29" s="139" t="s">
        <v>322</v>
      </c>
      <c r="C29" s="134">
        <v>390.57400000000001</v>
      </c>
      <c r="D29" s="134">
        <v>93.451999999999998</v>
      </c>
      <c r="E29" s="135">
        <v>397.60899999999998</v>
      </c>
      <c r="F29" s="135">
        <v>80.066000000000003</v>
      </c>
    </row>
    <row r="30" spans="2:6" x14ac:dyDescent="0.25">
      <c r="B30" s="139" t="s">
        <v>323</v>
      </c>
      <c r="C30" s="134">
        <v>49.139000000000003</v>
      </c>
      <c r="D30" s="134">
        <v>12.170999999999999</v>
      </c>
      <c r="E30" s="135">
        <v>84.655000000000001</v>
      </c>
      <c r="F30" s="135">
        <v>46.521000000000001</v>
      </c>
    </row>
    <row r="31" spans="2:6" ht="24" x14ac:dyDescent="0.25">
      <c r="B31" s="139" t="s">
        <v>324</v>
      </c>
      <c r="C31" s="134" t="s">
        <v>325</v>
      </c>
      <c r="D31" s="134" t="s">
        <v>326</v>
      </c>
      <c r="E31" s="135" t="s">
        <v>327</v>
      </c>
      <c r="F31" s="135" t="s">
        <v>328</v>
      </c>
    </row>
    <row r="32" spans="2:6" x14ac:dyDescent="0.25">
      <c r="B32" s="139" t="s">
        <v>329</v>
      </c>
      <c r="C32" s="134">
        <v>172.42599999999999</v>
      </c>
      <c r="D32" s="134">
        <v>42.265999999999998</v>
      </c>
      <c r="E32" s="135">
        <v>151.46600000000001</v>
      </c>
      <c r="F32" s="135">
        <v>34.698</v>
      </c>
    </row>
    <row r="33" spans="2:6" x14ac:dyDescent="0.25">
      <c r="B33" s="139" t="s">
        <v>330</v>
      </c>
      <c r="C33" s="134" t="s">
        <v>331</v>
      </c>
      <c r="D33" s="134" t="s">
        <v>332</v>
      </c>
      <c r="E33" s="135" t="s">
        <v>333</v>
      </c>
      <c r="F33" s="135" t="s">
        <v>334</v>
      </c>
    </row>
    <row r="34" spans="2:6" x14ac:dyDescent="0.25">
      <c r="B34" s="136" t="s">
        <v>335</v>
      </c>
      <c r="C34" s="137" t="s">
        <v>336</v>
      </c>
      <c r="D34" s="137" t="s">
        <v>337</v>
      </c>
      <c r="E34" s="137" t="s">
        <v>338</v>
      </c>
      <c r="F34" s="137" t="s">
        <v>339</v>
      </c>
    </row>
    <row r="36" spans="2:6" x14ac:dyDescent="0.25">
      <c r="B36" s="129" t="s">
        <v>340</v>
      </c>
      <c r="F36" s="130" t="s">
        <v>68</v>
      </c>
    </row>
    <row r="37" spans="2:6" ht="33" customHeight="1" x14ac:dyDescent="0.25">
      <c r="B37" s="131" t="s">
        <v>341</v>
      </c>
      <c r="C37" s="140" t="s">
        <v>287</v>
      </c>
      <c r="D37" s="140"/>
      <c r="E37" s="140" t="s">
        <v>288</v>
      </c>
      <c r="F37" s="140"/>
    </row>
    <row r="38" spans="2:6" x14ac:dyDescent="0.25">
      <c r="B38" s="131"/>
      <c r="C38" s="132" t="s">
        <v>289</v>
      </c>
      <c r="D38" s="132" t="s">
        <v>123</v>
      </c>
      <c r="E38" s="132" t="s">
        <v>289</v>
      </c>
      <c r="F38" s="132" t="s">
        <v>123</v>
      </c>
    </row>
    <row r="39" spans="2:6" x14ac:dyDescent="0.25">
      <c r="B39" s="133" t="s">
        <v>342</v>
      </c>
      <c r="C39" s="134" t="s">
        <v>343</v>
      </c>
      <c r="D39" s="134">
        <v>275.19</v>
      </c>
      <c r="E39" s="135" t="s">
        <v>344</v>
      </c>
      <c r="F39" s="135">
        <v>413.90499999999997</v>
      </c>
    </row>
    <row r="40" spans="2:6" x14ac:dyDescent="0.25">
      <c r="B40" s="133" t="s">
        <v>330</v>
      </c>
      <c r="C40" s="134" t="s">
        <v>345</v>
      </c>
      <c r="D40" s="134" t="s">
        <v>346</v>
      </c>
      <c r="E40" s="135" t="s">
        <v>347</v>
      </c>
      <c r="F40" s="135" t="s">
        <v>348</v>
      </c>
    </row>
    <row r="41" spans="2:6" x14ac:dyDescent="0.25">
      <c r="B41" s="136" t="s">
        <v>261</v>
      </c>
      <c r="C41" s="137" t="s">
        <v>349</v>
      </c>
      <c r="D41" s="137" t="s">
        <v>350</v>
      </c>
      <c r="E41" s="137" t="s">
        <v>351</v>
      </c>
      <c r="F41" s="137" t="s">
        <v>352</v>
      </c>
    </row>
    <row r="43" spans="2:6" x14ac:dyDescent="0.25">
      <c r="B43" s="141" t="s">
        <v>353</v>
      </c>
      <c r="C43" s="141"/>
      <c r="D43" s="141"/>
      <c r="E43" s="141"/>
      <c r="F43" s="141"/>
    </row>
    <row r="44" spans="2:6" ht="33" customHeight="1" x14ac:dyDescent="0.25">
      <c r="B44" s="131" t="s">
        <v>354</v>
      </c>
      <c r="C44" s="140" t="s">
        <v>287</v>
      </c>
      <c r="D44" s="140"/>
      <c r="E44" s="140" t="s">
        <v>288</v>
      </c>
      <c r="F44" s="140"/>
    </row>
    <row r="45" spans="2:6" x14ac:dyDescent="0.25">
      <c r="B45" s="131"/>
      <c r="C45" s="132" t="s">
        <v>289</v>
      </c>
      <c r="D45" s="132" t="s">
        <v>123</v>
      </c>
      <c r="E45" s="132" t="s">
        <v>289</v>
      </c>
      <c r="F45" s="132" t="s">
        <v>123</v>
      </c>
    </row>
    <row r="46" spans="2:6" x14ac:dyDescent="0.25">
      <c r="B46" s="133" t="s">
        <v>73</v>
      </c>
      <c r="C46" s="134" t="s">
        <v>355</v>
      </c>
      <c r="D46" s="134" t="s">
        <v>355</v>
      </c>
      <c r="E46" s="135" t="s">
        <v>356</v>
      </c>
      <c r="F46" s="135" t="s">
        <v>357</v>
      </c>
    </row>
    <row r="47" spans="2:6" x14ac:dyDescent="0.25">
      <c r="B47" s="133" t="s">
        <v>74</v>
      </c>
      <c r="C47" s="134" t="s">
        <v>306</v>
      </c>
      <c r="D47" s="134" t="s">
        <v>306</v>
      </c>
      <c r="E47" s="135" t="s">
        <v>306</v>
      </c>
      <c r="F47" s="135" t="s">
        <v>306</v>
      </c>
    </row>
    <row r="48" spans="2:6" x14ac:dyDescent="0.25">
      <c r="B48" s="133" t="s">
        <v>94</v>
      </c>
      <c r="C48" s="134" t="s">
        <v>306</v>
      </c>
      <c r="D48" s="134" t="s">
        <v>306</v>
      </c>
      <c r="E48" s="135" t="s">
        <v>306</v>
      </c>
      <c r="F48" s="135" t="s">
        <v>306</v>
      </c>
    </row>
    <row r="49" spans="2:6" x14ac:dyDescent="0.25">
      <c r="B49" s="133" t="s">
        <v>358</v>
      </c>
      <c r="C49" s="134" t="s">
        <v>306</v>
      </c>
      <c r="D49" s="134" t="s">
        <v>306</v>
      </c>
      <c r="E49" s="135" t="s">
        <v>306</v>
      </c>
      <c r="F49" s="135" t="s">
        <v>306</v>
      </c>
    </row>
    <row r="50" spans="2:6" x14ac:dyDescent="0.25">
      <c r="B50" s="133" t="s">
        <v>96</v>
      </c>
      <c r="C50" s="134" t="s">
        <v>306</v>
      </c>
      <c r="D50" s="134" t="s">
        <v>306</v>
      </c>
      <c r="E50" s="135" t="s">
        <v>306</v>
      </c>
      <c r="F50" s="135" t="s">
        <v>306</v>
      </c>
    </row>
    <row r="51" spans="2:6" x14ac:dyDescent="0.25">
      <c r="B51" s="136" t="s">
        <v>261</v>
      </c>
      <c r="C51" s="137" t="s">
        <v>359</v>
      </c>
      <c r="D51" s="137" t="s">
        <v>359</v>
      </c>
      <c r="E51" s="137" t="s">
        <v>360</v>
      </c>
      <c r="F51" s="137" t="s">
        <v>361</v>
      </c>
    </row>
    <row r="52" spans="2:6" x14ac:dyDescent="0.25">
      <c r="F52" s="144"/>
    </row>
    <row r="53" spans="2:6" ht="33" customHeight="1" x14ac:dyDescent="0.25">
      <c r="B53" s="131" t="s">
        <v>362</v>
      </c>
      <c r="C53" s="140" t="s">
        <v>287</v>
      </c>
      <c r="D53" s="140"/>
      <c r="E53" s="140" t="s">
        <v>288</v>
      </c>
      <c r="F53" s="140"/>
    </row>
    <row r="54" spans="2:6" x14ac:dyDescent="0.25">
      <c r="B54" s="131"/>
      <c r="C54" s="132" t="s">
        <v>289</v>
      </c>
      <c r="D54" s="132" t="s">
        <v>123</v>
      </c>
      <c r="E54" s="132" t="s">
        <v>289</v>
      </c>
      <c r="F54" s="132" t="s">
        <v>123</v>
      </c>
    </row>
    <row r="55" spans="2:6" x14ac:dyDescent="0.25">
      <c r="B55" s="133" t="s">
        <v>72</v>
      </c>
      <c r="C55" s="134" t="s">
        <v>363</v>
      </c>
      <c r="D55" s="134" t="s">
        <v>364</v>
      </c>
      <c r="E55" s="135" t="s">
        <v>365</v>
      </c>
      <c r="F55" s="135">
        <v>958.91300000000001</v>
      </c>
    </row>
    <row r="56" spans="2:6" x14ac:dyDescent="0.25">
      <c r="B56" s="133" t="s">
        <v>73</v>
      </c>
      <c r="C56" s="134" t="s">
        <v>366</v>
      </c>
      <c r="D56" s="134">
        <v>-291.99299999999999</v>
      </c>
      <c r="E56" s="135" t="s">
        <v>367</v>
      </c>
      <c r="F56" s="135" t="s">
        <v>368</v>
      </c>
    </row>
    <row r="57" spans="2:6" x14ac:dyDescent="0.25">
      <c r="B57" s="133" t="s">
        <v>369</v>
      </c>
      <c r="C57" s="134" t="s">
        <v>370</v>
      </c>
      <c r="D57" s="134" t="s">
        <v>371</v>
      </c>
      <c r="E57" s="135" t="s">
        <v>372</v>
      </c>
      <c r="F57" s="135" t="s">
        <v>373</v>
      </c>
    </row>
    <row r="58" spans="2:6" x14ac:dyDescent="0.25">
      <c r="B58" s="136" t="s">
        <v>261</v>
      </c>
      <c r="C58" s="137" t="s">
        <v>374</v>
      </c>
      <c r="D58" s="137" t="s">
        <v>375</v>
      </c>
      <c r="E58" s="137" t="s">
        <v>376</v>
      </c>
      <c r="F58" s="137" t="s">
        <v>377</v>
      </c>
    </row>
    <row r="60" spans="2:6" ht="33" customHeight="1" x14ac:dyDescent="0.25">
      <c r="B60" s="131" t="s">
        <v>378</v>
      </c>
      <c r="C60" s="140" t="s">
        <v>287</v>
      </c>
      <c r="D60" s="140"/>
      <c r="E60" s="140" t="s">
        <v>288</v>
      </c>
      <c r="F60" s="140"/>
    </row>
    <row r="61" spans="2:6" x14ac:dyDescent="0.25">
      <c r="B61" s="131"/>
      <c r="C61" s="132" t="s">
        <v>289</v>
      </c>
      <c r="D61" s="132" t="s">
        <v>123</v>
      </c>
      <c r="E61" s="132" t="s">
        <v>289</v>
      </c>
      <c r="F61" s="132" t="s">
        <v>123</v>
      </c>
    </row>
    <row r="62" spans="2:6" x14ac:dyDescent="0.25">
      <c r="B62" s="133" t="s">
        <v>72</v>
      </c>
      <c r="C62" s="134" t="s">
        <v>306</v>
      </c>
      <c r="D62" s="134" t="s">
        <v>306</v>
      </c>
      <c r="E62" s="135" t="s">
        <v>306</v>
      </c>
      <c r="F62" s="135" t="s">
        <v>306</v>
      </c>
    </row>
    <row r="63" spans="2:6" x14ac:dyDescent="0.25">
      <c r="B63" s="133" t="s">
        <v>73</v>
      </c>
      <c r="C63" s="134" t="s">
        <v>306</v>
      </c>
      <c r="D63" s="134" t="s">
        <v>306</v>
      </c>
      <c r="E63" s="135">
        <v>813.43</v>
      </c>
      <c r="F63" s="135">
        <v>811.40300000000002</v>
      </c>
    </row>
    <row r="64" spans="2:6" x14ac:dyDescent="0.25">
      <c r="B64" s="133" t="s">
        <v>74</v>
      </c>
      <c r="C64" s="134" t="s">
        <v>306</v>
      </c>
      <c r="D64" s="134" t="s">
        <v>306</v>
      </c>
      <c r="E64" s="135" t="s">
        <v>306</v>
      </c>
      <c r="F64" s="135" t="s">
        <v>306</v>
      </c>
    </row>
    <row r="65" spans="2:6" x14ac:dyDescent="0.25">
      <c r="B65" s="136" t="s">
        <v>261</v>
      </c>
      <c r="C65" s="137" t="s">
        <v>299</v>
      </c>
      <c r="D65" s="137" t="s">
        <v>299</v>
      </c>
      <c r="E65" s="137">
        <v>813.43</v>
      </c>
      <c r="F65" s="137">
        <v>811.40300000000002</v>
      </c>
    </row>
    <row r="67" spans="2:6" x14ac:dyDescent="0.25">
      <c r="B67" s="129" t="s">
        <v>379</v>
      </c>
      <c r="F67" s="130" t="s">
        <v>68</v>
      </c>
    </row>
    <row r="68" spans="2:6" ht="33" customHeight="1" x14ac:dyDescent="0.25">
      <c r="B68" s="131" t="s">
        <v>380</v>
      </c>
      <c r="C68" s="140" t="s">
        <v>287</v>
      </c>
      <c r="D68" s="140"/>
      <c r="E68" s="140" t="s">
        <v>288</v>
      </c>
      <c r="F68" s="140"/>
    </row>
    <row r="69" spans="2:6" x14ac:dyDescent="0.25">
      <c r="B69" s="131"/>
      <c r="C69" s="132" t="s">
        <v>289</v>
      </c>
      <c r="D69" s="132" t="s">
        <v>123</v>
      </c>
      <c r="E69" s="132" t="s">
        <v>289</v>
      </c>
      <c r="F69" s="132" t="s">
        <v>123</v>
      </c>
    </row>
    <row r="70" spans="2:6" x14ac:dyDescent="0.25">
      <c r="B70" s="129" t="s">
        <v>138</v>
      </c>
      <c r="C70" s="145" t="s">
        <v>381</v>
      </c>
      <c r="D70" s="145" t="s">
        <v>382</v>
      </c>
      <c r="E70" s="146" t="s">
        <v>383</v>
      </c>
      <c r="F70" s="146" t="s">
        <v>384</v>
      </c>
    </row>
    <row r="71" spans="2:6" x14ac:dyDescent="0.25">
      <c r="B71" s="129" t="s">
        <v>140</v>
      </c>
      <c r="C71" s="145" t="s">
        <v>385</v>
      </c>
      <c r="D71" s="145" t="s">
        <v>386</v>
      </c>
      <c r="E71" s="146" t="s">
        <v>387</v>
      </c>
      <c r="F71" s="146" t="s">
        <v>388</v>
      </c>
    </row>
    <row r="72" spans="2:6" x14ac:dyDescent="0.25">
      <c r="B72" s="133" t="s">
        <v>389</v>
      </c>
      <c r="C72" s="134" t="s">
        <v>390</v>
      </c>
      <c r="D72" s="134" t="s">
        <v>391</v>
      </c>
      <c r="E72" s="135" t="s">
        <v>392</v>
      </c>
      <c r="F72" s="135" t="s">
        <v>393</v>
      </c>
    </row>
    <row r="73" spans="2:6" x14ac:dyDescent="0.25">
      <c r="B73" s="133" t="s">
        <v>394</v>
      </c>
      <c r="C73" s="134" t="s">
        <v>395</v>
      </c>
      <c r="D73" s="134" t="s">
        <v>396</v>
      </c>
      <c r="E73" s="135" t="s">
        <v>397</v>
      </c>
      <c r="F73" s="135" t="s">
        <v>398</v>
      </c>
    </row>
    <row r="74" spans="2:6" x14ac:dyDescent="0.25">
      <c r="B74" s="129" t="s">
        <v>399</v>
      </c>
      <c r="C74" s="145" t="s">
        <v>400</v>
      </c>
      <c r="D74" s="145" t="s">
        <v>401</v>
      </c>
      <c r="E74" s="146" t="s">
        <v>402</v>
      </c>
      <c r="F74" s="146" t="s">
        <v>403</v>
      </c>
    </row>
    <row r="75" spans="2:6" x14ac:dyDescent="0.25">
      <c r="B75" s="133" t="s">
        <v>404</v>
      </c>
      <c r="C75" s="134" t="s">
        <v>405</v>
      </c>
      <c r="D75" s="134" t="s">
        <v>406</v>
      </c>
      <c r="E75" s="135" t="s">
        <v>407</v>
      </c>
      <c r="F75" s="135" t="s">
        <v>408</v>
      </c>
    </row>
    <row r="76" spans="2:6" x14ac:dyDescent="0.25">
      <c r="B76" s="133" t="s">
        <v>409</v>
      </c>
      <c r="C76" s="134" t="s">
        <v>306</v>
      </c>
      <c r="D76" s="134" t="s">
        <v>306</v>
      </c>
      <c r="E76" s="135" t="s">
        <v>306</v>
      </c>
      <c r="F76" s="135" t="s">
        <v>306</v>
      </c>
    </row>
    <row r="77" spans="2:6" x14ac:dyDescent="0.25">
      <c r="B77" s="133" t="s">
        <v>410</v>
      </c>
      <c r="C77" s="134" t="s">
        <v>411</v>
      </c>
      <c r="D77" s="134" t="s">
        <v>412</v>
      </c>
      <c r="E77" s="135" t="s">
        <v>413</v>
      </c>
      <c r="F77" s="135" t="s">
        <v>414</v>
      </c>
    </row>
    <row r="78" spans="2:6" x14ac:dyDescent="0.25">
      <c r="B78" s="136" t="s">
        <v>261</v>
      </c>
      <c r="C78" s="137" t="s">
        <v>415</v>
      </c>
      <c r="D78" s="137" t="s">
        <v>416</v>
      </c>
      <c r="E78" s="137" t="s">
        <v>417</v>
      </c>
      <c r="F78" s="137" t="s">
        <v>418</v>
      </c>
    </row>
    <row r="80" spans="2:6" x14ac:dyDescent="0.25">
      <c r="B80" s="141" t="s">
        <v>419</v>
      </c>
      <c r="C80" s="141"/>
      <c r="F80" s="130" t="s">
        <v>68</v>
      </c>
    </row>
    <row r="81" spans="1:6" ht="33" customHeight="1" x14ac:dyDescent="0.25">
      <c r="A81" t="s">
        <v>464</v>
      </c>
      <c r="B81" s="131" t="s">
        <v>420</v>
      </c>
      <c r="C81" s="140" t="s">
        <v>287</v>
      </c>
      <c r="D81" s="140"/>
      <c r="E81" s="140" t="s">
        <v>288</v>
      </c>
      <c r="F81" s="140"/>
    </row>
    <row r="82" spans="1:6" x14ac:dyDescent="0.25">
      <c r="B82" s="131"/>
      <c r="C82" s="147" t="s">
        <v>289</v>
      </c>
      <c r="D82" s="132" t="s">
        <v>123</v>
      </c>
      <c r="E82" s="132" t="s">
        <v>289</v>
      </c>
      <c r="F82" s="132" t="s">
        <v>123</v>
      </c>
    </row>
    <row r="83" spans="1:6" x14ac:dyDescent="0.25">
      <c r="B83" s="129" t="s">
        <v>142</v>
      </c>
      <c r="C83" s="145" t="s">
        <v>421</v>
      </c>
      <c r="D83" s="145" t="s">
        <v>422</v>
      </c>
      <c r="E83" s="146" t="s">
        <v>423</v>
      </c>
      <c r="F83" s="146" t="s">
        <v>424</v>
      </c>
    </row>
    <row r="84" spans="1:6" x14ac:dyDescent="0.25">
      <c r="B84" s="133" t="s">
        <v>425</v>
      </c>
      <c r="C84" s="134" t="s">
        <v>306</v>
      </c>
      <c r="D84" s="134" t="s">
        <v>306</v>
      </c>
      <c r="E84" s="135" t="s">
        <v>306</v>
      </c>
      <c r="F84" s="135" t="s">
        <v>306</v>
      </c>
    </row>
    <row r="85" spans="1:6" x14ac:dyDescent="0.25">
      <c r="B85" s="133" t="s">
        <v>426</v>
      </c>
      <c r="C85" s="134" t="s">
        <v>421</v>
      </c>
      <c r="D85" s="134" t="s">
        <v>422</v>
      </c>
      <c r="E85" s="135" t="s">
        <v>423</v>
      </c>
      <c r="F85" s="135" t="s">
        <v>424</v>
      </c>
    </row>
    <row r="86" spans="1:6" x14ac:dyDescent="0.25">
      <c r="B86" s="129" t="s">
        <v>143</v>
      </c>
      <c r="C86" s="145" t="s">
        <v>427</v>
      </c>
      <c r="D86" s="145">
        <v>901.10699999999997</v>
      </c>
      <c r="E86" s="146" t="s">
        <v>428</v>
      </c>
      <c r="F86" s="146" t="s">
        <v>429</v>
      </c>
    </row>
    <row r="87" spans="1:6" x14ac:dyDescent="0.25">
      <c r="B87" s="133" t="s">
        <v>430</v>
      </c>
      <c r="C87" s="134" t="s">
        <v>431</v>
      </c>
      <c r="D87" s="134">
        <v>860.52300000000002</v>
      </c>
      <c r="E87" s="135" t="s">
        <v>432</v>
      </c>
      <c r="F87" s="135" t="s">
        <v>433</v>
      </c>
    </row>
    <row r="88" spans="1:6" x14ac:dyDescent="0.25">
      <c r="B88" s="133" t="s">
        <v>434</v>
      </c>
      <c r="C88" s="134">
        <v>725.22699999999998</v>
      </c>
      <c r="D88" s="134">
        <v>40.584000000000003</v>
      </c>
      <c r="E88" s="135" t="s">
        <v>435</v>
      </c>
      <c r="F88" s="135" t="s">
        <v>436</v>
      </c>
    </row>
    <row r="89" spans="1:6" ht="48" x14ac:dyDescent="0.25">
      <c r="B89" s="148" t="s">
        <v>437</v>
      </c>
      <c r="C89" s="145" t="s">
        <v>438</v>
      </c>
      <c r="D89" s="145" t="s">
        <v>439</v>
      </c>
      <c r="E89" s="146" t="s">
        <v>440</v>
      </c>
      <c r="F89" s="146" t="s">
        <v>441</v>
      </c>
    </row>
    <row r="90" spans="1:6" x14ac:dyDescent="0.25">
      <c r="B90" s="133" t="s">
        <v>442</v>
      </c>
      <c r="C90" s="134" t="s">
        <v>443</v>
      </c>
      <c r="D90" s="134">
        <v>-344.29399999999998</v>
      </c>
      <c r="E90" s="135" t="s">
        <v>444</v>
      </c>
      <c r="F90" s="135" t="s">
        <v>445</v>
      </c>
    </row>
    <row r="91" spans="1:6" x14ac:dyDescent="0.25">
      <c r="B91" s="133" t="s">
        <v>446</v>
      </c>
      <c r="C91" s="134" t="s">
        <v>447</v>
      </c>
      <c r="D91" s="134" t="s">
        <v>448</v>
      </c>
      <c r="E91" s="135" t="s">
        <v>449</v>
      </c>
      <c r="F91" s="135" t="s">
        <v>450</v>
      </c>
    </row>
    <row r="92" spans="1:6" ht="48" x14ac:dyDescent="0.25">
      <c r="B92" s="139" t="s">
        <v>451</v>
      </c>
      <c r="C92" s="134" t="s">
        <v>306</v>
      </c>
      <c r="D92" s="134" t="s">
        <v>306</v>
      </c>
      <c r="E92" s="135" t="s">
        <v>306</v>
      </c>
      <c r="F92" s="135" t="s">
        <v>306</v>
      </c>
    </row>
    <row r="93" spans="1:6" ht="36" x14ac:dyDescent="0.25">
      <c r="B93" s="148" t="s">
        <v>452</v>
      </c>
      <c r="C93" s="145" t="s">
        <v>453</v>
      </c>
      <c r="D93" s="145" t="s">
        <v>454</v>
      </c>
      <c r="E93" s="146" t="s">
        <v>455</v>
      </c>
      <c r="F93" s="146" t="s">
        <v>455</v>
      </c>
    </row>
    <row r="94" spans="1:6" x14ac:dyDescent="0.25">
      <c r="B94" s="133" t="s">
        <v>404</v>
      </c>
      <c r="C94" s="134" t="s">
        <v>306</v>
      </c>
      <c r="D94" s="134" t="s">
        <v>306</v>
      </c>
      <c r="E94" s="135" t="s">
        <v>456</v>
      </c>
      <c r="F94" s="135" t="s">
        <v>456</v>
      </c>
    </row>
    <row r="95" spans="1:6" x14ac:dyDescent="0.25">
      <c r="B95" s="133" t="s">
        <v>409</v>
      </c>
      <c r="C95" s="134" t="s">
        <v>306</v>
      </c>
      <c r="D95" s="134" t="s">
        <v>306</v>
      </c>
      <c r="E95" s="135" t="s">
        <v>457</v>
      </c>
      <c r="F95" s="135" t="s">
        <v>457</v>
      </c>
    </row>
    <row r="96" spans="1:6" x14ac:dyDescent="0.25">
      <c r="B96" s="133" t="s">
        <v>458</v>
      </c>
      <c r="C96" s="134" t="s">
        <v>306</v>
      </c>
      <c r="D96" s="134" t="s">
        <v>306</v>
      </c>
      <c r="E96" s="135" t="s">
        <v>306</v>
      </c>
      <c r="F96" s="135" t="s">
        <v>306</v>
      </c>
    </row>
    <row r="97" spans="2:8" x14ac:dyDescent="0.25">
      <c r="B97" s="133" t="s">
        <v>410</v>
      </c>
      <c r="C97" s="134" t="s">
        <v>306</v>
      </c>
      <c r="D97" s="134" t="s">
        <v>306</v>
      </c>
      <c r="E97" s="135" t="s">
        <v>306</v>
      </c>
      <c r="F97" s="135" t="s">
        <v>306</v>
      </c>
    </row>
    <row r="98" spans="2:8" x14ac:dyDescent="0.25">
      <c r="B98" s="133" t="s">
        <v>459</v>
      </c>
      <c r="C98" s="134" t="s">
        <v>453</v>
      </c>
      <c r="D98" s="134" t="s">
        <v>454</v>
      </c>
      <c r="E98" s="135">
        <v>569.48800000000006</v>
      </c>
      <c r="F98" s="135">
        <v>569.48800000000006</v>
      </c>
    </row>
    <row r="99" spans="2:8" x14ac:dyDescent="0.25">
      <c r="B99" s="136" t="s">
        <v>261</v>
      </c>
      <c r="C99" s="137" t="s">
        <v>460</v>
      </c>
      <c r="D99" s="137" t="s">
        <v>461</v>
      </c>
      <c r="E99" s="137" t="s">
        <v>462</v>
      </c>
      <c r="F99" s="137" t="s">
        <v>463</v>
      </c>
    </row>
    <row r="101" spans="2:8" x14ac:dyDescent="0.25">
      <c r="B101" s="129" t="s">
        <v>569</v>
      </c>
    </row>
    <row r="103" spans="2:8" x14ac:dyDescent="0.25">
      <c r="B103" s="129" t="s">
        <v>465</v>
      </c>
      <c r="D103" s="130" t="s">
        <v>466</v>
      </c>
    </row>
    <row r="104" spans="2:8" x14ac:dyDescent="0.25">
      <c r="B104" s="138" t="s">
        <v>467</v>
      </c>
      <c r="C104" s="138" t="s">
        <v>468</v>
      </c>
      <c r="D104" s="138"/>
      <c r="E104" s="138"/>
      <c r="F104" s="138" t="s">
        <v>469</v>
      </c>
      <c r="G104" s="138"/>
      <c r="H104" s="138"/>
    </row>
    <row r="105" spans="2:8" x14ac:dyDescent="0.25">
      <c r="B105" s="138"/>
      <c r="C105" s="131" t="s">
        <v>470</v>
      </c>
      <c r="D105" s="131" t="s">
        <v>471</v>
      </c>
      <c r="E105" s="131" t="s">
        <v>472</v>
      </c>
      <c r="F105" s="131" t="s">
        <v>470</v>
      </c>
      <c r="G105" s="131" t="s">
        <v>471</v>
      </c>
      <c r="H105" s="131" t="s">
        <v>472</v>
      </c>
    </row>
    <row r="106" spans="2:8" x14ac:dyDescent="0.25">
      <c r="B106" s="129" t="s">
        <v>473</v>
      </c>
      <c r="C106" s="145" t="s">
        <v>474</v>
      </c>
      <c r="D106" s="145" t="s">
        <v>299</v>
      </c>
      <c r="E106" s="145" t="s">
        <v>299</v>
      </c>
      <c r="F106" s="146" t="s">
        <v>475</v>
      </c>
      <c r="G106" s="146" t="s">
        <v>299</v>
      </c>
      <c r="H106" s="146" t="s">
        <v>299</v>
      </c>
    </row>
    <row r="107" spans="2:8" x14ac:dyDescent="0.25">
      <c r="B107" s="133" t="s">
        <v>476</v>
      </c>
      <c r="C107" s="134" t="s">
        <v>474</v>
      </c>
      <c r="D107" s="134" t="s">
        <v>299</v>
      </c>
      <c r="E107" s="134" t="s">
        <v>299</v>
      </c>
      <c r="F107" s="135" t="s">
        <v>475</v>
      </c>
      <c r="G107" s="135" t="s">
        <v>299</v>
      </c>
      <c r="H107" s="135" t="s">
        <v>299</v>
      </c>
    </row>
    <row r="108" spans="2:8" x14ac:dyDescent="0.25">
      <c r="B108" s="133" t="s">
        <v>477</v>
      </c>
      <c r="C108" s="134" t="s">
        <v>299</v>
      </c>
      <c r="D108" s="134" t="s">
        <v>299</v>
      </c>
      <c r="E108" s="134" t="s">
        <v>299</v>
      </c>
      <c r="F108" s="135" t="s">
        <v>299</v>
      </c>
      <c r="G108" s="135" t="s">
        <v>299</v>
      </c>
      <c r="H108" s="135" t="s">
        <v>299</v>
      </c>
    </row>
    <row r="109" spans="2:8" x14ac:dyDescent="0.25">
      <c r="B109" s="129" t="s">
        <v>478</v>
      </c>
      <c r="C109" s="145" t="s">
        <v>479</v>
      </c>
      <c r="D109" s="145" t="s">
        <v>480</v>
      </c>
      <c r="E109" s="145" t="s">
        <v>299</v>
      </c>
      <c r="F109" s="146" t="s">
        <v>481</v>
      </c>
      <c r="G109" s="146" t="s">
        <v>482</v>
      </c>
      <c r="H109" s="146" t="s">
        <v>299</v>
      </c>
    </row>
    <row r="110" spans="2:8" x14ac:dyDescent="0.25">
      <c r="B110" s="133" t="s">
        <v>476</v>
      </c>
      <c r="C110" s="134" t="s">
        <v>483</v>
      </c>
      <c r="D110" s="134" t="s">
        <v>484</v>
      </c>
      <c r="E110" s="134" t="s">
        <v>299</v>
      </c>
      <c r="F110" s="135" t="s">
        <v>485</v>
      </c>
      <c r="G110" s="135" t="s">
        <v>486</v>
      </c>
      <c r="H110" s="135">
        <v>383.50299999999999</v>
      </c>
    </row>
    <row r="111" spans="2:8" x14ac:dyDescent="0.25">
      <c r="B111" s="133" t="s">
        <v>477</v>
      </c>
      <c r="C111" s="134" t="s">
        <v>487</v>
      </c>
      <c r="D111" s="134" t="s">
        <v>488</v>
      </c>
      <c r="E111" s="134" t="s">
        <v>299</v>
      </c>
      <c r="F111" s="135" t="s">
        <v>489</v>
      </c>
      <c r="G111" s="135">
        <v>-570.16300000000001</v>
      </c>
      <c r="H111" s="135">
        <v>-383.50299999999999</v>
      </c>
    </row>
    <row r="112" spans="2:8" x14ac:dyDescent="0.25">
      <c r="B112" s="129" t="s">
        <v>490</v>
      </c>
      <c r="C112" s="145" t="s">
        <v>491</v>
      </c>
      <c r="D112" s="145" t="s">
        <v>299</v>
      </c>
      <c r="E112" s="145" t="s">
        <v>299</v>
      </c>
      <c r="F112" s="146" t="s">
        <v>492</v>
      </c>
      <c r="G112" s="146" t="s">
        <v>299</v>
      </c>
      <c r="H112" s="146" t="s">
        <v>299</v>
      </c>
    </row>
    <row r="113" spans="2:8" x14ac:dyDescent="0.25">
      <c r="B113" s="133" t="s">
        <v>476</v>
      </c>
      <c r="C113" s="134">
        <v>487.51600000000002</v>
      </c>
      <c r="D113" s="134" t="s">
        <v>299</v>
      </c>
      <c r="E113" s="134" t="s">
        <v>299</v>
      </c>
      <c r="F113" s="135">
        <v>574.59900000000005</v>
      </c>
      <c r="G113" s="135" t="s">
        <v>299</v>
      </c>
      <c r="H113" s="135" t="s">
        <v>299</v>
      </c>
    </row>
    <row r="114" spans="2:8" x14ac:dyDescent="0.25">
      <c r="B114" s="133" t="s">
        <v>477</v>
      </c>
      <c r="C114" s="134">
        <v>-419.505</v>
      </c>
      <c r="D114" s="134" t="s">
        <v>299</v>
      </c>
      <c r="E114" s="134" t="s">
        <v>299</v>
      </c>
      <c r="F114" s="135">
        <v>-547.97900000000004</v>
      </c>
      <c r="G114" s="135" t="s">
        <v>299</v>
      </c>
      <c r="H114" s="135" t="s">
        <v>299</v>
      </c>
    </row>
    <row r="115" spans="2:8" x14ac:dyDescent="0.25">
      <c r="B115" s="133" t="s">
        <v>94</v>
      </c>
      <c r="C115" s="134" t="s">
        <v>493</v>
      </c>
      <c r="D115" s="134" t="s">
        <v>299</v>
      </c>
      <c r="E115" s="149" t="s">
        <v>299</v>
      </c>
      <c r="F115" s="135" t="s">
        <v>494</v>
      </c>
      <c r="G115" s="135" t="s">
        <v>299</v>
      </c>
      <c r="H115" s="135" t="s">
        <v>299</v>
      </c>
    </row>
    <row r="116" spans="2:8" x14ac:dyDescent="0.25">
      <c r="B116" s="133" t="s">
        <v>477</v>
      </c>
      <c r="C116" s="134" t="s">
        <v>495</v>
      </c>
      <c r="D116" s="134" t="s">
        <v>299</v>
      </c>
      <c r="E116" s="149" t="s">
        <v>299</v>
      </c>
      <c r="F116" s="135">
        <v>-63.564999999999998</v>
      </c>
      <c r="G116" s="135" t="s">
        <v>299</v>
      </c>
      <c r="H116" s="135" t="s">
        <v>299</v>
      </c>
    </row>
    <row r="117" spans="2:8" x14ac:dyDescent="0.25">
      <c r="B117" s="129" t="s">
        <v>496</v>
      </c>
      <c r="C117" s="145" t="s">
        <v>497</v>
      </c>
      <c r="D117" s="145">
        <v>850.94899999999996</v>
      </c>
      <c r="E117" s="145" t="s">
        <v>299</v>
      </c>
      <c r="F117" s="146" t="s">
        <v>498</v>
      </c>
      <c r="G117" s="146">
        <v>461.20100000000002</v>
      </c>
      <c r="H117" s="146" t="s">
        <v>299</v>
      </c>
    </row>
    <row r="118" spans="2:8" x14ac:dyDescent="0.25">
      <c r="B118" s="133" t="s">
        <v>476</v>
      </c>
      <c r="C118" s="134" t="s">
        <v>499</v>
      </c>
      <c r="D118" s="134">
        <v>906.10400000000004</v>
      </c>
      <c r="E118" s="134">
        <v>646.77700000000004</v>
      </c>
      <c r="F118" s="135" t="s">
        <v>500</v>
      </c>
      <c r="G118" s="135">
        <v>466.36099999999999</v>
      </c>
      <c r="H118" s="135">
        <v>15.994999999999999</v>
      </c>
    </row>
    <row r="119" spans="2:8" x14ac:dyDescent="0.25">
      <c r="B119" s="133" t="s">
        <v>477</v>
      </c>
      <c r="C119" s="134">
        <v>-243.27</v>
      </c>
      <c r="D119" s="134">
        <v>-55.155000000000001</v>
      </c>
      <c r="E119" s="134">
        <v>-646.77700000000004</v>
      </c>
      <c r="F119" s="135">
        <v>-398.19400000000002</v>
      </c>
      <c r="G119" s="135">
        <v>-5.16</v>
      </c>
      <c r="H119" s="135">
        <v>-15.994999999999999</v>
      </c>
    </row>
    <row r="120" spans="2:8" x14ac:dyDescent="0.25">
      <c r="B120" s="133" t="s">
        <v>94</v>
      </c>
      <c r="C120" s="134" t="s">
        <v>299</v>
      </c>
      <c r="D120" s="149" t="s">
        <v>299</v>
      </c>
      <c r="E120" s="149" t="s">
        <v>299</v>
      </c>
      <c r="F120" s="135" t="s">
        <v>501</v>
      </c>
      <c r="G120" s="135" t="s">
        <v>299</v>
      </c>
      <c r="H120" s="135" t="s">
        <v>299</v>
      </c>
    </row>
    <row r="121" spans="2:8" x14ac:dyDescent="0.25">
      <c r="B121" s="133" t="s">
        <v>477</v>
      </c>
      <c r="C121" s="134" t="s">
        <v>299</v>
      </c>
      <c r="D121" s="149" t="s">
        <v>299</v>
      </c>
      <c r="E121" s="149" t="s">
        <v>299</v>
      </c>
      <c r="F121" s="135">
        <v>-108.285</v>
      </c>
      <c r="G121" s="135" t="s">
        <v>299</v>
      </c>
      <c r="H121" s="135" t="s">
        <v>299</v>
      </c>
    </row>
    <row r="122" spans="2:8" x14ac:dyDescent="0.25">
      <c r="B122" s="129" t="s">
        <v>502</v>
      </c>
      <c r="C122" s="145" t="s">
        <v>503</v>
      </c>
      <c r="D122" s="145" t="s">
        <v>504</v>
      </c>
      <c r="E122" s="145" t="s">
        <v>505</v>
      </c>
      <c r="F122" s="146" t="s">
        <v>506</v>
      </c>
      <c r="G122" s="146" t="s">
        <v>507</v>
      </c>
      <c r="H122" s="146" t="s">
        <v>508</v>
      </c>
    </row>
    <row r="123" spans="2:8" x14ac:dyDescent="0.25">
      <c r="B123" s="133" t="s">
        <v>476</v>
      </c>
      <c r="C123" s="134" t="s">
        <v>509</v>
      </c>
      <c r="D123" s="134" t="s">
        <v>510</v>
      </c>
      <c r="E123" s="134" t="s">
        <v>511</v>
      </c>
      <c r="F123" s="135" t="s">
        <v>512</v>
      </c>
      <c r="G123" s="135" t="s">
        <v>513</v>
      </c>
      <c r="H123" s="135" t="s">
        <v>514</v>
      </c>
    </row>
    <row r="124" spans="2:8" x14ac:dyDescent="0.25">
      <c r="B124" s="139" t="s">
        <v>477</v>
      </c>
      <c r="C124" s="134" t="s">
        <v>515</v>
      </c>
      <c r="D124" s="134" t="s">
        <v>516</v>
      </c>
      <c r="E124" s="134" t="s">
        <v>517</v>
      </c>
      <c r="F124" s="135" t="s">
        <v>518</v>
      </c>
      <c r="G124" s="135" t="s">
        <v>519</v>
      </c>
      <c r="H124" s="135" t="s">
        <v>520</v>
      </c>
    </row>
    <row r="125" spans="2:8" x14ac:dyDescent="0.25">
      <c r="B125" s="129" t="s">
        <v>521</v>
      </c>
      <c r="C125" s="145" t="s">
        <v>522</v>
      </c>
      <c r="D125" s="145" t="s">
        <v>523</v>
      </c>
      <c r="E125" s="145" t="s">
        <v>524</v>
      </c>
      <c r="F125" s="146" t="s">
        <v>525</v>
      </c>
      <c r="G125" s="146" t="s">
        <v>526</v>
      </c>
      <c r="H125" s="146" t="s">
        <v>527</v>
      </c>
    </row>
    <row r="126" spans="2:8" x14ac:dyDescent="0.25">
      <c r="B126" s="133" t="s">
        <v>476</v>
      </c>
      <c r="C126" s="134" t="s">
        <v>528</v>
      </c>
      <c r="D126" s="134" t="s">
        <v>529</v>
      </c>
      <c r="E126" s="134" t="s">
        <v>530</v>
      </c>
      <c r="F126" s="135" t="s">
        <v>531</v>
      </c>
      <c r="G126" s="135" t="s">
        <v>532</v>
      </c>
      <c r="H126" s="135" t="s">
        <v>533</v>
      </c>
    </row>
    <row r="127" spans="2:8" x14ac:dyDescent="0.25">
      <c r="B127" s="139" t="s">
        <v>477</v>
      </c>
      <c r="C127" s="134" t="s">
        <v>534</v>
      </c>
      <c r="D127" s="134" t="s">
        <v>535</v>
      </c>
      <c r="E127" s="134" t="s">
        <v>536</v>
      </c>
      <c r="F127" s="135" t="s">
        <v>537</v>
      </c>
      <c r="G127" s="135" t="s">
        <v>538</v>
      </c>
      <c r="H127" s="135" t="s">
        <v>539</v>
      </c>
    </row>
    <row r="128" spans="2:8" x14ac:dyDescent="0.25">
      <c r="B128" s="136" t="s">
        <v>261</v>
      </c>
      <c r="C128" s="137" t="s">
        <v>540</v>
      </c>
      <c r="D128" s="137" t="s">
        <v>541</v>
      </c>
      <c r="E128" s="137" t="s">
        <v>542</v>
      </c>
      <c r="F128" s="137" t="s">
        <v>543</v>
      </c>
      <c r="G128" s="137" t="s">
        <v>544</v>
      </c>
      <c r="H128" s="137" t="s">
        <v>545</v>
      </c>
    </row>
    <row r="131" spans="2:5" x14ac:dyDescent="0.25">
      <c r="B131" s="141"/>
      <c r="C131" s="141"/>
      <c r="D131" s="141"/>
      <c r="E131" s="151" t="s">
        <v>68</v>
      </c>
    </row>
    <row r="132" spans="2:5" x14ac:dyDescent="0.25">
      <c r="B132" s="141" t="s">
        <v>546</v>
      </c>
      <c r="C132" s="141"/>
      <c r="D132" s="141"/>
      <c r="E132" s="151"/>
    </row>
    <row r="133" spans="2:5" x14ac:dyDescent="0.25">
      <c r="B133" s="131" t="s">
        <v>547</v>
      </c>
      <c r="C133" s="150" t="s">
        <v>468</v>
      </c>
      <c r="D133" s="152" t="s">
        <v>469</v>
      </c>
      <c r="E133" s="152"/>
    </row>
    <row r="134" spans="2:5" x14ac:dyDescent="0.25">
      <c r="B134" s="139" t="s">
        <v>473</v>
      </c>
      <c r="C134" s="134" t="s">
        <v>306</v>
      </c>
      <c r="D134" s="142" t="s">
        <v>306</v>
      </c>
      <c r="E134" s="142"/>
    </row>
    <row r="135" spans="2:5" x14ac:dyDescent="0.25">
      <c r="B135" s="139" t="s">
        <v>478</v>
      </c>
      <c r="C135" s="134" t="s">
        <v>306</v>
      </c>
      <c r="D135" s="142" t="s">
        <v>306</v>
      </c>
      <c r="E135" s="142"/>
    </row>
    <row r="136" spans="2:5" x14ac:dyDescent="0.25">
      <c r="B136" s="139" t="s">
        <v>548</v>
      </c>
      <c r="C136" s="134" t="s">
        <v>306</v>
      </c>
      <c r="D136" s="142" t="s">
        <v>306</v>
      </c>
      <c r="E136" s="142"/>
    </row>
    <row r="137" spans="2:5" x14ac:dyDescent="0.25">
      <c r="B137" s="139" t="s">
        <v>496</v>
      </c>
      <c r="C137" s="134" t="s">
        <v>306</v>
      </c>
      <c r="D137" s="142" t="s">
        <v>306</v>
      </c>
      <c r="E137" s="142"/>
    </row>
    <row r="138" spans="2:5" x14ac:dyDescent="0.25">
      <c r="B138" s="139" t="s">
        <v>502</v>
      </c>
      <c r="C138" s="134" t="s">
        <v>549</v>
      </c>
      <c r="D138" s="142" t="s">
        <v>550</v>
      </c>
      <c r="E138" s="142"/>
    </row>
    <row r="139" spans="2:5" x14ac:dyDescent="0.25">
      <c r="B139" s="139" t="s">
        <v>551</v>
      </c>
      <c r="C139" s="134">
        <v>289.96899999999999</v>
      </c>
      <c r="D139" s="142" t="s">
        <v>552</v>
      </c>
      <c r="E139" s="142"/>
    </row>
    <row r="140" spans="2:5" x14ac:dyDescent="0.25">
      <c r="B140" s="136" t="s">
        <v>261</v>
      </c>
      <c r="C140" s="137" t="s">
        <v>553</v>
      </c>
      <c r="D140" s="143" t="s">
        <v>554</v>
      </c>
      <c r="E140" s="143"/>
    </row>
    <row r="143" spans="2:5" x14ac:dyDescent="0.25">
      <c r="B143" s="129" t="s">
        <v>555</v>
      </c>
      <c r="C143" s="153"/>
      <c r="D143" s="153"/>
      <c r="E143" s="130" t="s">
        <v>466</v>
      </c>
    </row>
    <row r="144" spans="2:5" x14ac:dyDescent="0.25">
      <c r="B144" s="131" t="s">
        <v>556</v>
      </c>
      <c r="C144" s="150" t="s">
        <v>468</v>
      </c>
      <c r="D144" s="152" t="s">
        <v>469</v>
      </c>
      <c r="E144" s="152"/>
    </row>
    <row r="145" spans="2:5" x14ac:dyDescent="0.25">
      <c r="B145" s="139" t="s">
        <v>478</v>
      </c>
      <c r="C145" s="134" t="s">
        <v>557</v>
      </c>
      <c r="D145" s="142" t="s">
        <v>558</v>
      </c>
      <c r="E145" s="142"/>
    </row>
    <row r="146" spans="2:5" x14ac:dyDescent="0.25">
      <c r="B146" s="139" t="s">
        <v>548</v>
      </c>
      <c r="C146" s="134" t="s">
        <v>559</v>
      </c>
      <c r="D146" s="142" t="s">
        <v>560</v>
      </c>
      <c r="E146" s="142"/>
    </row>
    <row r="147" spans="2:5" x14ac:dyDescent="0.25">
      <c r="B147" s="139" t="s">
        <v>496</v>
      </c>
      <c r="C147" s="134" t="s">
        <v>561</v>
      </c>
      <c r="D147" s="142" t="s">
        <v>562</v>
      </c>
      <c r="E147" s="142"/>
    </row>
    <row r="148" spans="2:5" x14ac:dyDescent="0.25">
      <c r="B148" s="139" t="s">
        <v>502</v>
      </c>
      <c r="C148" s="134" t="s">
        <v>563</v>
      </c>
      <c r="D148" s="142" t="s">
        <v>564</v>
      </c>
      <c r="E148" s="142"/>
    </row>
    <row r="149" spans="2:5" x14ac:dyDescent="0.25">
      <c r="B149" s="139" t="s">
        <v>551</v>
      </c>
      <c r="C149" s="134" t="s">
        <v>565</v>
      </c>
      <c r="D149" s="142" t="s">
        <v>566</v>
      </c>
      <c r="E149" s="142"/>
    </row>
    <row r="150" spans="2:5" x14ac:dyDescent="0.25">
      <c r="B150" s="136" t="s">
        <v>261</v>
      </c>
      <c r="C150" s="137" t="s">
        <v>567</v>
      </c>
      <c r="D150" s="143" t="s">
        <v>568</v>
      </c>
      <c r="E150" s="143"/>
    </row>
  </sheetData>
  <mergeCells count="42">
    <mergeCell ref="D150:E150"/>
    <mergeCell ref="D144:E144"/>
    <mergeCell ref="D145:E145"/>
    <mergeCell ref="D146:E146"/>
    <mergeCell ref="D147:E147"/>
    <mergeCell ref="D148:E148"/>
    <mergeCell ref="D149:E149"/>
    <mergeCell ref="D136:E136"/>
    <mergeCell ref="D137:E137"/>
    <mergeCell ref="D138:E138"/>
    <mergeCell ref="D139:E139"/>
    <mergeCell ref="D140:E140"/>
    <mergeCell ref="C143:D143"/>
    <mergeCell ref="B131:D131"/>
    <mergeCell ref="B132:D132"/>
    <mergeCell ref="E131:E132"/>
    <mergeCell ref="D133:E133"/>
    <mergeCell ref="D134:E134"/>
    <mergeCell ref="D135:E135"/>
    <mergeCell ref="B80:C80"/>
    <mergeCell ref="C81:D81"/>
    <mergeCell ref="E81:F81"/>
    <mergeCell ref="B104:B105"/>
    <mergeCell ref="C104:E104"/>
    <mergeCell ref="F104:H104"/>
    <mergeCell ref="C53:D53"/>
    <mergeCell ref="E53:F53"/>
    <mergeCell ref="C60:D60"/>
    <mergeCell ref="E60:F60"/>
    <mergeCell ref="C68:D68"/>
    <mergeCell ref="E68:F68"/>
    <mergeCell ref="C27:D27"/>
    <mergeCell ref="E27:F27"/>
    <mergeCell ref="C37:D37"/>
    <mergeCell ref="E37:F37"/>
    <mergeCell ref="B43:F43"/>
    <mergeCell ref="C44:D44"/>
    <mergeCell ref="E44:F44"/>
    <mergeCell ref="C7:D7"/>
    <mergeCell ref="E7:F7"/>
    <mergeCell ref="C17:D17"/>
    <mergeCell ref="E17:F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Cash flow</vt:lpstr>
      <vt:lpstr>Changes in equity</vt:lpstr>
      <vt:lpstr>Notes</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2020-03-11T13:32:07Z</dcterms:modified>
</cp:coreProperties>
</file>