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0 Q1\Za objavu\Konsolidirano\"/>
    </mc:Choice>
  </mc:AlternateContent>
  <workbookProtection workbookPassword="CA29" lockStructure="1"/>
  <bookViews>
    <workbookView xWindow="0" yWindow="0" windowWidth="25200" windowHeight="11880" activeTab="2"/>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K45" i="19" l="1"/>
  <c r="K67" i="19" s="1"/>
  <c r="J45" i="19"/>
  <c r="J67" i="19" s="1"/>
  <c r="I40" i="18"/>
  <c r="I63" i="18"/>
  <c r="I78" i="18" s="1"/>
  <c r="H45" i="19"/>
  <c r="H67" i="19" s="1"/>
  <c r="R26" i="22"/>
  <c r="R9" i="22"/>
</calcChain>
</file>

<file path=xl/comments1.xml><?xml version="1.0" encoding="utf-8"?>
<comments xmlns="http://schemas.openxmlformats.org/spreadsheetml/2006/main">
  <authors>
    <author>Vukadin Božana</author>
  </authors>
  <commentList>
    <comment ref="J23" authorId="0" shapeId="0">
      <text>
        <r>
          <rPr>
            <b/>
            <sz val="9"/>
            <color indexed="81"/>
            <rFont val="Tahoma"/>
            <family val="2"/>
            <charset val="238"/>
          </rPr>
          <t>Vukadin Božana:</t>
        </r>
        <r>
          <rPr>
            <sz val="9"/>
            <color indexed="81"/>
            <rFont val="Tahoma"/>
            <family val="2"/>
            <charset val="238"/>
          </rPr>
          <t xml:space="preserve">
po rasporedu dobiti iz odluke uprave plus efekt pripajanja JABAe</t>
        </r>
      </text>
    </comment>
    <comment ref="L23" authorId="0" shapeId="0">
      <text>
        <r>
          <rPr>
            <b/>
            <sz val="9"/>
            <color indexed="81"/>
            <rFont val="Tahoma"/>
            <family val="2"/>
            <charset val="238"/>
          </rPr>
          <t>Vukadin Božana:</t>
        </r>
        <r>
          <rPr>
            <sz val="9"/>
            <color indexed="81"/>
            <rFont val="Tahoma"/>
            <family val="2"/>
            <charset val="238"/>
          </rPr>
          <t xml:space="preserve">
po rasporedu dobiti iz odluke uprave</t>
        </r>
      </text>
    </comment>
  </commentList>
</comments>
</file>

<file path=xl/sharedStrings.xml><?xml version="1.0" encoding="utf-8"?>
<sst xmlns="http://schemas.openxmlformats.org/spreadsheetml/2006/main" count="541" uniqueCount="388">
  <si>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</si>
  <si>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</si>
  <si>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</si>
  <si>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</si>
  <si>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</si>
  <si>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</si>
  <si>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</si>
  <si>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</si>
  <si>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</si>
  <si>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</si>
  <si>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</si>
  <si>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</si>
  <si>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</si>
  <si>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</si>
  <si>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</si>
  <si>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</si>
  <si>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</si>
  <si>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</si>
  <si>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</si>
  <si>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</si>
  <si>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</si>
  <si>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</si>
  <si>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</si>
  <si>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</si>
  <si>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</si>
  <si>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</si>
  <si>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</si>
  <si>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</si>
  <si>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</si>
  <si>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</si>
  <si>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</si>
  <si>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</si>
  <si>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</si>
  <si>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</si>
  <si>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</si>
  <si>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</si>
  <si>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</si>
  <si>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</si>
  <si>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</si>
  <si>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</si>
  <si>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</si>
  <si>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</si>
  <si>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</si>
  <si>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</si>
  <si>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</si>
  <si>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</si>
  <si>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</si>
  <si>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</si>
  <si>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</si>
  <si>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</si>
  <si>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</si>
  <si>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</si>
  <si>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</si>
  <si>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</si>
  <si>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</si>
  <si>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</si>
  <si>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</si>
  <si>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</si>
  <si>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</si>
  <si>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</si>
  <si>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</si>
  <si>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</si>
  <si>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</si>
  <si>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</si>
  <si>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</si>
  <si>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</si>
  <si>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</si>
  <si>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</si>
  <si>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</si>
  <si>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</si>
  <si>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</si>
  <si>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</si>
  <si>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</si>
  <si>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</si>
  <si>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</si>
  <si>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</si>
  <si>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</si>
  <si>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</si>
  <si>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</si>
  <si>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</si>
  <si>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</si>
  <si>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</si>
  <si>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</si>
  <si>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</si>
  <si>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</si>
  <si>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</si>
  <si>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</si>
  <si>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</si>
  <si>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</si>
  <si>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</si>
  <si>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</si>
  <si>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</si>
  <si>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</si>
  <si>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</si>
  <si>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</si>
  <si>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</si>
  <si>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</si>
  <si>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</si>
  <si>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</si>
  <si>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</si>
  <si>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</si>
  <si>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</si>
  <si>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</si>
  <si>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</si>
  <si>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</si>
  <si>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</si>
  <si>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</si>
  <si>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</si>
  <si>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</si>
  <si>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</si>
  <si>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</si>
  <si>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</si>
  <si>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</si>
  <si>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</si>
  <si>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</si>
  <si>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</si>
  <si>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</si>
  <si>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</si>
  <si>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</si>
  <si>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</si>
  <si>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</si>
  <si>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</si>
  <si>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</si>
  <si>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</si>
  <si>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</si>
  <si>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</si>
  <si>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</si>
  <si>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</si>
  <si>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</si>
  <si>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</si>
  <si>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</si>
  <si>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</si>
  <si>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</si>
  <si>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</si>
  <si>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</si>
  <si>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</si>
  <si>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</si>
  <si>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</si>
  <si>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</si>
  <si>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</si>
  <si>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</si>
  <si>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</si>
  <si>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</si>
  <si>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</si>
  <si>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</si>
  <si>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</si>
  <si>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</si>
  <si>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</si>
  <si>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</si>
  <si>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</si>
  <si>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</si>
  <si>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</si>
  <si>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</si>
  <si>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</si>
  <si>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</si>
  <si>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</si>
  <si>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</si>
  <si>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</si>
  <si>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</si>
  <si>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</si>
  <si>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</si>
  <si>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</si>
  <si>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</si>
  <si>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</si>
  <si>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</si>
  <si>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</si>
  <si>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</si>
  <si>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</si>
  <si>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</si>
  <si>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</si>
  <si>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</si>
  <si>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</si>
  <si>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</si>
  <si>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</si>
  <si>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</si>
  <si>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</si>
  <si>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</si>
  <si>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</si>
  <si>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</si>
  <si>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</si>
  <si>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</si>
  <si>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</si>
  <si>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</si>
  <si>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</si>
  <si>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</si>
  <si>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</si>
  <si>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</si>
  <si>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</si>
  <si>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</si>
  <si>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</si>
  <si>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</si>
  <si>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</si>
  <si>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</si>
  <si>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</si>
  <si>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</si>
  <si>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</si>
  <si>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</si>
  <si>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</si>
  <si>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</si>
  <si>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</si>
  <si>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</si>
  <si>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</si>
  <si>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</si>
  <si>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</si>
  <si>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</si>
  <si>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</si>
  <si>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</si>
  <si>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</si>
  <si>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</si>
  <si>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</si>
  <si>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</si>
  <si>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</si>
  <si>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</si>
  <si>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</si>
  <si>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</si>
  <si>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</si>
  <si>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</si>
  <si>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</si>
  <si>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</si>
  <si>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</si>
  <si>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</si>
  <si>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</si>
  <si>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</si>
  <si>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</si>
  <si>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</si>
  <si>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</si>
  <si>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</si>
  <si>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</si>
  <si>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</si>
  <si>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</si>
  <si>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</si>
  <si>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</si>
  <si>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</si>
  <si>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</si>
  <si>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</si>
  <si>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</si>
  <si>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</si>
  <si>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</si>
  <si>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</si>
  <si>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</si>
  <si>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</si>
  <si>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</si>
  <si>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</si>
  <si>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</si>
  <si>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</si>
  <si>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</si>
  <si>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</si>
  <si>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</si>
  <si>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</si>
  <si>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</si>
  <si>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</si>
  <si>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</si>
  <si>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</si>
  <si>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</si>
  <si>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</si>
  <si>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</si>
  <si>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</si>
  <si>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</si>
  <si>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</si>
  <si>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</si>
  <si>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</si>
  <si>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</si>
  <si>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</si>
  <si>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</si>
  <si>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</si>
  <si>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</si>
  <si>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</si>
  <si>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</si>
  <si>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</si>
  <si>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</si>
  <si>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</si>
  <si>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</si>
  <si>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</si>
  <si>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</si>
  <si>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</si>
  <si>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</si>
  <si>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</si>
  <si>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</si>
  <si>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</si>
  <si>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</si>
  <si>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</si>
  <si>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</si>
  <si>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</si>
  <si>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</si>
  <si>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</si>
  <si>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</si>
  <si>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</si>
  <si>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</si>
  <si>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</si>
  <si>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</si>
  <si>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</si>
  <si>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</si>
  <si>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</si>
  <si>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</si>
  <si>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Obveznik:Hrvatska poštanska banka</t>
  </si>
  <si>
    <t>Obveznik: Hrvatska poštanska banka</t>
  </si>
  <si>
    <t>Bilješke uz financijske izvještaje</t>
  </si>
  <si>
    <t>1) KAMATNI PRIHODI</t>
  </si>
  <si>
    <t>u HRK</t>
  </si>
  <si>
    <t>AOP 001</t>
  </si>
  <si>
    <t>Kumulativno</t>
  </si>
  <si>
    <t xml:space="preserve">Ukupno </t>
  </si>
  <si>
    <t>2) KAMATNI TROŠKOVI</t>
  </si>
  <si>
    <t>AOP 002</t>
  </si>
  <si>
    <t>3) PRIHODI OD PROVIZIJA I NAKNADA</t>
  </si>
  <si>
    <t>AOP 005</t>
  </si>
  <si>
    <t>AOP 006</t>
  </si>
  <si>
    <t>6) OPERATIVNI TROŠKOVI</t>
  </si>
  <si>
    <t>AOP 015 &amp; AOP 017 &amp; AOP 018</t>
  </si>
  <si>
    <t>UKUPNO</t>
  </si>
  <si>
    <t xml:space="preserve">7) TROŠKOVI VRIJEDNOSNIH USKLAĐIVANJA I REZERVIRANJA ZA GUBITKE </t>
  </si>
  <si>
    <t>Ispravci vrijednosti</t>
  </si>
  <si>
    <t>AOP 044</t>
  </si>
  <si>
    <t>10) DEPOZITI</t>
  </si>
  <si>
    <t>Dužnički vrijednosni papiri</t>
  </si>
  <si>
    <t>Krediti i predujmovi</t>
  </si>
  <si>
    <t>Ostala imovina</t>
  </si>
  <si>
    <t xml:space="preserve">Depoziti </t>
  </si>
  <si>
    <t>Ostale obveze</t>
  </si>
  <si>
    <t>Vrijednosni papiri</t>
  </si>
  <si>
    <t>Upravljanje imovinom</t>
  </si>
  <si>
    <t>Skrbništvo [prema vrsti klijenta]</t>
  </si>
  <si>
    <t>Preuzete obveze po kreditima</t>
  </si>
  <si>
    <t>Ostalo</t>
  </si>
  <si>
    <t>4) RASHODI OD NAKNADA I PROVIZIJA</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</si>
  <si>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</si>
  <si>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</si>
  <si>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</si>
  <si>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</si>
  <si>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</si>
  <si>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</si>
  <si>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</si>
  <si>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</si>
  <si>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</si>
  <si>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</si>
  <si>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 xml:space="preserve">(Administrativni rashodi) </t>
  </si>
  <si>
    <t>(Rashodi za zaposlenike)</t>
  </si>
  <si>
    <t>(Ostali administrativni rashodi)</t>
  </si>
  <si>
    <t xml:space="preserve">(Amortizacija) </t>
  </si>
  <si>
    <t>(Nekretnine, postrojenja i oprema)</t>
  </si>
  <si>
    <t>(Ulaganja u nekretnine)</t>
  </si>
  <si>
    <t>(Ostala nematerijalna imovina)</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</si>
  <si>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</si>
  <si>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</si>
  <si>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</si>
  <si>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</si>
  <si>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</si>
  <si>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</si>
  <si>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</si>
  <si>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</si>
  <si>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</si>
  <si>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</si>
  <si>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</si>
  <si>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</si>
  <si>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</si>
  <si>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</si>
  <si>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AOP 023</t>
  </si>
  <si>
    <t>31.12.2019.</t>
  </si>
  <si>
    <t>Stupanj 1</t>
  </si>
  <si>
    <t xml:space="preserve">Stupanj 2 </t>
  </si>
  <si>
    <t>Stupanj 3</t>
  </si>
  <si>
    <t>Središnje banke</t>
  </si>
  <si>
    <t>Bruto krediti</t>
  </si>
  <si>
    <t>Opće države</t>
  </si>
  <si>
    <t>Kreditne institucije</t>
  </si>
  <si>
    <t>Depoziti</t>
  </si>
  <si>
    <t>Ostala financijska društva</t>
  </si>
  <si>
    <t>Nefinancijska društva</t>
  </si>
  <si>
    <t>Kućanstva</t>
  </si>
  <si>
    <t>UKUPno</t>
  </si>
  <si>
    <t>9)  Financijska imovina kojom se ne trguje koja se obvezno mjeri po fer vrijednosti kroz dobit ili gubitak</t>
  </si>
  <si>
    <t>AOP 013</t>
  </si>
  <si>
    <t>stanje na dan 31.03.2020</t>
  </si>
  <si>
    <t>u razdoblju 1.1.2020 do 31.03.2020</t>
  </si>
  <si>
    <t>u razdoblju 1.1.2020. do 31.03.2020.</t>
  </si>
  <si>
    <t>za razdoblje od 01.01.</t>
  </si>
  <si>
    <t>Prethodno razdoblje 01.01. - 31.03.2019</t>
  </si>
  <si>
    <t>Tekuće razdoblje 01.01. - 31.03.2020</t>
  </si>
  <si>
    <t>8. KREDITI I PREDUJMOVI</t>
  </si>
  <si>
    <t xml:space="preserve"> 31.03.2020</t>
  </si>
  <si>
    <t>Total</t>
  </si>
  <si>
    <t>Središnja država</t>
  </si>
  <si>
    <t>HPB Invest d.o.o.</t>
  </si>
  <si>
    <t>Strojarska 20, 10000 Zagreb</t>
  </si>
  <si>
    <t>01972278</t>
  </si>
  <si>
    <t>HPB-nekretnine d.o.o.</t>
  </si>
  <si>
    <t>Amruševa 8, 10000 Zagreb</t>
  </si>
  <si>
    <t>01972260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</si>
</sst>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0;\(#,##0\)"/>
    <numFmt numFmtId="167" formatCode="#,##0.00;\(#,##0.00\)"/>
    <numFmt numFmtId="168" formatCode="_(* #,##0.00_);_(* \(#,##0.00\);_(* &quot;-&quot;??_);_(@_)"/>
    <numFmt numFmtId="169" formatCode="_(* #,##0_);_(* \(#,##0\);_(* &quot;-&quot;??_);_(@_)"/>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i/>
      <sz val="9"/>
      <name val="Arial"/>
      <family val="2"/>
      <charset val="238"/>
    </font>
    <font>
      <b/>
      <sz val="9"/>
      <color theme="0"/>
      <name val="Arial"/>
      <family val="2"/>
      <charset val="238"/>
    </font>
    <font>
      <sz val="9"/>
      <color theme="1"/>
      <name val="Calibri"/>
      <family val="2"/>
      <charset val="238"/>
      <scheme val="minor"/>
    </font>
    <font>
      <sz val="9"/>
      <color theme="0" tint="-0.34998626667073579"/>
      <name val="Arial"/>
      <family val="2"/>
      <charset val="238"/>
    </font>
    <font>
      <sz val="9"/>
      <color rgb="FFC00000"/>
      <name val="Arial"/>
      <family val="2"/>
      <charset val="238"/>
    </font>
    <font>
      <b/>
      <sz val="9"/>
      <color rgb="FFC00000"/>
      <name val="Arial"/>
      <family val="2"/>
      <charset val="238"/>
    </font>
    <font>
      <b/>
      <sz val="9"/>
      <color theme="1"/>
      <name val="Calibri"/>
      <family val="2"/>
      <charset val="238"/>
      <scheme val="minor"/>
    </font>
    <font>
      <sz val="9"/>
      <color theme="0" tint="-0.34998626667073579"/>
      <name val="Calibri"/>
      <family val="2"/>
      <charset val="238"/>
      <scheme val="minor"/>
    </font>
    <font>
      <b/>
      <sz val="9"/>
      <color theme="1"/>
      <name val="Arial"/>
      <family val="2"/>
      <charset val="238"/>
    </font>
    <font>
      <b/>
      <sz val="9"/>
      <color indexed="81"/>
      <name val="Tahoma"/>
      <family val="2"/>
      <charset val="238"/>
    </font>
    <font>
      <sz val="9"/>
      <color indexed="81"/>
      <name val="Tahoma"/>
      <family val="2"/>
      <charset val="238"/>
    </font>
    <font>
      <b/>
      <sz val="9"/>
      <color indexed="8"/>
      <name val="Arial"/>
      <family val="2"/>
      <charset val="238"/>
    </font>
  </fonts>
  <fills count="2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00000"/>
        <bgColor indexed="64"/>
      </patternFill>
    </fill>
    <fill>
      <patternFill patternType="solid">
        <fgColor rgb="FFFFE6E6"/>
        <bgColor indexed="64"/>
      </patternFill>
    </fill>
    <fill>
      <patternFill patternType="solid">
        <fgColor theme="0" tint="-0.499984740745262"/>
        <bgColor indexed="64"/>
      </patternFill>
    </fill>
    <fill>
      <patternFill patternType="solid">
        <fgColor theme="2" tint="-0.249977111117893"/>
        <bgColor indexed="64"/>
      </patternFill>
    </fill>
    <fill>
      <patternFill patternType="lightGray">
        <fgColor indexed="22"/>
        <bgColor theme="0"/>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cellStyleXfs>
  <cellXfs count="330">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5" fillId="0" borderId="0" xfId="5" applyFont="1" applyFill="1" applyBorder="1">
      <alignment vertical="top"/>
    </xf>
    <xf numFmtId="166" fontId="5" fillId="0" borderId="0" xfId="5" applyNumberFormat="1" applyFont="1" applyFill="1" applyBorder="1" applyAlignment="1"/>
    <xf numFmtId="167" fontId="5" fillId="0" borderId="0" xfId="5" applyNumberFormat="1" applyFont="1" applyFill="1" applyBorder="1" applyAlignment="1"/>
    <xf numFmtId="0" fontId="4" fillId="0" borderId="0" xfId="5" applyFont="1" applyFill="1" applyBorder="1" applyAlignment="1"/>
    <xf numFmtId="0" fontId="4" fillId="0" borderId="0" xfId="5" applyFont="1" applyFill="1" applyBorder="1">
      <alignment vertical="top"/>
    </xf>
    <xf numFmtId="0" fontId="30" fillId="0" borderId="0" xfId="5" applyFont="1" applyFill="1" applyBorder="1" applyAlignment="1">
      <alignment horizontal="right"/>
    </xf>
    <xf numFmtId="0" fontId="5" fillId="0" borderId="0" xfId="5" applyFont="1" applyFill="1" applyBorder="1" applyAlignment="1"/>
    <xf numFmtId="166" fontId="30" fillId="0" borderId="0" xfId="5" applyNumberFormat="1" applyFont="1" applyFill="1" applyBorder="1" applyAlignment="1">
      <alignment horizontal="right"/>
    </xf>
    <xf numFmtId="0" fontId="4" fillId="0" borderId="0" xfId="7" applyFont="1" applyFill="1" applyBorder="1"/>
    <xf numFmtId="0" fontId="31" fillId="17" borderId="0" xfId="7" applyFont="1" applyFill="1" applyBorder="1" applyAlignment="1">
      <alignment horizontal="left" vertical="center"/>
    </xf>
    <xf numFmtId="166" fontId="31" fillId="17" borderId="0" xfId="7" applyNumberFormat="1" applyFont="1" applyFill="1" applyBorder="1" applyAlignment="1">
      <alignment horizontal="right"/>
    </xf>
    <xf numFmtId="0" fontId="31" fillId="17" borderId="0" xfId="7" applyFont="1" applyFill="1" applyBorder="1" applyAlignment="1">
      <alignment horizontal="right" vertical="center"/>
    </xf>
    <xf numFmtId="0" fontId="5" fillId="0" borderId="0" xfId="7" applyFont="1" applyFill="1" applyBorder="1" applyAlignment="1">
      <alignment vertical="center"/>
    </xf>
    <xf numFmtId="0" fontId="31" fillId="15" borderId="0" xfId="6" applyFont="1" applyFill="1" applyBorder="1" applyAlignment="1">
      <alignment horizontal="left"/>
    </xf>
    <xf numFmtId="166" fontId="5" fillId="0" borderId="0" xfId="5" applyNumberFormat="1" applyFont="1" applyFill="1" applyBorder="1" applyAlignment="1">
      <alignment horizontal="right"/>
    </xf>
    <xf numFmtId="167" fontId="5" fillId="0" borderId="0" xfId="5" applyNumberFormat="1" applyFont="1" applyFill="1" applyBorder="1" applyAlignment="1">
      <alignment horizontal="right"/>
    </xf>
    <xf numFmtId="0" fontId="32" fillId="0" borderId="0" xfId="0" applyFont="1" applyBorder="1"/>
    <xf numFmtId="166" fontId="4" fillId="0" borderId="0" xfId="5" applyNumberFormat="1" applyFont="1" applyFill="1" applyBorder="1" applyAlignment="1">
      <alignment horizontal="right"/>
    </xf>
    <xf numFmtId="167" fontId="4" fillId="0" borderId="0" xfId="5" applyNumberFormat="1" applyFont="1" applyFill="1" applyBorder="1" applyAlignment="1">
      <alignment horizontal="right"/>
    </xf>
    <xf numFmtId="0" fontId="4" fillId="0" borderId="0" xfId="0" applyFont="1" applyBorder="1"/>
    <xf numFmtId="0" fontId="32" fillId="0" borderId="0" xfId="0" applyFont="1" applyBorder="1" applyAlignment="1">
      <alignment horizontal="center" vertical="center"/>
    </xf>
    <xf numFmtId="0" fontId="34" fillId="0" borderId="0" xfId="5" applyFont="1" applyFill="1" applyBorder="1" applyAlignment="1">
      <alignment horizontal="center" vertical="center"/>
    </xf>
    <xf numFmtId="3" fontId="31" fillId="15" borderId="0" xfId="6" applyNumberFormat="1" applyFont="1" applyFill="1" applyBorder="1" applyAlignment="1">
      <alignment horizontal="right" vertical="center"/>
    </xf>
    <xf numFmtId="166" fontId="31" fillId="15" borderId="0" xfId="6" applyNumberFormat="1" applyFont="1" applyFill="1" applyBorder="1" applyAlignment="1">
      <alignment horizontal="right" vertical="center"/>
    </xf>
    <xf numFmtId="166" fontId="33" fillId="0" borderId="0" xfId="5" applyNumberFormat="1" applyFont="1" applyFill="1" applyBorder="1" applyAlignment="1">
      <alignment horizontal="right" vertical="center"/>
    </xf>
    <xf numFmtId="0" fontId="34" fillId="0" borderId="0" xfId="5" applyFont="1" applyFill="1" applyBorder="1" applyAlignment="1"/>
    <xf numFmtId="166" fontId="35" fillId="0" borderId="0" xfId="5" applyNumberFormat="1" applyFont="1" applyFill="1" applyBorder="1" applyAlignment="1">
      <alignment horizontal="right"/>
    </xf>
    <xf numFmtId="0" fontId="5" fillId="0" borderId="0" xfId="7" applyFont="1" applyFill="1" applyBorder="1" applyAlignment="1">
      <alignment horizontal="left" vertical="center" wrapText="1"/>
    </xf>
    <xf numFmtId="166" fontId="35" fillId="0" borderId="0" xfId="5" applyNumberFormat="1" applyFont="1" applyFill="1" applyBorder="1" applyAlignment="1">
      <alignment horizontal="right" vertical="center"/>
    </xf>
    <xf numFmtId="0" fontId="5" fillId="0" borderId="0" xfId="7" applyFont="1" applyFill="1" applyBorder="1" applyAlignment="1"/>
    <xf numFmtId="0" fontId="5" fillId="0" borderId="0" xfId="7" applyFont="1" applyFill="1" applyBorder="1" applyAlignment="1">
      <alignment horizontal="left" vertical="center"/>
    </xf>
    <xf numFmtId="0" fontId="31" fillId="15" borderId="0" xfId="6" applyFont="1" applyFill="1" applyBorder="1" applyAlignment="1">
      <alignment horizontal="left" vertical="center"/>
    </xf>
    <xf numFmtId="0" fontId="5" fillId="0" borderId="0" xfId="5" applyFont="1" applyFill="1" applyBorder="1" applyAlignment="1">
      <alignment vertical="center"/>
    </xf>
    <xf numFmtId="0" fontId="4" fillId="0" borderId="0" xfId="7" applyFont="1" applyFill="1" applyBorder="1" applyAlignment="1">
      <alignment vertical="center"/>
    </xf>
    <xf numFmtId="0" fontId="36" fillId="0" borderId="0" xfId="0" applyFont="1" applyBorder="1"/>
    <xf numFmtId="166" fontId="5" fillId="0" borderId="0" xfId="6" applyNumberFormat="1" applyFont="1" applyFill="1" applyBorder="1" applyAlignment="1">
      <alignment horizontal="right"/>
    </xf>
    <xf numFmtId="0" fontId="4" fillId="0" borderId="0" xfId="7" applyFont="1" applyFill="1" applyBorder="1" applyAlignment="1"/>
    <xf numFmtId="0" fontId="4" fillId="0" borderId="0" xfId="7" applyFont="1" applyFill="1" applyBorder="1" applyAlignment="1">
      <alignment horizontal="left" wrapText="1"/>
    </xf>
    <xf numFmtId="0" fontId="5" fillId="0" borderId="0" xfId="7" applyFont="1" applyFill="1" applyBorder="1" applyAlignment="1">
      <alignment horizontal="left" wrapText="1"/>
    </xf>
    <xf numFmtId="3" fontId="31" fillId="15" borderId="0" xfId="6" applyNumberFormat="1" applyFont="1" applyFill="1" applyBorder="1" applyAlignment="1">
      <alignment horizontal="right"/>
    </xf>
    <xf numFmtId="166" fontId="31" fillId="15" borderId="0" xfId="6" applyNumberFormat="1" applyFont="1" applyFill="1" applyBorder="1" applyAlignment="1">
      <alignment horizontal="right"/>
    </xf>
    <xf numFmtId="0" fontId="5" fillId="0" borderId="0" xfId="6" applyFont="1" applyFill="1" applyBorder="1" applyAlignment="1">
      <alignment horizontal="right"/>
    </xf>
    <xf numFmtId="0" fontId="5" fillId="0" borderId="0" xfId="7" applyFont="1" applyFill="1" applyBorder="1" applyAlignment="1">
      <alignment vertical="center" wrapText="1"/>
    </xf>
    <xf numFmtId="0" fontId="31" fillId="15" borderId="0" xfId="7" applyFont="1" applyFill="1" applyBorder="1"/>
    <xf numFmtId="3" fontId="31" fillId="15" borderId="0" xfId="6" applyNumberFormat="1" applyFont="1" applyFill="1" applyBorder="1" applyAlignment="1"/>
    <xf numFmtId="3" fontId="31" fillId="15" borderId="0" xfId="6" applyNumberFormat="1" applyFont="1" applyFill="1" applyBorder="1" applyAlignment="1">
      <alignment vertical="center"/>
    </xf>
    <xf numFmtId="0" fontId="32" fillId="0" borderId="0" xfId="0" applyFont="1" applyBorder="1" applyAlignment="1">
      <alignment horizontal="right"/>
    </xf>
    <xf numFmtId="0" fontId="33" fillId="0" borderId="0" xfId="5" applyFont="1" applyFill="1" applyBorder="1" applyAlignment="1">
      <alignment horizontal="center" vertical="center"/>
    </xf>
    <xf numFmtId="166" fontId="33" fillId="0" borderId="0" xfId="5" applyNumberFormat="1" applyFont="1" applyFill="1" applyBorder="1" applyAlignment="1">
      <alignment horizontal="right"/>
    </xf>
    <xf numFmtId="0" fontId="37" fillId="0" borderId="0" xfId="0" applyFont="1" applyBorder="1"/>
    <xf numFmtId="0" fontId="37" fillId="0" borderId="0" xfId="0" applyFont="1" applyBorder="1" applyAlignment="1">
      <alignment horizontal="center" vertical="center"/>
    </xf>
    <xf numFmtId="166" fontId="4" fillId="0" borderId="0" xfId="5" applyNumberFormat="1" applyFont="1" applyFill="1" applyBorder="1" applyAlignment="1"/>
    <xf numFmtId="14" fontId="30" fillId="0" borderId="0" xfId="5" applyNumberFormat="1" applyFont="1" applyFill="1" applyBorder="1" applyAlignment="1">
      <alignment horizontal="right"/>
    </xf>
    <xf numFmtId="169" fontId="5" fillId="0" borderId="0" xfId="6" applyNumberFormat="1" applyFont="1" applyFill="1" applyBorder="1" applyAlignment="1">
      <alignment horizontal="right" vertical="center"/>
    </xf>
    <xf numFmtId="169" fontId="5" fillId="16" borderId="0" xfId="7" applyNumberFormat="1" applyFont="1" applyFill="1" applyBorder="1" applyAlignment="1" applyProtection="1">
      <alignment horizontal="right" vertical="center" shrinkToFit="1"/>
      <protection locked="0"/>
    </xf>
    <xf numFmtId="169" fontId="31" fillId="15" borderId="0" xfId="6" applyNumberFormat="1" applyFont="1" applyFill="1" applyBorder="1" applyAlignment="1">
      <alignment horizontal="right" vertical="center"/>
    </xf>
    <xf numFmtId="0" fontId="5" fillId="0" borderId="0" xfId="5" applyFont="1" applyFill="1" applyBorder="1" applyAlignment="1">
      <alignment horizontal="center" vertical="center"/>
    </xf>
    <xf numFmtId="169" fontId="33" fillId="0" borderId="0" xfId="5" applyNumberFormat="1" applyFont="1" applyFill="1" applyBorder="1" applyAlignment="1">
      <alignment horizontal="right" vertical="center"/>
    </xf>
    <xf numFmtId="169" fontId="35" fillId="0" borderId="0" xfId="5" applyNumberFormat="1" applyFont="1" applyFill="1" applyBorder="1" applyAlignment="1">
      <alignment horizontal="right" vertical="center"/>
    </xf>
    <xf numFmtId="0" fontId="38" fillId="18" borderId="0" xfId="6" applyFont="1" applyFill="1" applyBorder="1" applyAlignment="1">
      <alignment horizontal="left" vertical="center"/>
    </xf>
    <xf numFmtId="166" fontId="38" fillId="18" borderId="0" xfId="6" applyNumberFormat="1" applyFont="1" applyFill="1" applyBorder="1" applyAlignment="1">
      <alignment horizontal="right"/>
    </xf>
    <xf numFmtId="0" fontId="38" fillId="0" borderId="0" xfId="0" applyFont="1" applyBorder="1"/>
    <xf numFmtId="169" fontId="4" fillId="0" borderId="0" xfId="6" applyNumberFormat="1" applyFont="1" applyFill="1" applyBorder="1" applyAlignment="1">
      <alignment horizontal="right" vertical="center"/>
    </xf>
    <xf numFmtId="169" fontId="4" fillId="16" borderId="0" xfId="7" applyNumberFormat="1" applyFont="1" applyFill="1" applyBorder="1" applyAlignment="1" applyProtection="1">
      <alignment horizontal="right" vertical="center" shrinkToFit="1"/>
      <protection locked="0"/>
    </xf>
    <xf numFmtId="166" fontId="30" fillId="0" borderId="0" xfId="5" applyNumberFormat="1" applyFont="1" applyFill="1" applyBorder="1" applyAlignment="1"/>
    <xf numFmtId="166" fontId="31" fillId="17" borderId="0" xfId="7" applyNumberFormat="1" applyFont="1" applyFill="1" applyBorder="1" applyAlignment="1">
      <alignment horizontal="center" vertical="center"/>
    </xf>
    <xf numFmtId="166" fontId="31" fillId="17" borderId="0" xfId="5" applyNumberFormat="1" applyFont="1" applyFill="1" applyBorder="1" applyAlignment="1">
      <alignment horizontal="center" vertical="center"/>
    </xf>
    <xf numFmtId="0" fontId="31" fillId="17" borderId="0" xfId="6" applyFont="1" applyFill="1" applyBorder="1" applyAlignment="1">
      <alignment horizontal="center" vertical="center"/>
    </xf>
    <xf numFmtId="169" fontId="32" fillId="0" borderId="0" xfId="0" applyNumberFormat="1" applyFont="1" applyBorder="1"/>
    <xf numFmtId="166" fontId="35" fillId="0" borderId="0" xfId="5" applyNumberFormat="1" applyFont="1" applyFill="1" applyBorder="1" applyAlignment="1"/>
    <xf numFmtId="169" fontId="5" fillId="0" borderId="0" xfId="10" applyNumberFormat="1" applyFont="1" applyFill="1" applyBorder="1" applyAlignment="1">
      <alignment horizontal="right"/>
    </xf>
    <xf numFmtId="169" fontId="5" fillId="0" borderId="0" xfId="10" applyNumberFormat="1" applyFont="1" applyFill="1" applyBorder="1" applyAlignment="1"/>
    <xf numFmtId="166" fontId="33" fillId="0" borderId="0" xfId="5" applyNumberFormat="1" applyFont="1" applyFill="1" applyBorder="1" applyAlignment="1"/>
    <xf numFmtId="166" fontId="33" fillId="0" borderId="0" xfId="5" applyNumberFormat="1" applyFont="1" applyFill="1" applyBorder="1" applyAlignment="1">
      <alignment horizontal="center" vertical="center"/>
    </xf>
    <xf numFmtId="166" fontId="4" fillId="0" borderId="0" xfId="5" applyNumberFormat="1" applyFont="1" applyFill="1" applyBorder="1" applyAlignment="1">
      <alignment horizontal="center" vertical="center"/>
    </xf>
    <xf numFmtId="0" fontId="4" fillId="11" borderId="30" xfId="6" quotePrefix="1" applyFont="1" applyFill="1" applyBorder="1" applyAlignment="1" applyProtection="1">
      <alignment horizontal="center" vertical="center"/>
      <protection locked="0"/>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0" borderId="22" xfId="4" applyFont="1" applyFill="1" applyBorder="1" applyAlignment="1">
      <alignment horizontal="right" vertical="center" wrapText="1"/>
    </xf>
    <xf numFmtId="0" fontId="5" fillId="10" borderId="23" xfId="4" applyFont="1" applyFill="1" applyBorder="1" applyAlignment="1">
      <alignment horizontal="right" vertical="center" wrapText="1"/>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wrapText="1"/>
    </xf>
    <xf numFmtId="0" fontId="26" fillId="10" borderId="0" xfId="4" applyFont="1" applyFill="1" applyBorder="1" applyAlignment="1">
      <alignment wrapText="1"/>
    </xf>
    <xf numFmtId="0" fontId="26" fillId="10" borderId="0" xfId="4" applyFont="1" applyFill="1" applyBorder="1"/>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2" xfId="4" applyFont="1" applyFill="1" applyBorder="1" applyAlignment="1">
      <alignment horizontal="right" vertical="center"/>
    </xf>
    <xf numFmtId="0" fontId="5" fillId="10" borderId="23" xfId="4" applyFont="1" applyFill="1" applyBorder="1" applyAlignment="1">
      <alignment horizontal="right" vertical="center"/>
    </xf>
    <xf numFmtId="0" fontId="5" fillId="10" borderId="0" xfId="4" applyFont="1" applyFill="1" applyBorder="1" applyAlignment="1">
      <alignment horizontal="right" vertical="center" wrapText="1"/>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0" xfId="4" applyFont="1" applyFill="1" applyBorder="1" applyAlignment="1">
      <alignment horizontal="right" vertical="center"/>
    </xf>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27" fillId="10" borderId="22" xfId="4" applyFont="1" applyFill="1" applyBorder="1" applyAlignment="1">
      <alignmen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5" fillId="10" borderId="0" xfId="4" applyFont="1" applyFill="1" applyBorder="1" applyAlignment="1">
      <alignment horizontal="left" vertical="center"/>
    </xf>
    <xf numFmtId="0" fontId="5" fillId="10" borderId="0" xfId="4" applyFont="1" applyFill="1" applyBorder="1" applyAlignment="1">
      <alignment vertical="center"/>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0" fontId="5" fillId="10" borderId="22" xfId="4" applyFont="1" applyFill="1" applyBorder="1" applyAlignment="1">
      <alignment horizontal="center" vertical="center"/>
    </xf>
    <xf numFmtId="0" fontId="5" fillId="10" borderId="0" xfId="4" applyFont="1" applyFill="1" applyBorder="1" applyAlignment="1">
      <alignment horizontal="center" vertical="center"/>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Alignment="1">
      <alignment vertical="top" wrapText="1"/>
    </xf>
    <xf numFmtId="0" fontId="4" fillId="11" borderId="27" xfId="4" applyFont="1" applyFill="1" applyBorder="1" applyAlignment="1" applyProtection="1">
      <alignment horizontal="left" vertical="center"/>
      <protection locked="0"/>
    </xf>
    <xf numFmtId="0" fontId="4" fillId="11" borderId="28" xfId="4" applyFont="1" applyFill="1" applyBorder="1" applyAlignment="1" applyProtection="1">
      <alignment horizontal="left" vertical="center"/>
      <protection locked="0"/>
    </xf>
    <xf numFmtId="0" fontId="4" fillId="11" borderId="27" xfId="6" applyFont="1" applyFill="1" applyBorder="1" applyAlignment="1" applyProtection="1">
      <alignment horizontal="left" vertical="center"/>
      <protection locked="0"/>
    </xf>
    <xf numFmtId="0" fontId="4" fillId="11" borderId="28" xfId="6" applyFont="1" applyFill="1" applyBorder="1" applyAlignment="1" applyProtection="1">
      <alignment horizontal="left" vertical="center"/>
      <protection locked="0"/>
    </xf>
    <xf numFmtId="0" fontId="4" fillId="11" borderId="26" xfId="6" applyFont="1" applyFill="1" applyBorder="1" applyAlignment="1" applyProtection="1">
      <alignment horizontal="left" vertical="center"/>
      <protection locked="0"/>
    </xf>
    <xf numFmtId="0" fontId="41" fillId="19" borderId="27" xfId="5" applyFont="1" applyFill="1" applyBorder="1" applyAlignment="1" applyProtection="1">
      <alignment horizontal="left" vertical="center"/>
      <protection locked="0" hidden="1"/>
    </xf>
    <xf numFmtId="0" fontId="41" fillId="19" borderId="28" xfId="5" applyFont="1" applyFill="1" applyBorder="1" applyAlignment="1" applyProtection="1">
      <alignment horizontal="left" vertical="center"/>
      <protection locked="0" hidden="1"/>
    </xf>
    <xf numFmtId="0" fontId="41" fillId="19" borderId="26" xfId="5" applyFont="1" applyFill="1" applyBorder="1" applyAlignment="1" applyProtection="1">
      <alignment horizontal="left" vertical="center"/>
      <protection locked="0" hidden="1"/>
    </xf>
    <xf numFmtId="0" fontId="26" fillId="10" borderId="0" xfId="4" applyFont="1" applyFill="1" applyBorder="1" applyAlignment="1">
      <alignment vertical="top"/>
    </xf>
    <xf numFmtId="0" fontId="26" fillId="10" borderId="0" xfId="4" applyFont="1" applyFill="1" applyBorder="1" applyProtection="1">
      <protection locked="0"/>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23" xfId="4" applyFont="1" applyFill="1" applyBorder="1" applyAlignment="1">
      <alignment horizontal="center" vertical="center"/>
    </xf>
    <xf numFmtId="0" fontId="5" fillId="10" borderId="22" xfId="4" applyFont="1" applyFill="1" applyBorder="1" applyAlignment="1">
      <alignment horizontal="left" vertical="center"/>
    </xf>
    <xf numFmtId="0" fontId="5" fillId="10" borderId="0" xfId="4" applyFont="1" applyFill="1" applyBorder="1" applyAlignment="1">
      <alignment vertical="top"/>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8" borderId="1" xfId="0" applyNumberFormat="1" applyFont="1" applyFill="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8" borderId="7" xfId="0" applyFont="1" applyFill="1" applyBorder="1" applyAlignment="1" applyProtection="1">
      <alignment horizontal="left" vertical="center" wrapTex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166" fontId="31" fillId="17" borderId="0" xfId="7" applyNumberFormat="1" applyFont="1" applyFill="1" applyBorder="1" applyAlignment="1">
      <alignment horizontal="center"/>
    </xf>
    <xf numFmtId="0" fontId="31" fillId="17" borderId="0" xfId="7" applyFont="1" applyFill="1" applyBorder="1" applyAlignment="1">
      <alignment horizontal="center" vertical="center"/>
    </xf>
    <xf numFmtId="166" fontId="31" fillId="17" borderId="0" xfId="7" applyNumberFormat="1" applyFont="1" applyFill="1" applyBorder="1" applyAlignment="1">
      <alignment horizontal="center" vertical="center"/>
    </xf>
  </cellXfs>
  <cellStyles count="11">
    <cellStyle name="Comma 2" xfId="8"/>
    <cellStyle name="Comma 2 2" xfId="10"/>
    <cellStyle name="Hyperlink 2" xfId="2"/>
    <cellStyle name="Normal" xfId="0" builtinId="0"/>
    <cellStyle name="Normal 14" xfId="6"/>
    <cellStyle name="Normal 2" xfId="3"/>
    <cellStyle name="Normal 3" xfId="4"/>
    <cellStyle name="Normal 5" xfId="9"/>
    <cellStyle name="Normal 6" xfId="7"/>
    <cellStyle name="Normal_TFI-KI 2" xfId="5"/>
    <cellStyle name="Style 1" xfId="1"/>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4"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0%20Q1/Nekonsolidirano/HPB_TFI-KI_Q1%202020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DG prema FINREP"/>
      <sheetName val="Bilanca prema FINREP"/>
      <sheetName val="Biljeske banka"/>
      <sheetName val="NT"/>
      <sheetName val="Promjena Kapitala"/>
      <sheetName val="BB 31.12.2019."/>
      <sheetName val="BB 31.03.2020."/>
    </sheetNames>
  </externalBook>
</externalLink>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workbookViewId="0">
      <selection activeCell="E29" sqref="E29:F29"/>
    </sheetView>
  </sheetViews>
  <sheetFormatPr defaultColWidth="9.140625" defaultRowHeight="15" x14ac:dyDescent="0.25"/>
  <cols>
    <col min="1" max="1" width="9.140625" style="58"/>
    <col min="2" max="2" width="10.42578125" style="58" customWidth="1"/>
    <col min="3" max="8" width="9.140625" style="58"/>
    <col min="9" max="9" width="13.42578125" style="58" customWidth="1"/>
    <col min="10" max="16384" width="9.140625" style="58"/>
  </cols>
  <sheetData>
    <row r="1" spans="1:10" ht="15.75" x14ac:dyDescent="0.25">
      <c r="A1" s="179" t="s">
        <v>239</v>
      </c>
      <c r="B1" s="180"/>
      <c r="C1" s="180"/>
      <c r="D1" s="56"/>
      <c r="E1" s="56"/>
      <c r="F1" s="56"/>
      <c r="G1" s="56"/>
      <c r="H1" s="56"/>
      <c r="I1" s="56"/>
      <c r="J1" s="57"/>
    </row>
    <row r="2" spans="1:10" ht="14.45" customHeight="1" x14ac:dyDescent="0.25">
      <c r="A2" s="181" t="s">
        <v>255</v>
      </c>
      <c r="B2" s="182"/>
      <c r="C2" s="182"/>
      <c r="D2" s="182"/>
      <c r="E2" s="182"/>
      <c r="F2" s="182"/>
      <c r="G2" s="182"/>
      <c r="H2" s="182"/>
      <c r="I2" s="182"/>
      <c r="J2" s="183"/>
    </row>
    <row r="3" spans="1:10" x14ac:dyDescent="0.25">
      <c r="A3" s="59"/>
      <c r="B3" s="60"/>
      <c r="C3" s="60"/>
      <c r="D3" s="60"/>
      <c r="E3" s="60"/>
      <c r="F3" s="60"/>
      <c r="G3" s="60"/>
      <c r="H3" s="60"/>
      <c r="I3" s="60"/>
      <c r="J3" s="61"/>
    </row>
    <row r="4" spans="1:10" ht="33.6" customHeight="1" x14ac:dyDescent="0.25">
      <c r="A4" s="184" t="s">
        <v>240</v>
      </c>
      <c r="B4" s="185"/>
      <c r="C4" s="185"/>
      <c r="D4" s="185"/>
      <c r="E4" s="186">
        <v>43831</v>
      </c>
      <c r="F4" s="187"/>
      <c r="G4" s="62" t="s">
        <v>0</v>
      </c>
      <c r="H4" s="188">
        <v>43921</v>
      </c>
      <c r="I4" s="187"/>
      <c r="J4" s="63"/>
    </row>
    <row r="5" spans="1:10" s="64" customFormat="1" ht="10.15" customHeight="1" x14ac:dyDescent="0.25">
      <c r="A5" s="189"/>
      <c r="B5" s="190"/>
      <c r="C5" s="190"/>
      <c r="D5" s="190"/>
      <c r="E5" s="190"/>
      <c r="F5" s="190"/>
      <c r="G5" s="190"/>
      <c r="H5" s="190"/>
      <c r="I5" s="190"/>
      <c r="J5" s="191"/>
    </row>
    <row r="6" spans="1:10" ht="20.45" customHeight="1" x14ac:dyDescent="0.25">
      <c r="A6" s="65"/>
      <c r="B6" s="66" t="s">
        <v>261</v>
      </c>
      <c r="C6" s="67"/>
      <c r="D6" s="67"/>
      <c r="E6" s="73">
        <v>2020</v>
      </c>
      <c r="F6" s="68"/>
      <c r="G6" s="62"/>
      <c r="H6" s="68"/>
      <c r="I6" s="69"/>
      <c r="J6" s="70"/>
    </row>
    <row r="7" spans="1:10" s="72" customFormat="1" ht="10.9" customHeight="1" x14ac:dyDescent="0.25">
      <c r="A7" s="65"/>
      <c r="B7" s="67"/>
      <c r="C7" s="67"/>
      <c r="D7" s="67"/>
      <c r="E7" s="71"/>
      <c r="F7" s="71"/>
      <c r="G7" s="62"/>
      <c r="H7" s="68"/>
      <c r="I7" s="69"/>
      <c r="J7" s="70"/>
    </row>
    <row r="8" spans="1:10" ht="20.45" customHeight="1" x14ac:dyDescent="0.25">
      <c r="A8" s="65"/>
      <c r="B8" s="66" t="s">
        <v>262</v>
      </c>
      <c r="C8" s="67"/>
      <c r="D8" s="67"/>
      <c r="E8" s="73">
        <v>1</v>
      </c>
      <c r="F8" s="68"/>
      <c r="G8" s="62"/>
      <c r="H8" s="68"/>
      <c r="I8" s="69"/>
      <c r="J8" s="70"/>
    </row>
    <row r="9" spans="1:10" s="72" customFormat="1" ht="10.9" customHeight="1" x14ac:dyDescent="0.25">
      <c r="A9" s="65"/>
      <c r="B9" s="67"/>
      <c r="C9" s="67"/>
      <c r="D9" s="67"/>
      <c r="E9" s="71"/>
      <c r="F9" s="71"/>
      <c r="G9" s="62"/>
      <c r="H9" s="71"/>
      <c r="I9" s="74"/>
      <c r="J9" s="70"/>
    </row>
    <row r="10" spans="1:10" ht="37.9" customHeight="1" x14ac:dyDescent="0.25">
      <c r="A10" s="199" t="s">
        <v>263</v>
      </c>
      <c r="B10" s="200"/>
      <c r="C10" s="200"/>
      <c r="D10" s="200"/>
      <c r="E10" s="200"/>
      <c r="F10" s="200"/>
      <c r="G10" s="200"/>
      <c r="H10" s="200"/>
      <c r="I10" s="200"/>
      <c r="J10" s="75"/>
    </row>
    <row r="11" spans="1:10" ht="24.6" customHeight="1" x14ac:dyDescent="0.25">
      <c r="A11" s="201" t="s">
        <v>241</v>
      </c>
      <c r="B11" s="202"/>
      <c r="C11" s="194" t="s">
        <v>281</v>
      </c>
      <c r="D11" s="195"/>
      <c r="E11" s="76"/>
      <c r="F11" s="203" t="s">
        <v>264</v>
      </c>
      <c r="G11" s="193"/>
      <c r="H11" s="204" t="s">
        <v>282</v>
      </c>
      <c r="I11" s="205"/>
      <c r="J11" s="77"/>
    </row>
    <row r="12" spans="1:10" ht="14.45" customHeight="1" x14ac:dyDescent="0.25">
      <c r="A12" s="78"/>
      <c r="B12" s="79"/>
      <c r="C12" s="79"/>
      <c r="D12" s="79"/>
      <c r="E12" s="197"/>
      <c r="F12" s="197"/>
      <c r="G12" s="197"/>
      <c r="H12" s="197"/>
      <c r="I12" s="80"/>
      <c r="J12" s="77"/>
    </row>
    <row r="13" spans="1:10" ht="21" customHeight="1" x14ac:dyDescent="0.25">
      <c r="A13" s="192" t="s">
        <v>256</v>
      </c>
      <c r="B13" s="193"/>
      <c r="C13" s="194" t="s">
        <v>283</v>
      </c>
      <c r="D13" s="195"/>
      <c r="E13" s="196"/>
      <c r="F13" s="197"/>
      <c r="G13" s="197"/>
      <c r="H13" s="197"/>
      <c r="I13" s="80"/>
      <c r="J13" s="77"/>
    </row>
    <row r="14" spans="1:10" ht="10.9" customHeight="1" x14ac:dyDescent="0.25">
      <c r="A14" s="76"/>
      <c r="B14" s="80"/>
      <c r="C14" s="79"/>
      <c r="D14" s="79"/>
      <c r="E14" s="198"/>
      <c r="F14" s="198"/>
      <c r="G14" s="198"/>
      <c r="H14" s="198"/>
      <c r="I14" s="79"/>
      <c r="J14" s="81"/>
    </row>
    <row r="15" spans="1:10" ht="22.9" customHeight="1" x14ac:dyDescent="0.25">
      <c r="A15" s="192" t="s">
        <v>242</v>
      </c>
      <c r="B15" s="193"/>
      <c r="C15" s="194" t="s">
        <v>284</v>
      </c>
      <c r="D15" s="195"/>
      <c r="E15" s="212"/>
      <c r="F15" s="213"/>
      <c r="G15" s="82" t="s">
        <v>265</v>
      </c>
      <c r="H15" s="204" t="s">
        <v>286</v>
      </c>
      <c r="I15" s="205"/>
      <c r="J15" s="83"/>
    </row>
    <row r="16" spans="1:10" ht="10.9" customHeight="1" x14ac:dyDescent="0.25">
      <c r="A16" s="76"/>
      <c r="B16" s="80"/>
      <c r="C16" s="79"/>
      <c r="D16" s="79"/>
      <c r="E16" s="198"/>
      <c r="F16" s="198"/>
      <c r="G16" s="198"/>
      <c r="H16" s="198"/>
      <c r="I16" s="79"/>
      <c r="J16" s="81"/>
    </row>
    <row r="17" spans="1:10" ht="22.9" customHeight="1" x14ac:dyDescent="0.25">
      <c r="A17" s="84"/>
      <c r="B17" s="82" t="s">
        <v>266</v>
      </c>
      <c r="C17" s="194" t="s">
        <v>285</v>
      </c>
      <c r="D17" s="195"/>
      <c r="E17" s="85"/>
      <c r="F17" s="85"/>
      <c r="G17" s="85"/>
      <c r="H17" s="85"/>
      <c r="I17" s="85"/>
      <c r="J17" s="83"/>
    </row>
    <row r="18" spans="1:10" x14ac:dyDescent="0.25">
      <c r="A18" s="206"/>
      <c r="B18" s="207"/>
      <c r="C18" s="198"/>
      <c r="D18" s="198"/>
      <c r="E18" s="198"/>
      <c r="F18" s="198"/>
      <c r="G18" s="198"/>
      <c r="H18" s="198"/>
      <c r="I18" s="79"/>
      <c r="J18" s="81"/>
    </row>
    <row r="19" spans="1:10" x14ac:dyDescent="0.25">
      <c r="A19" s="201" t="s">
        <v>243</v>
      </c>
      <c r="B19" s="208"/>
      <c r="C19" s="209" t="s">
        <v>287</v>
      </c>
      <c r="D19" s="210"/>
      <c r="E19" s="210"/>
      <c r="F19" s="210"/>
      <c r="G19" s="210"/>
      <c r="H19" s="210"/>
      <c r="I19" s="210"/>
      <c r="J19" s="211"/>
    </row>
    <row r="20" spans="1:10" x14ac:dyDescent="0.25">
      <c r="A20" s="78"/>
      <c r="B20" s="79"/>
      <c r="C20" s="86"/>
      <c r="D20" s="79"/>
      <c r="E20" s="198"/>
      <c r="F20" s="198"/>
      <c r="G20" s="198"/>
      <c r="H20" s="198"/>
      <c r="I20" s="79"/>
      <c r="J20" s="81"/>
    </row>
    <row r="21" spans="1:10" x14ac:dyDescent="0.25">
      <c r="A21" s="201" t="s">
        <v>244</v>
      </c>
      <c r="B21" s="208"/>
      <c r="C21" s="204">
        <v>10000</v>
      </c>
      <c r="D21" s="205"/>
      <c r="E21" s="198"/>
      <c r="F21" s="198"/>
      <c r="G21" s="209" t="s">
        <v>288</v>
      </c>
      <c r="H21" s="210"/>
      <c r="I21" s="210"/>
      <c r="J21" s="211"/>
    </row>
    <row r="22" spans="1:10" x14ac:dyDescent="0.25">
      <c r="A22" s="78"/>
      <c r="B22" s="79"/>
      <c r="C22" s="79"/>
      <c r="D22" s="79"/>
      <c r="E22" s="198"/>
      <c r="F22" s="198"/>
      <c r="G22" s="198"/>
      <c r="H22" s="198"/>
      <c r="I22" s="79"/>
      <c r="J22" s="81"/>
    </row>
    <row r="23" spans="1:10" x14ac:dyDescent="0.25">
      <c r="A23" s="201" t="s">
        <v>245</v>
      </c>
      <c r="B23" s="208"/>
      <c r="C23" s="209" t="s">
        <v>289</v>
      </c>
      <c r="D23" s="210"/>
      <c r="E23" s="210"/>
      <c r="F23" s="210"/>
      <c r="G23" s="210"/>
      <c r="H23" s="210"/>
      <c r="I23" s="210"/>
      <c r="J23" s="211"/>
    </row>
    <row r="24" spans="1:10" x14ac:dyDescent="0.25">
      <c r="A24" s="78"/>
      <c r="B24" s="79"/>
      <c r="C24" s="79"/>
      <c r="D24" s="79"/>
      <c r="E24" s="198"/>
      <c r="F24" s="198"/>
      <c r="G24" s="198"/>
      <c r="H24" s="198"/>
      <c r="I24" s="79"/>
      <c r="J24" s="81"/>
    </row>
    <row r="25" spans="1:10" x14ac:dyDescent="0.25">
      <c r="A25" s="201" t="s">
        <v>246</v>
      </c>
      <c r="B25" s="208"/>
      <c r="C25" s="217" t="s">
        <v>290</v>
      </c>
      <c r="D25" s="218"/>
      <c r="E25" s="218"/>
      <c r="F25" s="218"/>
      <c r="G25" s="218"/>
      <c r="H25" s="218"/>
      <c r="I25" s="218"/>
      <c r="J25" s="219"/>
    </row>
    <row r="26" spans="1:10" x14ac:dyDescent="0.25">
      <c r="A26" s="78"/>
      <c r="B26" s="79"/>
      <c r="C26" s="86"/>
      <c r="D26" s="79"/>
      <c r="E26" s="198"/>
      <c r="F26" s="198"/>
      <c r="G26" s="198"/>
      <c r="H26" s="198"/>
      <c r="I26" s="79"/>
      <c r="J26" s="81"/>
    </row>
    <row r="27" spans="1:10" x14ac:dyDescent="0.25">
      <c r="A27" s="201" t="s">
        <v>247</v>
      </c>
      <c r="B27" s="208"/>
      <c r="C27" s="217" t="s">
        <v>291</v>
      </c>
      <c r="D27" s="218"/>
      <c r="E27" s="218"/>
      <c r="F27" s="218"/>
      <c r="G27" s="218"/>
      <c r="H27" s="218"/>
      <c r="I27" s="218"/>
      <c r="J27" s="219"/>
    </row>
    <row r="28" spans="1:10" ht="13.9" customHeight="1" x14ac:dyDescent="0.25">
      <c r="A28" s="78"/>
      <c r="B28" s="79"/>
      <c r="C28" s="86"/>
      <c r="D28" s="79"/>
      <c r="E28" s="198"/>
      <c r="F28" s="198"/>
      <c r="G28" s="198"/>
      <c r="H28" s="198"/>
      <c r="I28" s="79"/>
      <c r="J28" s="81"/>
    </row>
    <row r="29" spans="1:10" ht="22.9" customHeight="1" x14ac:dyDescent="0.25">
      <c r="A29" s="214" t="s">
        <v>257</v>
      </c>
      <c r="B29" s="215"/>
      <c r="C29" s="87">
        <v>1295</v>
      </c>
      <c r="D29" s="88"/>
      <c r="E29" s="216"/>
      <c r="F29" s="216"/>
      <c r="G29" s="216"/>
      <c r="H29" s="216"/>
      <c r="I29" s="89"/>
      <c r="J29" s="90"/>
    </row>
    <row r="30" spans="1:10" x14ac:dyDescent="0.25">
      <c r="A30" s="78"/>
      <c r="B30" s="79"/>
      <c r="C30" s="79"/>
      <c r="D30" s="79"/>
      <c r="E30" s="198"/>
      <c r="F30" s="198"/>
      <c r="G30" s="198"/>
      <c r="H30" s="198"/>
      <c r="I30" s="89"/>
      <c r="J30" s="90"/>
    </row>
    <row r="31" spans="1:10" x14ac:dyDescent="0.25">
      <c r="A31" s="201" t="s">
        <v>248</v>
      </c>
      <c r="B31" s="208"/>
      <c r="C31" s="102" t="s">
        <v>269</v>
      </c>
      <c r="D31" s="220" t="s">
        <v>267</v>
      </c>
      <c r="E31" s="221"/>
      <c r="F31" s="221"/>
      <c r="G31" s="221"/>
      <c r="H31" s="91"/>
      <c r="I31" s="92" t="s">
        <v>268</v>
      </c>
      <c r="J31" s="93" t="s">
        <v>269</v>
      </c>
    </row>
    <row r="32" spans="1:10" x14ac:dyDescent="0.25">
      <c r="A32" s="201"/>
      <c r="B32" s="208"/>
      <c r="C32" s="94"/>
      <c r="D32" s="62"/>
      <c r="E32" s="213"/>
      <c r="F32" s="213"/>
      <c r="G32" s="213"/>
      <c r="H32" s="213"/>
      <c r="I32" s="89"/>
      <c r="J32" s="90"/>
    </row>
    <row r="33" spans="1:10" x14ac:dyDescent="0.25">
      <c r="A33" s="201" t="s">
        <v>258</v>
      </c>
      <c r="B33" s="208"/>
      <c r="C33" s="87" t="s">
        <v>271</v>
      </c>
      <c r="D33" s="220" t="s">
        <v>270</v>
      </c>
      <c r="E33" s="221"/>
      <c r="F33" s="221"/>
      <c r="G33" s="221"/>
      <c r="H33" s="85"/>
      <c r="I33" s="92" t="s">
        <v>271</v>
      </c>
      <c r="J33" s="93" t="s">
        <v>272</v>
      </c>
    </row>
    <row r="34" spans="1:10" x14ac:dyDescent="0.25">
      <c r="A34" s="78"/>
      <c r="B34" s="79"/>
      <c r="C34" s="79"/>
      <c r="D34" s="79"/>
      <c r="E34" s="198"/>
      <c r="F34" s="198"/>
      <c r="G34" s="198"/>
      <c r="H34" s="198"/>
      <c r="I34" s="79"/>
      <c r="J34" s="81"/>
    </row>
    <row r="35" spans="1:10" x14ac:dyDescent="0.25">
      <c r="A35" s="220" t="s">
        <v>259</v>
      </c>
      <c r="B35" s="221"/>
      <c r="C35" s="221"/>
      <c r="D35" s="221"/>
      <c r="E35" s="221" t="s">
        <v>249</v>
      </c>
      <c r="F35" s="221"/>
      <c r="G35" s="221"/>
      <c r="H35" s="221"/>
      <c r="I35" s="221"/>
      <c r="J35" s="95" t="s">
        <v>250</v>
      </c>
    </row>
    <row r="36" spans="1:10" x14ac:dyDescent="0.25">
      <c r="A36" s="78"/>
      <c r="B36" s="79"/>
      <c r="C36" s="79"/>
      <c r="D36" s="79"/>
      <c r="E36" s="198"/>
      <c r="F36" s="198"/>
      <c r="G36" s="198"/>
      <c r="H36" s="198"/>
      <c r="I36" s="79"/>
      <c r="J36" s="90"/>
    </row>
    <row r="37" spans="1:10" x14ac:dyDescent="0.25">
      <c r="A37" s="226" t="s">
        <v>382</v>
      </c>
      <c r="B37" s="227"/>
      <c r="C37" s="227"/>
      <c r="D37" s="227"/>
      <c r="E37" s="228" t="s">
        <v>383</v>
      </c>
      <c r="F37" s="229"/>
      <c r="G37" s="229"/>
      <c r="H37" s="229"/>
      <c r="I37" s="230"/>
      <c r="J37" s="178" t="s">
        <v>384</v>
      </c>
    </row>
    <row r="38" spans="1:10" x14ac:dyDescent="0.25">
      <c r="A38" s="78"/>
      <c r="B38" s="79"/>
      <c r="C38" s="86"/>
      <c r="D38" s="225"/>
      <c r="E38" s="225"/>
      <c r="F38" s="225"/>
      <c r="G38" s="225"/>
      <c r="H38" s="225"/>
      <c r="I38" s="225"/>
      <c r="J38" s="81"/>
    </row>
    <row r="39" spans="1:10" x14ac:dyDescent="0.25">
      <c r="A39" s="231" t="s">
        <v>385</v>
      </c>
      <c r="B39" s="232"/>
      <c r="C39" s="232"/>
      <c r="D39" s="233"/>
      <c r="E39" s="228" t="s">
        <v>386</v>
      </c>
      <c r="F39" s="229"/>
      <c r="G39" s="229"/>
      <c r="H39" s="229"/>
      <c r="I39" s="230"/>
      <c r="J39" s="178" t="s">
        <v>387</v>
      </c>
    </row>
    <row r="40" spans="1:10" x14ac:dyDescent="0.25">
      <c r="A40" s="78"/>
      <c r="B40" s="79"/>
      <c r="C40" s="86"/>
      <c r="D40" s="96"/>
      <c r="E40" s="225"/>
      <c r="F40" s="225"/>
      <c r="G40" s="225"/>
      <c r="H40" s="225"/>
      <c r="I40" s="80"/>
      <c r="J40" s="81"/>
    </row>
    <row r="41" spans="1:10" x14ac:dyDescent="0.25">
      <c r="A41" s="222"/>
      <c r="B41" s="223"/>
      <c r="C41" s="223"/>
      <c r="D41" s="224"/>
      <c r="E41" s="222"/>
      <c r="F41" s="223"/>
      <c r="G41" s="223"/>
      <c r="H41" s="223"/>
      <c r="I41" s="224"/>
      <c r="J41" s="87"/>
    </row>
    <row r="42" spans="1:10" x14ac:dyDescent="0.25">
      <c r="A42" s="78"/>
      <c r="B42" s="79"/>
      <c r="C42" s="86"/>
      <c r="D42" s="96"/>
      <c r="E42" s="225"/>
      <c r="F42" s="225"/>
      <c r="G42" s="225"/>
      <c r="H42" s="225"/>
      <c r="I42" s="80"/>
      <c r="J42" s="81"/>
    </row>
    <row r="43" spans="1:10" x14ac:dyDescent="0.25">
      <c r="A43" s="222"/>
      <c r="B43" s="223"/>
      <c r="C43" s="223"/>
      <c r="D43" s="224"/>
      <c r="E43" s="222"/>
      <c r="F43" s="223"/>
      <c r="G43" s="223"/>
      <c r="H43" s="223"/>
      <c r="I43" s="224"/>
      <c r="J43" s="87"/>
    </row>
    <row r="44" spans="1:10" x14ac:dyDescent="0.25">
      <c r="A44" s="97"/>
      <c r="B44" s="86"/>
      <c r="C44" s="234"/>
      <c r="D44" s="234"/>
      <c r="E44" s="198"/>
      <c r="F44" s="198"/>
      <c r="G44" s="234"/>
      <c r="H44" s="234"/>
      <c r="I44" s="234"/>
      <c r="J44" s="81"/>
    </row>
    <row r="45" spans="1:10" x14ac:dyDescent="0.25">
      <c r="A45" s="222"/>
      <c r="B45" s="223"/>
      <c r="C45" s="223"/>
      <c r="D45" s="224"/>
      <c r="E45" s="222"/>
      <c r="F45" s="223"/>
      <c r="G45" s="223"/>
      <c r="H45" s="223"/>
      <c r="I45" s="224"/>
      <c r="J45" s="87"/>
    </row>
    <row r="46" spans="1:10" x14ac:dyDescent="0.25">
      <c r="A46" s="97"/>
      <c r="B46" s="86"/>
      <c r="C46" s="86"/>
      <c r="D46" s="79"/>
      <c r="E46" s="235"/>
      <c r="F46" s="235"/>
      <c r="G46" s="234"/>
      <c r="H46" s="234"/>
      <c r="I46" s="79"/>
      <c r="J46" s="81"/>
    </row>
    <row r="47" spans="1:10" x14ac:dyDescent="0.25">
      <c r="A47" s="222"/>
      <c r="B47" s="223"/>
      <c r="C47" s="223"/>
      <c r="D47" s="224"/>
      <c r="E47" s="222"/>
      <c r="F47" s="223"/>
      <c r="G47" s="223"/>
      <c r="H47" s="223"/>
      <c r="I47" s="224"/>
      <c r="J47" s="87"/>
    </row>
    <row r="48" spans="1:10" x14ac:dyDescent="0.25">
      <c r="A48" s="97"/>
      <c r="B48" s="86"/>
      <c r="C48" s="86"/>
      <c r="D48" s="79"/>
      <c r="E48" s="198"/>
      <c r="F48" s="198"/>
      <c r="G48" s="234"/>
      <c r="H48" s="234"/>
      <c r="I48" s="79"/>
      <c r="J48" s="98" t="s">
        <v>273</v>
      </c>
    </row>
    <row r="49" spans="1:10" x14ac:dyDescent="0.25">
      <c r="A49" s="97"/>
      <c r="B49" s="86"/>
      <c r="C49" s="86"/>
      <c r="D49" s="79"/>
      <c r="E49" s="198"/>
      <c r="F49" s="198"/>
      <c r="G49" s="234"/>
      <c r="H49" s="234"/>
      <c r="I49" s="79"/>
      <c r="J49" s="98" t="s">
        <v>274</v>
      </c>
    </row>
    <row r="50" spans="1:10" ht="14.45" customHeight="1" x14ac:dyDescent="0.25">
      <c r="A50" s="192" t="s">
        <v>251</v>
      </c>
      <c r="B50" s="203"/>
      <c r="C50" s="204" t="s">
        <v>274</v>
      </c>
      <c r="D50" s="205"/>
      <c r="E50" s="240" t="s">
        <v>275</v>
      </c>
      <c r="F50" s="215"/>
      <c r="G50" s="209"/>
      <c r="H50" s="210"/>
      <c r="I50" s="210"/>
      <c r="J50" s="211"/>
    </row>
    <row r="51" spans="1:10" x14ac:dyDescent="0.25">
      <c r="A51" s="97"/>
      <c r="B51" s="86"/>
      <c r="C51" s="234"/>
      <c r="D51" s="234"/>
      <c r="E51" s="198"/>
      <c r="F51" s="198"/>
      <c r="G51" s="241" t="s">
        <v>276</v>
      </c>
      <c r="H51" s="241"/>
      <c r="I51" s="241"/>
      <c r="J51" s="70"/>
    </row>
    <row r="52" spans="1:10" ht="13.9" customHeight="1" x14ac:dyDescent="0.25">
      <c r="A52" s="192" t="s">
        <v>252</v>
      </c>
      <c r="B52" s="203"/>
      <c r="C52" s="209" t="s">
        <v>292</v>
      </c>
      <c r="D52" s="210"/>
      <c r="E52" s="210"/>
      <c r="F52" s="210"/>
      <c r="G52" s="210"/>
      <c r="H52" s="210"/>
      <c r="I52" s="210"/>
      <c r="J52" s="211"/>
    </row>
    <row r="53" spans="1:10" x14ac:dyDescent="0.25">
      <c r="A53" s="78"/>
      <c r="B53" s="79"/>
      <c r="C53" s="216" t="s">
        <v>253</v>
      </c>
      <c r="D53" s="216"/>
      <c r="E53" s="216"/>
      <c r="F53" s="216"/>
      <c r="G53" s="216"/>
      <c r="H53" s="216"/>
      <c r="I53" s="216"/>
      <c r="J53" s="81"/>
    </row>
    <row r="54" spans="1:10" x14ac:dyDescent="0.25">
      <c r="A54" s="192" t="s">
        <v>254</v>
      </c>
      <c r="B54" s="203"/>
      <c r="C54" s="236" t="s">
        <v>293</v>
      </c>
      <c r="D54" s="237"/>
      <c r="E54" s="238"/>
      <c r="F54" s="198"/>
      <c r="G54" s="198"/>
      <c r="H54" s="221"/>
      <c r="I54" s="221"/>
      <c r="J54" s="239"/>
    </row>
    <row r="55" spans="1:10" x14ac:dyDescent="0.25">
      <c r="A55" s="78"/>
      <c r="B55" s="79"/>
      <c r="C55" s="86"/>
      <c r="D55" s="79"/>
      <c r="E55" s="198"/>
      <c r="F55" s="198"/>
      <c r="G55" s="198"/>
      <c r="H55" s="198"/>
      <c r="I55" s="79"/>
      <c r="J55" s="81"/>
    </row>
    <row r="56" spans="1:10" ht="14.45" customHeight="1" x14ac:dyDescent="0.25">
      <c r="A56" s="192" t="s">
        <v>246</v>
      </c>
      <c r="B56" s="203"/>
      <c r="C56" s="242"/>
      <c r="D56" s="243"/>
      <c r="E56" s="243"/>
      <c r="F56" s="243"/>
      <c r="G56" s="243"/>
      <c r="H56" s="243"/>
      <c r="I56" s="243"/>
      <c r="J56" s="244"/>
    </row>
    <row r="57" spans="1:10" x14ac:dyDescent="0.25">
      <c r="A57" s="78"/>
      <c r="B57" s="79"/>
      <c r="C57" s="79"/>
      <c r="D57" s="79"/>
      <c r="E57" s="198"/>
      <c r="F57" s="198"/>
      <c r="G57" s="198"/>
      <c r="H57" s="198"/>
      <c r="I57" s="79"/>
      <c r="J57" s="81"/>
    </row>
    <row r="58" spans="1:10" x14ac:dyDescent="0.25">
      <c r="A58" s="192" t="s">
        <v>277</v>
      </c>
      <c r="B58" s="203"/>
      <c r="C58" s="242"/>
      <c r="D58" s="243"/>
      <c r="E58" s="243"/>
      <c r="F58" s="243"/>
      <c r="G58" s="243"/>
      <c r="H58" s="243"/>
      <c r="I58" s="243"/>
      <c r="J58" s="244"/>
    </row>
    <row r="59" spans="1:10" ht="14.45" customHeight="1" x14ac:dyDescent="0.25">
      <c r="A59" s="78"/>
      <c r="B59" s="79"/>
      <c r="C59" s="245" t="s">
        <v>278</v>
      </c>
      <c r="D59" s="245"/>
      <c r="E59" s="245"/>
      <c r="F59" s="245"/>
      <c r="G59" s="79"/>
      <c r="H59" s="79"/>
      <c r="I59" s="79"/>
      <c r="J59" s="81"/>
    </row>
    <row r="60" spans="1:10" x14ac:dyDescent="0.25">
      <c r="A60" s="192" t="s">
        <v>279</v>
      </c>
      <c r="B60" s="203"/>
      <c r="C60" s="242"/>
      <c r="D60" s="243"/>
      <c r="E60" s="243"/>
      <c r="F60" s="243"/>
      <c r="G60" s="243"/>
      <c r="H60" s="243"/>
      <c r="I60" s="243"/>
      <c r="J60" s="244"/>
    </row>
    <row r="61" spans="1:10" ht="14.45" customHeight="1" x14ac:dyDescent="0.25">
      <c r="A61" s="99"/>
      <c r="B61" s="100"/>
      <c r="C61" s="246" t="s">
        <v>280</v>
      </c>
      <c r="D61" s="246"/>
      <c r="E61" s="246"/>
      <c r="F61" s="246"/>
      <c r="G61" s="246"/>
      <c r="H61" s="100"/>
      <c r="I61" s="100"/>
      <c r="J61" s="101"/>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43" zoomScale="115" zoomScaleNormal="100" zoomScaleSheetLayoutView="115" workbookViewId="0">
      <selection activeCell="H65" sqref="H65:I76"/>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57" t="s">
        <v>1</v>
      </c>
      <c r="B1" s="258"/>
      <c r="C1" s="258"/>
      <c r="D1" s="258"/>
      <c r="E1" s="258"/>
      <c r="F1" s="258"/>
      <c r="G1" s="258"/>
      <c r="H1" s="258"/>
    </row>
    <row r="2" spans="1:9" x14ac:dyDescent="0.2">
      <c r="A2" s="259" t="s">
        <v>372</v>
      </c>
      <c r="B2" s="260"/>
      <c r="C2" s="260"/>
      <c r="D2" s="260"/>
      <c r="E2" s="260"/>
      <c r="F2" s="260"/>
      <c r="G2" s="260"/>
      <c r="H2" s="260"/>
    </row>
    <row r="3" spans="1:9" x14ac:dyDescent="0.2">
      <c r="A3" s="268" t="s">
        <v>12</v>
      </c>
      <c r="B3" s="269"/>
      <c r="C3" s="269"/>
      <c r="D3" s="269"/>
      <c r="E3" s="269"/>
      <c r="F3" s="269"/>
      <c r="G3" s="269"/>
      <c r="H3" s="269"/>
      <c r="I3" s="270"/>
    </row>
    <row r="4" spans="1:9" x14ac:dyDescent="0.2">
      <c r="A4" s="265" t="s">
        <v>294</v>
      </c>
      <c r="B4" s="266"/>
      <c r="C4" s="266"/>
      <c r="D4" s="266"/>
      <c r="E4" s="266"/>
      <c r="F4" s="266"/>
      <c r="G4" s="266"/>
      <c r="H4" s="266"/>
      <c r="I4" s="267"/>
    </row>
    <row r="5" spans="1:9" ht="67.5" x14ac:dyDescent="0.2">
      <c r="A5" s="263" t="s">
        <v>2</v>
      </c>
      <c r="B5" s="264"/>
      <c r="C5" s="264"/>
      <c r="D5" s="264"/>
      <c r="E5" s="264"/>
      <c r="F5" s="264"/>
      <c r="G5" s="2" t="s">
        <v>4</v>
      </c>
      <c r="H5" s="26" t="s">
        <v>227</v>
      </c>
      <c r="I5" s="26" t="s">
        <v>228</v>
      </c>
    </row>
    <row r="6" spans="1:9" x14ac:dyDescent="0.2">
      <c r="A6" s="261">
        <v>1</v>
      </c>
      <c r="B6" s="262"/>
      <c r="C6" s="262"/>
      <c r="D6" s="262"/>
      <c r="E6" s="262"/>
      <c r="F6" s="262"/>
      <c r="G6" s="3">
        <v>2</v>
      </c>
      <c r="H6" s="26">
        <v>3</v>
      </c>
      <c r="I6" s="26">
        <v>4</v>
      </c>
    </row>
    <row r="7" spans="1:9" x14ac:dyDescent="0.2">
      <c r="A7" s="272"/>
      <c r="B7" s="272"/>
      <c r="C7" s="272"/>
      <c r="D7" s="272"/>
      <c r="E7" s="272"/>
      <c r="F7" s="272"/>
      <c r="G7" s="272"/>
      <c r="H7" s="272"/>
      <c r="I7" s="273"/>
    </row>
    <row r="8" spans="1:9" x14ac:dyDescent="0.2">
      <c r="A8" s="250" t="s">
        <v>14</v>
      </c>
      <c r="B8" s="251"/>
      <c r="C8" s="251"/>
      <c r="D8" s="251"/>
      <c r="E8" s="251"/>
      <c r="F8" s="251"/>
      <c r="G8" s="251"/>
      <c r="H8" s="251"/>
      <c r="I8" s="251"/>
    </row>
    <row r="9" spans="1:9" ht="28.5" customHeight="1" x14ac:dyDescent="0.2">
      <c r="A9" s="274" t="s">
        <v>22</v>
      </c>
      <c r="B9" s="274"/>
      <c r="C9" s="274"/>
      <c r="D9" s="274"/>
      <c r="E9" s="274"/>
      <c r="F9" s="274"/>
      <c r="G9" s="4">
        <v>1</v>
      </c>
      <c r="H9" s="27">
        <f>H10+H11+H12</f>
        <v>2772782193</v>
      </c>
      <c r="I9" s="27">
        <f>I10+I11+I12</f>
        <v>4886513272</v>
      </c>
    </row>
    <row r="10" spans="1:9" x14ac:dyDescent="0.2">
      <c r="A10" s="275" t="s">
        <v>23</v>
      </c>
      <c r="B10" s="275"/>
      <c r="C10" s="275"/>
      <c r="D10" s="275"/>
      <c r="E10" s="275"/>
      <c r="F10" s="275"/>
      <c r="G10" s="5">
        <v>2</v>
      </c>
      <c r="H10" s="28">
        <v>961912026</v>
      </c>
      <c r="I10" s="28">
        <v>1036068723</v>
      </c>
    </row>
    <row r="11" spans="1:9" x14ac:dyDescent="0.2">
      <c r="A11" s="275" t="s">
        <v>24</v>
      </c>
      <c r="B11" s="275"/>
      <c r="C11" s="275"/>
      <c r="D11" s="275"/>
      <c r="E11" s="275"/>
      <c r="F11" s="275"/>
      <c r="G11" s="5">
        <v>3</v>
      </c>
      <c r="H11" s="28">
        <v>1014563142</v>
      </c>
      <c r="I11" s="28">
        <v>3440241363</v>
      </c>
    </row>
    <row r="12" spans="1:9" x14ac:dyDescent="0.2">
      <c r="A12" s="271" t="s">
        <v>25</v>
      </c>
      <c r="B12" s="271"/>
      <c r="C12" s="271"/>
      <c r="D12" s="271"/>
      <c r="E12" s="271"/>
      <c r="F12" s="271"/>
      <c r="G12" s="5">
        <v>4</v>
      </c>
      <c r="H12" s="28">
        <v>796307025</v>
      </c>
      <c r="I12" s="28">
        <v>410203186</v>
      </c>
    </row>
    <row r="13" spans="1:9" x14ac:dyDescent="0.2">
      <c r="A13" s="253" t="s">
        <v>26</v>
      </c>
      <c r="B13" s="253"/>
      <c r="C13" s="253"/>
      <c r="D13" s="253"/>
      <c r="E13" s="253"/>
      <c r="F13" s="253"/>
      <c r="G13" s="4">
        <v>5</v>
      </c>
      <c r="H13" s="29">
        <f>H14+H15+H16+H17</f>
        <v>612871552</v>
      </c>
      <c r="I13" s="29">
        <f>I14+I15+I16+I17</f>
        <v>656544662</v>
      </c>
    </row>
    <row r="14" spans="1:9" x14ac:dyDescent="0.2">
      <c r="A14" s="249" t="s">
        <v>27</v>
      </c>
      <c r="B14" s="249"/>
      <c r="C14" s="249"/>
      <c r="D14" s="249"/>
      <c r="E14" s="249"/>
      <c r="F14" s="249"/>
      <c r="G14" s="5">
        <v>6</v>
      </c>
      <c r="H14" s="28">
        <v>852203</v>
      </c>
      <c r="I14" s="28">
        <v>32810</v>
      </c>
    </row>
    <row r="15" spans="1:9" x14ac:dyDescent="0.2">
      <c r="A15" s="249" t="s">
        <v>28</v>
      </c>
      <c r="B15" s="249"/>
      <c r="C15" s="249"/>
      <c r="D15" s="249"/>
      <c r="E15" s="249"/>
      <c r="F15" s="249"/>
      <c r="G15" s="5">
        <v>7</v>
      </c>
      <c r="H15" s="28">
        <v>96079539</v>
      </c>
      <c r="I15" s="28">
        <v>84919175</v>
      </c>
    </row>
    <row r="16" spans="1:9" x14ac:dyDescent="0.2">
      <c r="A16" s="249" t="s">
        <v>29</v>
      </c>
      <c r="B16" s="249"/>
      <c r="C16" s="249"/>
      <c r="D16" s="249"/>
      <c r="E16" s="249"/>
      <c r="F16" s="249"/>
      <c r="G16" s="5">
        <v>8</v>
      </c>
      <c r="H16" s="28">
        <v>515939810</v>
      </c>
      <c r="I16" s="28">
        <v>571592677</v>
      </c>
    </row>
    <row r="17" spans="1:9" x14ac:dyDescent="0.2">
      <c r="A17" s="249" t="s">
        <v>30</v>
      </c>
      <c r="B17" s="249"/>
      <c r="C17" s="249"/>
      <c r="D17" s="249"/>
      <c r="E17" s="249"/>
      <c r="F17" s="249"/>
      <c r="G17" s="5">
        <v>9</v>
      </c>
      <c r="H17" s="28">
        <v>0</v>
      </c>
      <c r="I17" s="28">
        <v>0</v>
      </c>
    </row>
    <row r="18" spans="1:9" ht="32.450000000000003" customHeight="1" x14ac:dyDescent="0.2">
      <c r="A18" s="253" t="s">
        <v>31</v>
      </c>
      <c r="B18" s="253"/>
      <c r="C18" s="253"/>
      <c r="D18" s="253"/>
      <c r="E18" s="253"/>
      <c r="F18" s="253"/>
      <c r="G18" s="4">
        <v>10</v>
      </c>
      <c r="H18" s="29">
        <f>H19+H20+H21</f>
        <v>21199086</v>
      </c>
      <c r="I18" s="29">
        <f>I19+I20+I21</f>
        <v>20308129</v>
      </c>
    </row>
    <row r="19" spans="1:9" x14ac:dyDescent="0.2">
      <c r="A19" s="249" t="s">
        <v>28</v>
      </c>
      <c r="B19" s="249"/>
      <c r="C19" s="249"/>
      <c r="D19" s="249"/>
      <c r="E19" s="249"/>
      <c r="F19" s="249"/>
      <c r="G19" s="5">
        <v>11</v>
      </c>
      <c r="H19" s="28">
        <v>0</v>
      </c>
      <c r="I19" s="28">
        <v>0</v>
      </c>
    </row>
    <row r="20" spans="1:9" x14ac:dyDescent="0.2">
      <c r="A20" s="249" t="s">
        <v>29</v>
      </c>
      <c r="B20" s="249"/>
      <c r="C20" s="249"/>
      <c r="D20" s="249"/>
      <c r="E20" s="249"/>
      <c r="F20" s="249"/>
      <c r="G20" s="5">
        <v>12</v>
      </c>
      <c r="H20" s="28">
        <v>0</v>
      </c>
      <c r="I20" s="28">
        <v>0</v>
      </c>
    </row>
    <row r="21" spans="1:9" x14ac:dyDescent="0.2">
      <c r="A21" s="249" t="s">
        <v>30</v>
      </c>
      <c r="B21" s="249"/>
      <c r="C21" s="249"/>
      <c r="D21" s="249"/>
      <c r="E21" s="249"/>
      <c r="F21" s="249"/>
      <c r="G21" s="5">
        <v>13</v>
      </c>
      <c r="H21" s="28">
        <v>21199086</v>
      </c>
      <c r="I21" s="28">
        <v>20308129</v>
      </c>
    </row>
    <row r="22" spans="1:9" x14ac:dyDescent="0.2">
      <c r="A22" s="253" t="s">
        <v>32</v>
      </c>
      <c r="B22" s="253"/>
      <c r="C22" s="253"/>
      <c r="D22" s="253"/>
      <c r="E22" s="253"/>
      <c r="F22" s="253"/>
      <c r="G22" s="4">
        <v>14</v>
      </c>
      <c r="H22" s="29">
        <f>H23+H24</f>
        <v>0</v>
      </c>
      <c r="I22" s="29">
        <f>I23+I24</f>
        <v>0</v>
      </c>
    </row>
    <row r="23" spans="1:9" x14ac:dyDescent="0.2">
      <c r="A23" s="249" t="s">
        <v>29</v>
      </c>
      <c r="B23" s="249"/>
      <c r="C23" s="249"/>
      <c r="D23" s="249"/>
      <c r="E23" s="249"/>
      <c r="F23" s="249"/>
      <c r="G23" s="5">
        <v>15</v>
      </c>
      <c r="H23" s="28">
        <v>0</v>
      </c>
      <c r="I23" s="28">
        <v>0</v>
      </c>
    </row>
    <row r="24" spans="1:9" x14ac:dyDescent="0.2">
      <c r="A24" s="249" t="s">
        <v>30</v>
      </c>
      <c r="B24" s="249"/>
      <c r="C24" s="249"/>
      <c r="D24" s="249"/>
      <c r="E24" s="249"/>
      <c r="F24" s="249"/>
      <c r="G24" s="5">
        <v>16</v>
      </c>
      <c r="H24" s="28">
        <v>0</v>
      </c>
      <c r="I24" s="28">
        <v>0</v>
      </c>
    </row>
    <row r="25" spans="1:9" ht="22.9" customHeight="1" x14ac:dyDescent="0.2">
      <c r="A25" s="253" t="s">
        <v>33</v>
      </c>
      <c r="B25" s="253"/>
      <c r="C25" s="253"/>
      <c r="D25" s="253"/>
      <c r="E25" s="253"/>
      <c r="F25" s="253"/>
      <c r="G25" s="4">
        <v>17</v>
      </c>
      <c r="H25" s="29">
        <f>H26+H27+H28</f>
        <v>4640197866</v>
      </c>
      <c r="I25" s="29">
        <f>I26+I27+I28</f>
        <v>4034940975</v>
      </c>
    </row>
    <row r="26" spans="1:9" x14ac:dyDescent="0.2">
      <c r="A26" s="249" t="s">
        <v>28</v>
      </c>
      <c r="B26" s="249"/>
      <c r="C26" s="249"/>
      <c r="D26" s="249"/>
      <c r="E26" s="249"/>
      <c r="F26" s="249"/>
      <c r="G26" s="5">
        <v>18</v>
      </c>
      <c r="H26" s="28">
        <v>57269384</v>
      </c>
      <c r="I26" s="28">
        <v>45545931</v>
      </c>
    </row>
    <row r="27" spans="1:9" x14ac:dyDescent="0.2">
      <c r="A27" s="249" t="s">
        <v>29</v>
      </c>
      <c r="B27" s="249"/>
      <c r="C27" s="249"/>
      <c r="D27" s="249"/>
      <c r="E27" s="249"/>
      <c r="F27" s="249"/>
      <c r="G27" s="5">
        <v>19</v>
      </c>
      <c r="H27" s="28">
        <v>4582928482</v>
      </c>
      <c r="I27" s="28">
        <v>3989395044</v>
      </c>
    </row>
    <row r="28" spans="1:9" x14ac:dyDescent="0.2">
      <c r="A28" s="249" t="s">
        <v>30</v>
      </c>
      <c r="B28" s="249"/>
      <c r="C28" s="249"/>
      <c r="D28" s="249"/>
      <c r="E28" s="249"/>
      <c r="F28" s="249"/>
      <c r="G28" s="5">
        <v>20</v>
      </c>
      <c r="H28" s="28">
        <v>0</v>
      </c>
      <c r="I28" s="28">
        <v>0</v>
      </c>
    </row>
    <row r="29" spans="1:9" x14ac:dyDescent="0.2">
      <c r="A29" s="253" t="s">
        <v>34</v>
      </c>
      <c r="B29" s="253"/>
      <c r="C29" s="253"/>
      <c r="D29" s="253"/>
      <c r="E29" s="253"/>
      <c r="F29" s="253"/>
      <c r="G29" s="4">
        <v>21</v>
      </c>
      <c r="H29" s="29">
        <f>H30+H31</f>
        <v>15213145060</v>
      </c>
      <c r="I29" s="29">
        <f>I30+I31</f>
        <v>15139522269</v>
      </c>
    </row>
    <row r="30" spans="1:9" x14ac:dyDescent="0.2">
      <c r="A30" s="249" t="s">
        <v>29</v>
      </c>
      <c r="B30" s="249"/>
      <c r="C30" s="249"/>
      <c r="D30" s="249"/>
      <c r="E30" s="249"/>
      <c r="F30" s="249"/>
      <c r="G30" s="5">
        <v>22</v>
      </c>
      <c r="H30" s="28">
        <v>4305695</v>
      </c>
      <c r="I30" s="28">
        <v>6446727</v>
      </c>
    </row>
    <row r="31" spans="1:9" x14ac:dyDescent="0.2">
      <c r="A31" s="249" t="s">
        <v>30</v>
      </c>
      <c r="B31" s="249"/>
      <c r="C31" s="249"/>
      <c r="D31" s="249"/>
      <c r="E31" s="249"/>
      <c r="F31" s="249"/>
      <c r="G31" s="5">
        <v>23</v>
      </c>
      <c r="H31" s="28">
        <v>15208839365</v>
      </c>
      <c r="I31" s="28">
        <v>15133075542</v>
      </c>
    </row>
    <row r="32" spans="1:9" x14ac:dyDescent="0.2">
      <c r="A32" s="249" t="s">
        <v>35</v>
      </c>
      <c r="B32" s="249"/>
      <c r="C32" s="249"/>
      <c r="D32" s="249"/>
      <c r="E32" s="249"/>
      <c r="F32" s="249"/>
      <c r="G32" s="5">
        <v>24</v>
      </c>
      <c r="H32" s="28">
        <v>0</v>
      </c>
      <c r="I32" s="28">
        <v>0</v>
      </c>
    </row>
    <row r="33" spans="1:9" ht="23.45" customHeight="1" x14ac:dyDescent="0.2">
      <c r="A33" s="249" t="s">
        <v>36</v>
      </c>
      <c r="B33" s="249"/>
      <c r="C33" s="249"/>
      <c r="D33" s="249"/>
      <c r="E33" s="249"/>
      <c r="F33" s="249"/>
      <c r="G33" s="5">
        <v>25</v>
      </c>
      <c r="H33" s="28">
        <v>0</v>
      </c>
      <c r="I33" s="28">
        <v>0</v>
      </c>
    </row>
    <row r="34" spans="1:9" x14ac:dyDescent="0.2">
      <c r="A34" s="249" t="s">
        <v>37</v>
      </c>
      <c r="B34" s="249"/>
      <c r="C34" s="249"/>
      <c r="D34" s="249"/>
      <c r="E34" s="249"/>
      <c r="F34" s="249"/>
      <c r="G34" s="5">
        <v>26</v>
      </c>
      <c r="H34" s="28">
        <v>0</v>
      </c>
      <c r="I34" s="28">
        <v>0</v>
      </c>
    </row>
    <row r="35" spans="1:9" x14ac:dyDescent="0.2">
      <c r="A35" s="249" t="s">
        <v>38</v>
      </c>
      <c r="B35" s="249"/>
      <c r="C35" s="249"/>
      <c r="D35" s="249"/>
      <c r="E35" s="249"/>
      <c r="F35" s="249"/>
      <c r="G35" s="5">
        <v>27</v>
      </c>
      <c r="H35" s="28">
        <v>324499245</v>
      </c>
      <c r="I35" s="28">
        <v>324469837</v>
      </c>
    </row>
    <row r="36" spans="1:9" x14ac:dyDescent="0.2">
      <c r="A36" s="249" t="s">
        <v>39</v>
      </c>
      <c r="B36" s="249"/>
      <c r="C36" s="249"/>
      <c r="D36" s="249"/>
      <c r="E36" s="249"/>
      <c r="F36" s="249"/>
      <c r="G36" s="5">
        <v>28</v>
      </c>
      <c r="H36" s="28">
        <v>110071915</v>
      </c>
      <c r="I36" s="28">
        <v>103117626</v>
      </c>
    </row>
    <row r="37" spans="1:9" x14ac:dyDescent="0.2">
      <c r="A37" s="249" t="s">
        <v>40</v>
      </c>
      <c r="B37" s="249"/>
      <c r="C37" s="249"/>
      <c r="D37" s="249"/>
      <c r="E37" s="249"/>
      <c r="F37" s="249"/>
      <c r="G37" s="5">
        <v>29</v>
      </c>
      <c r="H37" s="28">
        <v>6453295</v>
      </c>
      <c r="I37" s="28">
        <v>25946029</v>
      </c>
    </row>
    <row r="38" spans="1:9" x14ac:dyDescent="0.2">
      <c r="A38" s="249" t="s">
        <v>41</v>
      </c>
      <c r="B38" s="249"/>
      <c r="C38" s="249"/>
      <c r="D38" s="249"/>
      <c r="E38" s="249"/>
      <c r="F38" s="249"/>
      <c r="G38" s="5">
        <v>30</v>
      </c>
      <c r="H38" s="28">
        <v>52180680</v>
      </c>
      <c r="I38" s="28">
        <v>40795175</v>
      </c>
    </row>
    <row r="39" spans="1:9" ht="31.15" customHeight="1" x14ac:dyDescent="0.2">
      <c r="A39" s="249" t="s">
        <v>42</v>
      </c>
      <c r="B39" s="249"/>
      <c r="C39" s="249"/>
      <c r="D39" s="249"/>
      <c r="E39" s="249"/>
      <c r="F39" s="249"/>
      <c r="G39" s="5">
        <v>31</v>
      </c>
      <c r="H39" s="28">
        <v>20000000</v>
      </c>
      <c r="I39" s="28">
        <v>20000000</v>
      </c>
    </row>
    <row r="40" spans="1:9" x14ac:dyDescent="0.2">
      <c r="A40" s="247" t="s">
        <v>43</v>
      </c>
      <c r="B40" s="247"/>
      <c r="C40" s="247"/>
      <c r="D40" s="247"/>
      <c r="E40" s="247"/>
      <c r="F40" s="247"/>
      <c r="G40" s="4">
        <v>32</v>
      </c>
      <c r="H40" s="27">
        <f>H9+H13+H18+H22+H25+H29+H32+H33+H34+H35+H36+H37+H38+H39</f>
        <v>23773400892</v>
      </c>
      <c r="I40" s="27">
        <f>I9+I13+I18+I22+I25+I29+I32+I33+I34+I35+I36+I37+I38+I39</f>
        <v>25252157974</v>
      </c>
    </row>
    <row r="41" spans="1:9" x14ac:dyDescent="0.2">
      <c r="A41" s="250" t="s">
        <v>15</v>
      </c>
      <c r="B41" s="251"/>
      <c r="C41" s="251"/>
      <c r="D41" s="251"/>
      <c r="E41" s="251"/>
      <c r="F41" s="251"/>
      <c r="G41" s="251"/>
      <c r="H41" s="251"/>
      <c r="I41" s="251"/>
    </row>
    <row r="42" spans="1:9" x14ac:dyDescent="0.2">
      <c r="A42" s="252" t="s">
        <v>44</v>
      </c>
      <c r="B42" s="253"/>
      <c r="C42" s="253"/>
      <c r="D42" s="253"/>
      <c r="E42" s="253"/>
      <c r="F42" s="253"/>
      <c r="G42" s="4">
        <v>33</v>
      </c>
      <c r="H42" s="27">
        <f>H43+H44+H45+H46+H47</f>
        <v>863025</v>
      </c>
      <c r="I42" s="27">
        <f>I43+I44+I45+I46+I47</f>
        <v>33288</v>
      </c>
    </row>
    <row r="43" spans="1:9" x14ac:dyDescent="0.2">
      <c r="A43" s="249" t="s">
        <v>45</v>
      </c>
      <c r="B43" s="249"/>
      <c r="C43" s="249"/>
      <c r="D43" s="249"/>
      <c r="E43" s="249"/>
      <c r="F43" s="249"/>
      <c r="G43" s="5">
        <v>34</v>
      </c>
      <c r="H43" s="28">
        <v>863025</v>
      </c>
      <c r="I43" s="28">
        <v>33288</v>
      </c>
    </row>
    <row r="44" spans="1:9" x14ac:dyDescent="0.2">
      <c r="A44" s="249" t="s">
        <v>46</v>
      </c>
      <c r="B44" s="249"/>
      <c r="C44" s="249"/>
      <c r="D44" s="249"/>
      <c r="E44" s="249"/>
      <c r="F44" s="249"/>
      <c r="G44" s="5">
        <v>35</v>
      </c>
      <c r="H44" s="28">
        <v>0</v>
      </c>
      <c r="I44" s="28">
        <v>0</v>
      </c>
    </row>
    <row r="45" spans="1:9" x14ac:dyDescent="0.2">
      <c r="A45" s="249" t="s">
        <v>47</v>
      </c>
      <c r="B45" s="249"/>
      <c r="C45" s="249"/>
      <c r="D45" s="249"/>
      <c r="E45" s="249"/>
      <c r="F45" s="249"/>
      <c r="G45" s="5">
        <v>36</v>
      </c>
      <c r="H45" s="28">
        <v>0</v>
      </c>
      <c r="I45" s="28">
        <v>0</v>
      </c>
    </row>
    <row r="46" spans="1:9" x14ac:dyDescent="0.2">
      <c r="A46" s="249" t="s">
        <v>48</v>
      </c>
      <c r="B46" s="249"/>
      <c r="C46" s="249"/>
      <c r="D46" s="249"/>
      <c r="E46" s="249"/>
      <c r="F46" s="249"/>
      <c r="G46" s="5">
        <v>37</v>
      </c>
      <c r="H46" s="28">
        <v>0</v>
      </c>
      <c r="I46" s="28">
        <v>0</v>
      </c>
    </row>
    <row r="47" spans="1:9" x14ac:dyDescent="0.2">
      <c r="A47" s="249" t="s">
        <v>49</v>
      </c>
      <c r="B47" s="249"/>
      <c r="C47" s="249"/>
      <c r="D47" s="249"/>
      <c r="E47" s="249"/>
      <c r="F47" s="249"/>
      <c r="G47" s="5">
        <v>38</v>
      </c>
      <c r="H47" s="28">
        <v>0</v>
      </c>
      <c r="I47" s="28">
        <v>0</v>
      </c>
    </row>
    <row r="48" spans="1:9" ht="22.15" customHeight="1" x14ac:dyDescent="0.2">
      <c r="A48" s="252" t="s">
        <v>50</v>
      </c>
      <c r="B48" s="253"/>
      <c r="C48" s="253"/>
      <c r="D48" s="253"/>
      <c r="E48" s="253"/>
      <c r="F48" s="253"/>
      <c r="G48" s="4">
        <v>39</v>
      </c>
      <c r="H48" s="27">
        <f>H49+H50+H51</f>
        <v>0</v>
      </c>
      <c r="I48" s="27">
        <f>I49+I50+I51</f>
        <v>0</v>
      </c>
    </row>
    <row r="49" spans="1:9" x14ac:dyDescent="0.2">
      <c r="A49" s="249" t="s">
        <v>47</v>
      </c>
      <c r="B49" s="249"/>
      <c r="C49" s="249"/>
      <c r="D49" s="249"/>
      <c r="E49" s="249"/>
      <c r="F49" s="249"/>
      <c r="G49" s="5">
        <v>40</v>
      </c>
      <c r="H49" s="28">
        <v>0</v>
      </c>
      <c r="I49" s="28">
        <v>0</v>
      </c>
    </row>
    <row r="50" spans="1:9" x14ac:dyDescent="0.2">
      <c r="A50" s="249" t="s">
        <v>48</v>
      </c>
      <c r="B50" s="249"/>
      <c r="C50" s="249"/>
      <c r="D50" s="249"/>
      <c r="E50" s="249"/>
      <c r="F50" s="249"/>
      <c r="G50" s="5">
        <v>41</v>
      </c>
      <c r="H50" s="28">
        <v>0</v>
      </c>
      <c r="I50" s="28">
        <v>0</v>
      </c>
    </row>
    <row r="51" spans="1:9" x14ac:dyDescent="0.2">
      <c r="A51" s="249" t="s">
        <v>49</v>
      </c>
      <c r="B51" s="249"/>
      <c r="C51" s="249"/>
      <c r="D51" s="249"/>
      <c r="E51" s="249"/>
      <c r="F51" s="249"/>
      <c r="G51" s="5">
        <v>42</v>
      </c>
      <c r="H51" s="28">
        <v>0</v>
      </c>
      <c r="I51" s="28">
        <v>0</v>
      </c>
    </row>
    <row r="52" spans="1:9" x14ac:dyDescent="0.2">
      <c r="A52" s="252" t="s">
        <v>51</v>
      </c>
      <c r="B52" s="253"/>
      <c r="C52" s="253"/>
      <c r="D52" s="253"/>
      <c r="E52" s="253"/>
      <c r="F52" s="253"/>
      <c r="G52" s="4">
        <v>43</v>
      </c>
      <c r="H52" s="27">
        <f>H53+H54+H55</f>
        <v>21048705186</v>
      </c>
      <c r="I52" s="27">
        <f>I53+I54+I55</f>
        <v>22600346207</v>
      </c>
    </row>
    <row r="53" spans="1:9" x14ac:dyDescent="0.2">
      <c r="A53" s="249" t="s">
        <v>47</v>
      </c>
      <c r="B53" s="249"/>
      <c r="C53" s="249"/>
      <c r="D53" s="249"/>
      <c r="E53" s="249"/>
      <c r="F53" s="249"/>
      <c r="G53" s="5">
        <v>44</v>
      </c>
      <c r="H53" s="28">
        <v>20936228925</v>
      </c>
      <c r="I53" s="28">
        <v>22480579224</v>
      </c>
    </row>
    <row r="54" spans="1:9" x14ac:dyDescent="0.2">
      <c r="A54" s="249" t="s">
        <v>48</v>
      </c>
      <c r="B54" s="249"/>
      <c r="C54" s="249"/>
      <c r="D54" s="249"/>
      <c r="E54" s="249"/>
      <c r="F54" s="249"/>
      <c r="G54" s="5">
        <v>45</v>
      </c>
      <c r="H54" s="28">
        <v>0</v>
      </c>
      <c r="I54" s="28">
        <v>0</v>
      </c>
    </row>
    <row r="55" spans="1:9" x14ac:dyDescent="0.2">
      <c r="A55" s="249" t="s">
        <v>49</v>
      </c>
      <c r="B55" s="249"/>
      <c r="C55" s="249"/>
      <c r="D55" s="249"/>
      <c r="E55" s="249"/>
      <c r="F55" s="249"/>
      <c r="G55" s="5">
        <v>46</v>
      </c>
      <c r="H55" s="28">
        <v>112476261</v>
      </c>
      <c r="I55" s="28">
        <v>119766983</v>
      </c>
    </row>
    <row r="56" spans="1:9" x14ac:dyDescent="0.2">
      <c r="A56" s="249" t="s">
        <v>52</v>
      </c>
      <c r="B56" s="249"/>
      <c r="C56" s="249"/>
      <c r="D56" s="249"/>
      <c r="E56" s="249"/>
      <c r="F56" s="249"/>
      <c r="G56" s="5">
        <v>47</v>
      </c>
      <c r="H56" s="28">
        <v>0</v>
      </c>
      <c r="I56" s="28">
        <v>0</v>
      </c>
    </row>
    <row r="57" spans="1:9" ht="26.45" customHeight="1" x14ac:dyDescent="0.2">
      <c r="A57" s="254" t="s">
        <v>53</v>
      </c>
      <c r="B57" s="254"/>
      <c r="C57" s="254"/>
      <c r="D57" s="254"/>
      <c r="E57" s="254"/>
      <c r="F57" s="254"/>
      <c r="G57" s="5">
        <v>48</v>
      </c>
      <c r="H57" s="28">
        <v>0</v>
      </c>
      <c r="I57" s="28">
        <v>0</v>
      </c>
    </row>
    <row r="58" spans="1:9" x14ac:dyDescent="0.2">
      <c r="A58" s="254" t="s">
        <v>54</v>
      </c>
      <c r="B58" s="254"/>
      <c r="C58" s="254"/>
      <c r="D58" s="254"/>
      <c r="E58" s="254"/>
      <c r="F58" s="254"/>
      <c r="G58" s="5">
        <v>49</v>
      </c>
      <c r="H58" s="28">
        <v>196063323</v>
      </c>
      <c r="I58" s="28">
        <v>196008508</v>
      </c>
    </row>
    <row r="59" spans="1:9" x14ac:dyDescent="0.2">
      <c r="A59" s="254" t="s">
        <v>55</v>
      </c>
      <c r="B59" s="249"/>
      <c r="C59" s="249"/>
      <c r="D59" s="249"/>
      <c r="E59" s="249"/>
      <c r="F59" s="249"/>
      <c r="G59" s="5">
        <v>50</v>
      </c>
      <c r="H59" s="28">
        <v>1728314</v>
      </c>
      <c r="I59" s="28">
        <v>13306676</v>
      </c>
    </row>
    <row r="60" spans="1:9" x14ac:dyDescent="0.2">
      <c r="A60" s="254" t="s">
        <v>56</v>
      </c>
      <c r="B60" s="254"/>
      <c r="C60" s="254"/>
      <c r="D60" s="254"/>
      <c r="E60" s="254"/>
      <c r="F60" s="254"/>
      <c r="G60" s="5">
        <v>51</v>
      </c>
      <c r="H60" s="28">
        <v>0</v>
      </c>
      <c r="I60" s="28">
        <v>0</v>
      </c>
    </row>
    <row r="61" spans="1:9" x14ac:dyDescent="0.2">
      <c r="A61" s="254" t="s">
        <v>57</v>
      </c>
      <c r="B61" s="254"/>
      <c r="C61" s="254"/>
      <c r="D61" s="254"/>
      <c r="E61" s="254"/>
      <c r="F61" s="254"/>
      <c r="G61" s="5">
        <v>52</v>
      </c>
      <c r="H61" s="28">
        <v>149349151</v>
      </c>
      <c r="I61" s="28">
        <v>133013378</v>
      </c>
    </row>
    <row r="62" spans="1:9" ht="27" customHeight="1" x14ac:dyDescent="0.2">
      <c r="A62" s="254" t="s">
        <v>58</v>
      </c>
      <c r="B62" s="254"/>
      <c r="C62" s="254"/>
      <c r="D62" s="254"/>
      <c r="E62" s="254"/>
      <c r="F62" s="254"/>
      <c r="G62" s="5">
        <v>53</v>
      </c>
      <c r="H62" s="28">
        <v>0</v>
      </c>
      <c r="I62" s="28">
        <v>0</v>
      </c>
    </row>
    <row r="63" spans="1:9" x14ac:dyDescent="0.2">
      <c r="A63" s="247" t="s">
        <v>59</v>
      </c>
      <c r="B63" s="248"/>
      <c r="C63" s="248"/>
      <c r="D63" s="248"/>
      <c r="E63" s="248"/>
      <c r="F63" s="248"/>
      <c r="G63" s="4">
        <v>54</v>
      </c>
      <c r="H63" s="27">
        <f>H42+H48+H52+H56+H57+H58+H59+H60+H61+H62</f>
        <v>21396708999</v>
      </c>
      <c r="I63" s="27">
        <f>I42+I48+I52+I56+I57+I58+I59+I60+I61+I62</f>
        <v>22942708057</v>
      </c>
    </row>
    <row r="64" spans="1:9" x14ac:dyDescent="0.2">
      <c r="A64" s="255" t="s">
        <v>16</v>
      </c>
      <c r="B64" s="256"/>
      <c r="C64" s="256"/>
      <c r="D64" s="256"/>
      <c r="E64" s="256"/>
      <c r="F64" s="256"/>
      <c r="G64" s="256"/>
      <c r="H64" s="256"/>
      <c r="I64" s="256"/>
    </row>
    <row r="65" spans="1:9" x14ac:dyDescent="0.2">
      <c r="A65" s="249" t="s">
        <v>60</v>
      </c>
      <c r="B65" s="249"/>
      <c r="C65" s="249"/>
      <c r="D65" s="249"/>
      <c r="E65" s="249"/>
      <c r="F65" s="249"/>
      <c r="G65" s="5">
        <v>55</v>
      </c>
      <c r="H65" s="28">
        <v>1214775000</v>
      </c>
      <c r="I65" s="28">
        <v>1214775000</v>
      </c>
    </row>
    <row r="66" spans="1:9" x14ac:dyDescent="0.2">
      <c r="A66" s="249" t="s">
        <v>61</v>
      </c>
      <c r="B66" s="249"/>
      <c r="C66" s="249"/>
      <c r="D66" s="249"/>
      <c r="E66" s="249"/>
      <c r="F66" s="249"/>
      <c r="G66" s="5">
        <v>56</v>
      </c>
      <c r="H66" s="28">
        <v>0</v>
      </c>
      <c r="I66" s="28">
        <v>0</v>
      </c>
    </row>
    <row r="67" spans="1:9" x14ac:dyDescent="0.2">
      <c r="A67" s="249" t="s">
        <v>62</v>
      </c>
      <c r="B67" s="249"/>
      <c r="C67" s="249"/>
      <c r="D67" s="249"/>
      <c r="E67" s="249"/>
      <c r="F67" s="249"/>
      <c r="G67" s="5">
        <v>57</v>
      </c>
      <c r="H67" s="28">
        <v>0</v>
      </c>
      <c r="I67" s="28">
        <v>0</v>
      </c>
    </row>
    <row r="68" spans="1:9" x14ac:dyDescent="0.2">
      <c r="A68" s="249" t="s">
        <v>63</v>
      </c>
      <c r="B68" s="249"/>
      <c r="C68" s="249"/>
      <c r="D68" s="249"/>
      <c r="E68" s="249"/>
      <c r="F68" s="249"/>
      <c r="G68" s="5">
        <v>58</v>
      </c>
      <c r="H68" s="28">
        <v>0</v>
      </c>
      <c r="I68" s="28">
        <v>0</v>
      </c>
    </row>
    <row r="69" spans="1:9" x14ac:dyDescent="0.2">
      <c r="A69" s="249" t="s">
        <v>64</v>
      </c>
      <c r="B69" s="249"/>
      <c r="C69" s="249"/>
      <c r="D69" s="249"/>
      <c r="E69" s="249"/>
      <c r="F69" s="249"/>
      <c r="G69" s="5">
        <v>59</v>
      </c>
      <c r="H69" s="28">
        <v>319404893</v>
      </c>
      <c r="I69" s="28">
        <v>216180091</v>
      </c>
    </row>
    <row r="70" spans="1:9" x14ac:dyDescent="0.2">
      <c r="A70" s="249" t="s">
        <v>65</v>
      </c>
      <c r="B70" s="249"/>
      <c r="C70" s="249"/>
      <c r="D70" s="249"/>
      <c r="E70" s="249"/>
      <c r="F70" s="249"/>
      <c r="G70" s="5">
        <v>60</v>
      </c>
      <c r="H70" s="28">
        <v>156511227</v>
      </c>
      <c r="I70" s="28">
        <v>231603514</v>
      </c>
    </row>
    <row r="71" spans="1:9" x14ac:dyDescent="0.2">
      <c r="A71" s="249" t="s">
        <v>66</v>
      </c>
      <c r="B71" s="249"/>
      <c r="C71" s="249"/>
      <c r="D71" s="249"/>
      <c r="E71" s="249"/>
      <c r="F71" s="249"/>
      <c r="G71" s="5">
        <v>61</v>
      </c>
      <c r="H71" s="28">
        <v>0</v>
      </c>
      <c r="I71" s="28">
        <v>0</v>
      </c>
    </row>
    <row r="72" spans="1:9" x14ac:dyDescent="0.2">
      <c r="A72" s="249" t="s">
        <v>67</v>
      </c>
      <c r="B72" s="249"/>
      <c r="C72" s="249"/>
      <c r="D72" s="249"/>
      <c r="E72" s="249"/>
      <c r="F72" s="249"/>
      <c r="G72" s="5">
        <v>62</v>
      </c>
      <c r="H72" s="28">
        <v>539561769</v>
      </c>
      <c r="I72" s="28">
        <v>611448026</v>
      </c>
    </row>
    <row r="73" spans="1:9" x14ac:dyDescent="0.2">
      <c r="A73" s="249" t="s">
        <v>68</v>
      </c>
      <c r="B73" s="249"/>
      <c r="C73" s="249"/>
      <c r="D73" s="249"/>
      <c r="E73" s="249"/>
      <c r="F73" s="249"/>
      <c r="G73" s="5">
        <v>63</v>
      </c>
      <c r="H73" s="28">
        <v>-477000</v>
      </c>
      <c r="I73" s="28">
        <v>-477000</v>
      </c>
    </row>
    <row r="74" spans="1:9" x14ac:dyDescent="0.2">
      <c r="A74" s="249" t="s">
        <v>69</v>
      </c>
      <c r="B74" s="249"/>
      <c r="C74" s="249"/>
      <c r="D74" s="249"/>
      <c r="E74" s="249"/>
      <c r="F74" s="249"/>
      <c r="G74" s="5">
        <v>64</v>
      </c>
      <c r="H74" s="28">
        <v>146916005</v>
      </c>
      <c r="I74" s="28">
        <v>35920286</v>
      </c>
    </row>
    <row r="75" spans="1:9" x14ac:dyDescent="0.2">
      <c r="A75" s="249" t="s">
        <v>70</v>
      </c>
      <c r="B75" s="249"/>
      <c r="C75" s="249"/>
      <c r="D75" s="249"/>
      <c r="E75" s="249"/>
      <c r="F75" s="249"/>
      <c r="G75" s="5">
        <v>65</v>
      </c>
      <c r="H75" s="28">
        <v>0</v>
      </c>
      <c r="I75" s="28">
        <v>0</v>
      </c>
    </row>
    <row r="76" spans="1:9" x14ac:dyDescent="0.2">
      <c r="A76" s="249" t="s">
        <v>71</v>
      </c>
      <c r="B76" s="249"/>
      <c r="C76" s="249"/>
      <c r="D76" s="249"/>
      <c r="E76" s="249"/>
      <c r="F76" s="249"/>
      <c r="G76" s="5">
        <v>66</v>
      </c>
      <c r="H76" s="28">
        <v>0</v>
      </c>
      <c r="I76" s="28">
        <v>0</v>
      </c>
    </row>
    <row r="77" spans="1:9" x14ac:dyDescent="0.2">
      <c r="A77" s="247" t="s">
        <v>72</v>
      </c>
      <c r="B77" s="247"/>
      <c r="C77" s="247"/>
      <c r="D77" s="247"/>
      <c r="E77" s="247"/>
      <c r="F77" s="247"/>
      <c r="G77" s="4">
        <v>67</v>
      </c>
      <c r="H77" s="27">
        <f>H65+H66+H67+H68+H69+H70+H71+H72+H73+H74+H75+H76</f>
        <v>2376691894</v>
      </c>
      <c r="I77" s="27">
        <f>I65+I66+I67+I68+I69+I70+I71+I72+I73+I74+I75+I76</f>
        <v>2309449917</v>
      </c>
    </row>
    <row r="78" spans="1:9" x14ac:dyDescent="0.2">
      <c r="A78" s="247" t="s">
        <v>73</v>
      </c>
      <c r="B78" s="248"/>
      <c r="C78" s="248"/>
      <c r="D78" s="248"/>
      <c r="E78" s="248"/>
      <c r="F78" s="248"/>
      <c r="G78" s="4">
        <v>68</v>
      </c>
      <c r="H78" s="27">
        <f>H63+H77</f>
        <v>23773400893</v>
      </c>
      <c r="I78" s="27">
        <f>I63+I77</f>
        <v>25252157974</v>
      </c>
    </row>
  </sheetData>
  <sheetProtection password="CA29"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showGridLines="0" tabSelected="1" view="pageBreakPreview" topLeftCell="A22" zoomScale="110" zoomScaleNormal="100" zoomScaleSheetLayoutView="110" workbookViewId="0">
      <selection activeCell="I39" sqref="I39"/>
    </sheetView>
  </sheetViews>
  <sheetFormatPr defaultRowHeight="12.75" x14ac:dyDescent="0.2"/>
  <cols>
    <col min="1" max="7" width="9.140625" style="6"/>
    <col min="8" max="11" width="12.140625" style="30"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78" t="s">
        <v>5</v>
      </c>
      <c r="B1" s="258"/>
      <c r="C1" s="258"/>
      <c r="D1" s="258"/>
      <c r="E1" s="258"/>
      <c r="F1" s="258"/>
      <c r="G1" s="258"/>
      <c r="H1" s="258"/>
    </row>
    <row r="2" spans="1:11" x14ac:dyDescent="0.2">
      <c r="A2" s="277" t="s">
        <v>373</v>
      </c>
      <c r="B2" s="260"/>
      <c r="C2" s="260"/>
      <c r="D2" s="260"/>
      <c r="E2" s="260"/>
      <c r="F2" s="260"/>
      <c r="G2" s="260"/>
      <c r="H2" s="260"/>
    </row>
    <row r="3" spans="1:11" x14ac:dyDescent="0.2">
      <c r="A3" s="286" t="s">
        <v>12</v>
      </c>
      <c r="B3" s="287"/>
      <c r="C3" s="287"/>
      <c r="D3" s="287"/>
      <c r="E3" s="287"/>
      <c r="F3" s="287"/>
      <c r="G3" s="287"/>
      <c r="H3" s="287"/>
      <c r="I3" s="270"/>
      <c r="J3" s="270"/>
      <c r="K3" s="270"/>
    </row>
    <row r="4" spans="1:11" x14ac:dyDescent="0.2">
      <c r="A4" s="288" t="s">
        <v>295</v>
      </c>
      <c r="B4" s="266"/>
      <c r="C4" s="266"/>
      <c r="D4" s="266"/>
      <c r="E4" s="266"/>
      <c r="F4" s="266"/>
      <c r="G4" s="266"/>
      <c r="H4" s="266"/>
      <c r="I4" s="267"/>
      <c r="J4" s="267"/>
      <c r="K4" s="267"/>
    </row>
    <row r="5" spans="1:11" ht="22.5" customHeight="1" x14ac:dyDescent="0.2">
      <c r="A5" s="284" t="s">
        <v>2</v>
      </c>
      <c r="B5" s="264"/>
      <c r="C5" s="264"/>
      <c r="D5" s="264"/>
      <c r="E5" s="264"/>
      <c r="F5" s="264"/>
      <c r="G5" s="284" t="s">
        <v>6</v>
      </c>
      <c r="H5" s="282" t="s">
        <v>229</v>
      </c>
      <c r="I5" s="283"/>
      <c r="J5" s="282" t="s">
        <v>224</v>
      </c>
      <c r="K5" s="283"/>
    </row>
    <row r="6" spans="1:11" x14ac:dyDescent="0.2">
      <c r="A6" s="264"/>
      <c r="B6" s="264"/>
      <c r="C6" s="264"/>
      <c r="D6" s="264"/>
      <c r="E6" s="264"/>
      <c r="F6" s="264"/>
      <c r="G6" s="264"/>
      <c r="H6" s="31" t="s">
        <v>225</v>
      </c>
      <c r="I6" s="31" t="s">
        <v>226</v>
      </c>
      <c r="J6" s="31" t="s">
        <v>225</v>
      </c>
      <c r="K6" s="31" t="s">
        <v>226</v>
      </c>
    </row>
    <row r="7" spans="1:11" x14ac:dyDescent="0.2">
      <c r="A7" s="276">
        <v>1</v>
      </c>
      <c r="B7" s="262"/>
      <c r="C7" s="262"/>
      <c r="D7" s="262"/>
      <c r="E7" s="262"/>
      <c r="F7" s="262"/>
      <c r="G7" s="7">
        <v>2</v>
      </c>
      <c r="H7" s="31">
        <v>3</v>
      </c>
      <c r="I7" s="31">
        <v>4</v>
      </c>
      <c r="J7" s="31">
        <v>5</v>
      </c>
      <c r="K7" s="31">
        <v>6</v>
      </c>
    </row>
    <row r="8" spans="1:11" x14ac:dyDescent="0.2">
      <c r="A8" s="280" t="s">
        <v>75</v>
      </c>
      <c r="B8" s="280"/>
      <c r="C8" s="280"/>
      <c r="D8" s="280"/>
      <c r="E8" s="280"/>
      <c r="F8" s="280"/>
      <c r="G8" s="5">
        <v>1</v>
      </c>
      <c r="H8" s="32">
        <v>152456818</v>
      </c>
      <c r="I8" s="32">
        <v>152456818</v>
      </c>
      <c r="J8" s="32">
        <v>150216013</v>
      </c>
      <c r="K8" s="32">
        <v>150216013</v>
      </c>
    </row>
    <row r="9" spans="1:11" x14ac:dyDescent="0.2">
      <c r="A9" s="280" t="s">
        <v>74</v>
      </c>
      <c r="B9" s="280"/>
      <c r="C9" s="280"/>
      <c r="D9" s="280"/>
      <c r="E9" s="280"/>
      <c r="F9" s="280"/>
      <c r="G9" s="5">
        <v>2</v>
      </c>
      <c r="H9" s="32">
        <v>19582734</v>
      </c>
      <c r="I9" s="32">
        <v>19582734</v>
      </c>
      <c r="J9" s="32">
        <v>13918245</v>
      </c>
      <c r="K9" s="32">
        <v>13918245</v>
      </c>
    </row>
    <row r="10" spans="1:11" x14ac:dyDescent="0.2">
      <c r="A10" s="280" t="s">
        <v>76</v>
      </c>
      <c r="B10" s="280"/>
      <c r="C10" s="280"/>
      <c r="D10" s="280"/>
      <c r="E10" s="280"/>
      <c r="F10" s="280"/>
      <c r="G10" s="5">
        <v>3</v>
      </c>
      <c r="H10" s="32">
        <v>0</v>
      </c>
      <c r="I10" s="32">
        <v>0</v>
      </c>
      <c r="J10" s="32">
        <v>0</v>
      </c>
      <c r="K10" s="32">
        <v>0</v>
      </c>
    </row>
    <row r="11" spans="1:11" x14ac:dyDescent="0.2">
      <c r="A11" s="280" t="s">
        <v>77</v>
      </c>
      <c r="B11" s="280"/>
      <c r="C11" s="280"/>
      <c r="D11" s="280"/>
      <c r="E11" s="280"/>
      <c r="F11" s="280"/>
      <c r="G11" s="5">
        <v>4</v>
      </c>
      <c r="H11" s="32">
        <v>0</v>
      </c>
      <c r="I11" s="32">
        <v>0</v>
      </c>
      <c r="J11" s="32">
        <v>200613</v>
      </c>
      <c r="K11" s="32">
        <v>200613</v>
      </c>
    </row>
    <row r="12" spans="1:11" x14ac:dyDescent="0.2">
      <c r="A12" s="280" t="s">
        <v>78</v>
      </c>
      <c r="B12" s="280"/>
      <c r="C12" s="280"/>
      <c r="D12" s="280"/>
      <c r="E12" s="280"/>
      <c r="F12" s="280"/>
      <c r="G12" s="5">
        <v>5</v>
      </c>
      <c r="H12" s="32">
        <v>120480564</v>
      </c>
      <c r="I12" s="32">
        <v>120480564</v>
      </c>
      <c r="J12" s="32">
        <v>112416823</v>
      </c>
      <c r="K12" s="32">
        <v>112416823</v>
      </c>
    </row>
    <row r="13" spans="1:11" x14ac:dyDescent="0.2">
      <c r="A13" s="280" t="s">
        <v>79</v>
      </c>
      <c r="B13" s="280"/>
      <c r="C13" s="280"/>
      <c r="D13" s="280"/>
      <c r="E13" s="280"/>
      <c r="F13" s="280"/>
      <c r="G13" s="5">
        <v>6</v>
      </c>
      <c r="H13" s="32">
        <v>71753115</v>
      </c>
      <c r="I13" s="32">
        <v>71753115</v>
      </c>
      <c r="J13" s="32">
        <v>67582504</v>
      </c>
      <c r="K13" s="32">
        <v>67582504</v>
      </c>
    </row>
    <row r="14" spans="1:11" ht="40.15" customHeight="1" x14ac:dyDescent="0.2">
      <c r="A14" s="280" t="s">
        <v>80</v>
      </c>
      <c r="B14" s="280"/>
      <c r="C14" s="280"/>
      <c r="D14" s="280"/>
      <c r="E14" s="280"/>
      <c r="F14" s="280"/>
      <c r="G14" s="5">
        <v>7</v>
      </c>
      <c r="H14" s="32">
        <v>0</v>
      </c>
      <c r="I14" s="32">
        <v>0</v>
      </c>
      <c r="J14" s="32">
        <v>23870392</v>
      </c>
      <c r="K14" s="32">
        <v>23870392</v>
      </c>
    </row>
    <row r="15" spans="1:11" ht="24.6" customHeight="1" x14ac:dyDescent="0.2">
      <c r="A15" s="280" t="s">
        <v>81</v>
      </c>
      <c r="B15" s="280"/>
      <c r="C15" s="280"/>
      <c r="D15" s="280"/>
      <c r="E15" s="280"/>
      <c r="F15" s="280"/>
      <c r="G15" s="5">
        <v>8</v>
      </c>
      <c r="H15" s="32">
        <v>24201441</v>
      </c>
      <c r="I15" s="32">
        <v>24201441</v>
      </c>
      <c r="J15" s="32">
        <v>-5416693</v>
      </c>
      <c r="K15" s="32">
        <v>-5416693</v>
      </c>
    </row>
    <row r="16" spans="1:11" ht="27" customHeight="1" x14ac:dyDescent="0.2">
      <c r="A16" s="280" t="s">
        <v>82</v>
      </c>
      <c r="B16" s="280"/>
      <c r="C16" s="280"/>
      <c r="D16" s="280"/>
      <c r="E16" s="280"/>
      <c r="F16" s="280"/>
      <c r="G16" s="5">
        <v>9</v>
      </c>
      <c r="H16" s="32">
        <v>4053</v>
      </c>
      <c r="I16" s="32">
        <v>4053</v>
      </c>
      <c r="J16" s="32">
        <v>102393</v>
      </c>
      <c r="K16" s="32">
        <v>102393</v>
      </c>
    </row>
    <row r="17" spans="1:11" ht="22.15" customHeight="1" x14ac:dyDescent="0.2">
      <c r="A17" s="280" t="s">
        <v>83</v>
      </c>
      <c r="B17" s="280"/>
      <c r="C17" s="280"/>
      <c r="D17" s="280"/>
      <c r="E17" s="280"/>
      <c r="F17" s="280"/>
      <c r="G17" s="5">
        <v>10</v>
      </c>
      <c r="H17" s="32">
        <v>0</v>
      </c>
      <c r="I17" s="32">
        <v>0</v>
      </c>
      <c r="J17" s="32">
        <v>0</v>
      </c>
      <c r="K17" s="32">
        <v>0</v>
      </c>
    </row>
    <row r="18" spans="1:11" x14ac:dyDescent="0.2">
      <c r="A18" s="280" t="s">
        <v>84</v>
      </c>
      <c r="B18" s="280"/>
      <c r="C18" s="280"/>
      <c r="D18" s="280"/>
      <c r="E18" s="280"/>
      <c r="F18" s="280"/>
      <c r="G18" s="5">
        <v>11</v>
      </c>
      <c r="H18" s="32">
        <v>0</v>
      </c>
      <c r="I18" s="32">
        <v>0</v>
      </c>
      <c r="J18" s="32">
        <v>0</v>
      </c>
      <c r="K18" s="32">
        <v>0</v>
      </c>
    </row>
    <row r="19" spans="1:11" x14ac:dyDescent="0.2">
      <c r="A19" s="280" t="s">
        <v>85</v>
      </c>
      <c r="B19" s="280"/>
      <c r="C19" s="280"/>
      <c r="D19" s="280"/>
      <c r="E19" s="280"/>
      <c r="F19" s="280"/>
      <c r="G19" s="5">
        <v>12</v>
      </c>
      <c r="H19" s="32">
        <v>-814172</v>
      </c>
      <c r="I19" s="32">
        <v>-814172</v>
      </c>
      <c r="J19" s="32">
        <v>-4831938</v>
      </c>
      <c r="K19" s="32">
        <v>-4831938</v>
      </c>
    </row>
    <row r="20" spans="1:11" x14ac:dyDescent="0.2">
      <c r="A20" s="280" t="s">
        <v>86</v>
      </c>
      <c r="B20" s="280"/>
      <c r="C20" s="280"/>
      <c r="D20" s="280"/>
      <c r="E20" s="280"/>
      <c r="F20" s="280"/>
      <c r="G20" s="5">
        <v>13</v>
      </c>
      <c r="H20" s="32">
        <v>341697</v>
      </c>
      <c r="I20" s="32">
        <v>341697</v>
      </c>
      <c r="J20" s="32">
        <v>0</v>
      </c>
      <c r="K20" s="32">
        <v>0</v>
      </c>
    </row>
    <row r="21" spans="1:11" x14ac:dyDescent="0.2">
      <c r="A21" s="280" t="s">
        <v>87</v>
      </c>
      <c r="B21" s="280"/>
      <c r="C21" s="280"/>
      <c r="D21" s="280"/>
      <c r="E21" s="280"/>
      <c r="F21" s="280"/>
      <c r="G21" s="5">
        <v>14</v>
      </c>
      <c r="H21" s="32">
        <v>16102225</v>
      </c>
      <c r="I21" s="32">
        <v>16102225</v>
      </c>
      <c r="J21" s="32">
        <v>2187791</v>
      </c>
      <c r="K21" s="32">
        <v>2187791</v>
      </c>
    </row>
    <row r="22" spans="1:11" x14ac:dyDescent="0.2">
      <c r="A22" s="280" t="s">
        <v>88</v>
      </c>
      <c r="B22" s="280"/>
      <c r="C22" s="280"/>
      <c r="D22" s="280"/>
      <c r="E22" s="280"/>
      <c r="F22" s="280"/>
      <c r="G22" s="5">
        <v>15</v>
      </c>
      <c r="H22" s="32">
        <v>19085261</v>
      </c>
      <c r="I22" s="32">
        <v>19085261</v>
      </c>
      <c r="J22" s="32">
        <v>12393684</v>
      </c>
      <c r="K22" s="32">
        <v>12393684</v>
      </c>
    </row>
    <row r="23" spans="1:11" ht="25.9" customHeight="1" x14ac:dyDescent="0.2">
      <c r="A23" s="247" t="s">
        <v>89</v>
      </c>
      <c r="B23" s="247"/>
      <c r="C23" s="247"/>
      <c r="D23" s="247"/>
      <c r="E23" s="247"/>
      <c r="F23" s="247"/>
      <c r="G23" s="4">
        <v>16</v>
      </c>
      <c r="H23" s="33">
        <f>H8-H9-H10+H11+H12-H13+H14+H15+H16+H17+H18+H19+H20+H21-H22</f>
        <v>202351516</v>
      </c>
      <c r="I23" s="33">
        <f t="shared" ref="I23:K23" si="0">I8-I9-I10+I11+I12-I13+I14+I15+I16+I17+I18+I19+I20+I21-I22</f>
        <v>202351516</v>
      </c>
      <c r="J23" s="33">
        <f t="shared" si="0"/>
        <v>184850961</v>
      </c>
      <c r="K23" s="33">
        <f t="shared" si="0"/>
        <v>184850961</v>
      </c>
    </row>
    <row r="24" spans="1:11" x14ac:dyDescent="0.2">
      <c r="A24" s="280" t="s">
        <v>90</v>
      </c>
      <c r="B24" s="280"/>
      <c r="C24" s="280"/>
      <c r="D24" s="280"/>
      <c r="E24" s="280"/>
      <c r="F24" s="280"/>
      <c r="G24" s="5">
        <v>17</v>
      </c>
      <c r="H24" s="32">
        <v>101857328</v>
      </c>
      <c r="I24" s="32">
        <v>101857328</v>
      </c>
      <c r="J24" s="32">
        <v>94639733</v>
      </c>
      <c r="K24" s="32">
        <v>94639733</v>
      </c>
    </row>
    <row r="25" spans="1:11" x14ac:dyDescent="0.2">
      <c r="A25" s="280" t="s">
        <v>91</v>
      </c>
      <c r="B25" s="280"/>
      <c r="C25" s="280"/>
      <c r="D25" s="280"/>
      <c r="E25" s="280"/>
      <c r="F25" s="280"/>
      <c r="G25" s="5">
        <v>18</v>
      </c>
      <c r="H25" s="32">
        <v>12157038</v>
      </c>
      <c r="I25" s="32">
        <v>12157038</v>
      </c>
      <c r="J25" s="32">
        <v>20765646</v>
      </c>
      <c r="K25" s="32">
        <v>20765646</v>
      </c>
    </row>
    <row r="26" spans="1:11" x14ac:dyDescent="0.2">
      <c r="A26" s="280" t="s">
        <v>92</v>
      </c>
      <c r="B26" s="280"/>
      <c r="C26" s="280"/>
      <c r="D26" s="280"/>
      <c r="E26" s="280"/>
      <c r="F26" s="280"/>
      <c r="G26" s="5">
        <v>19</v>
      </c>
      <c r="H26" s="32">
        <v>0</v>
      </c>
      <c r="I26" s="32">
        <v>0</v>
      </c>
      <c r="J26" s="32">
        <v>-29391</v>
      </c>
      <c r="K26" s="32">
        <v>-29391</v>
      </c>
    </row>
    <row r="27" spans="1:11" x14ac:dyDescent="0.2">
      <c r="A27" s="280" t="s">
        <v>93</v>
      </c>
      <c r="B27" s="280"/>
      <c r="C27" s="280"/>
      <c r="D27" s="280"/>
      <c r="E27" s="280"/>
      <c r="F27" s="280"/>
      <c r="G27" s="5">
        <v>20</v>
      </c>
      <c r="H27" s="32">
        <v>0</v>
      </c>
      <c r="I27" s="32">
        <v>0</v>
      </c>
      <c r="J27" s="32">
        <v>884318</v>
      </c>
      <c r="K27" s="32">
        <v>884318</v>
      </c>
    </row>
    <row r="28" spans="1:11" ht="24.6" customHeight="1" x14ac:dyDescent="0.2">
      <c r="A28" s="280" t="s">
        <v>94</v>
      </c>
      <c r="B28" s="280"/>
      <c r="C28" s="280"/>
      <c r="D28" s="280"/>
      <c r="E28" s="280"/>
      <c r="F28" s="280"/>
      <c r="G28" s="5">
        <v>21</v>
      </c>
      <c r="H28" s="32">
        <v>6483334</v>
      </c>
      <c r="I28" s="32">
        <v>6483334</v>
      </c>
      <c r="J28" s="32">
        <v>28708700</v>
      </c>
      <c r="K28" s="32">
        <v>28708700</v>
      </c>
    </row>
    <row r="29" spans="1:11" ht="24.6" customHeight="1" x14ac:dyDescent="0.2">
      <c r="A29" s="280" t="s">
        <v>95</v>
      </c>
      <c r="B29" s="280"/>
      <c r="C29" s="280"/>
      <c r="D29" s="280"/>
      <c r="E29" s="280"/>
      <c r="F29" s="280"/>
      <c r="G29" s="5">
        <v>22</v>
      </c>
      <c r="H29" s="32">
        <v>0</v>
      </c>
      <c r="I29" s="32">
        <v>0</v>
      </c>
      <c r="J29" s="32">
        <v>0</v>
      </c>
      <c r="K29" s="32">
        <v>0</v>
      </c>
    </row>
    <row r="30" spans="1:11" ht="24.6" customHeight="1" x14ac:dyDescent="0.2">
      <c r="A30" s="280" t="s">
        <v>96</v>
      </c>
      <c r="B30" s="280"/>
      <c r="C30" s="280"/>
      <c r="D30" s="280"/>
      <c r="E30" s="280"/>
      <c r="F30" s="280"/>
      <c r="G30" s="5">
        <v>23</v>
      </c>
      <c r="H30" s="32">
        <v>0</v>
      </c>
      <c r="I30" s="32">
        <v>0</v>
      </c>
      <c r="J30" s="32">
        <v>0</v>
      </c>
      <c r="K30" s="32">
        <v>0</v>
      </c>
    </row>
    <row r="31" spans="1:11" x14ac:dyDescent="0.2">
      <c r="A31" s="280" t="s">
        <v>97</v>
      </c>
      <c r="B31" s="280"/>
      <c r="C31" s="280"/>
      <c r="D31" s="280"/>
      <c r="E31" s="280"/>
      <c r="F31" s="280"/>
      <c r="G31" s="5">
        <v>24</v>
      </c>
      <c r="H31" s="32">
        <v>0</v>
      </c>
      <c r="I31" s="32">
        <v>0</v>
      </c>
      <c r="J31" s="32">
        <v>0</v>
      </c>
      <c r="K31" s="32">
        <v>0</v>
      </c>
    </row>
    <row r="32" spans="1:11" ht="23.45" customHeight="1" x14ac:dyDescent="0.2">
      <c r="A32" s="280" t="s">
        <v>98</v>
      </c>
      <c r="B32" s="280"/>
      <c r="C32" s="280"/>
      <c r="D32" s="280"/>
      <c r="E32" s="280"/>
      <c r="F32" s="280"/>
      <c r="G32" s="5">
        <v>25</v>
      </c>
      <c r="H32" s="32">
        <v>0</v>
      </c>
      <c r="I32" s="32">
        <v>0</v>
      </c>
      <c r="J32" s="32">
        <v>0</v>
      </c>
      <c r="K32" s="32">
        <v>0</v>
      </c>
    </row>
    <row r="33" spans="1:11" ht="23.45" customHeight="1" x14ac:dyDescent="0.2">
      <c r="A33" s="280" t="s">
        <v>99</v>
      </c>
      <c r="B33" s="280"/>
      <c r="C33" s="280"/>
      <c r="D33" s="280"/>
      <c r="E33" s="280"/>
      <c r="F33" s="280"/>
      <c r="G33" s="5">
        <v>26</v>
      </c>
      <c r="H33" s="32">
        <v>0</v>
      </c>
      <c r="I33" s="32">
        <v>0</v>
      </c>
      <c r="J33" s="32">
        <v>0</v>
      </c>
      <c r="K33" s="32">
        <v>0</v>
      </c>
    </row>
    <row r="34" spans="1:11" ht="23.45" customHeight="1" x14ac:dyDescent="0.2">
      <c r="A34" s="248" t="s">
        <v>100</v>
      </c>
      <c r="B34" s="248"/>
      <c r="C34" s="248"/>
      <c r="D34" s="248"/>
      <c r="E34" s="248"/>
      <c r="F34" s="248"/>
      <c r="G34" s="4">
        <v>27</v>
      </c>
      <c r="H34" s="33">
        <f>H23-H24-H25+H26-H27-H28-H29-H30+H31+H32+H33</f>
        <v>81853816</v>
      </c>
      <c r="I34" s="33">
        <f t="shared" ref="I34:K34" si="1">I23-I24-I25+I26-I27-I28-I29-I30+I31+I32+I33</f>
        <v>81853816</v>
      </c>
      <c r="J34" s="33">
        <f t="shared" si="1"/>
        <v>39823173</v>
      </c>
      <c r="K34" s="33">
        <f t="shared" si="1"/>
        <v>39823173</v>
      </c>
    </row>
    <row r="35" spans="1:11" ht="23.45" customHeight="1" x14ac:dyDescent="0.2">
      <c r="A35" s="280" t="s">
        <v>101</v>
      </c>
      <c r="B35" s="280"/>
      <c r="C35" s="280"/>
      <c r="D35" s="280"/>
      <c r="E35" s="280"/>
      <c r="F35" s="280"/>
      <c r="G35" s="5">
        <v>28</v>
      </c>
      <c r="H35" s="32">
        <v>17137394</v>
      </c>
      <c r="I35" s="32">
        <v>17137394</v>
      </c>
      <c r="J35" s="32">
        <v>3902891</v>
      </c>
      <c r="K35" s="32">
        <v>3902891</v>
      </c>
    </row>
    <row r="36" spans="1:11" ht="23.45" customHeight="1" x14ac:dyDescent="0.2">
      <c r="A36" s="248" t="s">
        <v>102</v>
      </c>
      <c r="B36" s="248"/>
      <c r="C36" s="248"/>
      <c r="D36" s="248"/>
      <c r="E36" s="248"/>
      <c r="F36" s="248"/>
      <c r="G36" s="4">
        <v>29</v>
      </c>
      <c r="H36" s="33">
        <f>H34-H35</f>
        <v>64716422</v>
      </c>
      <c r="I36" s="33">
        <f t="shared" ref="I36:K36" si="2">I34-I35</f>
        <v>64716422</v>
      </c>
      <c r="J36" s="33">
        <f t="shared" si="2"/>
        <v>35920282</v>
      </c>
      <c r="K36" s="33">
        <f t="shared" si="2"/>
        <v>35920282</v>
      </c>
    </row>
    <row r="37" spans="1:11" ht="23.45" customHeight="1" x14ac:dyDescent="0.2">
      <c r="A37" s="248" t="s">
        <v>103</v>
      </c>
      <c r="B37" s="248"/>
      <c r="C37" s="248"/>
      <c r="D37" s="248"/>
      <c r="E37" s="248"/>
      <c r="F37" s="248"/>
      <c r="G37" s="4">
        <v>30</v>
      </c>
      <c r="H37" s="33">
        <f>H38-H39</f>
        <v>0</v>
      </c>
      <c r="I37" s="33">
        <f t="shared" ref="I37:K37" si="3">I38-I39</f>
        <v>0</v>
      </c>
      <c r="J37" s="33">
        <f t="shared" si="3"/>
        <v>0</v>
      </c>
      <c r="K37" s="33">
        <f t="shared" si="3"/>
        <v>0</v>
      </c>
    </row>
    <row r="38" spans="1:11" ht="23.45" customHeight="1" x14ac:dyDescent="0.2">
      <c r="A38" s="280" t="s">
        <v>104</v>
      </c>
      <c r="B38" s="280"/>
      <c r="C38" s="280"/>
      <c r="D38" s="280"/>
      <c r="E38" s="280"/>
      <c r="F38" s="280"/>
      <c r="G38" s="5">
        <v>31</v>
      </c>
      <c r="H38" s="32">
        <v>0</v>
      </c>
      <c r="I38" s="32">
        <v>0</v>
      </c>
      <c r="J38" s="32">
        <v>0</v>
      </c>
      <c r="K38" s="32">
        <v>0</v>
      </c>
    </row>
    <row r="39" spans="1:11" ht="23.45" customHeight="1" x14ac:dyDescent="0.2">
      <c r="A39" s="280" t="s">
        <v>105</v>
      </c>
      <c r="B39" s="280"/>
      <c r="C39" s="280"/>
      <c r="D39" s="280"/>
      <c r="E39" s="280"/>
      <c r="F39" s="280"/>
      <c r="G39" s="5">
        <v>32</v>
      </c>
      <c r="H39" s="32">
        <v>0</v>
      </c>
      <c r="I39" s="32">
        <v>0</v>
      </c>
      <c r="J39" s="32">
        <v>0</v>
      </c>
      <c r="K39" s="32">
        <v>0</v>
      </c>
    </row>
    <row r="40" spans="1:11" x14ac:dyDescent="0.2">
      <c r="A40" s="248" t="s">
        <v>106</v>
      </c>
      <c r="B40" s="248"/>
      <c r="C40" s="248"/>
      <c r="D40" s="248"/>
      <c r="E40" s="248"/>
      <c r="F40" s="248"/>
      <c r="G40" s="4">
        <v>33</v>
      </c>
      <c r="H40" s="33">
        <f>H36+H37</f>
        <v>64716422</v>
      </c>
      <c r="I40" s="33">
        <f>I36+I37</f>
        <v>64716422</v>
      </c>
      <c r="J40" s="33">
        <f>J36+J37</f>
        <v>35920282</v>
      </c>
      <c r="K40" s="33">
        <f>K36+K37</f>
        <v>35920282</v>
      </c>
    </row>
    <row r="41" spans="1:11" x14ac:dyDescent="0.2">
      <c r="A41" s="280" t="s">
        <v>107</v>
      </c>
      <c r="B41" s="280"/>
      <c r="C41" s="280"/>
      <c r="D41" s="280"/>
      <c r="E41" s="280"/>
      <c r="F41" s="280"/>
      <c r="G41" s="5">
        <v>34</v>
      </c>
      <c r="H41" s="32">
        <v>0</v>
      </c>
      <c r="I41" s="32">
        <v>0</v>
      </c>
      <c r="J41" s="32">
        <v>0</v>
      </c>
      <c r="K41" s="32">
        <v>0</v>
      </c>
    </row>
    <row r="42" spans="1:11" x14ac:dyDescent="0.2">
      <c r="A42" s="280" t="s">
        <v>108</v>
      </c>
      <c r="B42" s="280"/>
      <c r="C42" s="280"/>
      <c r="D42" s="280"/>
      <c r="E42" s="280"/>
      <c r="F42" s="280"/>
      <c r="G42" s="5">
        <v>35</v>
      </c>
      <c r="H42" s="32">
        <v>64716422</v>
      </c>
      <c r="I42" s="32">
        <v>64716422</v>
      </c>
      <c r="J42" s="32">
        <v>35920282</v>
      </c>
      <c r="K42" s="32">
        <v>35920282</v>
      </c>
    </row>
    <row r="43" spans="1:11" x14ac:dyDescent="0.2">
      <c r="A43" s="255" t="s">
        <v>17</v>
      </c>
      <c r="B43" s="255"/>
      <c r="C43" s="255"/>
      <c r="D43" s="255"/>
      <c r="E43" s="255"/>
      <c r="F43" s="255"/>
      <c r="G43" s="285"/>
      <c r="H43" s="285"/>
      <c r="I43" s="285"/>
      <c r="J43" s="273"/>
      <c r="K43" s="273"/>
    </row>
    <row r="44" spans="1:11" x14ac:dyDescent="0.2">
      <c r="A44" s="247" t="s">
        <v>109</v>
      </c>
      <c r="B44" s="247"/>
      <c r="C44" s="247"/>
      <c r="D44" s="247"/>
      <c r="E44" s="247"/>
      <c r="F44" s="247"/>
      <c r="G44" s="4">
        <v>36</v>
      </c>
      <c r="H44" s="33">
        <f>H40</f>
        <v>64716422</v>
      </c>
      <c r="I44" s="33">
        <f>I40</f>
        <v>64716422</v>
      </c>
      <c r="J44" s="33">
        <f>J40</f>
        <v>35920282</v>
      </c>
      <c r="K44" s="33">
        <f>K40</f>
        <v>35920282</v>
      </c>
    </row>
    <row r="45" spans="1:11" x14ac:dyDescent="0.2">
      <c r="A45" s="247" t="s">
        <v>235</v>
      </c>
      <c r="B45" s="247"/>
      <c r="C45" s="247"/>
      <c r="D45" s="247"/>
      <c r="E45" s="247"/>
      <c r="F45" s="247"/>
      <c r="G45" s="4">
        <v>37</v>
      </c>
      <c r="H45" s="34">
        <f>H46+H58</f>
        <v>76796118</v>
      </c>
      <c r="I45" s="34">
        <f>I46+I58</f>
        <v>76796118</v>
      </c>
      <c r="J45" s="34">
        <f>J46+J58</f>
        <v>-103225082</v>
      </c>
      <c r="K45" s="34">
        <f>K46+K58</f>
        <v>-103225082</v>
      </c>
    </row>
    <row r="46" spans="1:11" ht="26.45" customHeight="1" x14ac:dyDescent="0.2">
      <c r="A46" s="252" t="s">
        <v>236</v>
      </c>
      <c r="B46" s="252"/>
      <c r="C46" s="252"/>
      <c r="D46" s="252"/>
      <c r="E46" s="252"/>
      <c r="F46" s="252"/>
      <c r="G46" s="4">
        <v>38</v>
      </c>
      <c r="H46" s="34">
        <f>SUM(H47:H53)+H56+H57</f>
        <v>0</v>
      </c>
      <c r="I46" s="34">
        <f>SUM(I47:I53)+I56+I57</f>
        <v>0</v>
      </c>
      <c r="J46" s="34">
        <f>SUM(J47:J53)+J56+J57</f>
        <v>0</v>
      </c>
      <c r="K46" s="34">
        <f>SUM(K47:K53)+K56+K57</f>
        <v>0</v>
      </c>
    </row>
    <row r="47" spans="1:11" x14ac:dyDescent="0.2">
      <c r="A47" s="279" t="s">
        <v>110</v>
      </c>
      <c r="B47" s="279"/>
      <c r="C47" s="279"/>
      <c r="D47" s="279"/>
      <c r="E47" s="279"/>
      <c r="F47" s="279"/>
      <c r="G47" s="5">
        <v>39</v>
      </c>
      <c r="H47" s="32">
        <v>0</v>
      </c>
      <c r="I47" s="32">
        <v>0</v>
      </c>
      <c r="J47" s="32">
        <v>0</v>
      </c>
      <c r="K47" s="32">
        <v>0</v>
      </c>
    </row>
    <row r="48" spans="1:11" x14ac:dyDescent="0.2">
      <c r="A48" s="279" t="s">
        <v>111</v>
      </c>
      <c r="B48" s="279"/>
      <c r="C48" s="279"/>
      <c r="D48" s="279"/>
      <c r="E48" s="279"/>
      <c r="F48" s="279"/>
      <c r="G48" s="5">
        <v>40</v>
      </c>
      <c r="H48" s="32">
        <v>0</v>
      </c>
      <c r="I48" s="32">
        <v>0</v>
      </c>
      <c r="J48" s="32">
        <v>0</v>
      </c>
      <c r="K48" s="32">
        <v>0</v>
      </c>
    </row>
    <row r="49" spans="1:11" ht="24.6" customHeight="1" x14ac:dyDescent="0.2">
      <c r="A49" s="279" t="s">
        <v>232</v>
      </c>
      <c r="B49" s="279"/>
      <c r="C49" s="279"/>
      <c r="D49" s="279"/>
      <c r="E49" s="279"/>
      <c r="F49" s="279"/>
      <c r="G49" s="5">
        <v>41</v>
      </c>
      <c r="H49" s="32">
        <v>0</v>
      </c>
      <c r="I49" s="32">
        <v>0</v>
      </c>
      <c r="J49" s="32">
        <v>0</v>
      </c>
      <c r="K49" s="32">
        <v>0</v>
      </c>
    </row>
    <row r="50" spans="1:11" x14ac:dyDescent="0.2">
      <c r="A50" s="279" t="s">
        <v>112</v>
      </c>
      <c r="B50" s="279"/>
      <c r="C50" s="279"/>
      <c r="D50" s="279"/>
      <c r="E50" s="279"/>
      <c r="F50" s="279"/>
      <c r="G50" s="5">
        <v>42</v>
      </c>
      <c r="H50" s="32">
        <v>0</v>
      </c>
      <c r="I50" s="32">
        <v>0</v>
      </c>
      <c r="J50" s="32">
        <v>0</v>
      </c>
      <c r="K50" s="32">
        <v>0</v>
      </c>
    </row>
    <row r="51" spans="1:11" ht="27.6" customHeight="1" x14ac:dyDescent="0.2">
      <c r="A51" s="279" t="s">
        <v>233</v>
      </c>
      <c r="B51" s="279"/>
      <c r="C51" s="279"/>
      <c r="D51" s="279"/>
      <c r="E51" s="279"/>
      <c r="F51" s="279"/>
      <c r="G51" s="5">
        <v>43</v>
      </c>
      <c r="H51" s="32">
        <v>0</v>
      </c>
      <c r="I51" s="32">
        <v>0</v>
      </c>
      <c r="J51" s="32">
        <v>0</v>
      </c>
      <c r="K51" s="32">
        <v>0</v>
      </c>
    </row>
    <row r="52" spans="1:11" ht="25.15" customHeight="1" x14ac:dyDescent="0.2">
      <c r="A52" s="279" t="s">
        <v>113</v>
      </c>
      <c r="B52" s="279"/>
      <c r="C52" s="279"/>
      <c r="D52" s="279"/>
      <c r="E52" s="279"/>
      <c r="F52" s="279"/>
      <c r="G52" s="5">
        <v>44</v>
      </c>
      <c r="H52" s="32">
        <v>0</v>
      </c>
      <c r="I52" s="32">
        <v>0</v>
      </c>
      <c r="J52" s="32">
        <v>0</v>
      </c>
      <c r="K52" s="32">
        <v>0</v>
      </c>
    </row>
    <row r="53" spans="1:11" x14ac:dyDescent="0.2">
      <c r="A53" s="249" t="s">
        <v>114</v>
      </c>
      <c r="B53" s="249"/>
      <c r="C53" s="249"/>
      <c r="D53" s="249"/>
      <c r="E53" s="249"/>
      <c r="F53" s="249"/>
      <c r="G53" s="5">
        <v>45</v>
      </c>
      <c r="H53" s="32">
        <v>0</v>
      </c>
      <c r="I53" s="32">
        <v>0</v>
      </c>
      <c r="J53" s="32">
        <v>0</v>
      </c>
      <c r="K53" s="32">
        <v>0</v>
      </c>
    </row>
    <row r="54" spans="1:11" ht="12.75" customHeight="1" x14ac:dyDescent="0.2">
      <c r="A54" s="249" t="s">
        <v>115</v>
      </c>
      <c r="B54" s="249"/>
      <c r="C54" s="249"/>
      <c r="D54" s="249"/>
      <c r="E54" s="249"/>
      <c r="F54" s="249"/>
      <c r="G54" s="5">
        <v>46</v>
      </c>
      <c r="H54" s="32">
        <v>0</v>
      </c>
      <c r="I54" s="32">
        <v>0</v>
      </c>
      <c r="J54" s="32">
        <v>0</v>
      </c>
      <c r="K54" s="32">
        <v>0</v>
      </c>
    </row>
    <row r="55" spans="1:11" ht="12.75" customHeight="1" x14ac:dyDescent="0.2">
      <c r="A55" s="249" t="s">
        <v>116</v>
      </c>
      <c r="B55" s="249"/>
      <c r="C55" s="249"/>
      <c r="D55" s="249"/>
      <c r="E55" s="249"/>
      <c r="F55" s="249"/>
      <c r="G55" s="5">
        <v>47</v>
      </c>
      <c r="H55" s="32">
        <v>0</v>
      </c>
      <c r="I55" s="32">
        <v>0</v>
      </c>
      <c r="J55" s="32">
        <v>0</v>
      </c>
      <c r="K55" s="32">
        <v>0</v>
      </c>
    </row>
    <row r="56" spans="1:11" ht="12.75" customHeight="1" x14ac:dyDescent="0.2">
      <c r="A56" s="249" t="s">
        <v>117</v>
      </c>
      <c r="B56" s="249"/>
      <c r="C56" s="249"/>
      <c r="D56" s="249"/>
      <c r="E56" s="249"/>
      <c r="F56" s="249"/>
      <c r="G56" s="5">
        <v>48</v>
      </c>
      <c r="H56" s="32">
        <v>0</v>
      </c>
      <c r="I56" s="32">
        <v>0</v>
      </c>
      <c r="J56" s="32">
        <v>0</v>
      </c>
      <c r="K56" s="32">
        <v>0</v>
      </c>
    </row>
    <row r="57" spans="1:11" ht="13.9" customHeight="1" x14ac:dyDescent="0.2">
      <c r="A57" s="249" t="s">
        <v>234</v>
      </c>
      <c r="B57" s="249"/>
      <c r="C57" s="249"/>
      <c r="D57" s="249"/>
      <c r="E57" s="249"/>
      <c r="F57" s="249"/>
      <c r="G57" s="5">
        <v>49</v>
      </c>
      <c r="H57" s="32">
        <v>0</v>
      </c>
      <c r="I57" s="32">
        <v>0</v>
      </c>
      <c r="J57" s="32">
        <v>0</v>
      </c>
      <c r="K57" s="32">
        <v>0</v>
      </c>
    </row>
    <row r="58" spans="1:11" ht="23.45" customHeight="1" x14ac:dyDescent="0.2">
      <c r="A58" s="252" t="s">
        <v>237</v>
      </c>
      <c r="B58" s="252"/>
      <c r="C58" s="252"/>
      <c r="D58" s="252"/>
      <c r="E58" s="252"/>
      <c r="F58" s="252"/>
      <c r="G58" s="4">
        <v>50</v>
      </c>
      <c r="H58" s="34">
        <f>SUM(H59:H66)</f>
        <v>76796118</v>
      </c>
      <c r="I58" s="34">
        <f>SUM(I59:I66)</f>
        <v>76796118</v>
      </c>
      <c r="J58" s="34">
        <f>SUM(J59:J66)</f>
        <v>-103225082</v>
      </c>
      <c r="K58" s="34">
        <f>SUM(K59:K66)</f>
        <v>-103225082</v>
      </c>
    </row>
    <row r="59" spans="1:11" ht="12.75" customHeight="1" x14ac:dyDescent="0.2">
      <c r="A59" s="249" t="s">
        <v>118</v>
      </c>
      <c r="B59" s="249"/>
      <c r="C59" s="249"/>
      <c r="D59" s="249"/>
      <c r="E59" s="249"/>
      <c r="F59" s="249"/>
      <c r="G59" s="5">
        <v>51</v>
      </c>
      <c r="H59" s="32">
        <v>0</v>
      </c>
      <c r="I59" s="32">
        <v>0</v>
      </c>
      <c r="J59" s="32">
        <v>0</v>
      </c>
      <c r="K59" s="32">
        <v>0</v>
      </c>
    </row>
    <row r="60" spans="1:11" ht="12.75" customHeight="1" x14ac:dyDescent="0.2">
      <c r="A60" s="249" t="s">
        <v>119</v>
      </c>
      <c r="B60" s="249"/>
      <c r="C60" s="249"/>
      <c r="D60" s="249"/>
      <c r="E60" s="249"/>
      <c r="F60" s="249"/>
      <c r="G60" s="5">
        <v>52</v>
      </c>
      <c r="H60" s="32">
        <v>0</v>
      </c>
      <c r="I60" s="32">
        <v>0</v>
      </c>
      <c r="J60" s="32">
        <v>0</v>
      </c>
      <c r="K60" s="32">
        <v>0</v>
      </c>
    </row>
    <row r="61" spans="1:11" ht="12.75" customHeight="1" x14ac:dyDescent="0.2">
      <c r="A61" s="249" t="s">
        <v>120</v>
      </c>
      <c r="B61" s="249"/>
      <c r="C61" s="249"/>
      <c r="D61" s="249"/>
      <c r="E61" s="249"/>
      <c r="F61" s="249"/>
      <c r="G61" s="5">
        <v>53</v>
      </c>
      <c r="H61" s="32">
        <v>0</v>
      </c>
      <c r="I61" s="32">
        <v>0</v>
      </c>
      <c r="J61" s="32">
        <v>0</v>
      </c>
      <c r="K61" s="32">
        <v>0</v>
      </c>
    </row>
    <row r="62" spans="1:11" ht="12.75" customHeight="1" x14ac:dyDescent="0.2">
      <c r="A62" s="249" t="s">
        <v>121</v>
      </c>
      <c r="B62" s="249"/>
      <c r="C62" s="249"/>
      <c r="D62" s="249"/>
      <c r="E62" s="249"/>
      <c r="F62" s="249"/>
      <c r="G62" s="5">
        <v>54</v>
      </c>
      <c r="H62" s="32">
        <v>0</v>
      </c>
      <c r="I62" s="32">
        <v>0</v>
      </c>
      <c r="J62" s="32">
        <v>0</v>
      </c>
      <c r="K62" s="32">
        <v>0</v>
      </c>
    </row>
    <row r="63" spans="1:11" ht="12.75" customHeight="1" x14ac:dyDescent="0.2">
      <c r="A63" s="249" t="s">
        <v>122</v>
      </c>
      <c r="B63" s="249"/>
      <c r="C63" s="249"/>
      <c r="D63" s="249"/>
      <c r="E63" s="249"/>
      <c r="F63" s="249"/>
      <c r="G63" s="5">
        <v>55</v>
      </c>
      <c r="H63" s="32">
        <v>93653802</v>
      </c>
      <c r="I63" s="32">
        <v>93653802</v>
      </c>
      <c r="J63" s="32">
        <v>-125884247</v>
      </c>
      <c r="K63" s="32">
        <v>-125884247</v>
      </c>
    </row>
    <row r="64" spans="1:11" ht="12.75" customHeight="1" x14ac:dyDescent="0.2">
      <c r="A64" s="249" t="s">
        <v>112</v>
      </c>
      <c r="B64" s="249"/>
      <c r="C64" s="249"/>
      <c r="D64" s="249"/>
      <c r="E64" s="249"/>
      <c r="F64" s="249"/>
      <c r="G64" s="5">
        <v>56</v>
      </c>
      <c r="H64" s="32">
        <v>0</v>
      </c>
      <c r="I64" s="32">
        <v>0</v>
      </c>
      <c r="J64" s="32">
        <v>0</v>
      </c>
      <c r="K64" s="32">
        <v>0</v>
      </c>
    </row>
    <row r="65" spans="1:11" ht="25.15" customHeight="1" x14ac:dyDescent="0.2">
      <c r="A65" s="249" t="s">
        <v>123</v>
      </c>
      <c r="B65" s="249"/>
      <c r="C65" s="249"/>
      <c r="D65" s="249"/>
      <c r="E65" s="249"/>
      <c r="F65" s="249"/>
      <c r="G65" s="5">
        <v>57</v>
      </c>
      <c r="H65" s="32">
        <v>0</v>
      </c>
      <c r="I65" s="32">
        <v>0</v>
      </c>
      <c r="J65" s="32">
        <v>0</v>
      </c>
      <c r="K65" s="32">
        <v>0</v>
      </c>
    </row>
    <row r="66" spans="1:11" ht="24" customHeight="1" x14ac:dyDescent="0.2">
      <c r="A66" s="249" t="s">
        <v>124</v>
      </c>
      <c r="B66" s="249"/>
      <c r="C66" s="249"/>
      <c r="D66" s="249"/>
      <c r="E66" s="249"/>
      <c r="F66" s="249"/>
      <c r="G66" s="5">
        <v>58</v>
      </c>
      <c r="H66" s="32">
        <v>-16857684</v>
      </c>
      <c r="I66" s="32">
        <v>-16857684</v>
      </c>
      <c r="J66" s="32">
        <v>22659165</v>
      </c>
      <c r="K66" s="32">
        <v>22659165</v>
      </c>
    </row>
    <row r="67" spans="1:11" ht="12.75" customHeight="1" x14ac:dyDescent="0.2">
      <c r="A67" s="252" t="s">
        <v>238</v>
      </c>
      <c r="B67" s="252"/>
      <c r="C67" s="252"/>
      <c r="D67" s="252"/>
      <c r="E67" s="252"/>
      <c r="F67" s="252"/>
      <c r="G67" s="4">
        <v>59</v>
      </c>
      <c r="H67" s="34">
        <f>H44+H45</f>
        <v>141512540</v>
      </c>
      <c r="I67" s="34">
        <f>I44+I45</f>
        <v>141512540</v>
      </c>
      <c r="J67" s="34">
        <f>J44+J45</f>
        <v>-67304800</v>
      </c>
      <c r="K67" s="34">
        <f>K44+K45</f>
        <v>-67304800</v>
      </c>
    </row>
    <row r="68" spans="1:11" ht="12.75" customHeight="1" x14ac:dyDescent="0.2">
      <c r="A68" s="254" t="s">
        <v>125</v>
      </c>
      <c r="B68" s="254"/>
      <c r="C68" s="254"/>
      <c r="D68" s="254"/>
      <c r="E68" s="254"/>
      <c r="F68" s="254"/>
      <c r="G68" s="5">
        <v>60</v>
      </c>
      <c r="H68" s="32">
        <v>0</v>
      </c>
      <c r="I68" s="32">
        <v>0</v>
      </c>
      <c r="J68" s="32">
        <v>0</v>
      </c>
      <c r="K68" s="32">
        <v>0</v>
      </c>
    </row>
    <row r="69" spans="1:11" x14ac:dyDescent="0.2">
      <c r="A69" s="281" t="s">
        <v>126</v>
      </c>
      <c r="B69" s="281"/>
      <c r="C69" s="281"/>
      <c r="D69" s="281"/>
      <c r="E69" s="281"/>
      <c r="F69" s="281"/>
      <c r="G69" s="5">
        <v>61</v>
      </c>
      <c r="H69" s="32">
        <v>141512540</v>
      </c>
      <c r="I69" s="32">
        <v>141512540</v>
      </c>
      <c r="J69" s="32">
        <v>-67304800</v>
      </c>
      <c r="K69" s="32">
        <v>-67304800</v>
      </c>
    </row>
  </sheetData>
  <sheetProtection algorithmName="SHA-512" hashValue="khGtZU4zTwc5WEI+ZSUNN2sy+4LU/AExAMU8xsho4JMRkAkrzvkTD1evkTPs5MqF3R13eg9dzJavFdC5vTMCVg==" saltValue="aqvFaxmyL943m+ZaTItaNQ==" spinCount="100000" sheet="1" objects="1" scenarios="1"/>
  <mergeCells count="71">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 ref="A45:F45"/>
    <mergeCell ref="A46:F46"/>
    <mergeCell ref="A26:F26"/>
    <mergeCell ref="A27:F27"/>
    <mergeCell ref="A28:F28"/>
    <mergeCell ref="A29:F29"/>
    <mergeCell ref="A41:F41"/>
    <mergeCell ref="A40:F40"/>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formula1>0</formula1>
    </dataValidation>
    <dataValidation operator="greaterThanOrEqual" allowBlank="1" showInputMessage="1" showErrorMessage="1" errorTitle="Nedopušten upis" error="Dopušten je upis samo pozitivnih cjelobrojnih vrijednosti ili nule." sqref="H41:K42 H38:K38"/>
  </dataValidations>
  <pageMargins left="0.75" right="0.17" top="1" bottom="1" header="0.5" footer="0.5"/>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34" zoomScale="110" zoomScaleNormal="100" workbookViewId="0">
      <selection activeCell="H61" sqref="H61:I62"/>
    </sheetView>
  </sheetViews>
  <sheetFormatPr defaultRowHeight="12.75" x14ac:dyDescent="0.2"/>
  <cols>
    <col min="1" max="7" width="9.140625" style="6"/>
    <col min="8" max="8" width="9.85546875" style="30" customWidth="1"/>
    <col min="9" max="9" width="12" style="30"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78" t="s">
        <v>180</v>
      </c>
      <c r="B1" s="294"/>
      <c r="C1" s="294"/>
      <c r="D1" s="294"/>
      <c r="E1" s="294"/>
      <c r="F1" s="294"/>
      <c r="G1" s="294"/>
      <c r="H1" s="294"/>
    </row>
    <row r="2" spans="1:9" ht="12.75" customHeight="1" x14ac:dyDescent="0.2">
      <c r="A2" s="277" t="s">
        <v>374</v>
      </c>
      <c r="B2" s="260"/>
      <c r="C2" s="260"/>
      <c r="D2" s="260"/>
      <c r="E2" s="260"/>
      <c r="F2" s="260"/>
      <c r="G2" s="260"/>
      <c r="H2" s="260"/>
    </row>
    <row r="3" spans="1:9" x14ac:dyDescent="0.2">
      <c r="A3" s="298" t="s">
        <v>12</v>
      </c>
      <c r="B3" s="299"/>
      <c r="C3" s="299"/>
      <c r="D3" s="299"/>
      <c r="E3" s="299"/>
      <c r="F3" s="299"/>
      <c r="G3" s="299"/>
      <c r="H3" s="299"/>
      <c r="I3" s="270"/>
    </row>
    <row r="4" spans="1:9" x14ac:dyDescent="0.2">
      <c r="A4" s="305" t="s">
        <v>260</v>
      </c>
      <c r="B4" s="266"/>
      <c r="C4" s="266"/>
      <c r="D4" s="266"/>
      <c r="E4" s="266"/>
      <c r="F4" s="266"/>
      <c r="G4" s="266"/>
      <c r="H4" s="266"/>
      <c r="I4" s="267"/>
    </row>
    <row r="5" spans="1:9" ht="45.75" thickBot="1" x14ac:dyDescent="0.25">
      <c r="A5" s="295" t="s">
        <v>2</v>
      </c>
      <c r="B5" s="296"/>
      <c r="C5" s="296"/>
      <c r="D5" s="296"/>
      <c r="E5" s="296"/>
      <c r="F5" s="297"/>
      <c r="G5" s="8" t="s">
        <v>6</v>
      </c>
      <c r="H5" s="35" t="s">
        <v>229</v>
      </c>
      <c r="I5" s="35" t="s">
        <v>224</v>
      </c>
    </row>
    <row r="6" spans="1:9" x14ac:dyDescent="0.2">
      <c r="A6" s="300">
        <v>1</v>
      </c>
      <c r="B6" s="301"/>
      <c r="C6" s="301"/>
      <c r="D6" s="301"/>
      <c r="E6" s="301"/>
      <c r="F6" s="302"/>
      <c r="G6" s="9">
        <v>2</v>
      </c>
      <c r="H6" s="36" t="s">
        <v>7</v>
      </c>
      <c r="I6" s="36" t="s">
        <v>8</v>
      </c>
    </row>
    <row r="7" spans="1:9" x14ac:dyDescent="0.2">
      <c r="A7" s="292" t="s">
        <v>134</v>
      </c>
      <c r="B7" s="293"/>
      <c r="C7" s="293"/>
      <c r="D7" s="293"/>
      <c r="E7" s="293"/>
      <c r="F7" s="293"/>
      <c r="G7" s="293"/>
      <c r="H7" s="293"/>
      <c r="I7" s="293"/>
    </row>
    <row r="8" spans="1:9" x14ac:dyDescent="0.2">
      <c r="A8" s="291" t="s">
        <v>127</v>
      </c>
      <c r="B8" s="291"/>
      <c r="C8" s="291"/>
      <c r="D8" s="291"/>
      <c r="E8" s="291"/>
      <c r="F8" s="291"/>
      <c r="G8" s="10">
        <v>1</v>
      </c>
      <c r="H8" s="37">
        <v>0</v>
      </c>
      <c r="I8" s="37">
        <v>0</v>
      </c>
    </row>
    <row r="9" spans="1:9" x14ac:dyDescent="0.2">
      <c r="A9" s="289" t="s">
        <v>128</v>
      </c>
      <c r="B9" s="289"/>
      <c r="C9" s="289"/>
      <c r="D9" s="289"/>
      <c r="E9" s="289"/>
      <c r="F9" s="289"/>
      <c r="G9" s="11">
        <v>2</v>
      </c>
      <c r="H9" s="38">
        <v>0</v>
      </c>
      <c r="I9" s="38">
        <v>0</v>
      </c>
    </row>
    <row r="10" spans="1:9" x14ac:dyDescent="0.2">
      <c r="A10" s="289" t="s">
        <v>129</v>
      </c>
      <c r="B10" s="289"/>
      <c r="C10" s="289"/>
      <c r="D10" s="289"/>
      <c r="E10" s="289"/>
      <c r="F10" s="289"/>
      <c r="G10" s="11">
        <v>3</v>
      </c>
      <c r="H10" s="38">
        <v>0</v>
      </c>
      <c r="I10" s="38">
        <v>0</v>
      </c>
    </row>
    <row r="11" spans="1:9" x14ac:dyDescent="0.2">
      <c r="A11" s="289" t="s">
        <v>130</v>
      </c>
      <c r="B11" s="289"/>
      <c r="C11" s="289"/>
      <c r="D11" s="289"/>
      <c r="E11" s="289"/>
      <c r="F11" s="289"/>
      <c r="G11" s="11">
        <v>4</v>
      </c>
      <c r="H11" s="38">
        <v>0</v>
      </c>
      <c r="I11" s="38">
        <v>0</v>
      </c>
    </row>
    <row r="12" spans="1:9" x14ac:dyDescent="0.2">
      <c r="A12" s="289" t="s">
        <v>131</v>
      </c>
      <c r="B12" s="289"/>
      <c r="C12" s="289"/>
      <c r="D12" s="289"/>
      <c r="E12" s="289"/>
      <c r="F12" s="289"/>
      <c r="G12" s="11">
        <v>5</v>
      </c>
      <c r="H12" s="38">
        <v>0</v>
      </c>
      <c r="I12" s="38">
        <v>0</v>
      </c>
    </row>
    <row r="13" spans="1:9" ht="22.5" customHeight="1" x14ac:dyDescent="0.2">
      <c r="A13" s="289" t="s">
        <v>151</v>
      </c>
      <c r="B13" s="289"/>
      <c r="C13" s="289"/>
      <c r="D13" s="289"/>
      <c r="E13" s="289"/>
      <c r="F13" s="289"/>
      <c r="G13" s="11">
        <v>6</v>
      </c>
      <c r="H13" s="38">
        <v>0</v>
      </c>
      <c r="I13" s="38">
        <v>0</v>
      </c>
    </row>
    <row r="14" spans="1:9" x14ac:dyDescent="0.2">
      <c r="A14" s="289" t="s">
        <v>132</v>
      </c>
      <c r="B14" s="289"/>
      <c r="C14" s="289"/>
      <c r="D14" s="289"/>
      <c r="E14" s="289"/>
      <c r="F14" s="289"/>
      <c r="G14" s="11">
        <v>7</v>
      </c>
      <c r="H14" s="38">
        <v>0</v>
      </c>
      <c r="I14" s="38">
        <v>0</v>
      </c>
    </row>
    <row r="15" spans="1:9" x14ac:dyDescent="0.2">
      <c r="A15" s="290" t="s">
        <v>133</v>
      </c>
      <c r="B15" s="290"/>
      <c r="C15" s="290"/>
      <c r="D15" s="290"/>
      <c r="E15" s="290"/>
      <c r="F15" s="290"/>
      <c r="G15" s="12">
        <v>8</v>
      </c>
      <c r="H15" s="39">
        <v>0</v>
      </c>
      <c r="I15" s="39">
        <v>0</v>
      </c>
    </row>
    <row r="16" spans="1:9" x14ac:dyDescent="0.2">
      <c r="A16" s="292" t="s">
        <v>135</v>
      </c>
      <c r="B16" s="293"/>
      <c r="C16" s="293"/>
      <c r="D16" s="293"/>
      <c r="E16" s="293"/>
      <c r="F16" s="293"/>
      <c r="G16" s="293"/>
      <c r="H16" s="293"/>
      <c r="I16" s="293"/>
    </row>
    <row r="17" spans="1:9" x14ac:dyDescent="0.2">
      <c r="A17" s="291" t="s">
        <v>136</v>
      </c>
      <c r="B17" s="291"/>
      <c r="C17" s="291"/>
      <c r="D17" s="291"/>
      <c r="E17" s="291"/>
      <c r="F17" s="291"/>
      <c r="G17" s="10">
        <v>9</v>
      </c>
      <c r="H17" s="37">
        <v>81853816</v>
      </c>
      <c r="I17" s="37">
        <v>38981507</v>
      </c>
    </row>
    <row r="18" spans="1:9" x14ac:dyDescent="0.2">
      <c r="A18" s="289" t="s">
        <v>137</v>
      </c>
      <c r="B18" s="289"/>
      <c r="C18" s="289"/>
      <c r="D18" s="289"/>
      <c r="E18" s="289"/>
      <c r="F18" s="289"/>
      <c r="G18" s="11"/>
      <c r="H18" s="38">
        <v>0</v>
      </c>
      <c r="I18" s="38">
        <v>0</v>
      </c>
    </row>
    <row r="19" spans="1:9" x14ac:dyDescent="0.2">
      <c r="A19" s="289" t="s">
        <v>138</v>
      </c>
      <c r="B19" s="289"/>
      <c r="C19" s="289"/>
      <c r="D19" s="289"/>
      <c r="E19" s="289"/>
      <c r="F19" s="289"/>
      <c r="G19" s="11">
        <v>10</v>
      </c>
      <c r="H19" s="38">
        <v>6483334</v>
      </c>
      <c r="I19" s="38">
        <v>29622409</v>
      </c>
    </row>
    <row r="20" spans="1:9" x14ac:dyDescent="0.2">
      <c r="A20" s="289" t="s">
        <v>139</v>
      </c>
      <c r="B20" s="289"/>
      <c r="C20" s="289"/>
      <c r="D20" s="289"/>
      <c r="E20" s="289"/>
      <c r="F20" s="289"/>
      <c r="G20" s="11">
        <v>11</v>
      </c>
      <c r="H20" s="38">
        <v>12157038</v>
      </c>
      <c r="I20" s="38">
        <v>20650093</v>
      </c>
    </row>
    <row r="21" spans="1:9" ht="23.25" customHeight="1" x14ac:dyDescent="0.2">
      <c r="A21" s="289" t="s">
        <v>140</v>
      </c>
      <c r="B21" s="289"/>
      <c r="C21" s="289"/>
      <c r="D21" s="289"/>
      <c r="E21" s="289"/>
      <c r="F21" s="289"/>
      <c r="G21" s="11">
        <v>12</v>
      </c>
      <c r="H21" s="38">
        <v>-22317471</v>
      </c>
      <c r="I21" s="38">
        <v>-13621761</v>
      </c>
    </row>
    <row r="22" spans="1:9" x14ac:dyDescent="0.2">
      <c r="A22" s="289" t="s">
        <v>141</v>
      </c>
      <c r="B22" s="289"/>
      <c r="C22" s="289"/>
      <c r="D22" s="289"/>
      <c r="E22" s="289"/>
      <c r="F22" s="289"/>
      <c r="G22" s="11">
        <v>13</v>
      </c>
      <c r="H22" s="38">
        <v>-143996</v>
      </c>
      <c r="I22" s="38">
        <v>0</v>
      </c>
    </row>
    <row r="23" spans="1:9" x14ac:dyDescent="0.2">
      <c r="A23" s="289" t="s">
        <v>142</v>
      </c>
      <c r="B23" s="289"/>
      <c r="C23" s="289"/>
      <c r="D23" s="289"/>
      <c r="E23" s="289"/>
      <c r="F23" s="289"/>
      <c r="G23" s="11">
        <v>14</v>
      </c>
      <c r="H23" s="38">
        <v>845600</v>
      </c>
      <c r="I23" s="38">
        <v>-93277166</v>
      </c>
    </row>
    <row r="24" spans="1:9" x14ac:dyDescent="0.2">
      <c r="A24" s="292" t="s">
        <v>143</v>
      </c>
      <c r="B24" s="293"/>
      <c r="C24" s="293"/>
      <c r="D24" s="293"/>
      <c r="E24" s="293"/>
      <c r="F24" s="293"/>
      <c r="G24" s="293"/>
      <c r="H24" s="293"/>
      <c r="I24" s="293"/>
    </row>
    <row r="25" spans="1:9" x14ac:dyDescent="0.2">
      <c r="A25" s="291" t="s">
        <v>144</v>
      </c>
      <c r="B25" s="291"/>
      <c r="C25" s="291"/>
      <c r="D25" s="291"/>
      <c r="E25" s="291"/>
      <c r="F25" s="291"/>
      <c r="G25" s="10">
        <v>15</v>
      </c>
      <c r="H25" s="37">
        <v>858030057</v>
      </c>
      <c r="I25" s="37">
        <v>359111599</v>
      </c>
    </row>
    <row r="26" spans="1:9" x14ac:dyDescent="0.2">
      <c r="A26" s="289" t="s">
        <v>145</v>
      </c>
      <c r="B26" s="289"/>
      <c r="C26" s="289"/>
      <c r="D26" s="289"/>
      <c r="E26" s="289"/>
      <c r="F26" s="289"/>
      <c r="G26" s="11">
        <v>16</v>
      </c>
      <c r="H26" s="38">
        <v>-293381820</v>
      </c>
      <c r="I26" s="38">
        <v>0</v>
      </c>
    </row>
    <row r="27" spans="1:9" x14ac:dyDescent="0.2">
      <c r="A27" s="289" t="s">
        <v>146</v>
      </c>
      <c r="B27" s="289"/>
      <c r="C27" s="289"/>
      <c r="D27" s="289"/>
      <c r="E27" s="289"/>
      <c r="F27" s="289"/>
      <c r="G27" s="11">
        <v>17</v>
      </c>
      <c r="H27" s="38">
        <v>-120158606</v>
      </c>
      <c r="I27" s="38">
        <v>-312375620</v>
      </c>
    </row>
    <row r="28" spans="1:9" ht="25.5" customHeight="1" x14ac:dyDescent="0.2">
      <c r="A28" s="289" t="s">
        <v>147</v>
      </c>
      <c r="B28" s="289"/>
      <c r="C28" s="289"/>
      <c r="D28" s="289"/>
      <c r="E28" s="289"/>
      <c r="F28" s="289"/>
      <c r="G28" s="11">
        <v>18</v>
      </c>
      <c r="H28" s="38">
        <v>-1832889651</v>
      </c>
      <c r="I28" s="38">
        <v>514147757</v>
      </c>
    </row>
    <row r="29" spans="1:9" ht="23.25" customHeight="1" x14ac:dyDescent="0.2">
      <c r="A29" s="289" t="s">
        <v>148</v>
      </c>
      <c r="B29" s="289"/>
      <c r="C29" s="289"/>
      <c r="D29" s="289"/>
      <c r="E29" s="289"/>
      <c r="F29" s="289"/>
      <c r="G29" s="11">
        <v>19</v>
      </c>
      <c r="H29" s="38">
        <v>184730600</v>
      </c>
      <c r="I29" s="38">
        <v>-53030784</v>
      </c>
    </row>
    <row r="30" spans="1:9" ht="27.75" customHeight="1" x14ac:dyDescent="0.2">
      <c r="A30" s="289" t="s">
        <v>149</v>
      </c>
      <c r="B30" s="289"/>
      <c r="C30" s="289"/>
      <c r="D30" s="289"/>
      <c r="E30" s="289"/>
      <c r="F30" s="289"/>
      <c r="G30" s="11">
        <v>20</v>
      </c>
      <c r="H30" s="38">
        <v>-28908892</v>
      </c>
      <c r="I30" s="38">
        <v>0</v>
      </c>
    </row>
    <row r="31" spans="1:9" ht="27.75" customHeight="1" x14ac:dyDescent="0.2">
      <c r="A31" s="289" t="s">
        <v>150</v>
      </c>
      <c r="B31" s="289"/>
      <c r="C31" s="289"/>
      <c r="D31" s="289"/>
      <c r="E31" s="289"/>
      <c r="F31" s="289"/>
      <c r="G31" s="11">
        <v>21</v>
      </c>
      <c r="H31" s="38">
        <v>0</v>
      </c>
      <c r="I31" s="38">
        <v>0</v>
      </c>
    </row>
    <row r="32" spans="1:9" ht="29.25" customHeight="1" x14ac:dyDescent="0.2">
      <c r="A32" s="289" t="s">
        <v>152</v>
      </c>
      <c r="B32" s="289"/>
      <c r="C32" s="289"/>
      <c r="D32" s="289"/>
      <c r="E32" s="289"/>
      <c r="F32" s="289"/>
      <c r="G32" s="11">
        <v>22</v>
      </c>
      <c r="H32" s="38">
        <v>22439</v>
      </c>
      <c r="I32" s="38">
        <v>-2141032</v>
      </c>
    </row>
    <row r="33" spans="1:9" x14ac:dyDescent="0.2">
      <c r="A33" s="289" t="s">
        <v>153</v>
      </c>
      <c r="B33" s="289"/>
      <c r="C33" s="289"/>
      <c r="D33" s="289"/>
      <c r="E33" s="289"/>
      <c r="F33" s="289"/>
      <c r="G33" s="11">
        <v>23</v>
      </c>
      <c r="H33" s="38">
        <v>56689198</v>
      </c>
      <c r="I33" s="38">
        <v>11190547</v>
      </c>
    </row>
    <row r="34" spans="1:9" x14ac:dyDescent="0.2">
      <c r="A34" s="289" t="s">
        <v>154</v>
      </c>
      <c r="B34" s="289"/>
      <c r="C34" s="289"/>
      <c r="D34" s="289"/>
      <c r="E34" s="289"/>
      <c r="F34" s="289"/>
      <c r="G34" s="11">
        <v>24</v>
      </c>
      <c r="H34" s="38">
        <v>-83025500</v>
      </c>
      <c r="I34" s="38">
        <v>124155576</v>
      </c>
    </row>
    <row r="35" spans="1:9" x14ac:dyDescent="0.2">
      <c r="A35" s="289" t="s">
        <v>155</v>
      </c>
      <c r="B35" s="289"/>
      <c r="C35" s="289"/>
      <c r="D35" s="289"/>
      <c r="E35" s="289"/>
      <c r="F35" s="289"/>
      <c r="G35" s="11">
        <v>25</v>
      </c>
      <c r="H35" s="40">
        <v>1083374363</v>
      </c>
      <c r="I35" s="40">
        <v>613229235</v>
      </c>
    </row>
    <row r="36" spans="1:9" x14ac:dyDescent="0.2">
      <c r="A36" s="289" t="s">
        <v>156</v>
      </c>
      <c r="B36" s="289"/>
      <c r="C36" s="289"/>
      <c r="D36" s="289"/>
      <c r="E36" s="289"/>
      <c r="F36" s="289"/>
      <c r="G36" s="11">
        <v>26</v>
      </c>
      <c r="H36" s="40">
        <v>1371027605</v>
      </c>
      <c r="I36" s="40">
        <v>244020710</v>
      </c>
    </row>
    <row r="37" spans="1:9" x14ac:dyDescent="0.2">
      <c r="A37" s="289" t="s">
        <v>157</v>
      </c>
      <c r="B37" s="289"/>
      <c r="C37" s="289"/>
      <c r="D37" s="289"/>
      <c r="E37" s="289"/>
      <c r="F37" s="289"/>
      <c r="G37" s="11">
        <v>27</v>
      </c>
      <c r="H37" s="40">
        <v>-1135754549</v>
      </c>
      <c r="I37" s="40">
        <v>127198586</v>
      </c>
    </row>
    <row r="38" spans="1:9" x14ac:dyDescent="0.2">
      <c r="A38" s="289" t="s">
        <v>158</v>
      </c>
      <c r="B38" s="289"/>
      <c r="C38" s="289"/>
      <c r="D38" s="289"/>
      <c r="E38" s="289"/>
      <c r="F38" s="289"/>
      <c r="G38" s="11">
        <v>28</v>
      </c>
      <c r="H38" s="40">
        <v>0</v>
      </c>
      <c r="I38" s="40">
        <v>6012898</v>
      </c>
    </row>
    <row r="39" spans="1:9" x14ac:dyDescent="0.2">
      <c r="A39" s="289" t="s">
        <v>159</v>
      </c>
      <c r="B39" s="289"/>
      <c r="C39" s="289"/>
      <c r="D39" s="289"/>
      <c r="E39" s="289"/>
      <c r="F39" s="289"/>
      <c r="G39" s="11">
        <v>29</v>
      </c>
      <c r="H39" s="40">
        <v>-466598237</v>
      </c>
      <c r="I39" s="40">
        <v>-16504107</v>
      </c>
    </row>
    <row r="40" spans="1:9" x14ac:dyDescent="0.2">
      <c r="A40" s="289" t="s">
        <v>160</v>
      </c>
      <c r="B40" s="289"/>
      <c r="C40" s="289"/>
      <c r="D40" s="289"/>
      <c r="E40" s="289"/>
      <c r="F40" s="289"/>
      <c r="G40" s="11">
        <v>30</v>
      </c>
      <c r="H40" s="40">
        <v>0</v>
      </c>
      <c r="I40" s="40">
        <v>140692187</v>
      </c>
    </row>
    <row r="41" spans="1:9" x14ac:dyDescent="0.2">
      <c r="A41" s="289" t="s">
        <v>161</v>
      </c>
      <c r="B41" s="289"/>
      <c r="C41" s="289"/>
      <c r="D41" s="289"/>
      <c r="E41" s="289"/>
      <c r="F41" s="289"/>
      <c r="G41" s="11">
        <v>31</v>
      </c>
      <c r="H41" s="40">
        <v>0</v>
      </c>
      <c r="I41" s="40">
        <v>200613</v>
      </c>
    </row>
    <row r="42" spans="1:9" x14ac:dyDescent="0.2">
      <c r="A42" s="289" t="s">
        <v>162</v>
      </c>
      <c r="B42" s="289"/>
      <c r="C42" s="289"/>
      <c r="D42" s="289"/>
      <c r="E42" s="289"/>
      <c r="F42" s="289"/>
      <c r="G42" s="11">
        <v>32</v>
      </c>
      <c r="H42" s="40">
        <v>0</v>
      </c>
      <c r="I42" s="40">
        <v>-16908380</v>
      </c>
    </row>
    <row r="43" spans="1:9" x14ac:dyDescent="0.2">
      <c r="A43" s="289" t="s">
        <v>163</v>
      </c>
      <c r="B43" s="289"/>
      <c r="C43" s="289"/>
      <c r="D43" s="289"/>
      <c r="E43" s="289"/>
      <c r="F43" s="289"/>
      <c r="G43" s="11">
        <v>33</v>
      </c>
      <c r="H43" s="40">
        <v>0</v>
      </c>
      <c r="I43" s="40">
        <v>0</v>
      </c>
    </row>
    <row r="44" spans="1:9" ht="13.5" customHeight="1" x14ac:dyDescent="0.2">
      <c r="A44" s="303" t="s">
        <v>164</v>
      </c>
      <c r="B44" s="303"/>
      <c r="C44" s="303"/>
      <c r="D44" s="303"/>
      <c r="E44" s="303"/>
      <c r="F44" s="303"/>
      <c r="G44" s="13">
        <v>34</v>
      </c>
      <c r="H44" s="41">
        <f>SUM(H25:H43)+SUM(H17:H23)+SUM(H8:H15)</f>
        <v>-327964672</v>
      </c>
      <c r="I44" s="41">
        <f>SUM(I25:I43)+SUM(I17:I23)+SUM(I8:I15)</f>
        <v>1721354867</v>
      </c>
    </row>
    <row r="45" spans="1:9" x14ac:dyDescent="0.2">
      <c r="A45" s="292" t="s">
        <v>18</v>
      </c>
      <c r="B45" s="293"/>
      <c r="C45" s="293"/>
      <c r="D45" s="293"/>
      <c r="E45" s="293"/>
      <c r="F45" s="293"/>
      <c r="G45" s="293"/>
      <c r="H45" s="293"/>
      <c r="I45" s="293"/>
    </row>
    <row r="46" spans="1:9" ht="24.75" customHeight="1" x14ac:dyDescent="0.2">
      <c r="A46" s="291" t="s">
        <v>165</v>
      </c>
      <c r="B46" s="291"/>
      <c r="C46" s="291"/>
      <c r="D46" s="291"/>
      <c r="E46" s="291"/>
      <c r="F46" s="291"/>
      <c r="G46" s="10">
        <v>35</v>
      </c>
      <c r="H46" s="37">
        <v>-19826917</v>
      </c>
      <c r="I46" s="37">
        <v>-13753944</v>
      </c>
    </row>
    <row r="47" spans="1:9" ht="26.25" customHeight="1" x14ac:dyDescent="0.2">
      <c r="A47" s="289" t="s">
        <v>166</v>
      </c>
      <c r="B47" s="289"/>
      <c r="C47" s="289"/>
      <c r="D47" s="289"/>
      <c r="E47" s="289"/>
      <c r="F47" s="289"/>
      <c r="G47" s="11">
        <v>36</v>
      </c>
      <c r="H47" s="38">
        <v>-122750000</v>
      </c>
      <c r="I47" s="38">
        <v>0</v>
      </c>
    </row>
    <row r="48" spans="1:9" ht="24" customHeight="1" x14ac:dyDescent="0.2">
      <c r="A48" s="289" t="s">
        <v>167</v>
      </c>
      <c r="B48" s="289"/>
      <c r="C48" s="289"/>
      <c r="D48" s="289"/>
      <c r="E48" s="289"/>
      <c r="F48" s="289"/>
      <c r="G48" s="11">
        <v>37</v>
      </c>
      <c r="H48" s="38">
        <v>0</v>
      </c>
      <c r="I48" s="38">
        <v>0</v>
      </c>
    </row>
    <row r="49" spans="1:9" x14ac:dyDescent="0.2">
      <c r="A49" s="289" t="s">
        <v>168</v>
      </c>
      <c r="B49" s="289"/>
      <c r="C49" s="289"/>
      <c r="D49" s="289"/>
      <c r="E49" s="289"/>
      <c r="F49" s="289"/>
      <c r="G49" s="11">
        <v>38</v>
      </c>
      <c r="H49" s="38">
        <v>0</v>
      </c>
      <c r="I49" s="38">
        <v>-2141032</v>
      </c>
    </row>
    <row r="50" spans="1:9" x14ac:dyDescent="0.2">
      <c r="A50" s="310" t="s">
        <v>169</v>
      </c>
      <c r="B50" s="310"/>
      <c r="C50" s="310"/>
      <c r="D50" s="310"/>
      <c r="E50" s="310"/>
      <c r="F50" s="310"/>
      <c r="G50" s="14">
        <v>39</v>
      </c>
      <c r="H50" s="40">
        <v>0</v>
      </c>
      <c r="I50" s="40">
        <v>0</v>
      </c>
    </row>
    <row r="51" spans="1:9" x14ac:dyDescent="0.2">
      <c r="A51" s="313" t="s">
        <v>170</v>
      </c>
      <c r="B51" s="313"/>
      <c r="C51" s="313"/>
      <c r="D51" s="313"/>
      <c r="E51" s="313"/>
      <c r="F51" s="314"/>
      <c r="G51" s="15">
        <v>40</v>
      </c>
      <c r="H51" s="41">
        <f>SUM(H46:H50)</f>
        <v>-142576917</v>
      </c>
      <c r="I51" s="41">
        <f>SUM(I46:I50)</f>
        <v>-15894976</v>
      </c>
    </row>
    <row r="52" spans="1:9" x14ac:dyDescent="0.2">
      <c r="A52" s="311" t="s">
        <v>19</v>
      </c>
      <c r="B52" s="312"/>
      <c r="C52" s="312"/>
      <c r="D52" s="312"/>
      <c r="E52" s="312"/>
      <c r="F52" s="312"/>
      <c r="G52" s="312"/>
      <c r="H52" s="312"/>
      <c r="I52" s="312"/>
    </row>
    <row r="53" spans="1:9" ht="23.25" customHeight="1" x14ac:dyDescent="0.2">
      <c r="A53" s="289" t="s">
        <v>171</v>
      </c>
      <c r="B53" s="289"/>
      <c r="C53" s="289"/>
      <c r="D53" s="289"/>
      <c r="E53" s="289"/>
      <c r="F53" s="289"/>
      <c r="G53" s="11">
        <v>41</v>
      </c>
      <c r="H53" s="38">
        <v>90788695</v>
      </c>
      <c r="I53" s="38">
        <v>436832189</v>
      </c>
    </row>
    <row r="54" spans="1:9" x14ac:dyDescent="0.2">
      <c r="A54" s="289" t="s">
        <v>172</v>
      </c>
      <c r="B54" s="289"/>
      <c r="C54" s="289"/>
      <c r="D54" s="289"/>
      <c r="E54" s="289"/>
      <c r="F54" s="289"/>
      <c r="G54" s="11">
        <v>42</v>
      </c>
      <c r="H54" s="38">
        <v>0</v>
      </c>
      <c r="I54" s="38">
        <v>0</v>
      </c>
    </row>
    <row r="55" spans="1:9" x14ac:dyDescent="0.2">
      <c r="A55" s="309" t="s">
        <v>173</v>
      </c>
      <c r="B55" s="309"/>
      <c r="C55" s="309"/>
      <c r="D55" s="309"/>
      <c r="E55" s="309"/>
      <c r="F55" s="309"/>
      <c r="G55" s="11">
        <v>43</v>
      </c>
      <c r="H55" s="38">
        <v>0</v>
      </c>
      <c r="I55" s="38">
        <v>0</v>
      </c>
    </row>
    <row r="56" spans="1:9" x14ac:dyDescent="0.2">
      <c r="A56" s="309" t="s">
        <v>174</v>
      </c>
      <c r="B56" s="309"/>
      <c r="C56" s="309"/>
      <c r="D56" s="309"/>
      <c r="E56" s="309"/>
      <c r="F56" s="309"/>
      <c r="G56" s="11">
        <v>44</v>
      </c>
      <c r="H56" s="38">
        <v>0</v>
      </c>
      <c r="I56" s="38">
        <v>0</v>
      </c>
    </row>
    <row r="57" spans="1:9" x14ac:dyDescent="0.2">
      <c r="A57" s="289" t="s">
        <v>175</v>
      </c>
      <c r="B57" s="289"/>
      <c r="C57" s="289"/>
      <c r="D57" s="289"/>
      <c r="E57" s="289"/>
      <c r="F57" s="289"/>
      <c r="G57" s="11">
        <v>45</v>
      </c>
      <c r="H57" s="38">
        <v>0</v>
      </c>
      <c r="I57" s="38">
        <v>0</v>
      </c>
    </row>
    <row r="58" spans="1:9" x14ac:dyDescent="0.2">
      <c r="A58" s="289" t="s">
        <v>176</v>
      </c>
      <c r="B58" s="289"/>
      <c r="C58" s="289"/>
      <c r="D58" s="289"/>
      <c r="E58" s="289"/>
      <c r="F58" s="289"/>
      <c r="G58" s="11">
        <v>46</v>
      </c>
      <c r="H58" s="38">
        <v>0</v>
      </c>
      <c r="I58" s="38">
        <v>0</v>
      </c>
    </row>
    <row r="59" spans="1:9" x14ac:dyDescent="0.2">
      <c r="A59" s="306" t="s">
        <v>178</v>
      </c>
      <c r="B59" s="307"/>
      <c r="C59" s="307"/>
      <c r="D59" s="307"/>
      <c r="E59" s="307"/>
      <c r="F59" s="307"/>
      <c r="G59" s="13">
        <v>47</v>
      </c>
      <c r="H59" s="42">
        <f>H53+H54+H55+H56+H57+H58</f>
        <v>90788695</v>
      </c>
      <c r="I59" s="42">
        <f>I53+I54+I55+I56+I57+I58</f>
        <v>436832189</v>
      </c>
    </row>
    <row r="60" spans="1:9" ht="25.5" customHeight="1" x14ac:dyDescent="0.2">
      <c r="A60" s="306" t="s">
        <v>177</v>
      </c>
      <c r="B60" s="306"/>
      <c r="C60" s="306"/>
      <c r="D60" s="306"/>
      <c r="E60" s="306"/>
      <c r="F60" s="306"/>
      <c r="G60" s="13">
        <v>48</v>
      </c>
      <c r="H60" s="42">
        <f>H44+H51+H59</f>
        <v>-379752894</v>
      </c>
      <c r="I60" s="42">
        <f>I44+I51+I59</f>
        <v>2142292080</v>
      </c>
    </row>
    <row r="61" spans="1:9" x14ac:dyDescent="0.2">
      <c r="A61" s="308" t="s">
        <v>230</v>
      </c>
      <c r="B61" s="289"/>
      <c r="C61" s="289"/>
      <c r="D61" s="289"/>
      <c r="E61" s="289"/>
      <c r="F61" s="289"/>
      <c r="G61" s="11">
        <v>49</v>
      </c>
      <c r="H61" s="43">
        <v>3128314965</v>
      </c>
      <c r="I61" s="43">
        <v>3037318898</v>
      </c>
    </row>
    <row r="62" spans="1:9" x14ac:dyDescent="0.2">
      <c r="A62" s="289" t="s">
        <v>179</v>
      </c>
      <c r="B62" s="289"/>
      <c r="C62" s="289"/>
      <c r="D62" s="289"/>
      <c r="E62" s="289"/>
      <c r="F62" s="289"/>
      <c r="G62" s="11">
        <v>50</v>
      </c>
      <c r="H62" s="38">
        <v>3895146</v>
      </c>
      <c r="I62" s="38">
        <v>4831938</v>
      </c>
    </row>
    <row r="63" spans="1:9" x14ac:dyDescent="0.2">
      <c r="A63" s="303" t="s">
        <v>231</v>
      </c>
      <c r="B63" s="304"/>
      <c r="C63" s="304"/>
      <c r="D63" s="304"/>
      <c r="E63" s="304"/>
      <c r="F63" s="304"/>
      <c r="G63" s="15">
        <v>51</v>
      </c>
      <c r="H63" s="41">
        <f>H60+H61+H62</f>
        <v>2752457217</v>
      </c>
      <c r="I63" s="41">
        <f>I60+I61+I62</f>
        <v>5184442916</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7"/>
  <sheetViews>
    <sheetView view="pageBreakPreview" topLeftCell="A19" zoomScale="110" zoomScaleNormal="100" workbookViewId="0">
      <selection activeCell="E8" sqref="E8:Q8"/>
    </sheetView>
  </sheetViews>
  <sheetFormatPr defaultRowHeight="12.75" x14ac:dyDescent="0.2"/>
  <cols>
    <col min="1" max="2" width="9.140625" style="16"/>
    <col min="3" max="3" width="20.85546875" style="16" customWidth="1"/>
    <col min="4" max="4" width="9.140625" style="16"/>
    <col min="5" max="5" width="9.140625" style="45" customWidth="1"/>
    <col min="6" max="6" width="10.140625" style="45" customWidth="1"/>
    <col min="7" max="7" width="9.140625" style="45" customWidth="1"/>
    <col min="8" max="9" width="9.85546875" style="45" customWidth="1"/>
    <col min="10" max="18" width="9.140625" style="45"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317" t="s">
        <v>9</v>
      </c>
      <c r="B1" s="318"/>
      <c r="C1" s="318"/>
      <c r="D1" s="318"/>
      <c r="E1" s="318"/>
      <c r="F1" s="318"/>
      <c r="G1" s="318"/>
      <c r="H1" s="318"/>
      <c r="I1" s="318"/>
      <c r="J1" s="44"/>
      <c r="K1" s="44"/>
      <c r="L1" s="44"/>
      <c r="M1" s="44"/>
      <c r="N1" s="44"/>
      <c r="O1" s="44"/>
    </row>
    <row r="2" spans="1:27" ht="15.75" x14ac:dyDescent="0.2">
      <c r="A2" s="17"/>
      <c r="B2" s="18"/>
      <c r="C2" s="319" t="s">
        <v>375</v>
      </c>
      <c r="D2" s="319"/>
      <c r="E2" s="46" t="s">
        <v>0</v>
      </c>
      <c r="F2" s="55">
        <v>43921</v>
      </c>
      <c r="G2" s="47"/>
      <c r="H2" s="47"/>
      <c r="I2" s="47"/>
      <c r="J2" s="48"/>
      <c r="K2" s="48"/>
      <c r="L2" s="48"/>
      <c r="M2" s="48"/>
      <c r="N2" s="48"/>
      <c r="O2" s="48"/>
      <c r="R2" s="49" t="s">
        <v>12</v>
      </c>
      <c r="AA2" s="19"/>
    </row>
    <row r="3" spans="1:27" ht="13.5" customHeight="1" x14ac:dyDescent="0.2">
      <c r="A3" s="320" t="s">
        <v>10</v>
      </c>
      <c r="B3" s="325"/>
      <c r="C3" s="325"/>
      <c r="D3" s="320" t="s">
        <v>3</v>
      </c>
      <c r="E3" s="324" t="s">
        <v>11</v>
      </c>
      <c r="F3" s="283"/>
      <c r="G3" s="283"/>
      <c r="H3" s="283"/>
      <c r="I3" s="283"/>
      <c r="J3" s="283"/>
      <c r="K3" s="283"/>
      <c r="L3" s="283"/>
      <c r="M3" s="283"/>
      <c r="N3" s="283"/>
      <c r="O3" s="283"/>
      <c r="P3" s="324" t="s">
        <v>20</v>
      </c>
      <c r="Q3" s="283"/>
      <c r="R3" s="324" t="s">
        <v>192</v>
      </c>
    </row>
    <row r="4" spans="1:27" ht="56.25" x14ac:dyDescent="0.2">
      <c r="A4" s="325"/>
      <c r="B4" s="325"/>
      <c r="C4" s="325"/>
      <c r="D4" s="321"/>
      <c r="E4" s="50" t="s">
        <v>16</v>
      </c>
      <c r="F4" s="50" t="s">
        <v>181</v>
      </c>
      <c r="G4" s="50" t="s">
        <v>182</v>
      </c>
      <c r="H4" s="50" t="s">
        <v>183</v>
      </c>
      <c r="I4" s="50" t="s">
        <v>184</v>
      </c>
      <c r="J4" s="51" t="s">
        <v>185</v>
      </c>
      <c r="K4" s="51" t="s">
        <v>186</v>
      </c>
      <c r="L4" s="51" t="s">
        <v>187</v>
      </c>
      <c r="M4" s="51" t="s">
        <v>188</v>
      </c>
      <c r="N4" s="51" t="s">
        <v>189</v>
      </c>
      <c r="O4" s="51" t="s">
        <v>190</v>
      </c>
      <c r="P4" s="50" t="s">
        <v>184</v>
      </c>
      <c r="Q4" s="50" t="s">
        <v>191</v>
      </c>
      <c r="R4" s="324"/>
    </row>
    <row r="5" spans="1:27" x14ac:dyDescent="0.2">
      <c r="A5" s="326">
        <v>1</v>
      </c>
      <c r="B5" s="326"/>
      <c r="C5" s="326"/>
      <c r="D5" s="20">
        <v>2</v>
      </c>
      <c r="E5" s="50" t="s">
        <v>7</v>
      </c>
      <c r="F5" s="52" t="s">
        <v>8</v>
      </c>
      <c r="G5" s="50" t="s">
        <v>213</v>
      </c>
      <c r="H5" s="52" t="s">
        <v>214</v>
      </c>
      <c r="I5" s="50" t="s">
        <v>215</v>
      </c>
      <c r="J5" s="52" t="s">
        <v>216</v>
      </c>
      <c r="K5" s="52" t="s">
        <v>217</v>
      </c>
      <c r="L5" s="52" t="s">
        <v>13</v>
      </c>
      <c r="M5" s="52" t="s">
        <v>218</v>
      </c>
      <c r="N5" s="52" t="s">
        <v>219</v>
      </c>
      <c r="O5" s="52" t="s">
        <v>220</v>
      </c>
      <c r="P5" s="50" t="s">
        <v>221</v>
      </c>
      <c r="Q5" s="50" t="s">
        <v>222</v>
      </c>
      <c r="R5" s="52" t="s">
        <v>223</v>
      </c>
    </row>
    <row r="6" spans="1:27" ht="12.75" customHeight="1" x14ac:dyDescent="0.2">
      <c r="A6" s="315" t="s">
        <v>193</v>
      </c>
      <c r="B6" s="316"/>
      <c r="C6" s="316"/>
      <c r="D6" s="5">
        <v>1</v>
      </c>
      <c r="E6" s="53">
        <v>1214775000</v>
      </c>
      <c r="F6" s="53">
        <v>0</v>
      </c>
      <c r="G6" s="53">
        <v>0</v>
      </c>
      <c r="H6" s="53">
        <v>0</v>
      </c>
      <c r="I6" s="53">
        <v>319404893</v>
      </c>
      <c r="J6" s="53">
        <v>156511227</v>
      </c>
      <c r="K6" s="53">
        <v>0</v>
      </c>
      <c r="L6" s="53">
        <v>539561769</v>
      </c>
      <c r="M6" s="53">
        <v>-477000</v>
      </c>
      <c r="N6" s="53">
        <v>146916006</v>
      </c>
      <c r="O6" s="53">
        <v>0</v>
      </c>
      <c r="P6" s="53">
        <v>0</v>
      </c>
      <c r="Q6" s="53">
        <v>0</v>
      </c>
      <c r="R6" s="54">
        <f>SUM(E6:Q6)</f>
        <v>2376691895</v>
      </c>
    </row>
    <row r="7" spans="1:27" ht="30" customHeight="1" x14ac:dyDescent="0.2">
      <c r="A7" s="322" t="s">
        <v>194</v>
      </c>
      <c r="B7" s="323"/>
      <c r="C7" s="323"/>
      <c r="D7" s="5">
        <v>2</v>
      </c>
      <c r="E7" s="53">
        <v>0</v>
      </c>
      <c r="F7" s="53">
        <v>0</v>
      </c>
      <c r="G7" s="53">
        <v>0</v>
      </c>
      <c r="H7" s="53">
        <v>0</v>
      </c>
      <c r="I7" s="53">
        <v>0</v>
      </c>
      <c r="J7" s="53">
        <v>0</v>
      </c>
      <c r="K7" s="53">
        <v>0</v>
      </c>
      <c r="L7" s="53">
        <v>0</v>
      </c>
      <c r="M7" s="53">
        <v>0</v>
      </c>
      <c r="N7" s="53">
        <v>0</v>
      </c>
      <c r="O7" s="53">
        <v>0</v>
      </c>
      <c r="P7" s="53">
        <v>0</v>
      </c>
      <c r="Q7" s="53">
        <v>0</v>
      </c>
      <c r="R7" s="54">
        <f t="shared" ref="R7:R26" si="0">SUM(E7:Q7)</f>
        <v>0</v>
      </c>
    </row>
    <row r="8" spans="1:27" ht="27" customHeight="1" x14ac:dyDescent="0.2">
      <c r="A8" s="315" t="s">
        <v>195</v>
      </c>
      <c r="B8" s="316"/>
      <c r="C8" s="316"/>
      <c r="D8" s="5">
        <v>3</v>
      </c>
      <c r="E8" s="53">
        <v>0</v>
      </c>
      <c r="F8" s="53">
        <v>0</v>
      </c>
      <c r="G8" s="53">
        <v>0</v>
      </c>
      <c r="H8" s="53">
        <v>0</v>
      </c>
      <c r="I8" s="53">
        <v>0</v>
      </c>
      <c r="J8" s="53">
        <v>0</v>
      </c>
      <c r="K8" s="53">
        <v>0</v>
      </c>
      <c r="L8" s="53">
        <v>0</v>
      </c>
      <c r="M8" s="53">
        <v>0</v>
      </c>
      <c r="N8" s="53">
        <v>0</v>
      </c>
      <c r="O8" s="53">
        <v>0</v>
      </c>
      <c r="P8" s="53">
        <v>0</v>
      </c>
      <c r="Q8" s="53">
        <v>0</v>
      </c>
      <c r="R8" s="54">
        <f>SUM(E8:Q8)</f>
        <v>0</v>
      </c>
    </row>
    <row r="9" spans="1:27" ht="18" customHeight="1" x14ac:dyDescent="0.2">
      <c r="A9" s="322" t="s">
        <v>196</v>
      </c>
      <c r="B9" s="323"/>
      <c r="C9" s="323"/>
      <c r="D9" s="5">
        <v>4</v>
      </c>
      <c r="E9" s="54">
        <f>E6+E7+E8</f>
        <v>1214775000</v>
      </c>
      <c r="F9" s="54">
        <f t="shared" ref="F9:Q9" si="1">F6+F7+F8</f>
        <v>0</v>
      </c>
      <c r="G9" s="54">
        <f t="shared" si="1"/>
        <v>0</v>
      </c>
      <c r="H9" s="54">
        <f t="shared" si="1"/>
        <v>0</v>
      </c>
      <c r="I9" s="54">
        <f t="shared" si="1"/>
        <v>319404893</v>
      </c>
      <c r="J9" s="54">
        <f t="shared" si="1"/>
        <v>156511227</v>
      </c>
      <c r="K9" s="54">
        <f t="shared" si="1"/>
        <v>0</v>
      </c>
      <c r="L9" s="54">
        <f t="shared" si="1"/>
        <v>539561769</v>
      </c>
      <c r="M9" s="54">
        <f t="shared" si="1"/>
        <v>-477000</v>
      </c>
      <c r="N9" s="54">
        <f t="shared" si="1"/>
        <v>146916006</v>
      </c>
      <c r="O9" s="54">
        <f t="shared" si="1"/>
        <v>0</v>
      </c>
      <c r="P9" s="54">
        <f t="shared" si="1"/>
        <v>0</v>
      </c>
      <c r="Q9" s="54">
        <f t="shared" si="1"/>
        <v>0</v>
      </c>
      <c r="R9" s="54">
        <f t="shared" si="0"/>
        <v>2376691895</v>
      </c>
    </row>
    <row r="10" spans="1:27" ht="33" customHeight="1" x14ac:dyDescent="0.2">
      <c r="A10" s="322" t="s">
        <v>197</v>
      </c>
      <c r="B10" s="323"/>
      <c r="C10" s="323"/>
      <c r="D10" s="5">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
      <c r="A11" s="322" t="s">
        <v>198</v>
      </c>
      <c r="B11" s="323"/>
      <c r="C11" s="323"/>
      <c r="D11" s="5">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
      <c r="A12" s="322" t="s">
        <v>199</v>
      </c>
      <c r="B12" s="323"/>
      <c r="C12" s="323"/>
      <c r="D12" s="5">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
      <c r="A13" s="315" t="s">
        <v>200</v>
      </c>
      <c r="B13" s="316"/>
      <c r="C13" s="316"/>
      <c r="D13" s="5">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
      <c r="A14" s="322" t="s">
        <v>201</v>
      </c>
      <c r="B14" s="323"/>
      <c r="C14" s="323"/>
      <c r="D14" s="5">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
      <c r="A15" s="315" t="s">
        <v>202</v>
      </c>
      <c r="B15" s="316"/>
      <c r="C15" s="316"/>
      <c r="D15" s="5">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
      <c r="A16" s="322" t="s">
        <v>203</v>
      </c>
      <c r="B16" s="323"/>
      <c r="C16" s="323"/>
      <c r="D16" s="5">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
      <c r="A17" s="322" t="s">
        <v>21</v>
      </c>
      <c r="B17" s="323"/>
      <c r="C17" s="323"/>
      <c r="D17" s="5">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x14ac:dyDescent="0.2">
      <c r="A18" s="322" t="s">
        <v>204</v>
      </c>
      <c r="B18" s="323"/>
      <c r="C18" s="323"/>
      <c r="D18" s="5">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
      <c r="A19" s="322" t="s">
        <v>205</v>
      </c>
      <c r="B19" s="323"/>
      <c r="C19" s="323"/>
      <c r="D19" s="5">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
      <c r="A20" s="322" t="s">
        <v>206</v>
      </c>
      <c r="B20" s="323"/>
      <c r="C20" s="323"/>
      <c r="D20" s="5">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
      <c r="A21" s="315" t="s">
        <v>207</v>
      </c>
      <c r="B21" s="316"/>
      <c r="C21" s="316"/>
      <c r="D21" s="5">
        <v>16</v>
      </c>
      <c r="E21" s="53">
        <v>0</v>
      </c>
      <c r="F21" s="53">
        <v>0</v>
      </c>
      <c r="G21" s="53">
        <v>0</v>
      </c>
      <c r="H21" s="53">
        <v>0</v>
      </c>
      <c r="I21" s="53">
        <v>0</v>
      </c>
      <c r="J21" s="53">
        <v>0</v>
      </c>
      <c r="K21" s="53">
        <v>0</v>
      </c>
      <c r="L21" s="53">
        <v>0</v>
      </c>
      <c r="M21" s="53">
        <v>0</v>
      </c>
      <c r="N21" s="53">
        <v>0</v>
      </c>
      <c r="O21" s="53">
        <v>0</v>
      </c>
      <c r="P21" s="53">
        <v>0</v>
      </c>
      <c r="Q21" s="53">
        <v>0</v>
      </c>
      <c r="R21" s="54">
        <f t="shared" si="0"/>
        <v>0</v>
      </c>
    </row>
    <row r="22" spans="1:18" ht="20.25" customHeight="1" x14ac:dyDescent="0.2">
      <c r="A22" s="315" t="s">
        <v>209</v>
      </c>
      <c r="B22" s="316"/>
      <c r="C22" s="316"/>
      <c r="D22" s="5">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
      <c r="A23" s="315" t="s">
        <v>210</v>
      </c>
      <c r="B23" s="316"/>
      <c r="C23" s="316"/>
      <c r="D23" s="5">
        <v>18</v>
      </c>
      <c r="E23" s="53">
        <v>0</v>
      </c>
      <c r="F23" s="53">
        <v>0</v>
      </c>
      <c r="G23" s="53">
        <v>0</v>
      </c>
      <c r="H23" s="53">
        <v>0</v>
      </c>
      <c r="I23" s="53">
        <v>-103225083</v>
      </c>
      <c r="J23" s="53">
        <v>146978829</v>
      </c>
      <c r="K23" s="53">
        <v>0</v>
      </c>
      <c r="L23" s="53">
        <v>0</v>
      </c>
      <c r="M23" s="53">
        <v>0</v>
      </c>
      <c r="N23" s="53">
        <v>-146916006</v>
      </c>
      <c r="O23" s="53">
        <v>0</v>
      </c>
      <c r="P23" s="53">
        <v>0</v>
      </c>
      <c r="Q23" s="53">
        <v>0</v>
      </c>
      <c r="R23" s="54">
        <f t="shared" si="0"/>
        <v>-103162260</v>
      </c>
    </row>
    <row r="24" spans="1:18" ht="20.25" customHeight="1" x14ac:dyDescent="0.2">
      <c r="A24" s="315" t="s">
        <v>211</v>
      </c>
      <c r="B24" s="316"/>
      <c r="C24" s="316"/>
      <c r="D24" s="5">
        <v>19</v>
      </c>
      <c r="E24" s="53">
        <v>0</v>
      </c>
      <c r="F24" s="53">
        <v>0</v>
      </c>
      <c r="G24" s="53">
        <v>0</v>
      </c>
      <c r="H24" s="53">
        <v>0</v>
      </c>
      <c r="I24" s="53">
        <v>0</v>
      </c>
      <c r="J24" s="53">
        <v>0</v>
      </c>
      <c r="K24" s="53">
        <v>0</v>
      </c>
      <c r="L24" s="53">
        <v>0</v>
      </c>
      <c r="M24" s="53">
        <v>0</v>
      </c>
      <c r="N24" s="53">
        <v>35920282</v>
      </c>
      <c r="O24" s="53">
        <v>0</v>
      </c>
      <c r="P24" s="53">
        <v>0</v>
      </c>
      <c r="Q24" s="53">
        <v>0</v>
      </c>
      <c r="R24" s="54">
        <f t="shared" si="0"/>
        <v>35920282</v>
      </c>
    </row>
    <row r="25" spans="1:18" ht="20.25" customHeight="1" x14ac:dyDescent="0.2">
      <c r="A25" s="315" t="s">
        <v>208</v>
      </c>
      <c r="B25" s="316"/>
      <c r="C25" s="316"/>
      <c r="D25" s="5">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
      <c r="A26" s="315" t="s">
        <v>212</v>
      </c>
      <c r="B26" s="316"/>
      <c r="C26" s="316"/>
      <c r="D26" s="5">
        <v>21</v>
      </c>
      <c r="E26" s="54">
        <f>SUM(E9:E25)</f>
        <v>1214775000</v>
      </c>
      <c r="F26" s="54">
        <f t="shared" ref="F26:Q26" si="2">SUM(F9:F25)</f>
        <v>0</v>
      </c>
      <c r="G26" s="54">
        <f t="shared" si="2"/>
        <v>0</v>
      </c>
      <c r="H26" s="54">
        <f t="shared" si="2"/>
        <v>0</v>
      </c>
      <c r="I26" s="54">
        <f t="shared" si="2"/>
        <v>216179810</v>
      </c>
      <c r="J26" s="54">
        <f t="shared" si="2"/>
        <v>303490056</v>
      </c>
      <c r="K26" s="54">
        <f t="shared" si="2"/>
        <v>0</v>
      </c>
      <c r="L26" s="54">
        <f t="shared" si="2"/>
        <v>539561769</v>
      </c>
      <c r="M26" s="54">
        <f t="shared" si="2"/>
        <v>-477000</v>
      </c>
      <c r="N26" s="54">
        <f t="shared" si="2"/>
        <v>35920282</v>
      </c>
      <c r="O26" s="54">
        <f t="shared" si="2"/>
        <v>0</v>
      </c>
      <c r="P26" s="54">
        <f t="shared" si="2"/>
        <v>0</v>
      </c>
      <c r="Q26" s="54">
        <f t="shared" si="2"/>
        <v>0</v>
      </c>
      <c r="R26" s="54">
        <f t="shared" si="0"/>
        <v>2309449917</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1"/>
  <sheetViews>
    <sheetView showGridLines="0" topLeftCell="A127" workbookViewId="0">
      <selection activeCell="D166" sqref="D166"/>
    </sheetView>
  </sheetViews>
  <sheetFormatPr defaultColWidth="9.140625" defaultRowHeight="12" x14ac:dyDescent="0.2"/>
  <cols>
    <col min="1" max="1" width="35.5703125" style="109" customWidth="1"/>
    <col min="2" max="2" width="21.42578125" style="117" customWidth="1"/>
    <col min="3" max="3" width="21.28515625" style="117" customWidth="1"/>
    <col min="4" max="4" width="26" style="118" customWidth="1"/>
    <col min="5" max="5" width="20" style="118" customWidth="1"/>
    <col min="6" max="6" width="14.5703125" style="119" customWidth="1"/>
    <col min="7" max="8" width="21.28515625" style="104" customWidth="1"/>
    <col min="9" max="10" width="11.140625" style="119" bestFit="1" customWidth="1"/>
    <col min="11" max="11" width="8.5703125" style="104" customWidth="1"/>
    <col min="12" max="12" width="21.28515625" style="104" customWidth="1"/>
    <col min="13" max="13" width="13.5703125" style="119" bestFit="1" customWidth="1"/>
    <col min="14" max="14" width="11.140625" style="119" bestFit="1" customWidth="1"/>
    <col min="15" max="15" width="10.85546875" style="119" bestFit="1" customWidth="1"/>
    <col min="16" max="16" width="11" style="119" bestFit="1" customWidth="1"/>
    <col min="17" max="25" width="12.85546875" style="119" customWidth="1"/>
    <col min="26" max="16384" width="9.140625" style="119"/>
  </cols>
  <sheetData>
    <row r="1" spans="1:20" ht="12.75" customHeight="1" x14ac:dyDescent="0.2">
      <c r="A1" s="103"/>
      <c r="G1" s="119"/>
      <c r="H1" s="119"/>
      <c r="K1" s="119"/>
      <c r="M1" s="104"/>
      <c r="N1" s="104"/>
      <c r="O1" s="104"/>
      <c r="P1" s="104"/>
      <c r="Q1" s="104"/>
      <c r="S1" s="104"/>
      <c r="T1" s="104"/>
    </row>
    <row r="2" spans="1:20" x14ac:dyDescent="0.2">
      <c r="A2" s="103"/>
      <c r="G2" s="119"/>
      <c r="H2" s="119"/>
      <c r="K2" s="119"/>
      <c r="M2" s="104"/>
      <c r="N2" s="104"/>
      <c r="O2" s="104"/>
      <c r="P2" s="104"/>
      <c r="Q2" s="104"/>
      <c r="S2" s="104"/>
      <c r="T2" s="104"/>
    </row>
    <row r="3" spans="1:20" x14ac:dyDescent="0.2">
      <c r="A3" s="103"/>
      <c r="G3" s="119"/>
      <c r="H3" s="119"/>
      <c r="K3" s="119"/>
      <c r="M3" s="104"/>
      <c r="N3" s="104"/>
      <c r="O3" s="104"/>
      <c r="P3" s="104"/>
      <c r="Q3" s="104"/>
      <c r="S3" s="104"/>
      <c r="T3" s="104"/>
    </row>
    <row r="4" spans="1:20" x14ac:dyDescent="0.2">
      <c r="A4" s="103"/>
      <c r="G4" s="119"/>
      <c r="H4" s="119"/>
      <c r="K4" s="119"/>
      <c r="M4" s="104"/>
      <c r="N4" s="104"/>
      <c r="O4" s="104"/>
      <c r="P4" s="104"/>
      <c r="Q4" s="104"/>
      <c r="S4" s="104"/>
      <c r="T4" s="104"/>
    </row>
    <row r="5" spans="1:20" x14ac:dyDescent="0.2">
      <c r="A5" s="106" t="s">
        <v>296</v>
      </c>
      <c r="B5" s="120"/>
      <c r="C5" s="120"/>
      <c r="D5" s="121"/>
      <c r="E5" s="121"/>
      <c r="G5" s="119"/>
      <c r="H5" s="119"/>
      <c r="K5" s="119"/>
      <c r="L5" s="154"/>
      <c r="M5" s="154"/>
      <c r="N5" s="154"/>
      <c r="O5" s="154"/>
      <c r="P5" s="154"/>
      <c r="Q5" s="154"/>
      <c r="S5" s="154"/>
      <c r="T5" s="154"/>
    </row>
    <row r="6" spans="1:20" x14ac:dyDescent="0.2">
      <c r="A6" s="103"/>
      <c r="G6" s="119"/>
      <c r="H6" s="119"/>
      <c r="K6" s="119"/>
      <c r="L6" s="119"/>
    </row>
    <row r="7" spans="1:20" x14ac:dyDescent="0.2">
      <c r="A7" s="107" t="s">
        <v>297</v>
      </c>
      <c r="B7" s="155"/>
      <c r="C7" s="110"/>
      <c r="D7" s="155"/>
      <c r="E7" s="108"/>
      <c r="G7" s="119"/>
      <c r="H7" s="119"/>
      <c r="K7" s="119"/>
      <c r="L7" s="119"/>
    </row>
    <row r="8" spans="1:20" x14ac:dyDescent="0.2">
      <c r="A8" s="112" t="s">
        <v>299</v>
      </c>
      <c r="B8" s="327" t="s">
        <v>376</v>
      </c>
      <c r="C8" s="327"/>
      <c r="D8" s="328" t="s">
        <v>377</v>
      </c>
      <c r="E8" s="328"/>
      <c r="G8" s="119"/>
      <c r="H8" s="119"/>
      <c r="K8" s="119"/>
      <c r="L8" s="119"/>
    </row>
    <row r="9" spans="1:20" x14ac:dyDescent="0.2">
      <c r="A9" s="112"/>
      <c r="B9" s="113" t="s">
        <v>300</v>
      </c>
      <c r="C9" s="113" t="s">
        <v>226</v>
      </c>
      <c r="D9" s="114" t="s">
        <v>300</v>
      </c>
      <c r="E9" s="113" t="s">
        <v>226</v>
      </c>
      <c r="G9" s="119"/>
      <c r="H9" s="119"/>
      <c r="K9" s="119"/>
      <c r="L9" s="119"/>
    </row>
    <row r="10" spans="1:20" x14ac:dyDescent="0.2">
      <c r="A10" s="115" t="s">
        <v>314</v>
      </c>
      <c r="B10" s="156">
        <v>32230564.879999999</v>
      </c>
      <c r="C10" s="156">
        <v>32230564.879999999</v>
      </c>
      <c r="D10" s="157">
        <v>22027279.019999992</v>
      </c>
      <c r="E10" s="157">
        <v>22027279.019999992</v>
      </c>
      <c r="G10" s="119"/>
      <c r="H10" s="119"/>
      <c r="K10" s="119"/>
      <c r="L10" s="119"/>
    </row>
    <row r="11" spans="1:20" x14ac:dyDescent="0.2">
      <c r="A11" s="115" t="s">
        <v>315</v>
      </c>
      <c r="B11" s="156">
        <v>119811422.12999997</v>
      </c>
      <c r="C11" s="156">
        <v>119811422.12999997</v>
      </c>
      <c r="D11" s="157">
        <v>127938310.81999995</v>
      </c>
      <c r="E11" s="157">
        <v>127938310.81999995</v>
      </c>
      <c r="G11" s="119"/>
      <c r="H11" s="119"/>
      <c r="K11" s="119"/>
      <c r="L11" s="119"/>
    </row>
    <row r="12" spans="1:20" x14ac:dyDescent="0.2">
      <c r="A12" s="115" t="s">
        <v>316</v>
      </c>
      <c r="B12" s="156">
        <v>414334.64</v>
      </c>
      <c r="C12" s="156">
        <v>414334.64</v>
      </c>
      <c r="D12" s="157">
        <v>249013.69999999995</v>
      </c>
      <c r="E12" s="157">
        <v>249013.69999999995</v>
      </c>
      <c r="G12" s="119"/>
      <c r="H12" s="119"/>
      <c r="K12" s="119"/>
      <c r="L12" s="119"/>
    </row>
    <row r="13" spans="1:20" x14ac:dyDescent="0.2">
      <c r="A13" s="115" t="s">
        <v>317</v>
      </c>
      <c r="B13" s="156">
        <v>496.67</v>
      </c>
      <c r="C13" s="156">
        <v>496.67</v>
      </c>
      <c r="D13" s="157">
        <v>1409</v>
      </c>
      <c r="E13" s="157">
        <v>1409</v>
      </c>
      <c r="G13" s="119"/>
      <c r="H13" s="119"/>
      <c r="K13" s="119"/>
      <c r="L13" s="119"/>
    </row>
    <row r="14" spans="1:20" x14ac:dyDescent="0.2">
      <c r="A14" s="115" t="s">
        <v>318</v>
      </c>
      <c r="B14" s="156">
        <v>0</v>
      </c>
      <c r="C14" s="156">
        <v>0</v>
      </c>
      <c r="D14" s="157">
        <v>0</v>
      </c>
      <c r="E14" s="157">
        <v>0</v>
      </c>
      <c r="G14" s="119"/>
      <c r="H14" s="119"/>
      <c r="K14" s="119"/>
      <c r="L14" s="119"/>
    </row>
    <row r="15" spans="1:20" s="122" customFormat="1" x14ac:dyDescent="0.2">
      <c r="A15" s="116" t="s">
        <v>301</v>
      </c>
      <c r="B15" s="158">
        <v>152456818.31999993</v>
      </c>
      <c r="C15" s="158">
        <v>152456818.31999993</v>
      </c>
      <c r="D15" s="158">
        <v>150216012.53999993</v>
      </c>
      <c r="E15" s="158">
        <v>150216012.53999993</v>
      </c>
    </row>
    <row r="16" spans="1:20" s="123" customFormat="1" x14ac:dyDescent="0.2">
      <c r="A16" s="159"/>
      <c r="B16" s="160"/>
      <c r="C16" s="160"/>
      <c r="D16" s="160"/>
      <c r="E16" s="160"/>
    </row>
    <row r="17" spans="1:12" s="123" customFormat="1" x14ac:dyDescent="0.2">
      <c r="A17" s="124"/>
      <c r="B17" s="161"/>
      <c r="C17" s="161"/>
      <c r="D17" s="161"/>
      <c r="E17" s="161"/>
    </row>
    <row r="18" spans="1:12" x14ac:dyDescent="0.2">
      <c r="B18" s="120"/>
      <c r="C18" s="120"/>
      <c r="D18" s="120"/>
      <c r="E18" s="120"/>
      <c r="G18" s="119"/>
      <c r="H18" s="119"/>
      <c r="K18" s="119"/>
      <c r="L18" s="119"/>
    </row>
    <row r="19" spans="1:12" x14ac:dyDescent="0.2">
      <c r="A19" s="107" t="s">
        <v>302</v>
      </c>
      <c r="D19" s="117"/>
      <c r="E19" s="110" t="s">
        <v>298</v>
      </c>
      <c r="G19" s="119"/>
      <c r="H19" s="119"/>
      <c r="K19" s="119"/>
      <c r="L19" s="119"/>
    </row>
    <row r="20" spans="1:12" x14ac:dyDescent="0.2">
      <c r="A20" s="112" t="s">
        <v>303</v>
      </c>
      <c r="B20" s="327" t="s">
        <v>376</v>
      </c>
      <c r="C20" s="327"/>
      <c r="D20" s="328" t="s">
        <v>377</v>
      </c>
      <c r="E20" s="328"/>
      <c r="G20" s="119"/>
      <c r="H20" s="119"/>
      <c r="K20" s="119"/>
      <c r="L20" s="119"/>
    </row>
    <row r="21" spans="1:12" x14ac:dyDescent="0.2">
      <c r="A21" s="112"/>
      <c r="B21" s="113" t="s">
        <v>300</v>
      </c>
      <c r="C21" s="113" t="s">
        <v>226</v>
      </c>
      <c r="D21" s="114" t="s">
        <v>300</v>
      </c>
      <c r="E21" s="113" t="s">
        <v>226</v>
      </c>
      <c r="G21" s="119"/>
      <c r="H21" s="119"/>
      <c r="K21" s="119"/>
      <c r="L21" s="119"/>
    </row>
    <row r="22" spans="1:12" x14ac:dyDescent="0.2">
      <c r="A22" s="115" t="s">
        <v>314</v>
      </c>
      <c r="B22" s="156">
        <v>0</v>
      </c>
      <c r="C22" s="156">
        <v>0</v>
      </c>
      <c r="D22" s="157">
        <v>0</v>
      </c>
      <c r="E22" s="157">
        <v>0</v>
      </c>
      <c r="G22" s="119"/>
      <c r="H22" s="119"/>
      <c r="K22" s="119"/>
      <c r="L22" s="119"/>
    </row>
    <row r="23" spans="1:12" x14ac:dyDescent="0.2">
      <c r="A23" s="115" t="s">
        <v>315</v>
      </c>
      <c r="B23" s="156">
        <v>923399.54</v>
      </c>
      <c r="C23" s="156">
        <v>923399.54</v>
      </c>
      <c r="D23" s="157">
        <v>531838.05999999982</v>
      </c>
      <c r="E23" s="157">
        <v>531838.05999999982</v>
      </c>
      <c r="G23" s="119"/>
      <c r="H23" s="119"/>
      <c r="K23" s="119"/>
      <c r="L23" s="119"/>
    </row>
    <row r="24" spans="1:12" x14ac:dyDescent="0.2">
      <c r="A24" s="115" t="s">
        <v>316</v>
      </c>
      <c r="B24" s="156">
        <v>0</v>
      </c>
      <c r="C24" s="156">
        <v>0</v>
      </c>
      <c r="D24" s="157">
        <v>0</v>
      </c>
      <c r="E24" s="157">
        <v>0</v>
      </c>
      <c r="G24" s="119"/>
      <c r="H24" s="119"/>
      <c r="K24" s="119"/>
      <c r="L24" s="119"/>
    </row>
    <row r="25" spans="1:12" x14ac:dyDescent="0.2">
      <c r="A25" s="115" t="s">
        <v>317</v>
      </c>
      <c r="B25" s="156">
        <v>18159918.399999864</v>
      </c>
      <c r="C25" s="156">
        <v>18159918.399999864</v>
      </c>
      <c r="D25" s="157">
        <v>12933459.569999786</v>
      </c>
      <c r="E25" s="157">
        <v>12933459.569999786</v>
      </c>
      <c r="G25" s="119"/>
      <c r="H25" s="119"/>
      <c r="K25" s="119"/>
      <c r="L25" s="119"/>
    </row>
    <row r="26" spans="1:12" x14ac:dyDescent="0.2">
      <c r="A26" s="115" t="s">
        <v>318</v>
      </c>
      <c r="B26" s="156">
        <v>499415.78</v>
      </c>
      <c r="C26" s="156">
        <v>499415.78</v>
      </c>
      <c r="D26" s="157">
        <v>452947.43999999994</v>
      </c>
      <c r="E26" s="157">
        <v>452947.43999999994</v>
      </c>
      <c r="G26" s="119"/>
      <c r="H26" s="119"/>
      <c r="K26" s="119"/>
      <c r="L26" s="119"/>
    </row>
    <row r="27" spans="1:12" s="122" customFormat="1" x14ac:dyDescent="0.2">
      <c r="A27" s="116" t="s">
        <v>301</v>
      </c>
      <c r="B27" s="125">
        <v>19582733.719999865</v>
      </c>
      <c r="C27" s="126">
        <v>19582733.719999865</v>
      </c>
      <c r="D27" s="125">
        <v>13918245.069999786</v>
      </c>
      <c r="E27" s="125">
        <v>13918245.069999786</v>
      </c>
    </row>
    <row r="28" spans="1:12" x14ac:dyDescent="0.2">
      <c r="B28" s="127"/>
      <c r="C28" s="127"/>
      <c r="D28" s="127"/>
      <c r="E28" s="127"/>
      <c r="G28" s="119"/>
      <c r="H28" s="119"/>
      <c r="K28" s="119"/>
      <c r="L28" s="119"/>
    </row>
    <row r="29" spans="1:12" x14ac:dyDescent="0.2">
      <c r="A29" s="128"/>
      <c r="B29" s="129"/>
      <c r="C29" s="129"/>
      <c r="D29" s="129"/>
      <c r="E29" s="129"/>
      <c r="G29" s="119"/>
      <c r="H29" s="119"/>
      <c r="K29" s="119"/>
      <c r="L29" s="119"/>
    </row>
    <row r="30" spans="1:12" x14ac:dyDescent="0.2">
      <c r="B30" s="120"/>
      <c r="C30" s="120"/>
      <c r="D30" s="120"/>
      <c r="E30" s="120"/>
      <c r="G30" s="119"/>
      <c r="H30" s="119"/>
      <c r="K30" s="119"/>
      <c r="L30" s="119"/>
    </row>
    <row r="31" spans="1:12" x14ac:dyDescent="0.2">
      <c r="A31" s="107" t="s">
        <v>304</v>
      </c>
      <c r="D31" s="117"/>
      <c r="E31" s="110" t="s">
        <v>298</v>
      </c>
      <c r="G31" s="119"/>
      <c r="H31" s="119"/>
      <c r="K31" s="119"/>
      <c r="L31" s="119"/>
    </row>
    <row r="32" spans="1:12" x14ac:dyDescent="0.2">
      <c r="A32" s="112" t="s">
        <v>305</v>
      </c>
      <c r="B32" s="327" t="s">
        <v>376</v>
      </c>
      <c r="C32" s="327"/>
      <c r="D32" s="328" t="s">
        <v>377</v>
      </c>
      <c r="E32" s="328"/>
      <c r="G32" s="119"/>
      <c r="H32" s="119"/>
      <c r="K32" s="119"/>
      <c r="L32" s="119"/>
    </row>
    <row r="33" spans="1:12" x14ac:dyDescent="0.2">
      <c r="A33" s="112"/>
      <c r="B33" s="113" t="s">
        <v>300</v>
      </c>
      <c r="C33" s="113" t="s">
        <v>226</v>
      </c>
      <c r="D33" s="114" t="s">
        <v>300</v>
      </c>
      <c r="E33" s="113" t="s">
        <v>226</v>
      </c>
      <c r="G33" s="119"/>
      <c r="H33" s="119"/>
      <c r="K33" s="119"/>
      <c r="L33" s="119"/>
    </row>
    <row r="34" spans="1:12" x14ac:dyDescent="0.2">
      <c r="A34" s="130" t="s">
        <v>319</v>
      </c>
      <c r="B34" s="156">
        <v>80523.42</v>
      </c>
      <c r="C34" s="156">
        <v>80523.42</v>
      </c>
      <c r="D34" s="157">
        <v>0</v>
      </c>
      <c r="E34" s="157">
        <v>0</v>
      </c>
      <c r="G34" s="119"/>
      <c r="H34" s="119"/>
      <c r="K34" s="119"/>
      <c r="L34" s="119"/>
    </row>
    <row r="35" spans="1:12" x14ac:dyDescent="0.2">
      <c r="A35" s="130" t="s">
        <v>320</v>
      </c>
      <c r="B35" s="156">
        <v>11971.87</v>
      </c>
      <c r="C35" s="156">
        <v>11971.87</v>
      </c>
      <c r="D35" s="157">
        <v>73995.359999999986</v>
      </c>
      <c r="E35" s="157">
        <v>73995.359999999986</v>
      </c>
      <c r="G35" s="119"/>
      <c r="H35" s="119"/>
      <c r="K35" s="119"/>
      <c r="L35" s="119"/>
    </row>
    <row r="36" spans="1:12" x14ac:dyDescent="0.2">
      <c r="A36" s="130" t="s">
        <v>321</v>
      </c>
      <c r="B36" s="156">
        <v>1294370.81</v>
      </c>
      <c r="C36" s="156">
        <v>1294370.81</v>
      </c>
      <c r="D36" s="157">
        <v>1121542.45</v>
      </c>
      <c r="E36" s="157">
        <v>1121542.45</v>
      </c>
      <c r="G36" s="119"/>
      <c r="H36" s="119"/>
      <c r="K36" s="119"/>
      <c r="L36" s="119"/>
    </row>
    <row r="37" spans="1:12" x14ac:dyDescent="0.2">
      <c r="A37" s="130" t="s">
        <v>322</v>
      </c>
      <c r="B37" s="156">
        <v>39923.94</v>
      </c>
      <c r="C37" s="156">
        <v>39923.94</v>
      </c>
      <c r="D37" s="157">
        <v>1269445.6299999999</v>
      </c>
      <c r="E37" s="157">
        <v>1269445.6299999999</v>
      </c>
      <c r="G37" s="119"/>
      <c r="H37" s="119"/>
      <c r="K37" s="119"/>
      <c r="L37" s="119"/>
    </row>
    <row r="38" spans="1:12" x14ac:dyDescent="0.2">
      <c r="A38" s="130" t="s">
        <v>323</v>
      </c>
      <c r="B38" s="156">
        <v>119053774.44</v>
      </c>
      <c r="C38" s="156">
        <v>119053774.44</v>
      </c>
      <c r="D38" s="157">
        <v>109951839.83999978</v>
      </c>
      <c r="E38" s="157">
        <v>109951839.83999978</v>
      </c>
      <c r="G38" s="119"/>
      <c r="H38" s="119"/>
      <c r="K38" s="119"/>
      <c r="L38" s="119"/>
    </row>
    <row r="39" spans="1:12" s="122" customFormat="1" x14ac:dyDescent="0.2">
      <c r="A39" s="116"/>
      <c r="B39" s="125">
        <v>120480564.48</v>
      </c>
      <c r="C39" s="125">
        <v>120480564.48</v>
      </c>
      <c r="D39" s="125">
        <v>112416823.27999978</v>
      </c>
      <c r="E39" s="125">
        <v>112416823.27999978</v>
      </c>
    </row>
    <row r="40" spans="1:12" x14ac:dyDescent="0.2">
      <c r="B40" s="127"/>
      <c r="C40" s="127"/>
      <c r="D40" s="127"/>
      <c r="E40" s="127"/>
      <c r="G40" s="119"/>
      <c r="H40" s="119"/>
      <c r="K40" s="119"/>
      <c r="L40" s="119"/>
    </row>
    <row r="41" spans="1:12" x14ac:dyDescent="0.2">
      <c r="A41" s="128"/>
      <c r="B41" s="131"/>
      <c r="C41" s="131"/>
      <c r="D41" s="131"/>
      <c r="E41" s="131"/>
      <c r="G41" s="119"/>
      <c r="H41" s="119"/>
      <c r="K41" s="119"/>
      <c r="L41" s="119"/>
    </row>
    <row r="42" spans="1:12" x14ac:dyDescent="0.2">
      <c r="A42" s="128"/>
      <c r="B42" s="129"/>
      <c r="C42" s="129"/>
      <c r="D42" s="129"/>
      <c r="E42" s="129"/>
      <c r="G42" s="119"/>
      <c r="H42" s="119"/>
      <c r="K42" s="119"/>
      <c r="L42" s="119"/>
    </row>
    <row r="43" spans="1:12" x14ac:dyDescent="0.2">
      <c r="A43" s="107" t="s">
        <v>324</v>
      </c>
      <c r="D43" s="117"/>
      <c r="E43" s="110" t="s">
        <v>298</v>
      </c>
      <c r="G43" s="119"/>
      <c r="H43" s="119"/>
      <c r="K43" s="119"/>
      <c r="L43" s="119"/>
    </row>
    <row r="44" spans="1:12" x14ac:dyDescent="0.2">
      <c r="A44" s="112" t="s">
        <v>306</v>
      </c>
      <c r="B44" s="327" t="s">
        <v>376</v>
      </c>
      <c r="C44" s="327"/>
      <c r="D44" s="328" t="s">
        <v>377</v>
      </c>
      <c r="E44" s="328"/>
      <c r="G44" s="119"/>
      <c r="H44" s="119"/>
      <c r="K44" s="119"/>
      <c r="L44" s="119"/>
    </row>
    <row r="45" spans="1:12" x14ac:dyDescent="0.2">
      <c r="A45" s="112"/>
      <c r="B45" s="113" t="s">
        <v>300</v>
      </c>
      <c r="C45" s="113" t="s">
        <v>226</v>
      </c>
      <c r="D45" s="114" t="s">
        <v>300</v>
      </c>
      <c r="E45" s="113" t="s">
        <v>226</v>
      </c>
      <c r="G45" s="119"/>
      <c r="H45" s="119"/>
      <c r="K45" s="119"/>
      <c r="L45" s="119"/>
    </row>
    <row r="46" spans="1:12" x14ac:dyDescent="0.2">
      <c r="A46" s="132" t="s">
        <v>325</v>
      </c>
      <c r="B46" s="156">
        <v>399060.47999999998</v>
      </c>
      <c r="C46" s="156">
        <v>399060.47999999998</v>
      </c>
      <c r="D46" s="157">
        <v>368964.69</v>
      </c>
      <c r="E46" s="157">
        <v>368964.69</v>
      </c>
      <c r="G46" s="119"/>
      <c r="H46" s="119"/>
      <c r="K46" s="119"/>
      <c r="L46" s="119"/>
    </row>
    <row r="47" spans="1:12" x14ac:dyDescent="0.2">
      <c r="A47" s="132" t="s">
        <v>323</v>
      </c>
      <c r="B47" s="156">
        <v>71354054.799999997</v>
      </c>
      <c r="C47" s="156">
        <v>71354054.799999997</v>
      </c>
      <c r="D47" s="157">
        <v>67213539.159999996</v>
      </c>
      <c r="E47" s="157">
        <v>67213539.159999996</v>
      </c>
      <c r="G47" s="119"/>
      <c r="H47" s="119"/>
      <c r="K47" s="119"/>
      <c r="L47" s="119"/>
    </row>
    <row r="48" spans="1:12" s="122" customFormat="1" x14ac:dyDescent="0.2">
      <c r="A48" s="116" t="s">
        <v>301</v>
      </c>
      <c r="B48" s="125">
        <v>71753115.280000001</v>
      </c>
      <c r="C48" s="126">
        <v>71753115.280000001</v>
      </c>
      <c r="D48" s="126">
        <v>67582503.849999994</v>
      </c>
      <c r="E48" s="126">
        <v>67582503.849999994</v>
      </c>
    </row>
    <row r="49" spans="1:12" x14ac:dyDescent="0.2">
      <c r="B49" s="127"/>
      <c r="C49" s="127"/>
      <c r="D49" s="127"/>
      <c r="E49" s="127"/>
      <c r="G49" s="119"/>
      <c r="H49" s="119"/>
      <c r="K49" s="119"/>
      <c r="L49" s="119"/>
    </row>
    <row r="50" spans="1:12" x14ac:dyDescent="0.2">
      <c r="A50" s="128"/>
      <c r="B50" s="131"/>
      <c r="C50" s="131"/>
      <c r="D50" s="131"/>
      <c r="E50" s="131"/>
      <c r="G50" s="119"/>
      <c r="H50" s="119"/>
      <c r="K50" s="119"/>
      <c r="L50" s="119"/>
    </row>
    <row r="51" spans="1:12" x14ac:dyDescent="0.2">
      <c r="A51" s="109" t="s">
        <v>326</v>
      </c>
      <c r="B51" s="120"/>
      <c r="C51" s="120"/>
      <c r="D51" s="120"/>
      <c r="E51" s="120"/>
      <c r="G51" s="119"/>
      <c r="H51" s="119"/>
      <c r="K51" s="119"/>
      <c r="L51" s="119"/>
    </row>
    <row r="52" spans="1:12" x14ac:dyDescent="0.2">
      <c r="A52" s="107" t="s">
        <v>327</v>
      </c>
      <c r="D52" s="117"/>
      <c r="E52" s="110" t="s">
        <v>298</v>
      </c>
      <c r="G52" s="119"/>
      <c r="H52" s="119"/>
      <c r="K52" s="119"/>
      <c r="L52" s="119"/>
    </row>
    <row r="53" spans="1:12" x14ac:dyDescent="0.2">
      <c r="A53" s="112" t="s">
        <v>328</v>
      </c>
      <c r="B53" s="327" t="s">
        <v>376</v>
      </c>
      <c r="C53" s="327"/>
      <c r="D53" s="328" t="s">
        <v>377</v>
      </c>
      <c r="E53" s="328"/>
      <c r="G53" s="119"/>
      <c r="H53" s="119"/>
      <c r="K53" s="119"/>
      <c r="L53" s="119"/>
    </row>
    <row r="54" spans="1:12" x14ac:dyDescent="0.2">
      <c r="A54" s="112"/>
      <c r="B54" s="113" t="s">
        <v>300</v>
      </c>
      <c r="C54" s="113" t="s">
        <v>226</v>
      </c>
      <c r="D54" s="114" t="s">
        <v>300</v>
      </c>
      <c r="E54" s="113" t="s">
        <v>226</v>
      </c>
      <c r="G54" s="119"/>
      <c r="H54" s="119"/>
      <c r="K54" s="119"/>
      <c r="L54" s="119"/>
    </row>
    <row r="55" spans="1:12" x14ac:dyDescent="0.2">
      <c r="A55" s="133" t="s">
        <v>314</v>
      </c>
      <c r="B55" s="156">
        <v>0</v>
      </c>
      <c r="C55" s="156">
        <v>0</v>
      </c>
      <c r="D55" s="157">
        <v>23870391.550000001</v>
      </c>
      <c r="E55" s="157">
        <v>23870391.550000001</v>
      </c>
      <c r="G55" s="119"/>
      <c r="H55" s="119"/>
      <c r="K55" s="119"/>
      <c r="L55" s="119"/>
    </row>
    <row r="56" spans="1:12" x14ac:dyDescent="0.2">
      <c r="A56" s="133" t="s">
        <v>315</v>
      </c>
      <c r="B56" s="156">
        <v>0</v>
      </c>
      <c r="C56" s="156">
        <v>0</v>
      </c>
      <c r="D56" s="157">
        <v>0</v>
      </c>
      <c r="E56" s="157">
        <v>0</v>
      </c>
      <c r="G56" s="119"/>
      <c r="H56" s="119"/>
      <c r="K56" s="119"/>
      <c r="L56" s="119"/>
    </row>
    <row r="57" spans="1:12" x14ac:dyDescent="0.2">
      <c r="A57" s="133" t="s">
        <v>317</v>
      </c>
      <c r="B57" s="156">
        <v>0</v>
      </c>
      <c r="C57" s="156">
        <v>0</v>
      </c>
      <c r="D57" s="157">
        <v>0</v>
      </c>
      <c r="E57" s="157">
        <v>0</v>
      </c>
      <c r="G57" s="119"/>
      <c r="H57" s="119"/>
      <c r="K57" s="119"/>
      <c r="L57" s="119"/>
    </row>
    <row r="58" spans="1:12" ht="13.5" customHeight="1" x14ac:dyDescent="0.2">
      <c r="A58" s="133" t="s">
        <v>329</v>
      </c>
      <c r="B58" s="156">
        <v>0</v>
      </c>
      <c r="C58" s="156">
        <v>0</v>
      </c>
      <c r="D58" s="157">
        <v>0</v>
      </c>
      <c r="E58" s="157">
        <v>0</v>
      </c>
      <c r="G58" s="119"/>
      <c r="H58" s="119"/>
      <c r="K58" s="119"/>
      <c r="L58" s="119"/>
    </row>
    <row r="59" spans="1:12" x14ac:dyDescent="0.2">
      <c r="A59" s="133" t="s">
        <v>330</v>
      </c>
      <c r="B59" s="156">
        <v>0</v>
      </c>
      <c r="C59" s="156">
        <v>0</v>
      </c>
      <c r="D59" s="157">
        <v>0</v>
      </c>
      <c r="E59" s="157">
        <v>0</v>
      </c>
      <c r="G59" s="119"/>
      <c r="H59" s="119"/>
      <c r="K59" s="119"/>
      <c r="L59" s="119"/>
    </row>
    <row r="60" spans="1:12" s="122" customFormat="1" x14ac:dyDescent="0.2">
      <c r="A60" s="134" t="s">
        <v>301</v>
      </c>
      <c r="B60" s="126">
        <v>0</v>
      </c>
      <c r="C60" s="126">
        <v>0</v>
      </c>
      <c r="D60" s="126">
        <v>23870391.550000001</v>
      </c>
      <c r="E60" s="126">
        <v>23870391.550000001</v>
      </c>
    </row>
    <row r="61" spans="1:12" x14ac:dyDescent="0.2">
      <c r="A61" s="135"/>
      <c r="B61" s="120"/>
      <c r="C61" s="120"/>
      <c r="D61" s="120"/>
      <c r="E61" s="120"/>
      <c r="G61" s="119"/>
      <c r="H61" s="119"/>
      <c r="K61" s="119"/>
      <c r="L61" s="119"/>
    </row>
    <row r="62" spans="1:12" x14ac:dyDescent="0.2">
      <c r="A62" s="112" t="s">
        <v>331</v>
      </c>
      <c r="B62" s="327" t="s">
        <v>376</v>
      </c>
      <c r="C62" s="327"/>
      <c r="D62" s="328" t="s">
        <v>377</v>
      </c>
      <c r="E62" s="328"/>
      <c r="G62" s="119"/>
      <c r="H62" s="119"/>
      <c r="K62" s="119"/>
      <c r="L62" s="119"/>
    </row>
    <row r="63" spans="1:12" x14ac:dyDescent="0.2">
      <c r="A63" s="112"/>
      <c r="B63" s="113" t="s">
        <v>300</v>
      </c>
      <c r="C63" s="113" t="s">
        <v>226</v>
      </c>
      <c r="D63" s="114" t="s">
        <v>300</v>
      </c>
      <c r="E63" s="113" t="s">
        <v>226</v>
      </c>
      <c r="G63" s="119"/>
      <c r="H63" s="119"/>
      <c r="K63" s="119"/>
      <c r="L63" s="119"/>
    </row>
    <row r="64" spans="1:12" x14ac:dyDescent="0.2">
      <c r="A64" s="133" t="s">
        <v>332</v>
      </c>
      <c r="B64" s="156">
        <v>3234837.9000000004</v>
      </c>
      <c r="C64" s="156">
        <v>3234837.9000000004</v>
      </c>
      <c r="D64" s="157">
        <v>-11294858.320000002</v>
      </c>
      <c r="E64" s="157">
        <v>-11294858.320000002</v>
      </c>
      <c r="G64" s="119"/>
      <c r="H64" s="119"/>
      <c r="K64" s="119"/>
      <c r="L64" s="119"/>
    </row>
    <row r="65" spans="1:12" x14ac:dyDescent="0.2">
      <c r="A65" s="133" t="s">
        <v>314</v>
      </c>
      <c r="B65" s="156">
        <v>12160936.41</v>
      </c>
      <c r="C65" s="156">
        <v>12160936.41</v>
      </c>
      <c r="D65" s="157">
        <v>-7587117.4299999997</v>
      </c>
      <c r="E65" s="157">
        <v>-7587117.4299999997</v>
      </c>
      <c r="G65" s="119"/>
      <c r="H65" s="119"/>
      <c r="K65" s="119"/>
      <c r="L65" s="119"/>
    </row>
    <row r="66" spans="1:12" x14ac:dyDescent="0.2">
      <c r="A66" s="133" t="s">
        <v>333</v>
      </c>
      <c r="B66" s="156">
        <v>8805666.9800000004</v>
      </c>
      <c r="C66" s="156">
        <v>8805666.9800000004</v>
      </c>
      <c r="D66" s="157">
        <v>13465282.48</v>
      </c>
      <c r="E66" s="157">
        <v>13465282.48</v>
      </c>
      <c r="G66" s="119"/>
      <c r="H66" s="119"/>
      <c r="K66" s="119"/>
      <c r="L66" s="119"/>
    </row>
    <row r="67" spans="1:12" s="122" customFormat="1" x14ac:dyDescent="0.2">
      <c r="A67" s="134" t="s">
        <v>301</v>
      </c>
      <c r="B67" s="126">
        <v>24201441.289999999</v>
      </c>
      <c r="C67" s="126">
        <v>24201441.289999999</v>
      </c>
      <c r="D67" s="126">
        <v>-5416693.2699999996</v>
      </c>
      <c r="E67" s="126">
        <v>-5416693.2699999996</v>
      </c>
    </row>
    <row r="68" spans="1:12" x14ac:dyDescent="0.2">
      <c r="A68" s="135"/>
      <c r="B68" s="120"/>
      <c r="C68" s="120"/>
      <c r="D68" s="120"/>
      <c r="E68" s="120"/>
      <c r="G68" s="119"/>
      <c r="H68" s="119"/>
      <c r="K68" s="119"/>
      <c r="L68" s="119"/>
    </row>
    <row r="69" spans="1:12" x14ac:dyDescent="0.2">
      <c r="A69" s="112" t="s">
        <v>334</v>
      </c>
      <c r="B69" s="327" t="s">
        <v>376</v>
      </c>
      <c r="C69" s="327"/>
      <c r="D69" s="328" t="s">
        <v>377</v>
      </c>
      <c r="E69" s="328"/>
      <c r="G69" s="119"/>
      <c r="H69" s="119"/>
      <c r="K69" s="119"/>
      <c r="L69" s="119"/>
    </row>
    <row r="70" spans="1:12" x14ac:dyDescent="0.2">
      <c r="A70" s="112"/>
      <c r="B70" s="113" t="s">
        <v>300</v>
      </c>
      <c r="C70" s="113" t="s">
        <v>226</v>
      </c>
      <c r="D70" s="114" t="s">
        <v>300</v>
      </c>
      <c r="E70" s="113" t="s">
        <v>226</v>
      </c>
      <c r="G70" s="119"/>
      <c r="H70" s="119"/>
      <c r="K70" s="119"/>
      <c r="L70" s="119"/>
    </row>
    <row r="71" spans="1:12" x14ac:dyDescent="0.2">
      <c r="A71" s="115" t="s">
        <v>332</v>
      </c>
      <c r="B71" s="156">
        <v>0</v>
      </c>
      <c r="C71" s="156">
        <v>0</v>
      </c>
      <c r="D71" s="157">
        <v>0</v>
      </c>
      <c r="E71" s="157">
        <v>0</v>
      </c>
      <c r="G71" s="119"/>
      <c r="H71" s="119"/>
      <c r="K71" s="119"/>
      <c r="L71" s="119"/>
    </row>
    <row r="72" spans="1:12" x14ac:dyDescent="0.2">
      <c r="A72" s="115" t="s">
        <v>314</v>
      </c>
      <c r="B72" s="156">
        <v>0</v>
      </c>
      <c r="C72" s="156">
        <v>0</v>
      </c>
      <c r="D72" s="157">
        <v>0</v>
      </c>
      <c r="E72" s="157">
        <v>0</v>
      </c>
      <c r="G72" s="119"/>
      <c r="H72" s="119"/>
      <c r="K72" s="119"/>
      <c r="L72" s="119"/>
    </row>
    <row r="73" spans="1:12" x14ac:dyDescent="0.2">
      <c r="A73" s="115" t="s">
        <v>315</v>
      </c>
      <c r="B73" s="156">
        <v>4053.2799999999997</v>
      </c>
      <c r="C73" s="156">
        <v>4053.2799999999997</v>
      </c>
      <c r="D73" s="157">
        <v>102393.46</v>
      </c>
      <c r="E73" s="157">
        <v>102393.46</v>
      </c>
      <c r="G73" s="119"/>
      <c r="H73" s="119"/>
      <c r="K73" s="119"/>
      <c r="L73" s="119"/>
    </row>
    <row r="74" spans="1:12" s="122" customFormat="1" x14ac:dyDescent="0.2">
      <c r="A74" s="134" t="s">
        <v>301</v>
      </c>
      <c r="B74" s="126">
        <v>4053.2799999999997</v>
      </c>
      <c r="C74" s="126">
        <v>4053.2799999999997</v>
      </c>
      <c r="D74" s="126">
        <v>102393.46</v>
      </c>
      <c r="E74" s="126">
        <v>102393.46</v>
      </c>
    </row>
    <row r="75" spans="1:12" s="164" customFormat="1" x14ac:dyDescent="0.2">
      <c r="A75" s="162"/>
      <c r="B75" s="163">
        <v>24205494.57</v>
      </c>
      <c r="C75" s="163">
        <v>24205494.57</v>
      </c>
      <c r="D75" s="163">
        <v>18556091.740000002</v>
      </c>
      <c r="E75" s="163">
        <v>18556091.740000002</v>
      </c>
    </row>
    <row r="76" spans="1:12" x14ac:dyDescent="0.2">
      <c r="B76" s="127"/>
      <c r="C76" s="127"/>
      <c r="D76" s="127"/>
      <c r="E76" s="127"/>
      <c r="G76" s="119"/>
      <c r="H76" s="119"/>
      <c r="K76" s="119"/>
      <c r="L76" s="119"/>
    </row>
    <row r="77" spans="1:12" x14ac:dyDescent="0.2">
      <c r="A77" s="128"/>
      <c r="B77" s="129"/>
      <c r="C77" s="129"/>
      <c r="D77" s="129"/>
      <c r="E77" s="129"/>
      <c r="G77" s="119"/>
      <c r="H77" s="119"/>
      <c r="K77" s="119"/>
      <c r="L77" s="119"/>
    </row>
    <row r="78" spans="1:12" x14ac:dyDescent="0.2">
      <c r="A78" s="111"/>
      <c r="B78" s="120"/>
      <c r="C78" s="120"/>
      <c r="D78" s="120"/>
      <c r="E78" s="120"/>
      <c r="G78" s="119"/>
      <c r="H78" s="119"/>
      <c r="K78" s="119"/>
      <c r="L78" s="119"/>
    </row>
    <row r="79" spans="1:12" x14ac:dyDescent="0.2">
      <c r="A79" s="107" t="s">
        <v>307</v>
      </c>
      <c r="D79" s="117"/>
      <c r="E79" s="110" t="s">
        <v>298</v>
      </c>
      <c r="G79" s="119"/>
      <c r="H79" s="119"/>
      <c r="K79" s="119"/>
      <c r="L79" s="119"/>
    </row>
    <row r="80" spans="1:12" x14ac:dyDescent="0.2">
      <c r="A80" s="112" t="s">
        <v>308</v>
      </c>
      <c r="B80" s="327" t="s">
        <v>376</v>
      </c>
      <c r="C80" s="327"/>
      <c r="D80" s="328" t="s">
        <v>377</v>
      </c>
      <c r="E80" s="328"/>
      <c r="G80" s="119"/>
      <c r="H80" s="119"/>
      <c r="K80" s="119"/>
      <c r="L80" s="119"/>
    </row>
    <row r="81" spans="1:12" x14ac:dyDescent="0.2">
      <c r="A81" s="112"/>
      <c r="B81" s="113" t="s">
        <v>300</v>
      </c>
      <c r="C81" s="113" t="s">
        <v>226</v>
      </c>
      <c r="D81" s="114" t="s">
        <v>300</v>
      </c>
      <c r="E81" s="113" t="s">
        <v>226</v>
      </c>
      <c r="G81" s="119"/>
      <c r="H81" s="119"/>
      <c r="K81" s="119"/>
      <c r="L81" s="119"/>
    </row>
    <row r="82" spans="1:12" s="137" customFormat="1" x14ac:dyDescent="0.2">
      <c r="A82" s="136" t="s">
        <v>88</v>
      </c>
      <c r="B82" s="165">
        <v>11629666.299999999</v>
      </c>
      <c r="C82" s="165">
        <v>11629666.299999999</v>
      </c>
      <c r="D82" s="166">
        <v>12747246.709999995</v>
      </c>
      <c r="E82" s="166">
        <v>12747246.709999995</v>
      </c>
    </row>
    <row r="83" spans="1:12" s="137" customFormat="1" x14ac:dyDescent="0.2">
      <c r="A83" s="136" t="s">
        <v>335</v>
      </c>
      <c r="B83" s="165">
        <v>109312923.13</v>
      </c>
      <c r="C83" s="165">
        <v>109312923.13</v>
      </c>
      <c r="D83" s="166">
        <v>94286169.680000007</v>
      </c>
      <c r="E83" s="166">
        <v>94286169.680000007</v>
      </c>
    </row>
    <row r="84" spans="1:12" x14ac:dyDescent="0.2">
      <c r="A84" s="115" t="s">
        <v>336</v>
      </c>
      <c r="B84" s="156">
        <v>48601030.160000004</v>
      </c>
      <c r="C84" s="156">
        <v>48601030.160000004</v>
      </c>
      <c r="D84" s="157">
        <v>55864433.649999999</v>
      </c>
      <c r="E84" s="157">
        <v>55864433.649999999</v>
      </c>
      <c r="G84" s="119"/>
      <c r="H84" s="119"/>
      <c r="K84" s="119"/>
      <c r="L84" s="119"/>
    </row>
    <row r="85" spans="1:12" x14ac:dyDescent="0.2">
      <c r="A85" s="115" t="s">
        <v>337</v>
      </c>
      <c r="B85" s="156">
        <v>60711892.969999999</v>
      </c>
      <c r="C85" s="156">
        <v>60711892.969999999</v>
      </c>
      <c r="D85" s="157">
        <v>38421736.030000001</v>
      </c>
      <c r="E85" s="157">
        <v>38421736.030000001</v>
      </c>
      <c r="G85" s="119"/>
      <c r="H85" s="119"/>
      <c r="K85" s="119"/>
      <c r="L85" s="119"/>
    </row>
    <row r="86" spans="1:12" s="137" customFormat="1" x14ac:dyDescent="0.2">
      <c r="A86" s="136" t="s">
        <v>338</v>
      </c>
      <c r="B86" s="165">
        <v>12157038.02</v>
      </c>
      <c r="C86" s="165">
        <v>12157038.02</v>
      </c>
      <c r="D86" s="166">
        <v>20765646.150000002</v>
      </c>
      <c r="E86" s="166">
        <v>20765646.150000002</v>
      </c>
    </row>
    <row r="87" spans="1:12" x14ac:dyDescent="0.2">
      <c r="A87" s="115" t="s">
        <v>339</v>
      </c>
      <c r="B87" s="156">
        <v>4093532.96</v>
      </c>
      <c r="C87" s="156">
        <v>4093532.96</v>
      </c>
      <c r="D87" s="157">
        <v>11299202.640000002</v>
      </c>
      <c r="E87" s="157">
        <v>11299202.640000002</v>
      </c>
      <c r="G87" s="119"/>
      <c r="H87" s="119"/>
      <c r="K87" s="119"/>
      <c r="L87" s="119"/>
    </row>
    <row r="88" spans="1:12" x14ac:dyDescent="0.2">
      <c r="A88" s="115" t="s">
        <v>340</v>
      </c>
      <c r="B88" s="156">
        <v>0</v>
      </c>
      <c r="C88" s="156">
        <v>0</v>
      </c>
      <c r="D88" s="157">
        <v>0</v>
      </c>
      <c r="E88" s="157">
        <v>0</v>
      </c>
      <c r="G88" s="119"/>
      <c r="H88" s="119"/>
      <c r="K88" s="119"/>
      <c r="L88" s="119"/>
    </row>
    <row r="89" spans="1:12" x14ac:dyDescent="0.2">
      <c r="A89" s="115" t="s">
        <v>341</v>
      </c>
      <c r="B89" s="156">
        <v>8063505.0599999996</v>
      </c>
      <c r="C89" s="156">
        <v>8063505.0599999996</v>
      </c>
      <c r="D89" s="157">
        <v>9466443.5099999998</v>
      </c>
      <c r="E89" s="157">
        <v>9466443.5099999998</v>
      </c>
      <c r="G89" s="119"/>
      <c r="H89" s="119"/>
      <c r="K89" s="119"/>
      <c r="L89" s="119"/>
    </row>
    <row r="90" spans="1:12" s="122" customFormat="1" x14ac:dyDescent="0.2">
      <c r="A90" s="116" t="s">
        <v>309</v>
      </c>
      <c r="B90" s="126">
        <v>133099627.44999999</v>
      </c>
      <c r="C90" s="126">
        <v>133099627.44999999</v>
      </c>
      <c r="D90" s="126">
        <v>127799062.54000001</v>
      </c>
      <c r="E90" s="126">
        <v>127799062.54000001</v>
      </c>
    </row>
    <row r="91" spans="1:12" x14ac:dyDescent="0.2">
      <c r="B91" s="127"/>
      <c r="C91" s="127"/>
      <c r="D91" s="127"/>
      <c r="E91" s="127"/>
      <c r="G91" s="119"/>
      <c r="H91" s="119"/>
      <c r="K91" s="119"/>
      <c r="L91" s="119"/>
    </row>
    <row r="92" spans="1:12" x14ac:dyDescent="0.2">
      <c r="A92" s="128"/>
      <c r="B92" s="131"/>
      <c r="C92" s="131"/>
      <c r="D92" s="131"/>
      <c r="E92" s="131"/>
      <c r="G92" s="119"/>
      <c r="H92" s="119"/>
      <c r="K92" s="119"/>
      <c r="L92" s="119"/>
    </row>
    <row r="93" spans="1:12" x14ac:dyDescent="0.2">
      <c r="B93" s="120"/>
      <c r="C93" s="120"/>
      <c r="D93" s="120"/>
      <c r="E93" s="120"/>
      <c r="G93" s="119"/>
      <c r="H93" s="119"/>
      <c r="K93" s="119"/>
      <c r="L93" s="119"/>
    </row>
    <row r="94" spans="1:12" x14ac:dyDescent="0.2">
      <c r="A94" s="107" t="s">
        <v>310</v>
      </c>
      <c r="D94" s="138"/>
      <c r="E94" s="110" t="s">
        <v>298</v>
      </c>
      <c r="G94" s="119"/>
      <c r="H94" s="119"/>
      <c r="K94" s="119"/>
      <c r="L94" s="119"/>
    </row>
    <row r="95" spans="1:12" x14ac:dyDescent="0.2">
      <c r="A95" s="112" t="s">
        <v>342</v>
      </c>
      <c r="B95" s="327" t="s">
        <v>376</v>
      </c>
      <c r="C95" s="327"/>
      <c r="D95" s="328" t="s">
        <v>377</v>
      </c>
      <c r="E95" s="328"/>
      <c r="G95" s="119"/>
      <c r="H95" s="119"/>
      <c r="K95" s="119"/>
      <c r="L95" s="119"/>
    </row>
    <row r="96" spans="1:12" x14ac:dyDescent="0.2">
      <c r="A96" s="112"/>
      <c r="B96" s="113" t="s">
        <v>300</v>
      </c>
      <c r="C96" s="113" t="s">
        <v>226</v>
      </c>
      <c r="D96" s="114" t="s">
        <v>300</v>
      </c>
      <c r="E96" s="113" t="s">
        <v>226</v>
      </c>
      <c r="G96" s="119"/>
      <c r="H96" s="119"/>
      <c r="K96" s="119"/>
      <c r="L96" s="119"/>
    </row>
    <row r="97" spans="1:12" s="137" customFormat="1" x14ac:dyDescent="0.2">
      <c r="A97" s="139" t="s">
        <v>343</v>
      </c>
      <c r="B97" s="165">
        <v>0</v>
      </c>
      <c r="C97" s="165">
        <v>0</v>
      </c>
      <c r="D97" s="166">
        <v>-29390.68</v>
      </c>
      <c r="E97" s="166">
        <v>-29390.68</v>
      </c>
    </row>
    <row r="98" spans="1:12" x14ac:dyDescent="0.2">
      <c r="A98" s="132" t="s">
        <v>344</v>
      </c>
      <c r="B98" s="156">
        <v>0</v>
      </c>
      <c r="C98" s="156">
        <v>0</v>
      </c>
      <c r="D98" s="157">
        <v>0</v>
      </c>
      <c r="E98" s="157">
        <v>0</v>
      </c>
      <c r="G98" s="119"/>
      <c r="H98" s="119"/>
      <c r="K98" s="119"/>
      <c r="L98" s="119"/>
    </row>
    <row r="99" spans="1:12" x14ac:dyDescent="0.2">
      <c r="A99" s="132" t="s">
        <v>345</v>
      </c>
      <c r="B99" s="156">
        <v>0</v>
      </c>
      <c r="C99" s="156">
        <v>0</v>
      </c>
      <c r="D99" s="157">
        <v>-29390.68</v>
      </c>
      <c r="E99" s="157">
        <v>-29390.68</v>
      </c>
      <c r="G99" s="119"/>
      <c r="H99" s="119"/>
      <c r="K99" s="119"/>
      <c r="L99" s="119"/>
    </row>
    <row r="100" spans="1:12" s="137" customFormat="1" x14ac:dyDescent="0.2">
      <c r="A100" s="139" t="s">
        <v>346</v>
      </c>
      <c r="B100" s="165">
        <v>4311818.49</v>
      </c>
      <c r="C100" s="165">
        <v>4311818.49</v>
      </c>
      <c r="D100" s="166">
        <v>884318.45</v>
      </c>
      <c r="E100" s="166">
        <v>884318.45</v>
      </c>
    </row>
    <row r="101" spans="1:12" x14ac:dyDescent="0.2">
      <c r="A101" s="132" t="s">
        <v>347</v>
      </c>
      <c r="B101" s="156">
        <v>3826468.02</v>
      </c>
      <c r="C101" s="156">
        <v>3826468.02</v>
      </c>
      <c r="D101" s="157">
        <v>339152.93</v>
      </c>
      <c r="E101" s="157">
        <v>339152.93</v>
      </c>
      <c r="G101" s="119"/>
      <c r="H101" s="119"/>
      <c r="K101" s="119"/>
      <c r="L101" s="119"/>
    </row>
    <row r="102" spans="1:12" x14ac:dyDescent="0.2">
      <c r="A102" s="132" t="s">
        <v>348</v>
      </c>
      <c r="B102" s="156">
        <v>485350.47</v>
      </c>
      <c r="C102" s="156">
        <v>485350.47</v>
      </c>
      <c r="D102" s="157">
        <v>545165.52</v>
      </c>
      <c r="E102" s="157">
        <v>545165.52</v>
      </c>
      <c r="G102" s="119"/>
      <c r="H102" s="119"/>
      <c r="K102" s="119"/>
      <c r="L102" s="119"/>
    </row>
    <row r="103" spans="1:12" s="137" customFormat="1" ht="48" x14ac:dyDescent="0.2">
      <c r="A103" s="140" t="s">
        <v>349</v>
      </c>
      <c r="B103" s="165">
        <v>2171515.6500000004</v>
      </c>
      <c r="C103" s="165">
        <v>2171515.6500000004</v>
      </c>
      <c r="D103" s="166">
        <v>28708699.869999979</v>
      </c>
      <c r="E103" s="166">
        <v>28708699.869999979</v>
      </c>
    </row>
    <row r="104" spans="1:12" x14ac:dyDescent="0.2">
      <c r="A104" s="132" t="s">
        <v>350</v>
      </c>
      <c r="B104" s="156">
        <v>5235258.3499999996</v>
      </c>
      <c r="C104" s="156">
        <v>5235258.3499999996</v>
      </c>
      <c r="D104" s="157">
        <v>-1127922.5900000001</v>
      </c>
      <c r="E104" s="157">
        <v>-1127922.5900000001</v>
      </c>
      <c r="G104" s="119"/>
      <c r="H104" s="119"/>
      <c r="K104" s="119"/>
      <c r="L104" s="119"/>
    </row>
    <row r="105" spans="1:12" x14ac:dyDescent="0.2">
      <c r="A105" s="132" t="s">
        <v>351</v>
      </c>
      <c r="B105" s="156">
        <v>-3063742.6999999993</v>
      </c>
      <c r="C105" s="156">
        <v>-3063742.6999999993</v>
      </c>
      <c r="D105" s="157">
        <v>29836622.459999979</v>
      </c>
      <c r="E105" s="157">
        <v>29836622.459999979</v>
      </c>
      <c r="G105" s="119"/>
      <c r="H105" s="119"/>
      <c r="K105" s="119"/>
      <c r="L105" s="119"/>
    </row>
    <row r="106" spans="1:12" ht="48" x14ac:dyDescent="0.2">
      <c r="A106" s="141" t="s">
        <v>352</v>
      </c>
      <c r="B106" s="156">
        <v>0</v>
      </c>
      <c r="C106" s="156">
        <v>0</v>
      </c>
      <c r="D106" s="157">
        <v>0</v>
      </c>
      <c r="E106" s="157">
        <v>0</v>
      </c>
      <c r="G106" s="119"/>
      <c r="H106" s="119"/>
      <c r="K106" s="119"/>
      <c r="L106" s="119"/>
    </row>
    <row r="107" spans="1:12" s="137" customFormat="1" ht="36" x14ac:dyDescent="0.2">
      <c r="A107" s="140" t="s">
        <v>353</v>
      </c>
      <c r="B107" s="165">
        <v>0</v>
      </c>
      <c r="C107" s="165">
        <v>0</v>
      </c>
      <c r="D107" s="166">
        <v>0</v>
      </c>
      <c r="E107" s="166">
        <v>0</v>
      </c>
    </row>
    <row r="108" spans="1:12" x14ac:dyDescent="0.2">
      <c r="A108" s="132" t="s">
        <v>339</v>
      </c>
      <c r="B108" s="156">
        <v>0</v>
      </c>
      <c r="C108" s="156">
        <v>0</v>
      </c>
      <c r="D108" s="157">
        <v>0</v>
      </c>
      <c r="E108" s="157">
        <v>0</v>
      </c>
      <c r="G108" s="119"/>
      <c r="H108" s="119"/>
      <c r="K108" s="119"/>
      <c r="L108" s="119"/>
    </row>
    <row r="109" spans="1:12" x14ac:dyDescent="0.2">
      <c r="A109" s="132" t="s">
        <v>340</v>
      </c>
      <c r="B109" s="156">
        <v>0</v>
      </c>
      <c r="C109" s="156">
        <v>0</v>
      </c>
      <c r="D109" s="157">
        <v>0</v>
      </c>
      <c r="E109" s="157">
        <v>0</v>
      </c>
      <c r="G109" s="119"/>
      <c r="H109" s="119"/>
      <c r="K109" s="119"/>
      <c r="L109" s="119"/>
    </row>
    <row r="110" spans="1:12" x14ac:dyDescent="0.2">
      <c r="A110" s="132" t="s">
        <v>354</v>
      </c>
      <c r="B110" s="156">
        <v>0</v>
      </c>
      <c r="C110" s="156">
        <v>0</v>
      </c>
      <c r="D110" s="157">
        <v>0</v>
      </c>
      <c r="E110" s="157">
        <v>0</v>
      </c>
      <c r="G110" s="119"/>
      <c r="H110" s="119"/>
      <c r="K110" s="119"/>
      <c r="L110" s="119"/>
    </row>
    <row r="111" spans="1:12" x14ac:dyDescent="0.2">
      <c r="A111" s="132" t="s">
        <v>341</v>
      </c>
      <c r="B111" s="156">
        <v>0</v>
      </c>
      <c r="C111" s="156">
        <v>0</v>
      </c>
      <c r="D111" s="157">
        <v>0</v>
      </c>
      <c r="E111" s="157">
        <v>0</v>
      </c>
      <c r="G111" s="119"/>
      <c r="H111" s="119"/>
      <c r="K111" s="119"/>
      <c r="L111" s="119"/>
    </row>
    <row r="112" spans="1:12" x14ac:dyDescent="0.2">
      <c r="A112" s="132" t="s">
        <v>355</v>
      </c>
      <c r="B112" s="156">
        <v>0</v>
      </c>
      <c r="C112" s="156">
        <v>0</v>
      </c>
      <c r="D112" s="157">
        <v>0</v>
      </c>
      <c r="E112" s="157">
        <v>0</v>
      </c>
      <c r="G112" s="119"/>
      <c r="H112" s="119"/>
      <c r="K112" s="119"/>
      <c r="L112" s="119"/>
    </row>
    <row r="113" spans="1:17" s="122" customFormat="1" x14ac:dyDescent="0.2">
      <c r="A113" s="116" t="s">
        <v>309</v>
      </c>
      <c r="B113" s="143">
        <v>6483334.1400000006</v>
      </c>
      <c r="C113" s="143">
        <v>6483334.1400000006</v>
      </c>
      <c r="D113" s="142">
        <v>29622408.999999978</v>
      </c>
      <c r="E113" s="142">
        <v>29622408.999999978</v>
      </c>
    </row>
    <row r="114" spans="1:17" x14ac:dyDescent="0.2">
      <c r="D114" s="117"/>
      <c r="E114" s="117"/>
      <c r="G114" s="119"/>
      <c r="H114" s="119"/>
      <c r="K114" s="119"/>
      <c r="L114" s="119"/>
    </row>
    <row r="115" spans="1:17" x14ac:dyDescent="0.2">
      <c r="A115" s="128"/>
      <c r="B115" s="131"/>
      <c r="C115" s="131"/>
      <c r="D115" s="131"/>
      <c r="E115" s="131"/>
      <c r="G115" s="119"/>
      <c r="H115" s="119"/>
      <c r="K115" s="119"/>
      <c r="L115" s="119"/>
    </row>
    <row r="116" spans="1:17" x14ac:dyDescent="0.2">
      <c r="B116" s="110"/>
      <c r="C116" s="110"/>
      <c r="D116" s="144"/>
      <c r="E116" s="144"/>
      <c r="G116" s="119"/>
      <c r="H116" s="119"/>
      <c r="I116" s="167"/>
      <c r="J116" s="167"/>
      <c r="K116" s="167"/>
      <c r="L116" s="167"/>
      <c r="M116" s="167"/>
      <c r="N116" s="167"/>
      <c r="P116" s="167"/>
      <c r="Q116" s="167"/>
    </row>
    <row r="117" spans="1:17" x14ac:dyDescent="0.2">
      <c r="D117" s="144"/>
      <c r="E117" s="144"/>
      <c r="G117" s="119"/>
      <c r="H117" s="119"/>
      <c r="I117" s="104"/>
      <c r="J117" s="104"/>
      <c r="M117" s="104"/>
      <c r="N117" s="104"/>
      <c r="P117" s="104"/>
      <c r="Q117" s="104"/>
    </row>
    <row r="118" spans="1:17" x14ac:dyDescent="0.2">
      <c r="A118" s="106" t="s">
        <v>378</v>
      </c>
      <c r="C118" s="110" t="s">
        <v>298</v>
      </c>
      <c r="D118" s="144"/>
      <c r="E118" s="144"/>
      <c r="G118" s="110"/>
      <c r="H118" s="110"/>
      <c r="K118" s="110"/>
      <c r="L118" s="110"/>
    </row>
    <row r="119" spans="1:17" ht="16.5" customHeight="1" x14ac:dyDescent="0.2">
      <c r="A119" s="328" t="s">
        <v>356</v>
      </c>
      <c r="B119" s="329" t="s">
        <v>357</v>
      </c>
      <c r="C119" s="329"/>
      <c r="D119" s="329"/>
      <c r="E119" s="329" t="s">
        <v>379</v>
      </c>
      <c r="F119" s="329"/>
      <c r="G119" s="329"/>
      <c r="H119" s="119"/>
      <c r="K119" s="119"/>
      <c r="L119" s="119"/>
    </row>
    <row r="120" spans="1:17" ht="16.5" customHeight="1" x14ac:dyDescent="0.2">
      <c r="A120" s="328"/>
      <c r="B120" s="168" t="s">
        <v>358</v>
      </c>
      <c r="C120" s="169" t="s">
        <v>359</v>
      </c>
      <c r="D120" s="170" t="s">
        <v>360</v>
      </c>
      <c r="E120" s="168" t="s">
        <v>358</v>
      </c>
      <c r="F120" s="169" t="s">
        <v>359</v>
      </c>
      <c r="G120" s="169" t="s">
        <v>360</v>
      </c>
      <c r="H120" s="119"/>
      <c r="K120" s="119"/>
      <c r="L120" s="119"/>
    </row>
    <row r="121" spans="1:17" s="137" customFormat="1" x14ac:dyDescent="0.2">
      <c r="A121" s="136" t="s">
        <v>361</v>
      </c>
      <c r="B121" s="165">
        <v>1558206655</v>
      </c>
      <c r="C121" s="165">
        <v>0</v>
      </c>
      <c r="D121" s="165">
        <v>0</v>
      </c>
      <c r="E121" s="166">
        <v>1199095056</v>
      </c>
      <c r="F121" s="166">
        <v>0</v>
      </c>
      <c r="G121" s="166">
        <v>0</v>
      </c>
    </row>
    <row r="122" spans="1:17" x14ac:dyDescent="0.2">
      <c r="A122" s="115" t="s">
        <v>362</v>
      </c>
      <c r="B122" s="156">
        <v>1558206655</v>
      </c>
      <c r="C122" s="156">
        <v>0</v>
      </c>
      <c r="D122" s="156">
        <v>0</v>
      </c>
      <c r="E122" s="157">
        <v>1199095056</v>
      </c>
      <c r="F122" s="157">
        <v>0</v>
      </c>
      <c r="G122" s="157">
        <v>0</v>
      </c>
      <c r="H122" s="119"/>
      <c r="I122" s="171"/>
      <c r="K122" s="119"/>
      <c r="L122" s="119"/>
    </row>
    <row r="123" spans="1:17" x14ac:dyDescent="0.2">
      <c r="A123" s="115" t="s">
        <v>311</v>
      </c>
      <c r="B123" s="156">
        <v>0</v>
      </c>
      <c r="C123" s="156">
        <v>0</v>
      </c>
      <c r="D123" s="156">
        <v>0</v>
      </c>
      <c r="E123" s="157">
        <v>0</v>
      </c>
      <c r="F123" s="157">
        <v>0</v>
      </c>
      <c r="G123" s="157">
        <v>0</v>
      </c>
      <c r="H123" s="119"/>
      <c r="K123" s="119"/>
      <c r="L123" s="119"/>
    </row>
    <row r="124" spans="1:17" s="137" customFormat="1" x14ac:dyDescent="0.2">
      <c r="A124" s="136" t="s">
        <v>363</v>
      </c>
      <c r="B124" s="165">
        <v>2244696908.7000008</v>
      </c>
      <c r="C124" s="165">
        <v>4456728.0999999996</v>
      </c>
      <c r="D124" s="165">
        <v>0</v>
      </c>
      <c r="E124" s="166">
        <v>2178738779.5100012</v>
      </c>
      <c r="F124" s="166">
        <v>2434213.88</v>
      </c>
      <c r="G124" s="166">
        <v>152667.87000000005</v>
      </c>
    </row>
    <row r="125" spans="1:17" x14ac:dyDescent="0.2">
      <c r="A125" s="115" t="s">
        <v>362</v>
      </c>
      <c r="B125" s="156">
        <v>2250085612.0100007</v>
      </c>
      <c r="C125" s="156">
        <v>5026891.0699999994</v>
      </c>
      <c r="D125" s="156">
        <v>383502.69</v>
      </c>
      <c r="E125" s="157">
        <v>2184330715.2800012</v>
      </c>
      <c r="F125" s="157">
        <v>2646122.0499999998</v>
      </c>
      <c r="G125" s="157">
        <v>571707.84000000008</v>
      </c>
      <c r="H125" s="119"/>
      <c r="K125" s="119"/>
      <c r="L125" s="119"/>
    </row>
    <row r="126" spans="1:17" x14ac:dyDescent="0.2">
      <c r="A126" s="115" t="s">
        <v>311</v>
      </c>
      <c r="B126" s="156">
        <v>-5388703.3099999968</v>
      </c>
      <c r="C126" s="156">
        <v>-570162.97</v>
      </c>
      <c r="D126" s="156">
        <v>-383502.69</v>
      </c>
      <c r="E126" s="157">
        <v>-5591935.7699999986</v>
      </c>
      <c r="F126" s="157">
        <v>-211908.17</v>
      </c>
      <c r="G126" s="157">
        <v>-419039.97000000003</v>
      </c>
      <c r="H126" s="119"/>
      <c r="K126" s="119"/>
      <c r="L126" s="119"/>
    </row>
    <row r="127" spans="1:17" s="137" customFormat="1" x14ac:dyDescent="0.2">
      <c r="A127" s="136" t="s">
        <v>364</v>
      </c>
      <c r="B127" s="165">
        <v>233379950.29000017</v>
      </c>
      <c r="C127" s="165">
        <v>0</v>
      </c>
      <c r="D127" s="165">
        <v>0</v>
      </c>
      <c r="E127" s="166">
        <v>275657242.19999987</v>
      </c>
      <c r="F127" s="166">
        <v>0</v>
      </c>
      <c r="G127" s="166">
        <v>0</v>
      </c>
    </row>
    <row r="128" spans="1:17" x14ac:dyDescent="0.2">
      <c r="A128" s="115" t="s">
        <v>362</v>
      </c>
      <c r="B128" s="156">
        <v>233991494.38000011</v>
      </c>
      <c r="C128" s="156">
        <v>0</v>
      </c>
      <c r="D128" s="156">
        <v>0</v>
      </c>
      <c r="E128" s="157">
        <v>20785.899999856949</v>
      </c>
      <c r="F128" s="157">
        <v>0</v>
      </c>
      <c r="G128" s="157">
        <v>0</v>
      </c>
      <c r="H128" s="119"/>
      <c r="K128" s="119"/>
      <c r="L128" s="119"/>
    </row>
    <row r="129" spans="1:12" x14ac:dyDescent="0.2">
      <c r="A129" s="115" t="s">
        <v>311</v>
      </c>
      <c r="B129" s="156">
        <v>-611544.08999995235</v>
      </c>
      <c r="C129" s="156">
        <v>0</v>
      </c>
      <c r="D129" s="156">
        <v>0</v>
      </c>
      <c r="E129" s="157">
        <v>-2.9999999998835847E-2</v>
      </c>
      <c r="F129" s="157">
        <v>0</v>
      </c>
      <c r="G129" s="157">
        <v>0</v>
      </c>
      <c r="H129" s="119"/>
      <c r="K129" s="119"/>
      <c r="L129" s="119"/>
    </row>
    <row r="130" spans="1:12" x14ac:dyDescent="0.2">
      <c r="A130" s="115" t="s">
        <v>365</v>
      </c>
      <c r="B130" s="156">
        <v>0</v>
      </c>
      <c r="C130" s="156">
        <v>0</v>
      </c>
      <c r="D130" s="156">
        <v>0</v>
      </c>
      <c r="E130" s="157">
        <v>275698306.31</v>
      </c>
      <c r="F130" s="157">
        <v>0</v>
      </c>
      <c r="G130" s="157">
        <v>0</v>
      </c>
      <c r="H130" s="119"/>
      <c r="K130" s="119"/>
      <c r="L130" s="119"/>
    </row>
    <row r="131" spans="1:12" ht="12.75" customHeight="1" x14ac:dyDescent="0.2">
      <c r="A131" s="115" t="s">
        <v>311</v>
      </c>
      <c r="B131" s="156">
        <v>0</v>
      </c>
      <c r="C131" s="156">
        <v>0</v>
      </c>
      <c r="D131" s="156">
        <v>0</v>
      </c>
      <c r="E131" s="157">
        <v>-61849.979999999996</v>
      </c>
      <c r="F131" s="157">
        <v>0</v>
      </c>
      <c r="G131" s="157">
        <v>0</v>
      </c>
      <c r="H131" s="119"/>
      <c r="K131" s="119"/>
      <c r="L131" s="119"/>
    </row>
    <row r="132" spans="1:12" s="137" customFormat="1" x14ac:dyDescent="0.2">
      <c r="A132" s="136" t="s">
        <v>366</v>
      </c>
      <c r="B132" s="165">
        <v>129436444.44999999</v>
      </c>
      <c r="C132" s="165">
        <v>461200.67000000004</v>
      </c>
      <c r="D132" s="165">
        <v>0</v>
      </c>
      <c r="E132" s="166">
        <v>117801069.14000002</v>
      </c>
      <c r="F132" s="166">
        <v>7002.9999999999991</v>
      </c>
      <c r="G132" s="166">
        <v>217.52999999932945</v>
      </c>
    </row>
    <row r="133" spans="1:12" x14ac:dyDescent="0.2">
      <c r="A133" s="115" t="s">
        <v>362</v>
      </c>
      <c r="B133" s="156">
        <v>117745218.13</v>
      </c>
      <c r="C133" s="156">
        <v>466360.96</v>
      </c>
      <c r="D133" s="156">
        <v>15994.679999999998</v>
      </c>
      <c r="E133" s="157">
        <v>105652991.18000001</v>
      </c>
      <c r="F133" s="157">
        <v>8607.869999999999</v>
      </c>
      <c r="G133" s="157">
        <v>4242742.18</v>
      </c>
      <c r="H133" s="119"/>
      <c r="K133" s="119"/>
      <c r="L133" s="119"/>
    </row>
    <row r="134" spans="1:12" x14ac:dyDescent="0.2">
      <c r="A134" s="145" t="s">
        <v>311</v>
      </c>
      <c r="B134" s="156">
        <v>-398193.57999999996</v>
      </c>
      <c r="C134" s="156">
        <v>-5160.29</v>
      </c>
      <c r="D134" s="156">
        <v>-15994.679999999998</v>
      </c>
      <c r="E134" s="157">
        <v>-367845.94</v>
      </c>
      <c r="F134" s="157">
        <v>-1604.87</v>
      </c>
      <c r="G134" s="157">
        <v>-4242524.6500000004</v>
      </c>
      <c r="H134" s="119"/>
      <c r="K134" s="119"/>
      <c r="L134" s="119"/>
    </row>
    <row r="135" spans="1:12" x14ac:dyDescent="0.2">
      <c r="A135" s="145" t="s">
        <v>365</v>
      </c>
      <c r="B135" s="156">
        <v>12197705.18</v>
      </c>
      <c r="C135" s="156">
        <v>0</v>
      </c>
      <c r="D135" s="156">
        <v>0</v>
      </c>
      <c r="E135" s="157">
        <v>12614829.790000001</v>
      </c>
      <c r="F135" s="157">
        <v>0</v>
      </c>
      <c r="G135" s="157">
        <v>0</v>
      </c>
      <c r="H135" s="119"/>
      <c r="K135" s="119"/>
      <c r="L135" s="119"/>
    </row>
    <row r="136" spans="1:12" x14ac:dyDescent="0.2">
      <c r="A136" s="145" t="s">
        <v>311</v>
      </c>
      <c r="B136" s="156">
        <v>-108285.28</v>
      </c>
      <c r="C136" s="156">
        <v>0</v>
      </c>
      <c r="D136" s="156">
        <v>0</v>
      </c>
      <c r="E136" s="157">
        <v>-98905.89</v>
      </c>
      <c r="F136" s="157">
        <v>0</v>
      </c>
      <c r="G136" s="157">
        <v>0</v>
      </c>
      <c r="H136" s="119"/>
      <c r="K136" s="119"/>
      <c r="L136" s="119"/>
    </row>
    <row r="137" spans="1:12" s="137" customFormat="1" x14ac:dyDescent="0.2">
      <c r="A137" s="136" t="s">
        <v>367</v>
      </c>
      <c r="B137" s="165">
        <v>3627780064.0700002</v>
      </c>
      <c r="C137" s="165">
        <v>170418701.17999989</v>
      </c>
      <c r="D137" s="165">
        <v>441502507.23999941</v>
      </c>
      <c r="E137" s="166">
        <v>3448967780.4499984</v>
      </c>
      <c r="F137" s="166">
        <v>435036948.80000001</v>
      </c>
      <c r="G137" s="166">
        <v>574966566.5400002</v>
      </c>
    </row>
    <row r="138" spans="1:12" x14ac:dyDescent="0.2">
      <c r="A138" s="115" t="s">
        <v>362</v>
      </c>
      <c r="B138" s="156">
        <v>3724482680.6399999</v>
      </c>
      <c r="C138" s="156">
        <v>219244197.07999989</v>
      </c>
      <c r="D138" s="156">
        <v>1343775272.3500004</v>
      </c>
      <c r="E138" s="157">
        <v>3536327645.7099986</v>
      </c>
      <c r="F138" s="157">
        <v>490838221.75</v>
      </c>
      <c r="G138" s="157">
        <v>1485745071.9999998</v>
      </c>
      <c r="H138" s="119"/>
      <c r="K138" s="119"/>
      <c r="L138" s="119"/>
    </row>
    <row r="139" spans="1:12" x14ac:dyDescent="0.2">
      <c r="A139" s="145" t="s">
        <v>311</v>
      </c>
      <c r="B139" s="156">
        <v>-96702616.569999903</v>
      </c>
      <c r="C139" s="156">
        <v>-48825495.900000006</v>
      </c>
      <c r="D139" s="156">
        <v>-902272765.11000097</v>
      </c>
      <c r="E139" s="157">
        <v>-87359865.260000154</v>
      </c>
      <c r="F139" s="157">
        <v>-55801272.949999996</v>
      </c>
      <c r="G139" s="157">
        <v>-910778505.45999956</v>
      </c>
      <c r="H139" s="119"/>
      <c r="K139" s="119"/>
      <c r="L139" s="119"/>
    </row>
    <row r="140" spans="1:12" s="137" customFormat="1" x14ac:dyDescent="0.2">
      <c r="A140" s="136" t="s">
        <v>368</v>
      </c>
      <c r="B140" s="165">
        <v>6301397488.8199883</v>
      </c>
      <c r="C140" s="165">
        <v>304661307.41000026</v>
      </c>
      <c r="D140" s="165">
        <v>192441409.2599985</v>
      </c>
      <c r="E140" s="166">
        <v>6450302726.8599968</v>
      </c>
      <c r="F140" s="166">
        <v>285277038.01999992</v>
      </c>
      <c r="G140" s="166">
        <v>164638232.47000015</v>
      </c>
    </row>
    <row r="141" spans="1:12" x14ac:dyDescent="0.2">
      <c r="A141" s="115" t="s">
        <v>362</v>
      </c>
      <c r="B141" s="156">
        <v>6330026490.349988</v>
      </c>
      <c r="C141" s="156">
        <v>322194397.0600003</v>
      </c>
      <c r="D141" s="156">
        <v>644630415.78999913</v>
      </c>
      <c r="E141" s="157">
        <v>6487175871.7299967</v>
      </c>
      <c r="F141" s="157">
        <v>308141132.9799999</v>
      </c>
      <c r="G141" s="157">
        <v>639431949.93999982</v>
      </c>
      <c r="H141" s="119"/>
      <c r="K141" s="119"/>
      <c r="L141" s="119"/>
    </row>
    <row r="142" spans="1:12" x14ac:dyDescent="0.2">
      <c r="A142" s="145" t="s">
        <v>311</v>
      </c>
      <c r="B142" s="156">
        <v>-28629001.52999996</v>
      </c>
      <c r="C142" s="156">
        <v>-17533089.65000001</v>
      </c>
      <c r="D142" s="156">
        <v>-452189006.53000063</v>
      </c>
      <c r="E142" s="157">
        <v>-36873144.870000012</v>
      </c>
      <c r="F142" s="157">
        <v>-22864094.959999997</v>
      </c>
      <c r="G142" s="157">
        <v>-474793717.46999967</v>
      </c>
      <c r="H142" s="119"/>
      <c r="K142" s="119"/>
      <c r="L142" s="119"/>
    </row>
    <row r="143" spans="1:12" x14ac:dyDescent="0.2">
      <c r="A143" s="146" t="s">
        <v>369</v>
      </c>
      <c r="B143" s="147">
        <v>14094897511.32999</v>
      </c>
      <c r="C143" s="147">
        <v>479997937.36000019</v>
      </c>
      <c r="D143" s="147">
        <v>633943916.49999785</v>
      </c>
      <c r="E143" s="148">
        <v>13670562654.159996</v>
      </c>
      <c r="F143" s="148">
        <v>722755203.69999993</v>
      </c>
      <c r="G143" s="148">
        <v>739757684.41000032</v>
      </c>
      <c r="H143" s="119"/>
      <c r="K143" s="119"/>
      <c r="L143" s="119"/>
    </row>
    <row r="144" spans="1:12" x14ac:dyDescent="0.2">
      <c r="A144" s="109" t="s">
        <v>309</v>
      </c>
      <c r="C144" s="149" t="s">
        <v>380</v>
      </c>
      <c r="D144" s="118">
        <v>15208839365.189989</v>
      </c>
      <c r="F144" s="149" t="s">
        <v>380</v>
      </c>
      <c r="G144" s="118">
        <v>15133075542.269997</v>
      </c>
      <c r="H144" s="154"/>
      <c r="K144" s="154"/>
      <c r="L144" s="154"/>
    </row>
    <row r="145" spans="1:17" x14ac:dyDescent="0.2">
      <c r="C145" s="149"/>
      <c r="F145" s="149"/>
      <c r="H145" s="154"/>
      <c r="K145" s="154"/>
      <c r="L145" s="154"/>
    </row>
    <row r="146" spans="1:17" x14ac:dyDescent="0.2">
      <c r="B146" s="120"/>
      <c r="C146" s="120"/>
      <c r="D146" s="129"/>
      <c r="G146" s="172"/>
      <c r="H146" s="154"/>
      <c r="K146" s="154"/>
      <c r="L146" s="154"/>
    </row>
    <row r="147" spans="1:17" x14ac:dyDescent="0.2">
      <c r="B147" s="120"/>
      <c r="C147" s="120"/>
      <c r="G147" s="172"/>
      <c r="H147" s="154"/>
      <c r="K147" s="154"/>
      <c r="L147" s="154"/>
    </row>
    <row r="148" spans="1:17" x14ac:dyDescent="0.2">
      <c r="B148" s="173"/>
      <c r="C148" s="173"/>
      <c r="G148" s="174"/>
      <c r="H148" s="174"/>
      <c r="K148" s="174"/>
      <c r="L148" s="174"/>
    </row>
    <row r="149" spans="1:17" x14ac:dyDescent="0.2">
      <c r="A149" s="107" t="s">
        <v>370</v>
      </c>
      <c r="B149" s="120"/>
      <c r="C149" s="110" t="s">
        <v>298</v>
      </c>
      <c r="G149" s="110"/>
      <c r="H149" s="110"/>
      <c r="K149" s="119"/>
      <c r="L149" s="119"/>
    </row>
    <row r="150" spans="1:17" x14ac:dyDescent="0.2">
      <c r="A150" s="112" t="s">
        <v>371</v>
      </c>
      <c r="B150" s="113" t="s">
        <v>357</v>
      </c>
      <c r="C150" s="113" t="s">
        <v>379</v>
      </c>
      <c r="F150" s="105"/>
      <c r="G150" s="105"/>
      <c r="H150" s="119"/>
      <c r="K150" s="119"/>
      <c r="L150" s="119"/>
    </row>
    <row r="151" spans="1:17" x14ac:dyDescent="0.2">
      <c r="A151" s="141" t="s">
        <v>361</v>
      </c>
      <c r="B151" s="156">
        <v>0</v>
      </c>
      <c r="C151" s="157">
        <v>0</v>
      </c>
      <c r="F151" s="105"/>
      <c r="G151" s="105"/>
      <c r="H151" s="119"/>
      <c r="K151" s="119"/>
      <c r="L151" s="119"/>
    </row>
    <row r="152" spans="1:17" x14ac:dyDescent="0.2">
      <c r="A152" s="141" t="s">
        <v>363</v>
      </c>
      <c r="B152" s="156">
        <v>0</v>
      </c>
      <c r="C152" s="157">
        <v>0</v>
      </c>
      <c r="F152" s="105"/>
      <c r="G152" s="105"/>
      <c r="H152" s="119"/>
      <c r="K152" s="119"/>
      <c r="L152" s="119"/>
    </row>
    <row r="153" spans="1:17" x14ac:dyDescent="0.2">
      <c r="A153" s="141" t="s">
        <v>364</v>
      </c>
      <c r="B153" s="156">
        <v>0</v>
      </c>
      <c r="C153" s="157">
        <v>0</v>
      </c>
      <c r="F153" s="105"/>
      <c r="G153" s="105"/>
      <c r="H153" s="119"/>
      <c r="K153" s="119"/>
      <c r="L153" s="119"/>
    </row>
    <row r="154" spans="1:17" x14ac:dyDescent="0.2">
      <c r="A154" s="141" t="s">
        <v>366</v>
      </c>
      <c r="B154" s="156">
        <v>0</v>
      </c>
      <c r="C154" s="157">
        <v>0</v>
      </c>
      <c r="F154" s="105"/>
      <c r="G154" s="105"/>
      <c r="H154" s="119"/>
      <c r="K154" s="119"/>
      <c r="L154" s="119"/>
    </row>
    <row r="155" spans="1:17" x14ac:dyDescent="0.2">
      <c r="A155" s="141" t="s">
        <v>367</v>
      </c>
      <c r="B155" s="156">
        <v>6692017.5300000003</v>
      </c>
      <c r="C155" s="157">
        <v>5658914.2700000014</v>
      </c>
      <c r="F155" s="105"/>
      <c r="G155" s="105"/>
      <c r="H155" s="119"/>
      <c r="K155" s="119"/>
      <c r="L155" s="119"/>
    </row>
    <row r="156" spans="1:17" x14ac:dyDescent="0.2">
      <c r="A156" s="141" t="s">
        <v>368</v>
      </c>
      <c r="B156" s="156">
        <v>14507068.809999999</v>
      </c>
      <c r="C156" s="157">
        <v>14649214.42</v>
      </c>
      <c r="F156" s="105"/>
      <c r="G156" s="105"/>
      <c r="H156" s="119"/>
      <c r="K156" s="119"/>
      <c r="L156" s="119"/>
    </row>
    <row r="157" spans="1:17" x14ac:dyDescent="0.2">
      <c r="A157" s="146" t="s">
        <v>309</v>
      </c>
      <c r="B157" s="142">
        <v>21199086.34</v>
      </c>
      <c r="C157" s="142">
        <v>20308128.690000001</v>
      </c>
      <c r="F157" s="105"/>
      <c r="G157" s="105"/>
      <c r="H157" s="119"/>
      <c r="K157" s="119"/>
      <c r="L157" s="119"/>
    </row>
    <row r="158" spans="1:17" s="152" customFormat="1" x14ac:dyDescent="0.2">
      <c r="A158" s="150"/>
      <c r="B158" s="127"/>
      <c r="C158" s="127"/>
      <c r="D158" s="151"/>
      <c r="E158" s="151"/>
      <c r="I158" s="175"/>
      <c r="J158" s="175"/>
      <c r="K158" s="175"/>
      <c r="L158" s="175"/>
      <c r="M158" s="175"/>
      <c r="N158" s="175"/>
      <c r="P158" s="175"/>
      <c r="Q158" s="175"/>
    </row>
    <row r="159" spans="1:17" x14ac:dyDescent="0.2">
      <c r="A159" s="124"/>
      <c r="B159" s="131"/>
      <c r="C159" s="131"/>
      <c r="D159" s="129"/>
      <c r="E159" s="129"/>
      <c r="G159" s="119"/>
      <c r="H159" s="119"/>
      <c r="I159" s="154"/>
      <c r="J159" s="154"/>
      <c r="K159" s="154"/>
      <c r="L159" s="154"/>
      <c r="M159" s="154"/>
      <c r="N159" s="154"/>
      <c r="P159" s="154"/>
      <c r="Q159" s="154"/>
    </row>
    <row r="160" spans="1:17" x14ac:dyDescent="0.2">
      <c r="B160" s="120"/>
      <c r="C160" s="120"/>
      <c r="F160" s="105"/>
      <c r="G160" s="105"/>
      <c r="H160" s="119"/>
      <c r="K160" s="119"/>
      <c r="L160" s="119"/>
    </row>
    <row r="161" spans="1:17" x14ac:dyDescent="0.2">
      <c r="A161" s="107" t="s">
        <v>313</v>
      </c>
      <c r="B161" s="120"/>
      <c r="C161" s="110" t="s">
        <v>298</v>
      </c>
      <c r="F161" s="105"/>
      <c r="G161" s="105"/>
      <c r="H161" s="119"/>
      <c r="K161" s="119"/>
      <c r="L161" s="119"/>
    </row>
    <row r="162" spans="1:17" x14ac:dyDescent="0.2">
      <c r="A162" s="112" t="s">
        <v>312</v>
      </c>
      <c r="B162" s="113" t="s">
        <v>357</v>
      </c>
      <c r="C162" s="113" t="s">
        <v>379</v>
      </c>
      <c r="F162" s="105"/>
      <c r="G162" s="105"/>
      <c r="H162" s="119"/>
      <c r="K162" s="119"/>
      <c r="L162" s="119"/>
    </row>
    <row r="163" spans="1:17" x14ac:dyDescent="0.2">
      <c r="A163" s="141" t="s">
        <v>381</v>
      </c>
      <c r="B163" s="156">
        <v>0</v>
      </c>
      <c r="C163" s="157">
        <v>400000000</v>
      </c>
      <c r="F163" s="105"/>
      <c r="G163" s="105"/>
      <c r="H163" s="119"/>
      <c r="K163" s="119"/>
      <c r="L163" s="119"/>
    </row>
    <row r="164" spans="1:17" x14ac:dyDescent="0.2">
      <c r="A164" s="141" t="s">
        <v>363</v>
      </c>
      <c r="B164" s="156">
        <v>4896096419.9500027</v>
      </c>
      <c r="C164" s="157">
        <v>4845932617.0399971</v>
      </c>
      <c r="F164" s="105"/>
      <c r="G164" s="105"/>
      <c r="H164" s="119"/>
      <c r="K164" s="119"/>
      <c r="L164" s="119"/>
    </row>
    <row r="165" spans="1:17" x14ac:dyDescent="0.2">
      <c r="A165" s="141" t="s">
        <v>364</v>
      </c>
      <c r="B165" s="156">
        <v>127248024.05</v>
      </c>
      <c r="C165" s="157">
        <v>131725012.17999999</v>
      </c>
      <c r="F165" s="105"/>
      <c r="G165" s="105"/>
      <c r="H165" s="119"/>
      <c r="K165" s="119"/>
      <c r="L165" s="119"/>
    </row>
    <row r="166" spans="1:17" x14ac:dyDescent="0.2">
      <c r="A166" s="141" t="s">
        <v>366</v>
      </c>
      <c r="B166" s="156">
        <v>1436745667.3899996</v>
      </c>
      <c r="C166" s="157">
        <v>2286141864.0200005</v>
      </c>
      <c r="F166" s="105"/>
      <c r="G166" s="105"/>
      <c r="H166" s="119"/>
      <c r="K166" s="119"/>
      <c r="L166" s="119"/>
    </row>
    <row r="167" spans="1:17" x14ac:dyDescent="0.2">
      <c r="A167" s="141" t="s">
        <v>367</v>
      </c>
      <c r="B167" s="156">
        <v>2738237692.0799999</v>
      </c>
      <c r="C167" s="157">
        <v>2967524336.8700123</v>
      </c>
      <c r="F167" s="105"/>
      <c r="G167" s="105"/>
      <c r="H167" s="119"/>
      <c r="K167" s="119"/>
      <c r="L167" s="119"/>
    </row>
    <row r="168" spans="1:17" x14ac:dyDescent="0.2">
      <c r="A168" s="141" t="s">
        <v>368</v>
      </c>
      <c r="B168" s="156">
        <v>11737901121.320009</v>
      </c>
      <c r="C168" s="157">
        <v>11849255392.609991</v>
      </c>
      <c r="F168" s="105"/>
      <c r="G168" s="105"/>
      <c r="H168" s="119"/>
      <c r="K168" s="119"/>
      <c r="L168" s="119"/>
    </row>
    <row r="169" spans="1:17" x14ac:dyDescent="0.2">
      <c r="A169" s="146" t="s">
        <v>309</v>
      </c>
      <c r="B169" s="142">
        <v>20936228924.790009</v>
      </c>
      <c r="C169" s="142">
        <v>22480579222.720001</v>
      </c>
      <c r="F169" s="105"/>
      <c r="G169" s="105"/>
      <c r="H169" s="119"/>
      <c r="K169" s="119"/>
      <c r="L169" s="119"/>
    </row>
    <row r="170" spans="1:17" s="153" customFormat="1" x14ac:dyDescent="0.2">
      <c r="A170" s="150"/>
      <c r="B170" s="127"/>
      <c r="C170" s="127"/>
      <c r="D170" s="127"/>
      <c r="E170" s="127"/>
      <c r="I170" s="176"/>
      <c r="J170" s="176"/>
      <c r="K170" s="176"/>
      <c r="L170" s="176"/>
      <c r="M170" s="176"/>
      <c r="N170" s="176"/>
      <c r="P170" s="176"/>
      <c r="Q170" s="176"/>
    </row>
    <row r="171" spans="1:17" s="123" customFormat="1" x14ac:dyDescent="0.2">
      <c r="A171" s="124"/>
      <c r="B171" s="131"/>
      <c r="C171" s="131"/>
      <c r="D171" s="131"/>
      <c r="E171" s="131"/>
      <c r="I171" s="177"/>
      <c r="J171" s="177"/>
      <c r="K171" s="177"/>
      <c r="L171" s="177"/>
      <c r="M171" s="177"/>
      <c r="N171" s="177"/>
      <c r="P171" s="177"/>
      <c r="Q171" s="177"/>
    </row>
  </sheetData>
  <mergeCells count="21">
    <mergeCell ref="A119:A120"/>
    <mergeCell ref="B119:D119"/>
    <mergeCell ref="E119:G119"/>
    <mergeCell ref="B44:C44"/>
    <mergeCell ref="D44:E44"/>
    <mergeCell ref="B53:C53"/>
    <mergeCell ref="D53:E53"/>
    <mergeCell ref="B62:C62"/>
    <mergeCell ref="D62:E62"/>
    <mergeCell ref="B69:C69"/>
    <mergeCell ref="D69:E69"/>
    <mergeCell ref="B80:C80"/>
    <mergeCell ref="D80:E80"/>
    <mergeCell ref="B95:C95"/>
    <mergeCell ref="D95:E95"/>
    <mergeCell ref="B8:C8"/>
    <mergeCell ref="D8:E8"/>
    <mergeCell ref="B20:C20"/>
    <mergeCell ref="D20:E20"/>
    <mergeCell ref="B32:C32"/>
    <mergeCell ref="D32:E32"/>
  </mergeCells>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'P:\SUF_svi\TFI KI\TFI-KI 2020 Q1\Nekonsolidirano\[HPB_TFI-KI_Q1 2020_final.xlsm]Input'!#REF!</xm:f>
          </x14:formula1>
          <xm:sqref>B8:C8</xm:sqref>
        </x14:dataValidation>
        <x14:dataValidation type="list" allowBlank="1" showInputMessage="1" showErrorMessage="1">
          <x14:formula1>
            <xm:f>'P:\SUF_svi\TFI KI\TFI-KI 2020 Q1\Nekonsolidirano\[HPB_TFI-KI_Q1 2020_final.xlsm]Input'!#REF!</xm:f>
          </x14:formula1>
          <xm:sqref>D8:E8</xm:sqref>
        </x14:dataValidation>
        <x14:dataValidation type="list" allowBlank="1" showInputMessage="1" showErrorMessage="1">
          <x14:formula1>
            <xm:f>'P:\SUF_svi\TFI KI\TFI-KI 2020 Q1\Nekonsolidirano\[HPB_TFI-KI_Q1 2020_final.xlsm]Input'!#REF!</xm:f>
          </x14:formula1>
          <xm:sqref>E119:G119</xm:sqref>
        </x14:dataValidation>
        <x14:dataValidation type="list" allowBlank="1" showInputMessage="1" showErrorMessage="1">
          <x14:formula1>
            <xm:f>'P:\SUF_svi\TFI KI\TFI-KI 2020 Q1\Nekonsolidirano\[HPB_TFI-KI_Q1 2020_final.xlsm]Input'!#REF!</xm:f>
          </x14:formula1>
          <xm:sqref>B7</xm:sqref>
        </x14:dataValidation>
        <x14:dataValidation type="list" allowBlank="1" showInputMessage="1" showErrorMessage="1">
          <x14:formula1>
            <xm:f>'P:\SUF_svi\TFI KI\TFI-KI 2020 Q1\Nekonsolidirano\[HPB_TFI-KI_Q1 2020_final.xlsm]Input'!#REF!</xm:f>
          </x14:formula1>
          <xm:sqref>C7</xm:sqref>
        </x14:dataValidation>
        <x14:dataValidation type="list" allowBlank="1" showInputMessage="1" showErrorMessage="1">
          <x14:formula1>
            <xm:f>'P:\SUF_svi\TFI KI\TFI-KI 2020 Q1\Nekonsolidirano\[HPB_TFI-KI_Q1 2020_final.xlsm]Input'!#REF!</xm:f>
          </x14:formula1>
          <xm:sqref>D7</xm:sqref>
        </x14:dataValidation>
        <x14:dataValidation type="list" allowBlank="1" showInputMessage="1" showErrorMessage="1">
          <x14:formula1>
            <xm:f>'P:\SUF_svi\TFI KI\TFI-KI 2020 Q1\Nekonsolidirano\[HPB_TFI-KI_Q1 2020_final.xlsm]Input'!#REF!</xm:f>
          </x14:formula1>
          <xm:sqref>E7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d8745bc5-821e-4205-946a-621c2da728c8"/>
    <ds:schemaRef ds:uri="http://purl.org/dc/dcmitype/"/>
    <ds:schemaRef ds:uri="http://schemas.microsoft.com/office/2006/documentManagement/types"/>
    <ds:schemaRef ds:uri="22baa3bd-a2fa-4ea9-9ebb-3a9c6a55952b"/>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2018-04-25T06:49:36Z</cp:lastPrinted>
  <dcterms:created xsi:type="dcterms:W3CDTF">2008-10-17T11:51:54Z</dcterms:created>
  <dcterms:modified xsi:type="dcterms:W3CDTF">2020-04-29T12:41:54Z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