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0 Q2\Za objavu\Konsolidirano\xsls\"/>
    </mc:Choice>
  </mc:AlternateContent>
  <xr:revisionPtr revIDLastSave="0" documentId="13_ncr:1_{34A8A88D-464E-45A3-9187-3BEC2B414E05}" xr6:coauthVersionLast="45" xr6:coauthVersionMax="45" xr10:uidLastSave="{00000000-0000-0000-0000-000000000000}"/>
  <workbookProtection workbookPassword="CA29" lockStructure="1"/>
  <bookViews>
    <workbookView xWindow="28680" yWindow="-120" windowWidth="29040" windowHeight="15840" activeTab="4" xr2:uid="{00000000-000D-0000-FFFF-FFFF00000000}"/>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 r:id="rId8"/>
  </externalReference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8" i="24" l="1"/>
  <c r="B168" i="24"/>
  <c r="C156" i="24"/>
  <c r="B156" i="24"/>
  <c r="G142" i="24"/>
  <c r="F142" i="24"/>
  <c r="E142" i="24"/>
  <c r="E112" i="24"/>
  <c r="D112" i="24"/>
  <c r="C112" i="24"/>
  <c r="B112" i="24"/>
  <c r="D94" i="24"/>
  <c r="B94" i="24"/>
  <c r="E89" i="24"/>
  <c r="D89" i="24"/>
  <c r="C89" i="24"/>
  <c r="B89" i="24"/>
  <c r="D79" i="24"/>
  <c r="B79" i="24"/>
  <c r="E74" i="24"/>
  <c r="D74" i="24"/>
  <c r="C74" i="24"/>
  <c r="B74" i="24"/>
  <c r="D69" i="24"/>
  <c r="B69" i="24"/>
  <c r="E67" i="24"/>
  <c r="D67" i="24"/>
  <c r="C67" i="24"/>
  <c r="B67" i="24"/>
  <c r="D62" i="24"/>
  <c r="B62" i="24"/>
  <c r="E60" i="24"/>
  <c r="D60" i="24"/>
  <c r="C60" i="24"/>
  <c r="B60" i="24"/>
  <c r="D53" i="24"/>
  <c r="B53" i="24"/>
  <c r="E48" i="24"/>
  <c r="D48" i="24"/>
  <c r="C48" i="24"/>
  <c r="B48" i="24"/>
  <c r="D44" i="24"/>
  <c r="B44" i="24"/>
  <c r="E39" i="24"/>
  <c r="D39" i="24"/>
  <c r="C39" i="24"/>
  <c r="B39" i="24"/>
  <c r="D32" i="24"/>
  <c r="B32" i="24"/>
  <c r="E27" i="24"/>
  <c r="D27" i="24"/>
  <c r="C27" i="24"/>
  <c r="B27" i="24"/>
  <c r="D20" i="24"/>
  <c r="B20" i="24"/>
  <c r="E15" i="24"/>
  <c r="D15" i="24"/>
  <c r="C15" i="24"/>
  <c r="B15" i="24"/>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J45" i="19"/>
  <c r="J67" i="19" s="1"/>
  <c r="I40" i="18"/>
  <c r="I63" i="18"/>
  <c r="I78" i="18" s="1"/>
  <c r="H45" i="19"/>
  <c r="H67" i="19" s="1"/>
  <c r="R26" i="22"/>
  <c r="R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Vukadin Božana</author>
  </authors>
  <commentList>
    <comment ref="J23" authorId="0" shapeId="0" xr:uid="{00000000-0006-0000-0400-00000100000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L23" authorId="0" shapeId="0" xr:uid="{00000000-0006-0000-0400-00000200000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<sst xmlns="http://schemas.openxmlformats.org/spreadsheetml/2006/main" count="522" uniqueCount="390">
  <si>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</si>
  <si>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</si>
  <si>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</si>
  <si>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</si>
  <si>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</si>
  <si>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</si>
  <si>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</si>
  <si>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</si>
  <si>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</si>
  <si>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</si>
  <si>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</si>
  <si>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</si>
  <si>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</si>
  <si>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</si>
  <si>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</si>
  <si>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</si>
  <si>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</si>
  <si>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</si>
  <si>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</si>
  <si>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</si>
  <si>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</si>
  <si>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</si>
  <si>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</si>
  <si>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</si>
  <si>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</si>
  <si>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</si>
  <si>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</si>
  <si>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</si>
  <si>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</si>
  <si>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</si>
  <si>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</si>
  <si>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</si>
  <si>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</si>
  <si>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</si>
  <si>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</si>
  <si>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</si>
  <si>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</si>
  <si>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</si>
  <si>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</si>
  <si>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</si>
  <si>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</si>
  <si>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</si>
  <si>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</si>
  <si>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</si>
  <si>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</si>
  <si>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</si>
  <si>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</si>
  <si>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</si>
  <si>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</si>
  <si>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</si>
  <si>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</si>
  <si>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</si>
  <si>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</si>
  <si>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</si>
  <si>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</si>
  <si>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</si>
  <si>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</si>
  <si>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</si>
  <si>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</si>
  <si>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</si>
  <si>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</si>
  <si>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</si>
  <si>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</si>
  <si>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</si>
  <si>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</si>
  <si>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</si>
  <si>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</si>
  <si>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</si>
  <si>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</si>
  <si>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</si>
  <si>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</si>
  <si>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</si>
  <si>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</si>
  <si>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</si>
  <si>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</si>
  <si>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</si>
  <si>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</si>
  <si>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</si>
  <si>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</si>
  <si>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</si>
  <si>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</si>
  <si>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</si>
  <si>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</si>
  <si>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</si>
  <si>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</si>
  <si>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</si>
  <si>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</si>
  <si>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</si>
  <si>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</si>
  <si>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</si>
  <si>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</si>
  <si>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</si>
  <si>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</si>
  <si>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</si>
  <si>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</si>
  <si>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</si>
  <si>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</si>
  <si>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</si>
  <si>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</si>
  <si>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</si>
  <si>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</si>
  <si>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</si>
  <si>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</si>
  <si>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</si>
  <si>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</si>
  <si>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</si>
  <si>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</si>
  <si>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</si>
  <si>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</si>
  <si>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</si>
  <si>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</si>
  <si>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</si>
  <si>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</si>
  <si>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</si>
  <si>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</si>
  <si>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</si>
  <si>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</si>
  <si>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</si>
  <si>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</si>
  <si>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</si>
  <si>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</si>
  <si>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</si>
  <si>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</si>
  <si>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</si>
  <si>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</si>
  <si>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</si>
  <si>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</si>
  <si>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</si>
  <si>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</si>
  <si>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</si>
  <si>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</si>
  <si>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</si>
  <si>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</si>
  <si>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</si>
  <si>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</si>
  <si>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</si>
  <si>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</si>
  <si>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</si>
  <si>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</si>
  <si>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</si>
  <si>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</si>
  <si>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</si>
  <si>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</si>
  <si>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</si>
  <si>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</si>
  <si>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</si>
  <si>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</si>
  <si>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</si>
  <si>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</si>
  <si>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</si>
  <si>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</si>
  <si>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</si>
  <si>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</si>
  <si>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</si>
  <si>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</si>
  <si>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</si>
  <si>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</si>
  <si>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</si>
  <si>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</si>
  <si>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</si>
  <si>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</si>
  <si>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</si>
  <si>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</si>
  <si>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</si>
  <si>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</si>
  <si>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</si>
  <si>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</si>
  <si>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</si>
  <si>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</si>
  <si>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</si>
  <si>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</si>
  <si>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</si>
  <si>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</si>
  <si>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</si>
  <si>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</si>
  <si>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</si>
  <si>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</si>
  <si>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</si>
  <si>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</si>
  <si>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</si>
  <si>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</si>
  <si>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</si>
  <si>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</si>
  <si>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</si>
  <si>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</si>
  <si>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</si>
  <si>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</si>
  <si>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</si>
  <si>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</si>
  <si>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</si>
  <si>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</si>
  <si>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</si>
  <si>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</si>
  <si>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</si>
  <si>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</si>
  <si>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</si>
  <si>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</si>
  <si>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</si>
  <si>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</si>
  <si>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</si>
  <si>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</si>
  <si>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</si>
  <si>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</si>
  <si>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</si>
  <si>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</si>
  <si>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</si>
  <si>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</si>
  <si>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</si>
  <si>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</si>
  <si>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</si>
  <si>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</si>
  <si>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</si>
  <si>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</si>
  <si>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</si>
  <si>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</si>
  <si>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</si>
  <si>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</si>
  <si>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</si>
  <si>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</si>
  <si>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</si>
  <si>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</si>
  <si>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</si>
  <si>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</si>
  <si>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</si>
  <si>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</si>
  <si>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</si>
  <si>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</si>
  <si>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</si>
  <si>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</si>
  <si>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</si>
  <si>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</si>
  <si>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</si>
  <si>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</si>
  <si>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</si>
  <si>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</si>
  <si>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</si>
  <si>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</si>
  <si>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</si>
  <si>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</si>
  <si>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</si>
  <si>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</si>
  <si>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</si>
  <si>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</si>
  <si>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</si>
  <si>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</si>
  <si>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</si>
  <si>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</si>
  <si>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</si>
  <si>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</si>
  <si>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</si>
  <si>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</si>
  <si>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</si>
  <si>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</si>
  <si>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</si>
  <si>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</si>
  <si>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</si>
  <si>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</si>
  <si>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</si>
  <si>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</si>
  <si>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</si>
  <si>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</si>
  <si>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</si>
  <si>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</si>
  <si>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</si>
  <si>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</si>
  <si>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</si>
  <si>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</si>
  <si>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</si>
  <si>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</si>
  <si>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</si>
  <si>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</si>
  <si>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</si>
  <si>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</si>
  <si>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</si>
  <si>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</si>
  <si>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</si>
  <si>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</si>
  <si>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</si>
  <si>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</si>
  <si>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</si>
  <si>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</si>
  <si>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</si>
  <si>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</si>
  <si>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</si>
  <si>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</si>
  <si>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</si>
  <si>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</si>
  <si>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</si>
  <si>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</si>
  <si>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</si>
  <si>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</si>
  <si>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</si>
  <si>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</si>
  <si>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</si>
  <si>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</si>
  <si>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</si>
  <si>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</si>
  <si>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</si>
  <si>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</si>
  <si>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</si>
  <si>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</si>
  <si>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</si>
  <si>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</si>
  <si>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</si>
  <si>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</si>
  <si>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</si>
  <si>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</si>
  <si>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6) OPERATIVNI TROŠKOVI</t>
  </si>
  <si>
    <t>AOP 015 &amp; AOP 017 &amp; AOP 018</t>
  </si>
  <si>
    <t>UKUPNO</t>
  </si>
  <si>
    <t xml:space="preserve">7) TROŠKOVI VRIJEDNOSNIH USKLAĐIVANJA I REZERVIRANJA ZA GUBITKE </t>
  </si>
  <si>
    <t>Ispravci vrijednosti</t>
  </si>
  <si>
    <t>AOP 044</t>
  </si>
  <si>
    <t>10) DEPOZITI</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</si>
  <si>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</si>
  <si>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</si>
  <si>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</si>
  <si>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</si>
  <si>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</si>
  <si>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</si>
  <si>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</si>
  <si>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</si>
  <si>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</si>
  <si>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</si>
  <si>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</si>
  <si>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</si>
  <si>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</si>
  <si>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</si>
  <si>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</si>
  <si>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</si>
  <si>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</si>
  <si>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</si>
  <si>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</si>
  <si>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</si>
  <si>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</si>
  <si>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 xml:space="preserve">(Administrativni rashodi) </t>
  </si>
  <si>
    <t>(Rashodi za zaposlenike)</t>
  </si>
  <si>
    <t>(Ostali administrativni rashodi)</t>
  </si>
  <si>
    <t xml:space="preserve">(Amortizacija) </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</si>
  <si>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</si>
  <si>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</si>
  <si>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</si>
  <si>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</si>
  <si>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</si>
  <si>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</si>
  <si>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</si>
  <si>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</si>
  <si>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</si>
  <si>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</si>
  <si>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</si>
  <si>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</si>
  <si>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</si>
  <si>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</si>
  <si>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</si>
  <si>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</si>
  <si>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</si>
  <si>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</si>
  <si>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</si>
  <si>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</si>
  <si>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</si>
  <si>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</si>
  <si>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</si>
  <si>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</si>
  <si>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</si>
  <si>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</si>
  <si>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</si>
  <si>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</si>
  <si>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</si>
  <si>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</si>
  <si>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UKUPno</t>
  </si>
  <si>
    <t>9)  Financijska imovina kojom se ne trguje koja se obvezno mjeri po fer vrijednosti kroz dobit ili gubitak</t>
  </si>
  <si>
    <t>AOP 013</t>
  </si>
  <si>
    <t>za razdoblje od 01.01.</t>
  </si>
  <si>
    <t>8. KREDITI I PREDUJMOVI</t>
  </si>
  <si>
    <t>Središnja država</t>
  </si>
  <si>
    <t>HPB Invest d.o.o.</t>
  </si>
  <si>
    <t>Strojarska 20, 10000 Zagreb</t>
  </si>
  <si>
    <t>01972278</t>
  </si>
  <si>
    <t>HPB-nekretnine d.o.o.</t>
  </si>
  <si>
    <t>Amruševa 8, 10000 Zagreb</t>
  </si>
  <si>
    <t>01972260</t>
  </si>
  <si>
    <t>stanje na dan 30.06.2020.</t>
  </si>
  <si>
    <t>u razdoblju 1.1.2020 do 30.06.2020.</t>
  </si>
  <si>
    <t>u razdoblju 1.1.2020. do 30.06.2020.</t>
  </si>
  <si>
    <t>Prethodno razdoblje 01.01. - 30.06.2019</t>
  </si>
  <si>
    <t>Tekuće razdoblje 01.01. - 30.06.2020</t>
  </si>
  <si>
    <t>30.06.2020.</t>
  </si>
  <si>
    <t>Stage 1</t>
  </si>
  <si>
    <t xml:space="preserve">Stage 2 </t>
  </si>
  <si>
    <t>stage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</si>
</sst>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
    <numFmt numFmtId="167" formatCode="#,##0.00;\(#,##0.00\)"/>
    <numFmt numFmtId="168" formatCode="_(* #,##0.00_);_(* \(#,##0.00\);_(* &quot;-&quot;??_);_(@_)"/>
    <numFmt numFmtId="169" formatCode="_(* #,##0_);_(* \(#,##0\);_(* &quot;-&quot;??_);_(@_)"/>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i/>
      <sz val="9"/>
      <name val="Arial"/>
      <family val="2"/>
      <charset val="238"/>
    </font>
    <font>
      <b/>
      <sz val="9"/>
      <color theme="0"/>
      <name val="Arial"/>
      <family val="2"/>
      <charset val="238"/>
    </font>
    <font>
      <sz val="9"/>
      <color theme="1"/>
      <name val="Calibri"/>
      <family val="2"/>
      <charset val="238"/>
      <scheme val="minor"/>
    </font>
    <font>
      <sz val="9"/>
      <color theme="0" tint="-0.34998626667073579"/>
      <name val="Arial"/>
      <family val="2"/>
      <charset val="238"/>
    </font>
    <font>
      <sz val="9"/>
      <color rgb="FFC00000"/>
      <name val="Arial"/>
      <family val="2"/>
      <charset val="238"/>
    </font>
    <font>
      <b/>
      <sz val="9"/>
      <color rgb="FFC00000"/>
      <name val="Arial"/>
      <family val="2"/>
      <charset val="238"/>
    </font>
    <font>
      <b/>
      <sz val="9"/>
      <color theme="1"/>
      <name val="Calibri"/>
      <family val="2"/>
      <charset val="238"/>
      <scheme val="minor"/>
    </font>
    <font>
      <sz val="9"/>
      <color theme="0" tint="-0.34998626667073579"/>
      <name val="Calibri"/>
      <family val="2"/>
      <charset val="238"/>
      <scheme val="minor"/>
    </font>
    <font>
      <b/>
      <sz val="9"/>
      <color indexed="81"/>
      <name val="Tahoma"/>
      <family val="2"/>
      <charset val="238"/>
    </font>
    <font>
      <sz val="9"/>
      <color indexed="81"/>
      <name val="Tahoma"/>
      <family val="2"/>
      <charset val="238"/>
    </font>
    <font>
      <b/>
      <sz val="9"/>
      <color indexed="8"/>
      <name val="Arial"/>
      <family val="2"/>
      <charset val="238"/>
    </font>
    <font>
      <b/>
      <sz val="9"/>
      <color rgb="FFFFFFFF"/>
      <name val="Arial"/>
      <family val="2"/>
      <charset val="238"/>
    </font>
  </fonts>
  <fills count="22">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00000"/>
        <bgColor indexed="64"/>
      </patternFill>
    </fill>
    <fill>
      <patternFill patternType="solid">
        <fgColor rgb="FFFFE6E6"/>
        <bgColor indexed="64"/>
      </patternFill>
    </fill>
    <fill>
      <patternFill patternType="solid">
        <fgColor theme="0" tint="-0.499984740745262"/>
        <bgColor indexed="64"/>
      </patternFill>
    </fill>
    <fill>
      <patternFill patternType="lightGray">
        <fgColor indexed="22"/>
        <bgColor theme="0"/>
      </patternFill>
    </fill>
    <fill>
      <patternFill patternType="solid">
        <fgColor rgb="FF808080"/>
        <bgColor rgb="FF000000"/>
      </patternFill>
    </fill>
    <fill>
      <patternFill patternType="solid">
        <fgColor rgb="FFFFE6E6"/>
        <bgColor rgb="FF000000"/>
      </patternFill>
    </fill>
    <fill>
      <patternFill patternType="solid">
        <fgColor rgb="FFC00000"/>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cellStyleXfs>
  <cellXfs count="339">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5" fillId="0" borderId="0" xfId="5" applyFont="1" applyFill="1" applyBorder="1">
      <alignment vertical="top"/>
    </xf>
    <xf numFmtId="166" fontId="5" fillId="0" borderId="0" xfId="5" applyNumberFormat="1" applyFont="1" applyFill="1" applyBorder="1" applyAlignment="1"/>
    <xf numFmtId="167" fontId="5" fillId="0" borderId="0" xfId="5" applyNumberFormat="1" applyFont="1" applyFill="1" applyBorder="1" applyAlignment="1"/>
    <xf numFmtId="0" fontId="4" fillId="0" borderId="0" xfId="5" applyFont="1" applyFill="1" applyBorder="1" applyAlignment="1"/>
    <xf numFmtId="0" fontId="4" fillId="0" borderId="0" xfId="5" applyFont="1" applyFill="1" applyBorder="1">
      <alignment vertical="top"/>
    </xf>
    <xf numFmtId="0" fontId="30" fillId="0" borderId="0" xfId="5" applyFont="1" applyFill="1" applyBorder="1" applyAlignment="1">
      <alignment horizontal="right"/>
    </xf>
    <xf numFmtId="0" fontId="5" fillId="0" borderId="0" xfId="5" applyFont="1" applyFill="1" applyBorder="1" applyAlignment="1"/>
    <xf numFmtId="166" fontId="30" fillId="0" borderId="0" xfId="5" applyNumberFormat="1" applyFont="1" applyFill="1" applyBorder="1" applyAlignment="1">
      <alignment horizontal="right"/>
    </xf>
    <xf numFmtId="0" fontId="4" fillId="0" borderId="0" xfId="7" applyFont="1" applyFill="1" applyBorder="1"/>
    <xf numFmtId="0" fontId="31" fillId="17" borderId="0" xfId="7" applyFont="1" applyFill="1" applyBorder="1" applyAlignment="1">
      <alignment horizontal="left" vertical="center"/>
    </xf>
    <xf numFmtId="0" fontId="5" fillId="0" borderId="0" xfId="7" applyFont="1" applyFill="1" applyBorder="1" applyAlignment="1">
      <alignment vertical="center"/>
    </xf>
    <xf numFmtId="0" fontId="31" fillId="15" borderId="0" xfId="6" applyFont="1" applyFill="1" applyBorder="1" applyAlignment="1">
      <alignment horizontal="left"/>
    </xf>
    <xf numFmtId="166" fontId="5" fillId="0" borderId="0" xfId="5" applyNumberFormat="1" applyFont="1" applyFill="1" applyBorder="1" applyAlignment="1">
      <alignment horizontal="right"/>
    </xf>
    <xf numFmtId="167" fontId="5" fillId="0" borderId="0" xfId="5" applyNumberFormat="1" applyFont="1" applyFill="1" applyBorder="1" applyAlignment="1">
      <alignment horizontal="right"/>
    </xf>
    <xf numFmtId="0" fontId="32" fillId="0" borderId="0" xfId="0" applyFont="1" applyBorder="1"/>
    <xf numFmtId="166" fontId="4" fillId="0" borderId="0" xfId="5" applyNumberFormat="1" applyFont="1" applyFill="1" applyBorder="1" applyAlignment="1">
      <alignment horizontal="right"/>
    </xf>
    <xf numFmtId="167" fontId="4" fillId="0" borderId="0" xfId="5" applyNumberFormat="1" applyFont="1" applyFill="1" applyBorder="1" applyAlignment="1">
      <alignment horizontal="right"/>
    </xf>
    <xf numFmtId="0" fontId="4" fillId="0" borderId="0" xfId="0" applyFont="1" applyBorder="1"/>
    <xf numFmtId="0" fontId="32" fillId="0" borderId="0" xfId="0" applyFont="1" applyBorder="1" applyAlignment="1">
      <alignment horizontal="center" vertical="center"/>
    </xf>
    <xf numFmtId="0" fontId="34" fillId="0" borderId="0" xfId="5" applyFont="1" applyFill="1" applyBorder="1" applyAlignment="1">
      <alignment horizontal="center" vertical="center"/>
    </xf>
    <xf numFmtId="166" fontId="33" fillId="0" borderId="0" xfId="5" applyNumberFormat="1" applyFont="1" applyFill="1" applyBorder="1" applyAlignment="1">
      <alignment horizontal="right" vertical="center"/>
    </xf>
    <xf numFmtId="0" fontId="34" fillId="0" borderId="0" xfId="5" applyFont="1" applyFill="1" applyBorder="1" applyAlignment="1"/>
    <xf numFmtId="166" fontId="35" fillId="0" borderId="0" xfId="5" applyNumberFormat="1" applyFont="1" applyFill="1" applyBorder="1" applyAlignment="1">
      <alignment horizontal="right"/>
    </xf>
    <xf numFmtId="0" fontId="5" fillId="0" borderId="0" xfId="7" applyFont="1" applyFill="1" applyBorder="1" applyAlignment="1">
      <alignment horizontal="left" vertical="center" wrapText="1"/>
    </xf>
    <xf numFmtId="166" fontId="35" fillId="0" borderId="0" xfId="5" applyNumberFormat="1" applyFont="1" applyFill="1" applyBorder="1" applyAlignment="1">
      <alignment horizontal="right" vertical="center"/>
    </xf>
    <xf numFmtId="0" fontId="5" fillId="0" borderId="0" xfId="7" applyFont="1" applyFill="1" applyBorder="1" applyAlignment="1"/>
    <xf numFmtId="0" fontId="5" fillId="0" borderId="0" xfId="7" applyFont="1" applyFill="1" applyBorder="1" applyAlignment="1">
      <alignment horizontal="left" vertical="center"/>
    </xf>
    <xf numFmtId="0" fontId="31" fillId="15" borderId="0" xfId="6" applyFont="1" applyFill="1" applyBorder="1" applyAlignment="1">
      <alignment horizontal="left" vertical="center"/>
    </xf>
    <xf numFmtId="0" fontId="5" fillId="0" borderId="0" xfId="5" applyFont="1" applyFill="1" applyBorder="1" applyAlignment="1">
      <alignment vertical="center"/>
    </xf>
    <xf numFmtId="0" fontId="4" fillId="0" borderId="0" xfId="7" applyFont="1" applyFill="1" applyBorder="1" applyAlignment="1">
      <alignment vertical="center"/>
    </xf>
    <xf numFmtId="0" fontId="36" fillId="0" borderId="0" xfId="0" applyFont="1" applyBorder="1"/>
    <xf numFmtId="166" fontId="5" fillId="0" borderId="0" xfId="6" applyNumberFormat="1" applyFont="1" applyFill="1" applyBorder="1" applyAlignment="1">
      <alignment horizontal="right"/>
    </xf>
    <xf numFmtId="0" fontId="4" fillId="0" borderId="0" xfId="7" applyFont="1" applyFill="1" applyBorder="1" applyAlignment="1"/>
    <xf numFmtId="0" fontId="4" fillId="0" borderId="0" xfId="7" applyFont="1" applyFill="1" applyBorder="1" applyAlignment="1">
      <alignment horizontal="left" wrapText="1"/>
    </xf>
    <xf numFmtId="0" fontId="5" fillId="0" borderId="0" xfId="7" applyFont="1" applyFill="1" applyBorder="1" applyAlignment="1">
      <alignment horizontal="left" wrapText="1"/>
    </xf>
    <xf numFmtId="0" fontId="5" fillId="0" borderId="0" xfId="6" applyFont="1" applyFill="1" applyBorder="1" applyAlignment="1">
      <alignment horizontal="right"/>
    </xf>
    <xf numFmtId="0" fontId="5" fillId="0" borderId="0" xfId="7" applyFont="1" applyFill="1" applyBorder="1" applyAlignment="1">
      <alignment vertical="center" wrapText="1"/>
    </xf>
    <xf numFmtId="0" fontId="31" fillId="15" borderId="0" xfId="7" applyFont="1" applyFill="1" applyBorder="1"/>
    <xf numFmtId="0" fontId="32" fillId="0" borderId="0" xfId="0" applyFont="1" applyBorder="1" applyAlignment="1">
      <alignment horizontal="right"/>
    </xf>
    <xf numFmtId="0" fontId="33" fillId="0" borderId="0" xfId="5" applyFont="1" applyFill="1" applyBorder="1" applyAlignment="1">
      <alignment horizontal="center" vertical="center"/>
    </xf>
    <xf numFmtId="166" fontId="33" fillId="0" borderId="0" xfId="5" applyNumberFormat="1" applyFont="1" applyFill="1" applyBorder="1" applyAlignment="1">
      <alignment horizontal="right"/>
    </xf>
    <xf numFmtId="0" fontId="37" fillId="0" borderId="0" xfId="0" applyFont="1" applyBorder="1"/>
    <xf numFmtId="0" fontId="37" fillId="0" borderId="0" xfId="0" applyFont="1" applyBorder="1" applyAlignment="1">
      <alignment horizontal="center" vertical="center"/>
    </xf>
    <xf numFmtId="166" fontId="4" fillId="0" borderId="0" xfId="5" applyNumberFormat="1" applyFont="1" applyFill="1" applyBorder="1" applyAlignment="1"/>
    <xf numFmtId="14" fontId="30" fillId="0" borderId="0" xfId="5" applyNumberFormat="1" applyFont="1" applyFill="1" applyBorder="1" applyAlignment="1">
      <alignment horizontal="right"/>
    </xf>
    <xf numFmtId="0" fontId="5" fillId="0" borderId="0" xfId="5" applyFont="1" applyFill="1" applyBorder="1" applyAlignment="1">
      <alignment horizontal="center" vertical="center"/>
    </xf>
    <xf numFmtId="169" fontId="33" fillId="0" borderId="0" xfId="5" applyNumberFormat="1" applyFont="1" applyFill="1" applyBorder="1" applyAlignment="1">
      <alignment horizontal="right" vertical="center"/>
    </xf>
    <xf numFmtId="169" fontId="35" fillId="0" borderId="0" xfId="5" applyNumberFormat="1" applyFont="1" applyFill="1" applyBorder="1" applyAlignment="1">
      <alignment horizontal="right" vertical="center"/>
    </xf>
    <xf numFmtId="166" fontId="30" fillId="0" borderId="0" xfId="5" applyNumberFormat="1" applyFont="1" applyFill="1" applyBorder="1" applyAlignment="1"/>
    <xf numFmtId="169" fontId="32" fillId="0" borderId="0" xfId="0" applyNumberFormat="1" applyFont="1" applyBorder="1"/>
    <xf numFmtId="166" fontId="35" fillId="0" borderId="0" xfId="5" applyNumberFormat="1" applyFont="1" applyFill="1" applyBorder="1" applyAlignment="1"/>
    <xf numFmtId="169" fontId="5" fillId="0" borderId="0" xfId="10" applyNumberFormat="1" applyFont="1" applyFill="1" applyBorder="1" applyAlignment="1">
      <alignment horizontal="right"/>
    </xf>
    <xf numFmtId="169" fontId="5" fillId="0" borderId="0" xfId="10" applyNumberFormat="1" applyFont="1" applyFill="1" applyBorder="1" applyAlignment="1"/>
    <xf numFmtId="166" fontId="33" fillId="0" borderId="0" xfId="5" applyNumberFormat="1" applyFont="1" applyFill="1" applyBorder="1" applyAlignment="1"/>
    <xf numFmtId="166" fontId="33" fillId="0" borderId="0" xfId="5" applyNumberFormat="1" applyFont="1" applyFill="1" applyBorder="1" applyAlignment="1">
      <alignment horizontal="center" vertical="center"/>
    </xf>
    <xf numFmtId="166" fontId="4" fillId="0" borderId="0" xfId="5" applyNumberFormat="1" applyFont="1" applyFill="1" applyBorder="1" applyAlignment="1">
      <alignment horizontal="center" vertical="center"/>
    </xf>
    <xf numFmtId="0" fontId="4" fillId="11" borderId="30" xfId="6" quotePrefix="1" applyFont="1" applyFill="1" applyBorder="1" applyAlignment="1" applyProtection="1">
      <alignment horizontal="center" vertical="center"/>
      <protection locked="0"/>
    </xf>
    <xf numFmtId="3" fontId="3" fillId="0" borderId="6" xfId="0" applyNumberFormat="1" applyFont="1" applyBorder="1" applyAlignment="1" applyProtection="1">
      <alignment horizontal="right" vertical="center" shrinkToFit="1"/>
      <protection locked="0"/>
    </xf>
    <xf numFmtId="3" fontId="3" fillId="0" borderId="16" xfId="0" applyNumberFormat="1" applyFont="1" applyBorder="1" applyAlignment="1" applyProtection="1">
      <alignment horizontal="right" vertical="center" shrinkToFit="1"/>
      <protection locked="0"/>
    </xf>
    <xf numFmtId="3" fontId="18" fillId="0" borderId="6" xfId="0" applyNumberFormat="1" applyFont="1" applyBorder="1" applyAlignment="1" applyProtection="1">
      <alignment horizontal="right" vertical="center" shrinkToFit="1"/>
      <protection locked="0"/>
    </xf>
    <xf numFmtId="3" fontId="3" fillId="0" borderId="5" xfId="0" applyNumberFormat="1" applyFont="1" applyBorder="1" applyAlignment="1" applyProtection="1">
      <alignment horizontal="right" vertical="center" shrinkToFit="1"/>
      <protection locked="0"/>
    </xf>
    <xf numFmtId="166" fontId="41" fillId="19" borderId="0" xfId="7" applyNumberFormat="1" applyFont="1" applyFill="1" applyAlignment="1">
      <alignment horizontal="right"/>
    </xf>
    <xf numFmtId="166" fontId="41" fillId="19" borderId="0" xfId="7" applyNumberFormat="1" applyFont="1" applyFill="1" applyAlignment="1">
      <alignment horizontal="right" vertical="center"/>
    </xf>
    <xf numFmtId="166" fontId="5" fillId="0" borderId="0" xfId="6" applyNumberFormat="1" applyFont="1" applyAlignment="1">
      <alignment horizontal="right" vertical="center"/>
    </xf>
    <xf numFmtId="166" fontId="5" fillId="20" borderId="0" xfId="7" applyNumberFormat="1" applyFont="1" applyFill="1" applyAlignment="1" applyProtection="1">
      <alignment horizontal="right" vertical="center" shrinkToFit="1"/>
      <protection locked="0"/>
    </xf>
    <xf numFmtId="166" fontId="5" fillId="0" borderId="0" xfId="7" applyNumberFormat="1" applyFont="1" applyAlignment="1" applyProtection="1">
      <alignment horizontal="right" vertical="center" shrinkToFit="1"/>
      <protection locked="0"/>
    </xf>
    <xf numFmtId="166" fontId="41" fillId="21" borderId="0" xfId="6" applyNumberFormat="1" applyFont="1" applyFill="1" applyAlignment="1">
      <alignment horizontal="right" vertical="center"/>
    </xf>
    <xf numFmtId="166" fontId="4" fillId="0" borderId="0" xfId="6" applyNumberFormat="1" applyFont="1" applyAlignment="1">
      <alignment horizontal="right" vertical="center"/>
    </xf>
    <xf numFmtId="166" fontId="4" fillId="0" borderId="0" xfId="7" applyNumberFormat="1" applyFont="1" applyAlignment="1" applyProtection="1">
      <alignment horizontal="right" vertical="center" shrinkToFit="1"/>
      <protection locked="0"/>
    </xf>
    <xf numFmtId="166" fontId="4" fillId="20" borderId="0" xfId="7" applyNumberFormat="1" applyFont="1" applyFill="1" applyAlignment="1" applyProtection="1">
      <alignment horizontal="right" vertical="center" shrinkToFit="1"/>
      <protection locked="0"/>
    </xf>
    <xf numFmtId="166" fontId="4" fillId="0" borderId="0" xfId="6" applyNumberFormat="1" applyFont="1" applyAlignment="1">
      <alignment horizontal="right"/>
    </xf>
    <xf numFmtId="166" fontId="4" fillId="0" borderId="0" xfId="7" applyNumberFormat="1" applyFont="1" applyAlignment="1" applyProtection="1">
      <alignment horizontal="right" shrinkToFit="1"/>
      <protection locked="0"/>
    </xf>
    <xf numFmtId="166" fontId="4" fillId="20" borderId="0" xfId="7" applyNumberFormat="1" applyFont="1" applyFill="1" applyAlignment="1" applyProtection="1">
      <alignment horizontal="right" shrinkToFit="1"/>
      <protection locked="0"/>
    </xf>
    <xf numFmtId="166" fontId="5" fillId="0" borderId="0" xfId="6" applyNumberFormat="1" applyFont="1" applyAlignment="1">
      <alignment horizontal="right"/>
    </xf>
    <xf numFmtId="166" fontId="5" fillId="0" borderId="0" xfId="7" applyNumberFormat="1" applyFont="1" applyAlignment="1" applyProtection="1">
      <alignment horizontal="right" shrinkToFit="1"/>
      <protection locked="0"/>
    </xf>
    <xf numFmtId="166" fontId="5" fillId="20" borderId="0" xfId="7" applyNumberFormat="1" applyFont="1" applyFill="1" applyAlignment="1" applyProtection="1">
      <alignment horizontal="right" shrinkToFit="1"/>
      <protection locked="0"/>
    </xf>
    <xf numFmtId="166" fontId="41" fillId="21" borderId="0" xfId="6" applyNumberFormat="1" applyFont="1" applyFill="1" applyAlignment="1">
      <alignment horizontal="right"/>
    </xf>
    <xf numFmtId="166" fontId="4" fillId="16" borderId="0" xfId="7" applyNumberFormat="1" applyFont="1" applyFill="1" applyAlignment="1" applyProtection="1">
      <alignment horizontal="right" shrinkToFit="1"/>
      <protection locked="0"/>
    </xf>
    <xf numFmtId="166" fontId="5" fillId="16" borderId="0" xfId="7" applyNumberFormat="1" applyFont="1" applyFill="1" applyAlignment="1" applyProtection="1">
      <alignment horizontal="right" shrinkToFit="1"/>
      <protection locked="0"/>
    </xf>
    <xf numFmtId="166" fontId="31" fillId="17" borderId="0" xfId="7" applyNumberFormat="1" applyFont="1" applyFill="1" applyAlignment="1">
      <alignment horizontal="right" vertical="center"/>
    </xf>
    <xf numFmtId="166" fontId="31" fillId="17" borderId="0" xfId="5" applyNumberFormat="1" applyFont="1" applyFill="1" applyAlignment="1">
      <alignment horizontal="right" vertical="center"/>
    </xf>
    <xf numFmtId="0" fontId="31" fillId="17" borderId="0" xfId="6" applyFont="1" applyFill="1" applyAlignment="1">
      <alignment horizontal="right" vertical="center"/>
    </xf>
    <xf numFmtId="3" fontId="31" fillId="15" borderId="0" xfId="6" applyNumberFormat="1" applyFont="1" applyFill="1" applyAlignment="1">
      <alignment horizontal="right"/>
    </xf>
    <xf numFmtId="166" fontId="31" fillId="17" borderId="0" xfId="7" applyNumberFormat="1" applyFont="1" applyFill="1" applyAlignment="1">
      <alignment horizontal="right"/>
    </xf>
    <xf numFmtId="0" fontId="32" fillId="0" borderId="0" xfId="0" applyFont="1"/>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4" fillId="11" borderId="27" xfId="4" applyFont="1" applyFill="1" applyBorder="1" applyAlignment="1" applyProtection="1">
      <alignment horizontal="left" vertical="center"/>
      <protection locked="0"/>
    </xf>
    <xf numFmtId="0" fontId="4" fillId="11" borderId="28" xfId="4" applyFont="1" applyFill="1" applyBorder="1" applyAlignment="1" applyProtection="1">
      <alignment horizontal="left" vertical="center"/>
      <protection locked="0"/>
    </xf>
    <xf numFmtId="0" fontId="4" fillId="11" borderId="27" xfId="6" applyFont="1" applyFill="1" applyBorder="1" applyAlignment="1" applyProtection="1">
      <alignment horizontal="left" vertical="center"/>
      <protection locked="0"/>
    </xf>
    <xf numFmtId="0" fontId="4" fillId="11" borderId="28" xfId="6" applyFont="1" applyFill="1" applyBorder="1" applyAlignment="1" applyProtection="1">
      <alignment horizontal="left" vertical="center"/>
      <protection locked="0"/>
    </xf>
    <xf numFmtId="0" fontId="4" fillId="11" borderId="26" xfId="6" applyFont="1" applyFill="1" applyBorder="1" applyAlignment="1" applyProtection="1">
      <alignment horizontal="left" vertical="center"/>
      <protection locked="0"/>
    </xf>
    <xf numFmtId="0" fontId="40" fillId="18" borderId="27" xfId="5" applyFont="1" applyFill="1" applyBorder="1" applyAlignment="1" applyProtection="1">
      <alignment horizontal="left" vertical="center"/>
      <protection locked="0" hidden="1"/>
    </xf>
    <xf numFmtId="0" fontId="40" fillId="18" borderId="28" xfId="5" applyFont="1" applyFill="1" applyBorder="1" applyAlignment="1" applyProtection="1">
      <alignment horizontal="left" vertical="center"/>
      <protection locked="0" hidden="1"/>
    </xf>
    <xf numFmtId="0" fontId="40" fillId="18" borderId="26" xfId="5" applyFont="1" applyFill="1" applyBorder="1" applyAlignment="1" applyProtection="1">
      <alignment horizontal="left" vertical="center"/>
      <protection locked="0" hidden="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0" fontId="31" fillId="17" borderId="0" xfId="7" applyFont="1" applyFill="1" applyBorder="1" applyAlignment="1">
      <alignment horizontal="center" vertical="center"/>
    </xf>
    <xf numFmtId="166" fontId="31" fillId="17" borderId="0" xfId="7" applyNumberFormat="1" applyFont="1" applyFill="1" applyAlignment="1">
      <alignment horizontal="center"/>
    </xf>
    <xf numFmtId="14" fontId="31" fillId="17" borderId="0" xfId="7" applyNumberFormat="1" applyFont="1" applyFill="1" applyAlignment="1">
      <alignment horizontal="center"/>
    </xf>
    <xf numFmtId="166" fontId="41" fillId="19" borderId="0" xfId="7" applyNumberFormat="1" applyFont="1" applyFill="1" applyAlignment="1">
      <alignment horizontal="center"/>
    </xf>
    <xf numFmtId="166" fontId="41" fillId="19" borderId="0" xfId="7" applyNumberFormat="1" applyFont="1" applyFill="1" applyAlignment="1">
      <alignment horizontal="center" vertical="center"/>
    </xf>
  </cellXfs>
  <cellStyles count="11">
    <cellStyle name="Comma 2" xfId="8" xr:uid="{00000000-0005-0000-0000-000000000000}"/>
    <cellStyle name="Comma 2 2" xfId="10" xr:uid="{00000000-0005-0000-0000-000001000000}"/>
    <cellStyle name="Hyperlink 2" xfId="2" xr:uid="{00000000-0005-0000-0000-000002000000}"/>
    <cellStyle name="Normal" xfId="0" builtinId="0"/>
    <cellStyle name="Normal 14" xfId="6" xr:uid="{00000000-0005-0000-0000-000004000000}"/>
    <cellStyle name="Normal 2" xfId="3" xr:uid="{00000000-0005-0000-0000-000005000000}"/>
    <cellStyle name="Normal 3" xfId="4" xr:uid="{00000000-0005-0000-0000-000006000000}"/>
    <cellStyle name="Normal 5" xfId="9" xr:uid="{00000000-0005-0000-0000-000007000000}"/>
    <cellStyle name="Normal 6" xfId="7" xr:uid="{00000000-0005-0000-0000-000008000000}"/>
    <cellStyle name="Normal_TFI-KI 2" xfId="5" xr:uid="{00000000-0005-0000-0000-000009000000}"/>
    <cellStyle name="Style 1" xfId="1" xr:uid="{00000000-0005-0000-0000-00000A000000}"/>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4" name="Picture 5" descr="hpb%20logo">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1/Nekonsolidirano/HPB_TFI-KI_Q1%202020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zg-itd134\rpa$\SUF_svi\TFI%20KI\TFI-KI%202020%20Q1\Konsolidirano\Konsolidirano_HPB_TFI-KI_Q1%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DG prema FINREP"/>
      <sheetName val="Bilanca prema FINREP"/>
      <sheetName val="Biljeske banka"/>
      <sheetName val="NT"/>
      <sheetName val="Promjena Kapitala"/>
      <sheetName val="BB 31.12.2019."/>
      <sheetName val="BB 31.03.2020."/>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workbookViewId="0">
      <selection activeCell="C11" sqref="C11:D11"/>
    </sheetView>
  </sheetViews>
  <sheetFormatPr defaultColWidth="9.08984375" defaultRowHeight="14.5" x14ac:dyDescent="0.35"/>
  <cols>
    <col min="1" max="1" width="9.08984375" style="56"/>
    <col min="2" max="2" width="10.453125" style="56" customWidth="1"/>
    <col min="3" max="8" width="9.08984375" style="56"/>
    <col min="9" max="9" width="13.453125" style="56" customWidth="1"/>
    <col min="10" max="16384" width="9.08984375" style="56"/>
  </cols>
  <sheetData>
    <row r="1" spans="1:10" ht="15.5" x14ac:dyDescent="0.35">
      <c r="A1" s="240" t="s">
        <v>239</v>
      </c>
      <c r="B1" s="241"/>
      <c r="C1" s="241"/>
      <c r="D1" s="54"/>
      <c r="E1" s="54"/>
      <c r="F1" s="54"/>
      <c r="G1" s="54"/>
      <c r="H1" s="54"/>
      <c r="I1" s="54"/>
      <c r="J1" s="55"/>
    </row>
    <row r="2" spans="1:10" ht="14.4" customHeight="1" x14ac:dyDescent="0.35">
      <c r="A2" s="242" t="s">
        <v>255</v>
      </c>
      <c r="B2" s="243"/>
      <c r="C2" s="243"/>
      <c r="D2" s="243"/>
      <c r="E2" s="243"/>
      <c r="F2" s="243"/>
      <c r="G2" s="243"/>
      <c r="H2" s="243"/>
      <c r="I2" s="243"/>
      <c r="J2" s="244"/>
    </row>
    <row r="3" spans="1:10" x14ac:dyDescent="0.35">
      <c r="A3" s="57"/>
      <c r="B3" s="58"/>
      <c r="C3" s="58"/>
      <c r="D3" s="58"/>
      <c r="E3" s="58"/>
      <c r="F3" s="58"/>
      <c r="G3" s="58"/>
      <c r="H3" s="58"/>
      <c r="I3" s="58"/>
      <c r="J3" s="59"/>
    </row>
    <row r="4" spans="1:10" ht="33.65" customHeight="1" x14ac:dyDescent="0.35">
      <c r="A4" s="245" t="s">
        <v>240</v>
      </c>
      <c r="B4" s="246"/>
      <c r="C4" s="246"/>
      <c r="D4" s="246"/>
      <c r="E4" s="247">
        <v>43831</v>
      </c>
      <c r="F4" s="248"/>
      <c r="G4" s="60" t="s">
        <v>0</v>
      </c>
      <c r="H4" s="249">
        <v>44012</v>
      </c>
      <c r="I4" s="248"/>
      <c r="J4" s="61"/>
    </row>
    <row r="5" spans="1:10" s="62" customFormat="1" ht="10.25" customHeight="1" x14ac:dyDescent="0.35">
      <c r="A5" s="250"/>
      <c r="B5" s="251"/>
      <c r="C5" s="251"/>
      <c r="D5" s="251"/>
      <c r="E5" s="251"/>
      <c r="F5" s="251"/>
      <c r="G5" s="251"/>
      <c r="H5" s="251"/>
      <c r="I5" s="251"/>
      <c r="J5" s="252"/>
    </row>
    <row r="6" spans="1:10" ht="20.399999999999999" customHeight="1" x14ac:dyDescent="0.35">
      <c r="A6" s="63"/>
      <c r="B6" s="64" t="s">
        <v>261</v>
      </c>
      <c r="C6" s="65"/>
      <c r="D6" s="65"/>
      <c r="E6" s="71">
        <v>2020</v>
      </c>
      <c r="F6" s="66"/>
      <c r="G6" s="60"/>
      <c r="H6" s="66"/>
      <c r="I6" s="67"/>
      <c r="J6" s="68"/>
    </row>
    <row r="7" spans="1:10" s="70" customFormat="1" ht="11" customHeight="1" x14ac:dyDescent="0.35">
      <c r="A7" s="63"/>
      <c r="B7" s="65"/>
      <c r="C7" s="65"/>
      <c r="D7" s="65"/>
      <c r="E7" s="69"/>
      <c r="F7" s="69"/>
      <c r="G7" s="60"/>
      <c r="H7" s="66"/>
      <c r="I7" s="67"/>
      <c r="J7" s="68"/>
    </row>
    <row r="8" spans="1:10" ht="20.399999999999999" customHeight="1" x14ac:dyDescent="0.35">
      <c r="A8" s="63"/>
      <c r="B8" s="64" t="s">
        <v>262</v>
      </c>
      <c r="C8" s="65"/>
      <c r="D8" s="65"/>
      <c r="E8" s="71">
        <v>2</v>
      </c>
      <c r="F8" s="66"/>
      <c r="G8" s="60"/>
      <c r="H8" s="66"/>
      <c r="I8" s="67"/>
      <c r="J8" s="68"/>
    </row>
    <row r="9" spans="1:10" s="70" customFormat="1" ht="11" customHeight="1" x14ac:dyDescent="0.35">
      <c r="A9" s="63"/>
      <c r="B9" s="65"/>
      <c r="C9" s="65"/>
      <c r="D9" s="65"/>
      <c r="E9" s="69"/>
      <c r="F9" s="69"/>
      <c r="G9" s="60"/>
      <c r="H9" s="69"/>
      <c r="I9" s="72"/>
      <c r="J9" s="68"/>
    </row>
    <row r="10" spans="1:10" ht="38" customHeight="1" x14ac:dyDescent="0.35">
      <c r="A10" s="236" t="s">
        <v>263</v>
      </c>
      <c r="B10" s="237"/>
      <c r="C10" s="237"/>
      <c r="D10" s="237"/>
      <c r="E10" s="237"/>
      <c r="F10" s="237"/>
      <c r="G10" s="237"/>
      <c r="H10" s="237"/>
      <c r="I10" s="237"/>
      <c r="J10" s="73"/>
    </row>
    <row r="11" spans="1:10" ht="24.65" customHeight="1" x14ac:dyDescent="0.35">
      <c r="A11" s="223" t="s">
        <v>241</v>
      </c>
      <c r="B11" s="238"/>
      <c r="C11" s="230" t="s">
        <v>281</v>
      </c>
      <c r="D11" s="231"/>
      <c r="E11" s="74"/>
      <c r="F11" s="187" t="s">
        <v>264</v>
      </c>
      <c r="G11" s="234"/>
      <c r="H11" s="203" t="s">
        <v>282</v>
      </c>
      <c r="I11" s="204"/>
      <c r="J11" s="75"/>
    </row>
    <row r="12" spans="1:10" ht="14.4" customHeight="1" x14ac:dyDescent="0.35">
      <c r="A12" s="76"/>
      <c r="B12" s="77"/>
      <c r="C12" s="77"/>
      <c r="D12" s="77"/>
      <c r="E12" s="239"/>
      <c r="F12" s="239"/>
      <c r="G12" s="239"/>
      <c r="H12" s="239"/>
      <c r="I12" s="78"/>
      <c r="J12" s="75"/>
    </row>
    <row r="13" spans="1:10" ht="21" customHeight="1" x14ac:dyDescent="0.35">
      <c r="A13" s="186" t="s">
        <v>256</v>
      </c>
      <c r="B13" s="234"/>
      <c r="C13" s="230" t="s">
        <v>283</v>
      </c>
      <c r="D13" s="231"/>
      <c r="E13" s="253"/>
      <c r="F13" s="239"/>
      <c r="G13" s="239"/>
      <c r="H13" s="239"/>
      <c r="I13" s="78"/>
      <c r="J13" s="75"/>
    </row>
    <row r="14" spans="1:10" ht="11" customHeight="1" x14ac:dyDescent="0.35">
      <c r="A14" s="74"/>
      <c r="B14" s="78"/>
      <c r="C14" s="77"/>
      <c r="D14" s="77"/>
      <c r="E14" s="193"/>
      <c r="F14" s="193"/>
      <c r="G14" s="193"/>
      <c r="H14" s="193"/>
      <c r="I14" s="77"/>
      <c r="J14" s="79"/>
    </row>
    <row r="15" spans="1:10" ht="23" customHeight="1" x14ac:dyDescent="0.35">
      <c r="A15" s="186" t="s">
        <v>242</v>
      </c>
      <c r="B15" s="234"/>
      <c r="C15" s="230" t="s">
        <v>284</v>
      </c>
      <c r="D15" s="231"/>
      <c r="E15" s="235"/>
      <c r="F15" s="225"/>
      <c r="G15" s="80" t="s">
        <v>265</v>
      </c>
      <c r="H15" s="203" t="s">
        <v>286</v>
      </c>
      <c r="I15" s="204"/>
      <c r="J15" s="81"/>
    </row>
    <row r="16" spans="1:10" ht="11" customHeight="1" x14ac:dyDescent="0.35">
      <c r="A16" s="74"/>
      <c r="B16" s="78"/>
      <c r="C16" s="77"/>
      <c r="D16" s="77"/>
      <c r="E16" s="193"/>
      <c r="F16" s="193"/>
      <c r="G16" s="193"/>
      <c r="H16" s="193"/>
      <c r="I16" s="77"/>
      <c r="J16" s="79"/>
    </row>
    <row r="17" spans="1:10" ht="23" customHeight="1" x14ac:dyDescent="0.35">
      <c r="A17" s="82"/>
      <c r="B17" s="80" t="s">
        <v>266</v>
      </c>
      <c r="C17" s="230" t="s">
        <v>285</v>
      </c>
      <c r="D17" s="231"/>
      <c r="E17" s="83"/>
      <c r="F17" s="83"/>
      <c r="G17" s="83"/>
      <c r="H17" s="83"/>
      <c r="I17" s="83"/>
      <c r="J17" s="81"/>
    </row>
    <row r="18" spans="1:10" x14ac:dyDescent="0.35">
      <c r="A18" s="232"/>
      <c r="B18" s="233"/>
      <c r="C18" s="193"/>
      <c r="D18" s="193"/>
      <c r="E18" s="193"/>
      <c r="F18" s="193"/>
      <c r="G18" s="193"/>
      <c r="H18" s="193"/>
      <c r="I18" s="77"/>
      <c r="J18" s="79"/>
    </row>
    <row r="19" spans="1:10" x14ac:dyDescent="0.35">
      <c r="A19" s="223" t="s">
        <v>243</v>
      </c>
      <c r="B19" s="224"/>
      <c r="C19" s="194" t="s">
        <v>287</v>
      </c>
      <c r="D19" s="195"/>
      <c r="E19" s="195"/>
      <c r="F19" s="195"/>
      <c r="G19" s="195"/>
      <c r="H19" s="195"/>
      <c r="I19" s="195"/>
      <c r="J19" s="196"/>
    </row>
    <row r="20" spans="1:10" x14ac:dyDescent="0.35">
      <c r="A20" s="76"/>
      <c r="B20" s="77"/>
      <c r="C20" s="84"/>
      <c r="D20" s="77"/>
      <c r="E20" s="193"/>
      <c r="F20" s="193"/>
      <c r="G20" s="193"/>
      <c r="H20" s="193"/>
      <c r="I20" s="77"/>
      <c r="J20" s="79"/>
    </row>
    <row r="21" spans="1:10" x14ac:dyDescent="0.35">
      <c r="A21" s="223" t="s">
        <v>244</v>
      </c>
      <c r="B21" s="224"/>
      <c r="C21" s="203">
        <v>10000</v>
      </c>
      <c r="D21" s="204"/>
      <c r="E21" s="193"/>
      <c r="F21" s="193"/>
      <c r="G21" s="194" t="s">
        <v>288</v>
      </c>
      <c r="H21" s="195"/>
      <c r="I21" s="195"/>
      <c r="J21" s="196"/>
    </row>
    <row r="22" spans="1:10" x14ac:dyDescent="0.35">
      <c r="A22" s="76"/>
      <c r="B22" s="77"/>
      <c r="C22" s="77"/>
      <c r="D22" s="77"/>
      <c r="E22" s="193"/>
      <c r="F22" s="193"/>
      <c r="G22" s="193"/>
      <c r="H22" s="193"/>
      <c r="I22" s="77"/>
      <c r="J22" s="79"/>
    </row>
    <row r="23" spans="1:10" x14ac:dyDescent="0.35">
      <c r="A23" s="223" t="s">
        <v>245</v>
      </c>
      <c r="B23" s="224"/>
      <c r="C23" s="194" t="s">
        <v>289</v>
      </c>
      <c r="D23" s="195"/>
      <c r="E23" s="195"/>
      <c r="F23" s="195"/>
      <c r="G23" s="195"/>
      <c r="H23" s="195"/>
      <c r="I23" s="195"/>
      <c r="J23" s="196"/>
    </row>
    <row r="24" spans="1:10" x14ac:dyDescent="0.35">
      <c r="A24" s="76"/>
      <c r="B24" s="77"/>
      <c r="C24" s="77"/>
      <c r="D24" s="77"/>
      <c r="E24" s="193"/>
      <c r="F24" s="193"/>
      <c r="G24" s="193"/>
      <c r="H24" s="193"/>
      <c r="I24" s="77"/>
      <c r="J24" s="79"/>
    </row>
    <row r="25" spans="1:10" x14ac:dyDescent="0.35">
      <c r="A25" s="223" t="s">
        <v>246</v>
      </c>
      <c r="B25" s="224"/>
      <c r="C25" s="227" t="s">
        <v>290</v>
      </c>
      <c r="D25" s="228"/>
      <c r="E25" s="228"/>
      <c r="F25" s="228"/>
      <c r="G25" s="228"/>
      <c r="H25" s="228"/>
      <c r="I25" s="228"/>
      <c r="J25" s="229"/>
    </row>
    <row r="26" spans="1:10" x14ac:dyDescent="0.35">
      <c r="A26" s="76"/>
      <c r="B26" s="77"/>
      <c r="C26" s="84"/>
      <c r="D26" s="77"/>
      <c r="E26" s="193"/>
      <c r="F26" s="193"/>
      <c r="G26" s="193"/>
      <c r="H26" s="193"/>
      <c r="I26" s="77"/>
      <c r="J26" s="79"/>
    </row>
    <row r="27" spans="1:10" x14ac:dyDescent="0.35">
      <c r="A27" s="223" t="s">
        <v>247</v>
      </c>
      <c r="B27" s="224"/>
      <c r="C27" s="227" t="s">
        <v>291</v>
      </c>
      <c r="D27" s="228"/>
      <c r="E27" s="228"/>
      <c r="F27" s="228"/>
      <c r="G27" s="228"/>
      <c r="H27" s="228"/>
      <c r="I27" s="228"/>
      <c r="J27" s="229"/>
    </row>
    <row r="28" spans="1:10" ht="14" customHeight="1" x14ac:dyDescent="0.35">
      <c r="A28" s="76"/>
      <c r="B28" s="77"/>
      <c r="C28" s="84"/>
      <c r="D28" s="77"/>
      <c r="E28" s="193"/>
      <c r="F28" s="193"/>
      <c r="G28" s="193"/>
      <c r="H28" s="193"/>
      <c r="I28" s="77"/>
      <c r="J28" s="79"/>
    </row>
    <row r="29" spans="1:10" ht="23" customHeight="1" x14ac:dyDescent="0.35">
      <c r="A29" s="226" t="s">
        <v>257</v>
      </c>
      <c r="B29" s="206"/>
      <c r="C29" s="85">
        <v>1309</v>
      </c>
      <c r="D29" s="86"/>
      <c r="E29" s="197"/>
      <c r="F29" s="197"/>
      <c r="G29" s="197"/>
      <c r="H29" s="197"/>
      <c r="I29" s="87"/>
      <c r="J29" s="88"/>
    </row>
    <row r="30" spans="1:10" x14ac:dyDescent="0.35">
      <c r="A30" s="76"/>
      <c r="B30" s="77"/>
      <c r="C30" s="77"/>
      <c r="D30" s="77"/>
      <c r="E30" s="193"/>
      <c r="F30" s="193"/>
      <c r="G30" s="193"/>
      <c r="H30" s="193"/>
      <c r="I30" s="87"/>
      <c r="J30" s="88"/>
    </row>
    <row r="31" spans="1:10" x14ac:dyDescent="0.35">
      <c r="A31" s="223" t="s">
        <v>248</v>
      </c>
      <c r="B31" s="224"/>
      <c r="C31" s="100" t="s">
        <v>269</v>
      </c>
      <c r="D31" s="222" t="s">
        <v>267</v>
      </c>
      <c r="E31" s="201"/>
      <c r="F31" s="201"/>
      <c r="G31" s="201"/>
      <c r="H31" s="89"/>
      <c r="I31" s="90" t="s">
        <v>268</v>
      </c>
      <c r="J31" s="91" t="s">
        <v>269</v>
      </c>
    </row>
    <row r="32" spans="1:10" x14ac:dyDescent="0.35">
      <c r="A32" s="223"/>
      <c r="B32" s="224"/>
      <c r="C32" s="92"/>
      <c r="D32" s="60"/>
      <c r="E32" s="225"/>
      <c r="F32" s="225"/>
      <c r="G32" s="225"/>
      <c r="H32" s="225"/>
      <c r="I32" s="87"/>
      <c r="J32" s="88"/>
    </row>
    <row r="33" spans="1:10" x14ac:dyDescent="0.35">
      <c r="A33" s="223" t="s">
        <v>258</v>
      </c>
      <c r="B33" s="224"/>
      <c r="C33" s="85" t="s">
        <v>271</v>
      </c>
      <c r="D33" s="222" t="s">
        <v>270</v>
      </c>
      <c r="E33" s="201"/>
      <c r="F33" s="201"/>
      <c r="G33" s="201"/>
      <c r="H33" s="83"/>
      <c r="I33" s="90" t="s">
        <v>271</v>
      </c>
      <c r="J33" s="91" t="s">
        <v>272</v>
      </c>
    </row>
    <row r="34" spans="1:10" x14ac:dyDescent="0.35">
      <c r="A34" s="76"/>
      <c r="B34" s="77"/>
      <c r="C34" s="77"/>
      <c r="D34" s="77"/>
      <c r="E34" s="193"/>
      <c r="F34" s="193"/>
      <c r="G34" s="193"/>
      <c r="H34" s="193"/>
      <c r="I34" s="77"/>
      <c r="J34" s="79"/>
    </row>
    <row r="35" spans="1:10" x14ac:dyDescent="0.35">
      <c r="A35" s="222" t="s">
        <v>259</v>
      </c>
      <c r="B35" s="201"/>
      <c r="C35" s="201"/>
      <c r="D35" s="201"/>
      <c r="E35" s="201" t="s">
        <v>249</v>
      </c>
      <c r="F35" s="201"/>
      <c r="G35" s="201"/>
      <c r="H35" s="201"/>
      <c r="I35" s="201"/>
      <c r="J35" s="93" t="s">
        <v>250</v>
      </c>
    </row>
    <row r="36" spans="1:10" x14ac:dyDescent="0.35">
      <c r="A36" s="76"/>
      <c r="B36" s="77"/>
      <c r="C36" s="77"/>
      <c r="D36" s="77"/>
      <c r="E36" s="193"/>
      <c r="F36" s="193"/>
      <c r="G36" s="193"/>
      <c r="H36" s="193"/>
      <c r="I36" s="77"/>
      <c r="J36" s="88"/>
    </row>
    <row r="37" spans="1:10" x14ac:dyDescent="0.35">
      <c r="A37" s="214" t="s">
        <v>375</v>
      </c>
      <c r="B37" s="215"/>
      <c r="C37" s="215"/>
      <c r="D37" s="215"/>
      <c r="E37" s="216" t="s">
        <v>376</v>
      </c>
      <c r="F37" s="217"/>
      <c r="G37" s="217"/>
      <c r="H37" s="217"/>
      <c r="I37" s="218"/>
      <c r="J37" s="157" t="s">
        <v>377</v>
      </c>
    </row>
    <row r="38" spans="1:10" x14ac:dyDescent="0.35">
      <c r="A38" s="76"/>
      <c r="B38" s="77"/>
      <c r="C38" s="84"/>
      <c r="D38" s="213"/>
      <c r="E38" s="213"/>
      <c r="F38" s="213"/>
      <c r="G38" s="213"/>
      <c r="H38" s="213"/>
      <c r="I38" s="213"/>
      <c r="J38" s="79"/>
    </row>
    <row r="39" spans="1:10" x14ac:dyDescent="0.35">
      <c r="A39" s="219" t="s">
        <v>378</v>
      </c>
      <c r="B39" s="220"/>
      <c r="C39" s="220"/>
      <c r="D39" s="221"/>
      <c r="E39" s="216" t="s">
        <v>379</v>
      </c>
      <c r="F39" s="217"/>
      <c r="G39" s="217"/>
      <c r="H39" s="217"/>
      <c r="I39" s="218"/>
      <c r="J39" s="157" t="s">
        <v>380</v>
      </c>
    </row>
    <row r="40" spans="1:10" x14ac:dyDescent="0.35">
      <c r="A40" s="76"/>
      <c r="B40" s="77"/>
      <c r="C40" s="84"/>
      <c r="D40" s="94"/>
      <c r="E40" s="213"/>
      <c r="F40" s="213"/>
      <c r="G40" s="213"/>
      <c r="H40" s="213"/>
      <c r="I40" s="78"/>
      <c r="J40" s="79"/>
    </row>
    <row r="41" spans="1:10" x14ac:dyDescent="0.35">
      <c r="A41" s="209"/>
      <c r="B41" s="210"/>
      <c r="C41" s="210"/>
      <c r="D41" s="211"/>
      <c r="E41" s="209"/>
      <c r="F41" s="210"/>
      <c r="G41" s="210"/>
      <c r="H41" s="210"/>
      <c r="I41" s="211"/>
      <c r="J41" s="85"/>
    </row>
    <row r="42" spans="1:10" x14ac:dyDescent="0.35">
      <c r="A42" s="76"/>
      <c r="B42" s="77"/>
      <c r="C42" s="84"/>
      <c r="D42" s="94"/>
      <c r="E42" s="213"/>
      <c r="F42" s="213"/>
      <c r="G42" s="213"/>
      <c r="H42" s="213"/>
      <c r="I42" s="78"/>
      <c r="J42" s="79"/>
    </row>
    <row r="43" spans="1:10" x14ac:dyDescent="0.35">
      <c r="A43" s="209"/>
      <c r="B43" s="210"/>
      <c r="C43" s="210"/>
      <c r="D43" s="211"/>
      <c r="E43" s="209"/>
      <c r="F43" s="210"/>
      <c r="G43" s="210"/>
      <c r="H43" s="210"/>
      <c r="I43" s="211"/>
      <c r="J43" s="85"/>
    </row>
    <row r="44" spans="1:10" x14ac:dyDescent="0.35">
      <c r="A44" s="95"/>
      <c r="B44" s="84"/>
      <c r="C44" s="207"/>
      <c r="D44" s="207"/>
      <c r="E44" s="193"/>
      <c r="F44" s="193"/>
      <c r="G44" s="207"/>
      <c r="H44" s="207"/>
      <c r="I44" s="207"/>
      <c r="J44" s="79"/>
    </row>
    <row r="45" spans="1:10" x14ac:dyDescent="0.35">
      <c r="A45" s="209"/>
      <c r="B45" s="210"/>
      <c r="C45" s="210"/>
      <c r="D45" s="211"/>
      <c r="E45" s="209"/>
      <c r="F45" s="210"/>
      <c r="G45" s="210"/>
      <c r="H45" s="210"/>
      <c r="I45" s="211"/>
      <c r="J45" s="85"/>
    </row>
    <row r="46" spans="1:10" x14ac:dyDescent="0.35">
      <c r="A46" s="95"/>
      <c r="B46" s="84"/>
      <c r="C46" s="84"/>
      <c r="D46" s="77"/>
      <c r="E46" s="212"/>
      <c r="F46" s="212"/>
      <c r="G46" s="207"/>
      <c r="H46" s="207"/>
      <c r="I46" s="77"/>
      <c r="J46" s="79"/>
    </row>
    <row r="47" spans="1:10" x14ac:dyDescent="0.35">
      <c r="A47" s="209"/>
      <c r="B47" s="210"/>
      <c r="C47" s="210"/>
      <c r="D47" s="211"/>
      <c r="E47" s="209"/>
      <c r="F47" s="210"/>
      <c r="G47" s="210"/>
      <c r="H47" s="210"/>
      <c r="I47" s="211"/>
      <c r="J47" s="85"/>
    </row>
    <row r="48" spans="1:10" x14ac:dyDescent="0.35">
      <c r="A48" s="95"/>
      <c r="B48" s="84"/>
      <c r="C48" s="84"/>
      <c r="D48" s="77"/>
      <c r="E48" s="193"/>
      <c r="F48" s="193"/>
      <c r="G48" s="207"/>
      <c r="H48" s="207"/>
      <c r="I48" s="77"/>
      <c r="J48" s="96" t="s">
        <v>273</v>
      </c>
    </row>
    <row r="49" spans="1:10" x14ac:dyDescent="0.35">
      <c r="A49" s="95"/>
      <c r="B49" s="84"/>
      <c r="C49" s="84"/>
      <c r="D49" s="77"/>
      <c r="E49" s="193"/>
      <c r="F49" s="193"/>
      <c r="G49" s="207"/>
      <c r="H49" s="207"/>
      <c r="I49" s="77"/>
      <c r="J49" s="96" t="s">
        <v>274</v>
      </c>
    </row>
    <row r="50" spans="1:10" ht="14.4" customHeight="1" x14ac:dyDescent="0.35">
      <c r="A50" s="186" t="s">
        <v>251</v>
      </c>
      <c r="B50" s="187"/>
      <c r="C50" s="203" t="s">
        <v>274</v>
      </c>
      <c r="D50" s="204"/>
      <c r="E50" s="205" t="s">
        <v>275</v>
      </c>
      <c r="F50" s="206"/>
      <c r="G50" s="194"/>
      <c r="H50" s="195"/>
      <c r="I50" s="195"/>
      <c r="J50" s="196"/>
    </row>
    <row r="51" spans="1:10" x14ac:dyDescent="0.35">
      <c r="A51" s="95"/>
      <c r="B51" s="84"/>
      <c r="C51" s="207"/>
      <c r="D51" s="207"/>
      <c r="E51" s="193"/>
      <c r="F51" s="193"/>
      <c r="G51" s="208" t="s">
        <v>276</v>
      </c>
      <c r="H51" s="208"/>
      <c r="I51" s="208"/>
      <c r="J51" s="68"/>
    </row>
    <row r="52" spans="1:10" ht="14" customHeight="1" x14ac:dyDescent="0.35">
      <c r="A52" s="186" t="s">
        <v>252</v>
      </c>
      <c r="B52" s="187"/>
      <c r="C52" s="194" t="s">
        <v>292</v>
      </c>
      <c r="D52" s="195"/>
      <c r="E52" s="195"/>
      <c r="F52" s="195"/>
      <c r="G52" s="195"/>
      <c r="H52" s="195"/>
      <c r="I52" s="195"/>
      <c r="J52" s="196"/>
    </row>
    <row r="53" spans="1:10" x14ac:dyDescent="0.35">
      <c r="A53" s="76"/>
      <c r="B53" s="77"/>
      <c r="C53" s="197" t="s">
        <v>253</v>
      </c>
      <c r="D53" s="197"/>
      <c r="E53" s="197"/>
      <c r="F53" s="197"/>
      <c r="G53" s="197"/>
      <c r="H53" s="197"/>
      <c r="I53" s="197"/>
      <c r="J53" s="79"/>
    </row>
    <row r="54" spans="1:10" x14ac:dyDescent="0.35">
      <c r="A54" s="186" t="s">
        <v>254</v>
      </c>
      <c r="B54" s="187"/>
      <c r="C54" s="198" t="s">
        <v>293</v>
      </c>
      <c r="D54" s="199"/>
      <c r="E54" s="200"/>
      <c r="F54" s="193"/>
      <c r="G54" s="193"/>
      <c r="H54" s="201"/>
      <c r="I54" s="201"/>
      <c r="J54" s="202"/>
    </row>
    <row r="55" spans="1:10" x14ac:dyDescent="0.35">
      <c r="A55" s="76"/>
      <c r="B55" s="77"/>
      <c r="C55" s="84"/>
      <c r="D55" s="77"/>
      <c r="E55" s="193"/>
      <c r="F55" s="193"/>
      <c r="G55" s="193"/>
      <c r="H55" s="193"/>
      <c r="I55" s="77"/>
      <c r="J55" s="79"/>
    </row>
    <row r="56" spans="1:10" ht="14.4" customHeight="1" x14ac:dyDescent="0.35">
      <c r="A56" s="186" t="s">
        <v>246</v>
      </c>
      <c r="B56" s="187"/>
      <c r="C56" s="188"/>
      <c r="D56" s="189"/>
      <c r="E56" s="189"/>
      <c r="F56" s="189"/>
      <c r="G56" s="189"/>
      <c r="H56" s="189"/>
      <c r="I56" s="189"/>
      <c r="J56" s="190"/>
    </row>
    <row r="57" spans="1:10" x14ac:dyDescent="0.35">
      <c r="A57" s="76"/>
      <c r="B57" s="77"/>
      <c r="C57" s="77"/>
      <c r="D57" s="77"/>
      <c r="E57" s="193"/>
      <c r="F57" s="193"/>
      <c r="G57" s="193"/>
      <c r="H57" s="193"/>
      <c r="I57" s="77"/>
      <c r="J57" s="79"/>
    </row>
    <row r="58" spans="1:10" x14ac:dyDescent="0.35">
      <c r="A58" s="186" t="s">
        <v>277</v>
      </c>
      <c r="B58" s="187"/>
      <c r="C58" s="188"/>
      <c r="D58" s="189"/>
      <c r="E58" s="189"/>
      <c r="F58" s="189"/>
      <c r="G58" s="189"/>
      <c r="H58" s="189"/>
      <c r="I58" s="189"/>
      <c r="J58" s="190"/>
    </row>
    <row r="59" spans="1:10" ht="14.4" customHeight="1" x14ac:dyDescent="0.35">
      <c r="A59" s="76"/>
      <c r="B59" s="77"/>
      <c r="C59" s="191" t="s">
        <v>278</v>
      </c>
      <c r="D59" s="191"/>
      <c r="E59" s="191"/>
      <c r="F59" s="191"/>
      <c r="G59" s="77"/>
      <c r="H59" s="77"/>
      <c r="I59" s="77"/>
      <c r="J59" s="79"/>
    </row>
    <row r="60" spans="1:10" x14ac:dyDescent="0.35">
      <c r="A60" s="186" t="s">
        <v>279</v>
      </c>
      <c r="B60" s="187"/>
      <c r="C60" s="188"/>
      <c r="D60" s="189"/>
      <c r="E60" s="189"/>
      <c r="F60" s="189"/>
      <c r="G60" s="189"/>
      <c r="H60" s="189"/>
      <c r="I60" s="189"/>
      <c r="J60" s="190"/>
    </row>
    <row r="61" spans="1:10" ht="14.4" customHeight="1" x14ac:dyDescent="0.35">
      <c r="A61" s="97"/>
      <c r="B61" s="98"/>
      <c r="C61" s="192" t="s">
        <v>280</v>
      </c>
      <c r="D61" s="192"/>
      <c r="E61" s="192"/>
      <c r="F61" s="192"/>
      <c r="G61" s="192"/>
      <c r="H61" s="98"/>
      <c r="I61" s="98"/>
      <c r="J61" s="99"/>
    </row>
    <row r="68" ht="27" customHeight="1" x14ac:dyDescent="0.35"/>
    <row r="72" ht="38.4" customHeight="1" x14ac:dyDescent="0.3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22" zoomScale="70" zoomScaleNormal="100" zoomScaleSheetLayoutView="70" workbookViewId="0">
      <selection activeCell="P21" sqref="P21"/>
    </sheetView>
  </sheetViews>
  <sheetFormatPr defaultColWidth="8.90625" defaultRowHeight="12.5" x14ac:dyDescent="0.25"/>
  <cols>
    <col min="1" max="5" width="8.90625" style="1"/>
    <col min="6" max="6" width="15.90625" style="1" customWidth="1"/>
    <col min="7" max="7" width="8.90625" style="1"/>
    <col min="8" max="8" width="9.90625" style="25" customWidth="1"/>
    <col min="9" max="9" width="10.36328125" style="25" customWidth="1"/>
    <col min="10" max="16384" width="8.90625" style="1"/>
  </cols>
  <sheetData>
    <row r="1" spans="1:9" x14ac:dyDescent="0.25">
      <c r="A1" s="263" t="s">
        <v>1</v>
      </c>
      <c r="B1" s="264"/>
      <c r="C1" s="264"/>
      <c r="D1" s="264"/>
      <c r="E1" s="264"/>
      <c r="F1" s="264"/>
      <c r="G1" s="264"/>
      <c r="H1" s="264"/>
    </row>
    <row r="2" spans="1:9" x14ac:dyDescent="0.25">
      <c r="A2" s="265" t="s">
        <v>381</v>
      </c>
      <c r="B2" s="266"/>
      <c r="C2" s="266"/>
      <c r="D2" s="266"/>
      <c r="E2" s="266"/>
      <c r="F2" s="266"/>
      <c r="G2" s="266"/>
      <c r="H2" s="266"/>
    </row>
    <row r="3" spans="1:9" x14ac:dyDescent="0.25">
      <c r="A3" s="274" t="s">
        <v>12</v>
      </c>
      <c r="B3" s="275"/>
      <c r="C3" s="275"/>
      <c r="D3" s="275"/>
      <c r="E3" s="275"/>
      <c r="F3" s="275"/>
      <c r="G3" s="275"/>
      <c r="H3" s="275"/>
      <c r="I3" s="276"/>
    </row>
    <row r="4" spans="1:9" x14ac:dyDescent="0.25">
      <c r="A4" s="271" t="s">
        <v>294</v>
      </c>
      <c r="B4" s="272"/>
      <c r="C4" s="272"/>
      <c r="D4" s="272"/>
      <c r="E4" s="272"/>
      <c r="F4" s="272"/>
      <c r="G4" s="272"/>
      <c r="H4" s="272"/>
      <c r="I4" s="273"/>
    </row>
    <row r="5" spans="1:9" ht="52.5" x14ac:dyDescent="0.25">
      <c r="A5" s="269" t="s">
        <v>2</v>
      </c>
      <c r="B5" s="270"/>
      <c r="C5" s="270"/>
      <c r="D5" s="270"/>
      <c r="E5" s="270"/>
      <c r="F5" s="270"/>
      <c r="G5" s="2" t="s">
        <v>4</v>
      </c>
      <c r="H5" s="26" t="s">
        <v>227</v>
      </c>
      <c r="I5" s="26" t="s">
        <v>228</v>
      </c>
    </row>
    <row r="6" spans="1:9" x14ac:dyDescent="0.25">
      <c r="A6" s="267">
        <v>1</v>
      </c>
      <c r="B6" s="268"/>
      <c r="C6" s="268"/>
      <c r="D6" s="268"/>
      <c r="E6" s="268"/>
      <c r="F6" s="268"/>
      <c r="G6" s="3">
        <v>2</v>
      </c>
      <c r="H6" s="26">
        <v>3</v>
      </c>
      <c r="I6" s="26">
        <v>4</v>
      </c>
    </row>
    <row r="7" spans="1:9" x14ac:dyDescent="0.25">
      <c r="A7" s="256"/>
      <c r="B7" s="256"/>
      <c r="C7" s="256"/>
      <c r="D7" s="256"/>
      <c r="E7" s="256"/>
      <c r="F7" s="256"/>
      <c r="G7" s="256"/>
      <c r="H7" s="256"/>
      <c r="I7" s="257"/>
    </row>
    <row r="8" spans="1:9" x14ac:dyDescent="0.25">
      <c r="A8" s="258" t="s">
        <v>14</v>
      </c>
      <c r="B8" s="259"/>
      <c r="C8" s="259"/>
      <c r="D8" s="259"/>
      <c r="E8" s="259"/>
      <c r="F8" s="259"/>
      <c r="G8" s="259"/>
      <c r="H8" s="259"/>
      <c r="I8" s="259"/>
    </row>
    <row r="9" spans="1:9" ht="28.5" customHeight="1" x14ac:dyDescent="0.25">
      <c r="A9" s="260" t="s">
        <v>22</v>
      </c>
      <c r="B9" s="260"/>
      <c r="C9" s="260"/>
      <c r="D9" s="260"/>
      <c r="E9" s="260"/>
      <c r="F9" s="260"/>
      <c r="G9" s="4">
        <v>1</v>
      </c>
      <c r="H9" s="27">
        <f>H10+H11+H12</f>
        <v>2772782193</v>
      </c>
      <c r="I9" s="27">
        <f>I10+I11+I12</f>
        <v>3971809570</v>
      </c>
    </row>
    <row r="10" spans="1:9" x14ac:dyDescent="0.25">
      <c r="A10" s="261" t="s">
        <v>23</v>
      </c>
      <c r="B10" s="261"/>
      <c r="C10" s="261"/>
      <c r="D10" s="261"/>
      <c r="E10" s="261"/>
      <c r="F10" s="261"/>
      <c r="G10" s="5">
        <v>2</v>
      </c>
      <c r="H10" s="158">
        <v>961912026</v>
      </c>
      <c r="I10" s="158">
        <v>1259128355</v>
      </c>
    </row>
    <row r="11" spans="1:9" x14ac:dyDescent="0.25">
      <c r="A11" s="261" t="s">
        <v>24</v>
      </c>
      <c r="B11" s="261"/>
      <c r="C11" s="261"/>
      <c r="D11" s="261"/>
      <c r="E11" s="261"/>
      <c r="F11" s="261"/>
      <c r="G11" s="5">
        <v>3</v>
      </c>
      <c r="H11" s="158">
        <v>1014563142</v>
      </c>
      <c r="I11" s="158">
        <v>2352441428</v>
      </c>
    </row>
    <row r="12" spans="1:9" x14ac:dyDescent="0.25">
      <c r="A12" s="254" t="s">
        <v>25</v>
      </c>
      <c r="B12" s="254"/>
      <c r="C12" s="254"/>
      <c r="D12" s="254"/>
      <c r="E12" s="254"/>
      <c r="F12" s="254"/>
      <c r="G12" s="5">
        <v>4</v>
      </c>
      <c r="H12" s="158">
        <v>796307025</v>
      </c>
      <c r="I12" s="158">
        <v>360239787</v>
      </c>
    </row>
    <row r="13" spans="1:9" x14ac:dyDescent="0.25">
      <c r="A13" s="262" t="s">
        <v>26</v>
      </c>
      <c r="B13" s="262"/>
      <c r="C13" s="262"/>
      <c r="D13" s="262"/>
      <c r="E13" s="262"/>
      <c r="F13" s="262"/>
      <c r="G13" s="4">
        <v>5</v>
      </c>
      <c r="H13" s="28">
        <f>H14+H15+H16+H17</f>
        <v>612871552</v>
      </c>
      <c r="I13" s="28">
        <f>I14+I15+I16+I17</f>
        <v>710352824</v>
      </c>
    </row>
    <row r="14" spans="1:9" x14ac:dyDescent="0.25">
      <c r="A14" s="255" t="s">
        <v>27</v>
      </c>
      <c r="B14" s="255"/>
      <c r="C14" s="255"/>
      <c r="D14" s="255"/>
      <c r="E14" s="255"/>
      <c r="F14" s="255"/>
      <c r="G14" s="5">
        <v>6</v>
      </c>
      <c r="H14" s="158">
        <v>852203</v>
      </c>
      <c r="I14" s="158">
        <v>0</v>
      </c>
    </row>
    <row r="15" spans="1:9" x14ac:dyDescent="0.25">
      <c r="A15" s="255" t="s">
        <v>28</v>
      </c>
      <c r="B15" s="255"/>
      <c r="C15" s="255"/>
      <c r="D15" s="255"/>
      <c r="E15" s="255"/>
      <c r="F15" s="255"/>
      <c r="G15" s="5">
        <v>7</v>
      </c>
      <c r="H15" s="158">
        <v>96079539</v>
      </c>
      <c r="I15" s="158">
        <v>91167530</v>
      </c>
    </row>
    <row r="16" spans="1:9" x14ac:dyDescent="0.25">
      <c r="A16" s="255" t="s">
        <v>29</v>
      </c>
      <c r="B16" s="255"/>
      <c r="C16" s="255"/>
      <c r="D16" s="255"/>
      <c r="E16" s="255"/>
      <c r="F16" s="255"/>
      <c r="G16" s="5">
        <v>8</v>
      </c>
      <c r="H16" s="158">
        <v>515939810</v>
      </c>
      <c r="I16" s="158">
        <v>619185294</v>
      </c>
    </row>
    <row r="17" spans="1:9" x14ac:dyDescent="0.25">
      <c r="A17" s="255" t="s">
        <v>30</v>
      </c>
      <c r="B17" s="255"/>
      <c r="C17" s="255"/>
      <c r="D17" s="255"/>
      <c r="E17" s="255"/>
      <c r="F17" s="255"/>
      <c r="G17" s="5">
        <v>9</v>
      </c>
      <c r="H17" s="158">
        <v>0</v>
      </c>
      <c r="I17" s="158">
        <v>0</v>
      </c>
    </row>
    <row r="18" spans="1:9" ht="32.4" customHeight="1" x14ac:dyDescent="0.25">
      <c r="A18" s="262" t="s">
        <v>31</v>
      </c>
      <c r="B18" s="262"/>
      <c r="C18" s="262"/>
      <c r="D18" s="262"/>
      <c r="E18" s="262"/>
      <c r="F18" s="262"/>
      <c r="G18" s="4">
        <v>10</v>
      </c>
      <c r="H18" s="28">
        <f>H19+H20+H21</f>
        <v>21199086</v>
      </c>
      <c r="I18" s="28">
        <f>I19+I20+I21</f>
        <v>20188346</v>
      </c>
    </row>
    <row r="19" spans="1:9" x14ac:dyDescent="0.25">
      <c r="A19" s="255" t="s">
        <v>28</v>
      </c>
      <c r="B19" s="255"/>
      <c r="C19" s="255"/>
      <c r="D19" s="255"/>
      <c r="E19" s="255"/>
      <c r="F19" s="255"/>
      <c r="G19" s="5">
        <v>11</v>
      </c>
      <c r="H19" s="158">
        <v>0</v>
      </c>
      <c r="I19" s="158">
        <v>0</v>
      </c>
    </row>
    <row r="20" spans="1:9" x14ac:dyDescent="0.25">
      <c r="A20" s="255" t="s">
        <v>29</v>
      </c>
      <c r="B20" s="255"/>
      <c r="C20" s="255"/>
      <c r="D20" s="255"/>
      <c r="E20" s="255"/>
      <c r="F20" s="255"/>
      <c r="G20" s="5">
        <v>12</v>
      </c>
      <c r="H20" s="158">
        <v>0</v>
      </c>
      <c r="I20" s="158">
        <v>0</v>
      </c>
    </row>
    <row r="21" spans="1:9" x14ac:dyDescent="0.25">
      <c r="A21" s="255" t="s">
        <v>30</v>
      </c>
      <c r="B21" s="255"/>
      <c r="C21" s="255"/>
      <c r="D21" s="255"/>
      <c r="E21" s="255"/>
      <c r="F21" s="255"/>
      <c r="G21" s="5">
        <v>13</v>
      </c>
      <c r="H21" s="158">
        <v>21199086</v>
      </c>
      <c r="I21" s="158">
        <v>20188346</v>
      </c>
    </row>
    <row r="22" spans="1:9" x14ac:dyDescent="0.25">
      <c r="A22" s="262" t="s">
        <v>32</v>
      </c>
      <c r="B22" s="262"/>
      <c r="C22" s="262"/>
      <c r="D22" s="262"/>
      <c r="E22" s="262"/>
      <c r="F22" s="262"/>
      <c r="G22" s="4">
        <v>14</v>
      </c>
      <c r="H22" s="28">
        <f>H23+H24</f>
        <v>0</v>
      </c>
      <c r="I22" s="28">
        <f>I23+I24</f>
        <v>0</v>
      </c>
    </row>
    <row r="23" spans="1:9" x14ac:dyDescent="0.25">
      <c r="A23" s="255" t="s">
        <v>29</v>
      </c>
      <c r="B23" s="255"/>
      <c r="C23" s="255"/>
      <c r="D23" s="255"/>
      <c r="E23" s="255"/>
      <c r="F23" s="255"/>
      <c r="G23" s="5">
        <v>15</v>
      </c>
      <c r="H23" s="158">
        <v>0</v>
      </c>
      <c r="I23" s="158">
        <v>0</v>
      </c>
    </row>
    <row r="24" spans="1:9" x14ac:dyDescent="0.25">
      <c r="A24" s="255" t="s">
        <v>30</v>
      </c>
      <c r="B24" s="255"/>
      <c r="C24" s="255"/>
      <c r="D24" s="255"/>
      <c r="E24" s="255"/>
      <c r="F24" s="255"/>
      <c r="G24" s="5">
        <v>16</v>
      </c>
      <c r="H24" s="158">
        <v>0</v>
      </c>
      <c r="I24" s="158">
        <v>0</v>
      </c>
    </row>
    <row r="25" spans="1:9" ht="23" customHeight="1" x14ac:dyDescent="0.25">
      <c r="A25" s="262" t="s">
        <v>33</v>
      </c>
      <c r="B25" s="262"/>
      <c r="C25" s="262"/>
      <c r="D25" s="262"/>
      <c r="E25" s="262"/>
      <c r="F25" s="262"/>
      <c r="G25" s="4">
        <v>17</v>
      </c>
      <c r="H25" s="28">
        <f>H26+H27+H28</f>
        <v>4640197866</v>
      </c>
      <c r="I25" s="28">
        <f>I26+I27+I28</f>
        <v>4116294903</v>
      </c>
    </row>
    <row r="26" spans="1:9" x14ac:dyDescent="0.25">
      <c r="A26" s="255" t="s">
        <v>28</v>
      </c>
      <c r="B26" s="255"/>
      <c r="C26" s="255"/>
      <c r="D26" s="255"/>
      <c r="E26" s="255"/>
      <c r="F26" s="255"/>
      <c r="G26" s="5">
        <v>18</v>
      </c>
      <c r="H26" s="159">
        <v>57269384</v>
      </c>
      <c r="I26" s="159">
        <v>49476023</v>
      </c>
    </row>
    <row r="27" spans="1:9" x14ac:dyDescent="0.25">
      <c r="A27" s="255" t="s">
        <v>29</v>
      </c>
      <c r="B27" s="255"/>
      <c r="C27" s="255"/>
      <c r="D27" s="255"/>
      <c r="E27" s="255"/>
      <c r="F27" s="255"/>
      <c r="G27" s="5">
        <v>19</v>
      </c>
      <c r="H27" s="159">
        <v>4582928482</v>
      </c>
      <c r="I27" s="159">
        <v>4066818880</v>
      </c>
    </row>
    <row r="28" spans="1:9" x14ac:dyDescent="0.25">
      <c r="A28" s="255" t="s">
        <v>30</v>
      </c>
      <c r="B28" s="255"/>
      <c r="C28" s="255"/>
      <c r="D28" s="255"/>
      <c r="E28" s="255"/>
      <c r="F28" s="255"/>
      <c r="G28" s="5">
        <v>20</v>
      </c>
      <c r="H28" s="159">
        <v>0</v>
      </c>
      <c r="I28" s="159">
        <v>0</v>
      </c>
    </row>
    <row r="29" spans="1:9" x14ac:dyDescent="0.25">
      <c r="A29" s="262" t="s">
        <v>34</v>
      </c>
      <c r="B29" s="262"/>
      <c r="C29" s="262"/>
      <c r="D29" s="262"/>
      <c r="E29" s="262"/>
      <c r="F29" s="262"/>
      <c r="G29" s="4">
        <v>21</v>
      </c>
      <c r="H29" s="28">
        <f>H30+H31</f>
        <v>15213145060</v>
      </c>
      <c r="I29" s="28">
        <f>I30+I31</f>
        <v>15747813608</v>
      </c>
    </row>
    <row r="30" spans="1:9" x14ac:dyDescent="0.25">
      <c r="A30" s="255" t="s">
        <v>29</v>
      </c>
      <c r="B30" s="255"/>
      <c r="C30" s="255"/>
      <c r="D30" s="255"/>
      <c r="E30" s="255"/>
      <c r="F30" s="255"/>
      <c r="G30" s="5">
        <v>22</v>
      </c>
      <c r="H30" s="159">
        <v>4305695</v>
      </c>
      <c r="I30" s="159">
        <v>2654291</v>
      </c>
    </row>
    <row r="31" spans="1:9" x14ac:dyDescent="0.25">
      <c r="A31" s="255" t="s">
        <v>30</v>
      </c>
      <c r="B31" s="255"/>
      <c r="C31" s="255"/>
      <c r="D31" s="255"/>
      <c r="E31" s="255"/>
      <c r="F31" s="255"/>
      <c r="G31" s="5">
        <v>23</v>
      </c>
      <c r="H31" s="159">
        <v>15208839365</v>
      </c>
      <c r="I31" s="159">
        <v>15745159317</v>
      </c>
    </row>
    <row r="32" spans="1:9" x14ac:dyDescent="0.25">
      <c r="A32" s="255" t="s">
        <v>35</v>
      </c>
      <c r="B32" s="255"/>
      <c r="C32" s="255"/>
      <c r="D32" s="255"/>
      <c r="E32" s="255"/>
      <c r="F32" s="255"/>
      <c r="G32" s="5">
        <v>24</v>
      </c>
      <c r="H32" s="159">
        <v>0</v>
      </c>
      <c r="I32" s="159">
        <v>0</v>
      </c>
    </row>
    <row r="33" spans="1:9" ht="23.4" customHeight="1" x14ac:dyDescent="0.25">
      <c r="A33" s="255" t="s">
        <v>36</v>
      </c>
      <c r="B33" s="255"/>
      <c r="C33" s="255"/>
      <c r="D33" s="255"/>
      <c r="E33" s="255"/>
      <c r="F33" s="255"/>
      <c r="G33" s="5">
        <v>25</v>
      </c>
      <c r="H33" s="159">
        <v>0</v>
      </c>
      <c r="I33" s="159">
        <v>0</v>
      </c>
    </row>
    <row r="34" spans="1:9" x14ac:dyDescent="0.25">
      <c r="A34" s="255" t="s">
        <v>37</v>
      </c>
      <c r="B34" s="255"/>
      <c r="C34" s="255"/>
      <c r="D34" s="255"/>
      <c r="E34" s="255"/>
      <c r="F34" s="255"/>
      <c r="G34" s="5">
        <v>26</v>
      </c>
      <c r="H34" s="159">
        <v>0</v>
      </c>
      <c r="I34" s="159">
        <v>0</v>
      </c>
    </row>
    <row r="35" spans="1:9" x14ac:dyDescent="0.25">
      <c r="A35" s="255" t="s">
        <v>38</v>
      </c>
      <c r="B35" s="255"/>
      <c r="C35" s="255"/>
      <c r="D35" s="255"/>
      <c r="E35" s="255"/>
      <c r="F35" s="255"/>
      <c r="G35" s="5">
        <v>27</v>
      </c>
      <c r="H35" s="159">
        <v>324499245</v>
      </c>
      <c r="I35" s="159">
        <v>320799772</v>
      </c>
    </row>
    <row r="36" spans="1:9" x14ac:dyDescent="0.25">
      <c r="A36" s="255" t="s">
        <v>39</v>
      </c>
      <c r="B36" s="255"/>
      <c r="C36" s="255"/>
      <c r="D36" s="255"/>
      <c r="E36" s="255"/>
      <c r="F36" s="255"/>
      <c r="G36" s="5">
        <v>28</v>
      </c>
      <c r="H36" s="159">
        <v>110071915</v>
      </c>
      <c r="I36" s="159">
        <v>98275335</v>
      </c>
    </row>
    <row r="37" spans="1:9" x14ac:dyDescent="0.25">
      <c r="A37" s="255" t="s">
        <v>40</v>
      </c>
      <c r="B37" s="255"/>
      <c r="C37" s="255"/>
      <c r="D37" s="255"/>
      <c r="E37" s="255"/>
      <c r="F37" s="255"/>
      <c r="G37" s="5">
        <v>29</v>
      </c>
      <c r="H37" s="159">
        <v>6453295</v>
      </c>
      <c r="I37" s="159">
        <v>11338244</v>
      </c>
    </row>
    <row r="38" spans="1:9" x14ac:dyDescent="0.25">
      <c r="A38" s="255" t="s">
        <v>41</v>
      </c>
      <c r="B38" s="255"/>
      <c r="C38" s="255"/>
      <c r="D38" s="255"/>
      <c r="E38" s="255"/>
      <c r="F38" s="255"/>
      <c r="G38" s="5">
        <v>30</v>
      </c>
      <c r="H38" s="159">
        <v>52180680</v>
      </c>
      <c r="I38" s="159">
        <v>51012585</v>
      </c>
    </row>
    <row r="39" spans="1:9" ht="31.25" customHeight="1" x14ac:dyDescent="0.25">
      <c r="A39" s="255" t="s">
        <v>42</v>
      </c>
      <c r="B39" s="255"/>
      <c r="C39" s="255"/>
      <c r="D39" s="255"/>
      <c r="E39" s="255"/>
      <c r="F39" s="255"/>
      <c r="G39" s="5">
        <v>31</v>
      </c>
      <c r="H39" s="159">
        <v>20000000</v>
      </c>
      <c r="I39" s="159">
        <v>20000000</v>
      </c>
    </row>
    <row r="40" spans="1:9" x14ac:dyDescent="0.25">
      <c r="A40" s="279" t="s">
        <v>43</v>
      </c>
      <c r="B40" s="279"/>
      <c r="C40" s="279"/>
      <c r="D40" s="279"/>
      <c r="E40" s="279"/>
      <c r="F40" s="279"/>
      <c r="G40" s="4">
        <v>32</v>
      </c>
      <c r="H40" s="27">
        <f>H9+H13+H18+H22+H25+H29+H32+H33+H34+H35+H36+H37+H38+H39</f>
        <v>23773400892</v>
      </c>
      <c r="I40" s="27">
        <f>I9+I13+I18+I22+I25+I29+I32+I33+I34+I35+I36+I37+I38+I39</f>
        <v>25067885187</v>
      </c>
    </row>
    <row r="41" spans="1:9" x14ac:dyDescent="0.25">
      <c r="A41" s="258" t="s">
        <v>15</v>
      </c>
      <c r="B41" s="259"/>
      <c r="C41" s="259"/>
      <c r="D41" s="259"/>
      <c r="E41" s="259"/>
      <c r="F41" s="259"/>
      <c r="G41" s="259"/>
      <c r="H41" s="259"/>
      <c r="I41" s="259"/>
    </row>
    <row r="42" spans="1:9" x14ac:dyDescent="0.25">
      <c r="A42" s="278" t="s">
        <v>44</v>
      </c>
      <c r="B42" s="262"/>
      <c r="C42" s="262"/>
      <c r="D42" s="262"/>
      <c r="E42" s="262"/>
      <c r="F42" s="262"/>
      <c r="G42" s="4">
        <v>33</v>
      </c>
      <c r="H42" s="27">
        <f>H43+H44+H45+H46+H47</f>
        <v>863025</v>
      </c>
      <c r="I42" s="27">
        <f>I43+I44+I45+I46+I47</f>
        <v>0</v>
      </c>
    </row>
    <row r="43" spans="1:9" x14ac:dyDescent="0.25">
      <c r="A43" s="255" t="s">
        <v>45</v>
      </c>
      <c r="B43" s="255"/>
      <c r="C43" s="255"/>
      <c r="D43" s="255"/>
      <c r="E43" s="255"/>
      <c r="F43" s="255"/>
      <c r="G43" s="5">
        <v>34</v>
      </c>
      <c r="H43" s="158">
        <v>863025</v>
      </c>
      <c r="I43" s="158">
        <v>0</v>
      </c>
    </row>
    <row r="44" spans="1:9" x14ac:dyDescent="0.25">
      <c r="A44" s="255" t="s">
        <v>46</v>
      </c>
      <c r="B44" s="255"/>
      <c r="C44" s="255"/>
      <c r="D44" s="255"/>
      <c r="E44" s="255"/>
      <c r="F44" s="255"/>
      <c r="G44" s="5">
        <v>35</v>
      </c>
      <c r="H44" s="158">
        <v>0</v>
      </c>
      <c r="I44" s="158">
        <v>0</v>
      </c>
    </row>
    <row r="45" spans="1:9" x14ac:dyDescent="0.25">
      <c r="A45" s="255" t="s">
        <v>47</v>
      </c>
      <c r="B45" s="255"/>
      <c r="C45" s="255"/>
      <c r="D45" s="255"/>
      <c r="E45" s="255"/>
      <c r="F45" s="255"/>
      <c r="G45" s="5">
        <v>36</v>
      </c>
      <c r="H45" s="158">
        <v>0</v>
      </c>
      <c r="I45" s="158">
        <v>0</v>
      </c>
    </row>
    <row r="46" spans="1:9" x14ac:dyDescent="0.25">
      <c r="A46" s="255" t="s">
        <v>48</v>
      </c>
      <c r="B46" s="255"/>
      <c r="C46" s="255"/>
      <c r="D46" s="255"/>
      <c r="E46" s="255"/>
      <c r="F46" s="255"/>
      <c r="G46" s="5">
        <v>37</v>
      </c>
      <c r="H46" s="158">
        <v>0</v>
      </c>
      <c r="I46" s="158">
        <v>0</v>
      </c>
    </row>
    <row r="47" spans="1:9" x14ac:dyDescent="0.25">
      <c r="A47" s="255" t="s">
        <v>49</v>
      </c>
      <c r="B47" s="255"/>
      <c r="C47" s="255"/>
      <c r="D47" s="255"/>
      <c r="E47" s="255"/>
      <c r="F47" s="255"/>
      <c r="G47" s="5">
        <v>38</v>
      </c>
      <c r="H47" s="158">
        <v>0</v>
      </c>
      <c r="I47" s="158">
        <v>0</v>
      </c>
    </row>
    <row r="48" spans="1:9" ht="22.25" customHeight="1" x14ac:dyDescent="0.25">
      <c r="A48" s="278" t="s">
        <v>50</v>
      </c>
      <c r="B48" s="262"/>
      <c r="C48" s="262"/>
      <c r="D48" s="262"/>
      <c r="E48" s="262"/>
      <c r="F48" s="262"/>
      <c r="G48" s="4">
        <v>39</v>
      </c>
      <c r="H48" s="27">
        <f>H49+H50+H51</f>
        <v>0</v>
      </c>
      <c r="I48" s="27">
        <f>I49+I50+I51</f>
        <v>0</v>
      </c>
    </row>
    <row r="49" spans="1:9" x14ac:dyDescent="0.25">
      <c r="A49" s="255" t="s">
        <v>47</v>
      </c>
      <c r="B49" s="255"/>
      <c r="C49" s="255"/>
      <c r="D49" s="255"/>
      <c r="E49" s="255"/>
      <c r="F49" s="255"/>
      <c r="G49" s="5">
        <v>40</v>
      </c>
      <c r="H49" s="158">
        <v>0</v>
      </c>
      <c r="I49" s="158">
        <v>0</v>
      </c>
    </row>
    <row r="50" spans="1:9" x14ac:dyDescent="0.25">
      <c r="A50" s="255" t="s">
        <v>48</v>
      </c>
      <c r="B50" s="255"/>
      <c r="C50" s="255"/>
      <c r="D50" s="255"/>
      <c r="E50" s="255"/>
      <c r="F50" s="255"/>
      <c r="G50" s="5">
        <v>41</v>
      </c>
      <c r="H50" s="158">
        <v>0</v>
      </c>
      <c r="I50" s="158">
        <v>0</v>
      </c>
    </row>
    <row r="51" spans="1:9" x14ac:dyDescent="0.25">
      <c r="A51" s="255" t="s">
        <v>49</v>
      </c>
      <c r="B51" s="255"/>
      <c r="C51" s="255"/>
      <c r="D51" s="255"/>
      <c r="E51" s="255"/>
      <c r="F51" s="255"/>
      <c r="G51" s="5">
        <v>42</v>
      </c>
      <c r="H51" s="158">
        <v>0</v>
      </c>
      <c r="I51" s="158">
        <v>0</v>
      </c>
    </row>
    <row r="52" spans="1:9" x14ac:dyDescent="0.25">
      <c r="A52" s="278" t="s">
        <v>51</v>
      </c>
      <c r="B52" s="262"/>
      <c r="C52" s="262"/>
      <c r="D52" s="262"/>
      <c r="E52" s="262"/>
      <c r="F52" s="262"/>
      <c r="G52" s="4">
        <v>43</v>
      </c>
      <c r="H52" s="27">
        <f>H53+H54+H55</f>
        <v>21048705186</v>
      </c>
      <c r="I52" s="27">
        <f>I53+I54+I55</f>
        <v>22355410385</v>
      </c>
    </row>
    <row r="53" spans="1:9" x14ac:dyDescent="0.25">
      <c r="A53" s="255" t="s">
        <v>47</v>
      </c>
      <c r="B53" s="255"/>
      <c r="C53" s="255"/>
      <c r="D53" s="255"/>
      <c r="E53" s="255"/>
      <c r="F53" s="255"/>
      <c r="G53" s="5">
        <v>44</v>
      </c>
      <c r="H53" s="158">
        <v>20936228925</v>
      </c>
      <c r="I53" s="158">
        <v>22238021015</v>
      </c>
    </row>
    <row r="54" spans="1:9" x14ac:dyDescent="0.25">
      <c r="A54" s="255" t="s">
        <v>48</v>
      </c>
      <c r="B54" s="255"/>
      <c r="C54" s="255"/>
      <c r="D54" s="255"/>
      <c r="E54" s="255"/>
      <c r="F54" s="255"/>
      <c r="G54" s="5">
        <v>45</v>
      </c>
      <c r="H54" s="158">
        <v>0</v>
      </c>
      <c r="I54" s="158">
        <v>0</v>
      </c>
    </row>
    <row r="55" spans="1:9" x14ac:dyDescent="0.25">
      <c r="A55" s="255" t="s">
        <v>49</v>
      </c>
      <c r="B55" s="255"/>
      <c r="C55" s="255"/>
      <c r="D55" s="255"/>
      <c r="E55" s="255"/>
      <c r="F55" s="255"/>
      <c r="G55" s="5">
        <v>46</v>
      </c>
      <c r="H55" s="158">
        <v>112476261</v>
      </c>
      <c r="I55" s="158">
        <v>117389370</v>
      </c>
    </row>
    <row r="56" spans="1:9" x14ac:dyDescent="0.25">
      <c r="A56" s="255" t="s">
        <v>52</v>
      </c>
      <c r="B56" s="255"/>
      <c r="C56" s="255"/>
      <c r="D56" s="255"/>
      <c r="E56" s="255"/>
      <c r="F56" s="255"/>
      <c r="G56" s="5">
        <v>47</v>
      </c>
      <c r="H56" s="158">
        <v>0</v>
      </c>
      <c r="I56" s="158">
        <v>0</v>
      </c>
    </row>
    <row r="57" spans="1:9" ht="26.4" customHeight="1" x14ac:dyDescent="0.25">
      <c r="A57" s="277" t="s">
        <v>53</v>
      </c>
      <c r="B57" s="277"/>
      <c r="C57" s="277"/>
      <c r="D57" s="277"/>
      <c r="E57" s="277"/>
      <c r="F57" s="277"/>
      <c r="G57" s="5">
        <v>48</v>
      </c>
      <c r="H57" s="158">
        <v>0</v>
      </c>
      <c r="I57" s="158">
        <v>0</v>
      </c>
    </row>
    <row r="58" spans="1:9" x14ac:dyDescent="0.25">
      <c r="A58" s="277" t="s">
        <v>54</v>
      </c>
      <c r="B58" s="277"/>
      <c r="C58" s="277"/>
      <c r="D58" s="277"/>
      <c r="E58" s="277"/>
      <c r="F58" s="277"/>
      <c r="G58" s="5">
        <v>49</v>
      </c>
      <c r="H58" s="158">
        <v>196063323</v>
      </c>
      <c r="I58" s="158">
        <v>135259860</v>
      </c>
    </row>
    <row r="59" spans="1:9" x14ac:dyDescent="0.25">
      <c r="A59" s="277" t="s">
        <v>55</v>
      </c>
      <c r="B59" s="255"/>
      <c r="C59" s="255"/>
      <c r="D59" s="255"/>
      <c r="E59" s="255"/>
      <c r="F59" s="255"/>
      <c r="G59" s="5">
        <v>50</v>
      </c>
      <c r="H59" s="160">
        <v>1728314</v>
      </c>
      <c r="I59" s="160">
        <v>5085118</v>
      </c>
    </row>
    <row r="60" spans="1:9" x14ac:dyDescent="0.25">
      <c r="A60" s="277" t="s">
        <v>56</v>
      </c>
      <c r="B60" s="277"/>
      <c r="C60" s="277"/>
      <c r="D60" s="277"/>
      <c r="E60" s="277"/>
      <c r="F60" s="277"/>
      <c r="G60" s="5">
        <v>51</v>
      </c>
      <c r="H60" s="158">
        <v>0</v>
      </c>
      <c r="I60" s="158">
        <v>0</v>
      </c>
    </row>
    <row r="61" spans="1:9" x14ac:dyDescent="0.25">
      <c r="A61" s="277" t="s">
        <v>57</v>
      </c>
      <c r="B61" s="277"/>
      <c r="C61" s="277"/>
      <c r="D61" s="277"/>
      <c r="E61" s="277"/>
      <c r="F61" s="277"/>
      <c r="G61" s="5">
        <v>52</v>
      </c>
      <c r="H61" s="158">
        <v>149349151</v>
      </c>
      <c r="I61" s="158">
        <v>199110106</v>
      </c>
    </row>
    <row r="62" spans="1:9" ht="27" customHeight="1" x14ac:dyDescent="0.25">
      <c r="A62" s="277" t="s">
        <v>58</v>
      </c>
      <c r="B62" s="277"/>
      <c r="C62" s="277"/>
      <c r="D62" s="277"/>
      <c r="E62" s="277"/>
      <c r="F62" s="277"/>
      <c r="G62" s="5">
        <v>53</v>
      </c>
      <c r="H62" s="158">
        <v>0</v>
      </c>
      <c r="I62" s="158">
        <v>0</v>
      </c>
    </row>
    <row r="63" spans="1:9" x14ac:dyDescent="0.25">
      <c r="A63" s="279" t="s">
        <v>59</v>
      </c>
      <c r="B63" s="280"/>
      <c r="C63" s="280"/>
      <c r="D63" s="280"/>
      <c r="E63" s="280"/>
      <c r="F63" s="280"/>
      <c r="G63" s="4">
        <v>54</v>
      </c>
      <c r="H63" s="27">
        <f>H42+H48+H52+H56+H57+H58+H59+H60+H61+H62</f>
        <v>21396708999</v>
      </c>
      <c r="I63" s="27">
        <f>I42+I48+I52+I56+I57+I58+I59+I60+I61+I62</f>
        <v>22694865469</v>
      </c>
    </row>
    <row r="64" spans="1:9" x14ac:dyDescent="0.25">
      <c r="A64" s="281" t="s">
        <v>16</v>
      </c>
      <c r="B64" s="282"/>
      <c r="C64" s="282"/>
      <c r="D64" s="282"/>
      <c r="E64" s="282"/>
      <c r="F64" s="282"/>
      <c r="G64" s="282"/>
      <c r="H64" s="282"/>
      <c r="I64" s="282"/>
    </row>
    <row r="65" spans="1:9" x14ac:dyDescent="0.25">
      <c r="A65" s="255" t="s">
        <v>60</v>
      </c>
      <c r="B65" s="255"/>
      <c r="C65" s="255"/>
      <c r="D65" s="255"/>
      <c r="E65" s="255"/>
      <c r="F65" s="255"/>
      <c r="G65" s="5">
        <v>55</v>
      </c>
      <c r="H65" s="158">
        <v>1214775000</v>
      </c>
      <c r="I65" s="158">
        <v>1214775000</v>
      </c>
    </row>
    <row r="66" spans="1:9" x14ac:dyDescent="0.25">
      <c r="A66" s="255" t="s">
        <v>61</v>
      </c>
      <c r="B66" s="255"/>
      <c r="C66" s="255"/>
      <c r="D66" s="255"/>
      <c r="E66" s="255"/>
      <c r="F66" s="255"/>
      <c r="G66" s="5">
        <v>56</v>
      </c>
      <c r="H66" s="158">
        <v>0</v>
      </c>
      <c r="I66" s="158">
        <v>0</v>
      </c>
    </row>
    <row r="67" spans="1:9" x14ac:dyDescent="0.25">
      <c r="A67" s="255" t="s">
        <v>62</v>
      </c>
      <c r="B67" s="255"/>
      <c r="C67" s="255"/>
      <c r="D67" s="255"/>
      <c r="E67" s="255"/>
      <c r="F67" s="255"/>
      <c r="G67" s="5">
        <v>57</v>
      </c>
      <c r="H67" s="158">
        <v>0</v>
      </c>
      <c r="I67" s="158">
        <v>0</v>
      </c>
    </row>
    <row r="68" spans="1:9" x14ac:dyDescent="0.25">
      <c r="A68" s="255" t="s">
        <v>63</v>
      </c>
      <c r="B68" s="255"/>
      <c r="C68" s="255"/>
      <c r="D68" s="255"/>
      <c r="E68" s="255"/>
      <c r="F68" s="255"/>
      <c r="G68" s="5">
        <v>58</v>
      </c>
      <c r="H68" s="158">
        <v>0</v>
      </c>
      <c r="I68" s="158">
        <v>0</v>
      </c>
    </row>
    <row r="69" spans="1:9" x14ac:dyDescent="0.25">
      <c r="A69" s="255" t="s">
        <v>64</v>
      </c>
      <c r="B69" s="255"/>
      <c r="C69" s="255"/>
      <c r="D69" s="255"/>
      <c r="E69" s="255"/>
      <c r="F69" s="255"/>
      <c r="G69" s="5">
        <v>59</v>
      </c>
      <c r="H69" s="158">
        <v>319404893</v>
      </c>
      <c r="I69" s="158">
        <v>202050181</v>
      </c>
    </row>
    <row r="70" spans="1:9" x14ac:dyDescent="0.25">
      <c r="A70" s="255" t="s">
        <v>65</v>
      </c>
      <c r="B70" s="255"/>
      <c r="C70" s="255"/>
      <c r="D70" s="255"/>
      <c r="E70" s="255"/>
      <c r="F70" s="255"/>
      <c r="G70" s="5">
        <v>60</v>
      </c>
      <c r="H70" s="158">
        <v>156511227</v>
      </c>
      <c r="I70" s="158">
        <v>229537301</v>
      </c>
    </row>
    <row r="71" spans="1:9" x14ac:dyDescent="0.25">
      <c r="A71" s="255" t="s">
        <v>66</v>
      </c>
      <c r="B71" s="255"/>
      <c r="C71" s="255"/>
      <c r="D71" s="255"/>
      <c r="E71" s="255"/>
      <c r="F71" s="255"/>
      <c r="G71" s="5">
        <v>61</v>
      </c>
      <c r="H71" s="158">
        <v>0</v>
      </c>
      <c r="I71" s="158">
        <v>0</v>
      </c>
    </row>
    <row r="72" spans="1:9" x14ac:dyDescent="0.25">
      <c r="A72" s="255" t="s">
        <v>67</v>
      </c>
      <c r="B72" s="255"/>
      <c r="C72" s="255"/>
      <c r="D72" s="255"/>
      <c r="E72" s="255"/>
      <c r="F72" s="255"/>
      <c r="G72" s="5">
        <v>62</v>
      </c>
      <c r="H72" s="158">
        <v>539561769</v>
      </c>
      <c r="I72" s="158">
        <v>611448026</v>
      </c>
    </row>
    <row r="73" spans="1:9" x14ac:dyDescent="0.25">
      <c r="A73" s="255" t="s">
        <v>68</v>
      </c>
      <c r="B73" s="255"/>
      <c r="C73" s="255"/>
      <c r="D73" s="255"/>
      <c r="E73" s="255"/>
      <c r="F73" s="255"/>
      <c r="G73" s="5">
        <v>63</v>
      </c>
      <c r="H73" s="158">
        <v>-477000</v>
      </c>
      <c r="I73" s="158">
        <v>-477000</v>
      </c>
    </row>
    <row r="74" spans="1:9" x14ac:dyDescent="0.25">
      <c r="A74" s="255" t="s">
        <v>69</v>
      </c>
      <c r="B74" s="255"/>
      <c r="C74" s="255"/>
      <c r="D74" s="255"/>
      <c r="E74" s="255"/>
      <c r="F74" s="255"/>
      <c r="G74" s="5">
        <v>64</v>
      </c>
      <c r="H74" s="158">
        <v>146916005</v>
      </c>
      <c r="I74" s="158">
        <v>115686209</v>
      </c>
    </row>
    <row r="75" spans="1:9" x14ac:dyDescent="0.25">
      <c r="A75" s="255" t="s">
        <v>70</v>
      </c>
      <c r="B75" s="255"/>
      <c r="C75" s="255"/>
      <c r="D75" s="255"/>
      <c r="E75" s="255"/>
      <c r="F75" s="255"/>
      <c r="G75" s="5">
        <v>65</v>
      </c>
      <c r="H75" s="158">
        <v>0</v>
      </c>
      <c r="I75" s="158">
        <v>0</v>
      </c>
    </row>
    <row r="76" spans="1:9" x14ac:dyDescent="0.25">
      <c r="A76" s="255" t="s">
        <v>71</v>
      </c>
      <c r="B76" s="255"/>
      <c r="C76" s="255"/>
      <c r="D76" s="255"/>
      <c r="E76" s="255"/>
      <c r="F76" s="255"/>
      <c r="G76" s="5">
        <v>66</v>
      </c>
      <c r="H76" s="158">
        <v>0</v>
      </c>
      <c r="I76" s="158">
        <v>0</v>
      </c>
    </row>
    <row r="77" spans="1:9" x14ac:dyDescent="0.25">
      <c r="A77" s="279" t="s">
        <v>72</v>
      </c>
      <c r="B77" s="279"/>
      <c r="C77" s="279"/>
      <c r="D77" s="279"/>
      <c r="E77" s="279"/>
      <c r="F77" s="279"/>
      <c r="G77" s="4">
        <v>67</v>
      </c>
      <c r="H77" s="27">
        <f>H65+H66+H67+H68+H69+H70+H71+H72+H73+H74+H75+H76</f>
        <v>2376691894</v>
      </c>
      <c r="I77" s="27">
        <f>I65+I66+I67+I68+I69+I70+I71+I72+I73+I74+I75+I76</f>
        <v>2373019717</v>
      </c>
    </row>
    <row r="78" spans="1:9" x14ac:dyDescent="0.25">
      <c r="A78" s="279" t="s">
        <v>73</v>
      </c>
      <c r="B78" s="280"/>
      <c r="C78" s="280"/>
      <c r="D78" s="280"/>
      <c r="E78" s="280"/>
      <c r="F78" s="280"/>
      <c r="G78" s="4">
        <v>68</v>
      </c>
      <c r="H78" s="27">
        <f>H63+H77</f>
        <v>23773400893</v>
      </c>
      <c r="I78" s="27">
        <f>I63+I77</f>
        <v>25067885186</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showGridLines="0" view="pageBreakPreview" zoomScale="70" zoomScaleNormal="100" zoomScaleSheetLayoutView="70" workbookViewId="0">
      <selection activeCell="H36" sqref="H36"/>
    </sheetView>
  </sheetViews>
  <sheetFormatPr defaultRowHeight="12.5" x14ac:dyDescent="0.25"/>
  <cols>
    <col min="1" max="7" width="9.08984375" style="6"/>
    <col min="8" max="11" width="12.08984375" style="29" customWidth="1"/>
    <col min="12" max="262" width="9.08984375" style="6"/>
    <col min="263" max="263" width="9.90625" style="6" bestFit="1" customWidth="1"/>
    <col min="264" max="264" width="11.6328125" style="6" bestFit="1" customWidth="1"/>
    <col min="265" max="518" width="9.08984375" style="6"/>
    <col min="519" max="519" width="9.90625" style="6" bestFit="1" customWidth="1"/>
    <col min="520" max="520" width="11.6328125" style="6" bestFit="1" customWidth="1"/>
    <col min="521" max="774" width="9.08984375" style="6"/>
    <col min="775" max="775" width="9.90625" style="6" bestFit="1" customWidth="1"/>
    <col min="776" max="776" width="11.6328125" style="6" bestFit="1" customWidth="1"/>
    <col min="777" max="1030" width="9.08984375" style="6"/>
    <col min="1031" max="1031" width="9.90625" style="6" bestFit="1" customWidth="1"/>
    <col min="1032" max="1032" width="11.6328125" style="6" bestFit="1" customWidth="1"/>
    <col min="1033" max="1286" width="9.08984375" style="6"/>
    <col min="1287" max="1287" width="9.90625" style="6" bestFit="1" customWidth="1"/>
    <col min="1288" max="1288" width="11.6328125" style="6" bestFit="1" customWidth="1"/>
    <col min="1289" max="1542" width="9.08984375" style="6"/>
    <col min="1543" max="1543" width="9.90625" style="6" bestFit="1" customWidth="1"/>
    <col min="1544" max="1544" width="11.6328125" style="6" bestFit="1" customWidth="1"/>
    <col min="1545" max="1798" width="9.08984375" style="6"/>
    <col min="1799" max="1799" width="9.90625" style="6" bestFit="1" customWidth="1"/>
    <col min="1800" max="1800" width="11.6328125" style="6" bestFit="1" customWidth="1"/>
    <col min="1801" max="2054" width="9.08984375" style="6"/>
    <col min="2055" max="2055" width="9.90625" style="6" bestFit="1" customWidth="1"/>
    <col min="2056" max="2056" width="11.6328125" style="6" bestFit="1" customWidth="1"/>
    <col min="2057" max="2310" width="9.08984375" style="6"/>
    <col min="2311" max="2311" width="9.90625" style="6" bestFit="1" customWidth="1"/>
    <col min="2312" max="2312" width="11.6328125" style="6" bestFit="1" customWidth="1"/>
    <col min="2313" max="2566" width="9.08984375" style="6"/>
    <col min="2567" max="2567" width="9.90625" style="6" bestFit="1" customWidth="1"/>
    <col min="2568" max="2568" width="11.6328125" style="6" bestFit="1" customWidth="1"/>
    <col min="2569" max="2822" width="9.08984375" style="6"/>
    <col min="2823" max="2823" width="9.90625" style="6" bestFit="1" customWidth="1"/>
    <col min="2824" max="2824" width="11.6328125" style="6" bestFit="1" customWidth="1"/>
    <col min="2825" max="3078" width="9.08984375" style="6"/>
    <col min="3079" max="3079" width="9.90625" style="6" bestFit="1" customWidth="1"/>
    <col min="3080" max="3080" width="11.6328125" style="6" bestFit="1" customWidth="1"/>
    <col min="3081" max="3334" width="9.08984375" style="6"/>
    <col min="3335" max="3335" width="9.90625" style="6" bestFit="1" customWidth="1"/>
    <col min="3336" max="3336" width="11.6328125" style="6" bestFit="1" customWidth="1"/>
    <col min="3337" max="3590" width="9.08984375" style="6"/>
    <col min="3591" max="3591" width="9.90625" style="6" bestFit="1" customWidth="1"/>
    <col min="3592" max="3592" width="11.6328125" style="6" bestFit="1" customWidth="1"/>
    <col min="3593" max="3846" width="9.08984375" style="6"/>
    <col min="3847" max="3847" width="9.90625" style="6" bestFit="1" customWidth="1"/>
    <col min="3848" max="3848" width="11.6328125" style="6" bestFit="1" customWidth="1"/>
    <col min="3849" max="4102" width="9.08984375" style="6"/>
    <col min="4103" max="4103" width="9.90625" style="6" bestFit="1" customWidth="1"/>
    <col min="4104" max="4104" width="11.6328125" style="6" bestFit="1" customWidth="1"/>
    <col min="4105" max="4358" width="9.08984375" style="6"/>
    <col min="4359" max="4359" width="9.90625" style="6" bestFit="1" customWidth="1"/>
    <col min="4360" max="4360" width="11.6328125" style="6" bestFit="1" customWidth="1"/>
    <col min="4361" max="4614" width="9.08984375" style="6"/>
    <col min="4615" max="4615" width="9.90625" style="6" bestFit="1" customWidth="1"/>
    <col min="4616" max="4616" width="11.6328125" style="6" bestFit="1" customWidth="1"/>
    <col min="4617" max="4870" width="9.08984375" style="6"/>
    <col min="4871" max="4871" width="9.90625" style="6" bestFit="1" customWidth="1"/>
    <col min="4872" max="4872" width="11.6328125" style="6" bestFit="1" customWidth="1"/>
    <col min="4873" max="5126" width="9.08984375" style="6"/>
    <col min="5127" max="5127" width="9.90625" style="6" bestFit="1" customWidth="1"/>
    <col min="5128" max="5128" width="11.6328125" style="6" bestFit="1" customWidth="1"/>
    <col min="5129" max="5382" width="9.08984375" style="6"/>
    <col min="5383" max="5383" width="9.90625" style="6" bestFit="1" customWidth="1"/>
    <col min="5384" max="5384" width="11.6328125" style="6" bestFit="1" customWidth="1"/>
    <col min="5385" max="5638" width="9.08984375" style="6"/>
    <col min="5639" max="5639" width="9.90625" style="6" bestFit="1" customWidth="1"/>
    <col min="5640" max="5640" width="11.6328125" style="6" bestFit="1" customWidth="1"/>
    <col min="5641" max="5894" width="9.08984375" style="6"/>
    <col min="5895" max="5895" width="9.90625" style="6" bestFit="1" customWidth="1"/>
    <col min="5896" max="5896" width="11.6328125" style="6" bestFit="1" customWidth="1"/>
    <col min="5897" max="6150" width="9.08984375" style="6"/>
    <col min="6151" max="6151" width="9.90625" style="6" bestFit="1" customWidth="1"/>
    <col min="6152" max="6152" width="11.6328125" style="6" bestFit="1" customWidth="1"/>
    <col min="6153" max="6406" width="9.08984375" style="6"/>
    <col min="6407" max="6407" width="9.90625" style="6" bestFit="1" customWidth="1"/>
    <col min="6408" max="6408" width="11.6328125" style="6" bestFit="1" customWidth="1"/>
    <col min="6409" max="6662" width="9.08984375" style="6"/>
    <col min="6663" max="6663" width="9.90625" style="6" bestFit="1" customWidth="1"/>
    <col min="6664" max="6664" width="11.6328125" style="6" bestFit="1" customWidth="1"/>
    <col min="6665" max="6918" width="9.08984375" style="6"/>
    <col min="6919" max="6919" width="9.90625" style="6" bestFit="1" customWidth="1"/>
    <col min="6920" max="6920" width="11.6328125" style="6" bestFit="1" customWidth="1"/>
    <col min="6921" max="7174" width="9.08984375" style="6"/>
    <col min="7175" max="7175" width="9.90625" style="6" bestFit="1" customWidth="1"/>
    <col min="7176" max="7176" width="11.6328125" style="6" bestFit="1" customWidth="1"/>
    <col min="7177" max="7430" width="9.08984375" style="6"/>
    <col min="7431" max="7431" width="9.90625" style="6" bestFit="1" customWidth="1"/>
    <col min="7432" max="7432" width="11.6328125" style="6" bestFit="1" customWidth="1"/>
    <col min="7433" max="7686" width="9.08984375" style="6"/>
    <col min="7687" max="7687" width="9.90625" style="6" bestFit="1" customWidth="1"/>
    <col min="7688" max="7688" width="11.6328125" style="6" bestFit="1" customWidth="1"/>
    <col min="7689" max="7942" width="9.08984375" style="6"/>
    <col min="7943" max="7943" width="9.90625" style="6" bestFit="1" customWidth="1"/>
    <col min="7944" max="7944" width="11.6328125" style="6" bestFit="1" customWidth="1"/>
    <col min="7945" max="8198" width="9.08984375" style="6"/>
    <col min="8199" max="8199" width="9.90625" style="6" bestFit="1" customWidth="1"/>
    <col min="8200" max="8200" width="11.6328125" style="6" bestFit="1" customWidth="1"/>
    <col min="8201" max="8454" width="9.08984375" style="6"/>
    <col min="8455" max="8455" width="9.90625" style="6" bestFit="1" customWidth="1"/>
    <col min="8456" max="8456" width="11.6328125" style="6" bestFit="1" customWidth="1"/>
    <col min="8457" max="8710" width="9.08984375" style="6"/>
    <col min="8711" max="8711" width="9.90625" style="6" bestFit="1" customWidth="1"/>
    <col min="8712" max="8712" width="11.6328125" style="6" bestFit="1" customWidth="1"/>
    <col min="8713" max="8966" width="9.08984375" style="6"/>
    <col min="8967" max="8967" width="9.90625" style="6" bestFit="1" customWidth="1"/>
    <col min="8968" max="8968" width="11.6328125" style="6" bestFit="1" customWidth="1"/>
    <col min="8969" max="9222" width="9.08984375" style="6"/>
    <col min="9223" max="9223" width="9.90625" style="6" bestFit="1" customWidth="1"/>
    <col min="9224" max="9224" width="11.6328125" style="6" bestFit="1" customWidth="1"/>
    <col min="9225" max="9478" width="9.08984375" style="6"/>
    <col min="9479" max="9479" width="9.90625" style="6" bestFit="1" customWidth="1"/>
    <col min="9480" max="9480" width="11.6328125" style="6" bestFit="1" customWidth="1"/>
    <col min="9481" max="9734" width="9.08984375" style="6"/>
    <col min="9735" max="9735" width="9.90625" style="6" bestFit="1" customWidth="1"/>
    <col min="9736" max="9736" width="11.6328125" style="6" bestFit="1" customWidth="1"/>
    <col min="9737" max="9990" width="9.08984375" style="6"/>
    <col min="9991" max="9991" width="9.90625" style="6" bestFit="1" customWidth="1"/>
    <col min="9992" max="9992" width="11.6328125" style="6" bestFit="1" customWidth="1"/>
    <col min="9993" max="10246" width="9.08984375" style="6"/>
    <col min="10247" max="10247" width="9.90625" style="6" bestFit="1" customWidth="1"/>
    <col min="10248" max="10248" width="11.6328125" style="6" bestFit="1" customWidth="1"/>
    <col min="10249" max="10502" width="9.08984375" style="6"/>
    <col min="10503" max="10503" width="9.90625" style="6" bestFit="1" customWidth="1"/>
    <col min="10504" max="10504" width="11.6328125" style="6" bestFit="1" customWidth="1"/>
    <col min="10505" max="10758" width="9.08984375" style="6"/>
    <col min="10759" max="10759" width="9.90625" style="6" bestFit="1" customWidth="1"/>
    <col min="10760" max="10760" width="11.6328125" style="6" bestFit="1" customWidth="1"/>
    <col min="10761" max="11014" width="9.08984375" style="6"/>
    <col min="11015" max="11015" width="9.90625" style="6" bestFit="1" customWidth="1"/>
    <col min="11016" max="11016" width="11.6328125" style="6" bestFit="1" customWidth="1"/>
    <col min="11017" max="11270" width="9.08984375" style="6"/>
    <col min="11271" max="11271" width="9.90625" style="6" bestFit="1" customWidth="1"/>
    <col min="11272" max="11272" width="11.6328125" style="6" bestFit="1" customWidth="1"/>
    <col min="11273" max="11526" width="9.08984375" style="6"/>
    <col min="11527" max="11527" width="9.90625" style="6" bestFit="1" customWidth="1"/>
    <col min="11528" max="11528" width="11.6328125" style="6" bestFit="1" customWidth="1"/>
    <col min="11529" max="11782" width="9.08984375" style="6"/>
    <col min="11783" max="11783" width="9.90625" style="6" bestFit="1" customWidth="1"/>
    <col min="11784" max="11784" width="11.6328125" style="6" bestFit="1" customWidth="1"/>
    <col min="11785" max="12038" width="9.08984375" style="6"/>
    <col min="12039" max="12039" width="9.90625" style="6" bestFit="1" customWidth="1"/>
    <col min="12040" max="12040" width="11.6328125" style="6" bestFit="1" customWidth="1"/>
    <col min="12041" max="12294" width="9.08984375" style="6"/>
    <col min="12295" max="12295" width="9.90625" style="6" bestFit="1" customWidth="1"/>
    <col min="12296" max="12296" width="11.6328125" style="6" bestFit="1" customWidth="1"/>
    <col min="12297" max="12550" width="9.08984375" style="6"/>
    <col min="12551" max="12551" width="9.90625" style="6" bestFit="1" customWidth="1"/>
    <col min="12552" max="12552" width="11.6328125" style="6" bestFit="1" customWidth="1"/>
    <col min="12553" max="12806" width="9.08984375" style="6"/>
    <col min="12807" max="12807" width="9.90625" style="6" bestFit="1" customWidth="1"/>
    <col min="12808" max="12808" width="11.6328125" style="6" bestFit="1" customWidth="1"/>
    <col min="12809" max="13062" width="9.08984375" style="6"/>
    <col min="13063" max="13063" width="9.90625" style="6" bestFit="1" customWidth="1"/>
    <col min="13064" max="13064" width="11.6328125" style="6" bestFit="1" customWidth="1"/>
    <col min="13065" max="13318" width="9.08984375" style="6"/>
    <col min="13319" max="13319" width="9.90625" style="6" bestFit="1" customWidth="1"/>
    <col min="13320" max="13320" width="11.6328125" style="6" bestFit="1" customWidth="1"/>
    <col min="13321" max="13574" width="9.08984375" style="6"/>
    <col min="13575" max="13575" width="9.90625" style="6" bestFit="1" customWidth="1"/>
    <col min="13576" max="13576" width="11.6328125" style="6" bestFit="1" customWidth="1"/>
    <col min="13577" max="13830" width="9.08984375" style="6"/>
    <col min="13831" max="13831" width="9.90625" style="6" bestFit="1" customWidth="1"/>
    <col min="13832" max="13832" width="11.6328125" style="6" bestFit="1" customWidth="1"/>
    <col min="13833" max="14086" width="9.08984375" style="6"/>
    <col min="14087" max="14087" width="9.90625" style="6" bestFit="1" customWidth="1"/>
    <col min="14088" max="14088" width="11.6328125" style="6" bestFit="1" customWidth="1"/>
    <col min="14089" max="14342" width="9.08984375" style="6"/>
    <col min="14343" max="14343" width="9.90625" style="6" bestFit="1" customWidth="1"/>
    <col min="14344" max="14344" width="11.6328125" style="6" bestFit="1" customWidth="1"/>
    <col min="14345" max="14598" width="9.08984375" style="6"/>
    <col min="14599" max="14599" width="9.90625" style="6" bestFit="1" customWidth="1"/>
    <col min="14600" max="14600" width="11.6328125" style="6" bestFit="1" customWidth="1"/>
    <col min="14601" max="14854" width="9.08984375" style="6"/>
    <col min="14855" max="14855" width="9.90625" style="6" bestFit="1" customWidth="1"/>
    <col min="14856" max="14856" width="11.6328125" style="6" bestFit="1" customWidth="1"/>
    <col min="14857" max="15110" width="9.08984375" style="6"/>
    <col min="15111" max="15111" width="9.90625" style="6" bestFit="1" customWidth="1"/>
    <col min="15112" max="15112" width="11.6328125" style="6" bestFit="1" customWidth="1"/>
    <col min="15113" max="15366" width="9.08984375" style="6"/>
    <col min="15367" max="15367" width="9.90625" style="6" bestFit="1" customWidth="1"/>
    <col min="15368" max="15368" width="11.6328125" style="6" bestFit="1" customWidth="1"/>
    <col min="15369" max="15622" width="9.08984375" style="6"/>
    <col min="15623" max="15623" width="9.90625" style="6" bestFit="1" customWidth="1"/>
    <col min="15624" max="15624" width="11.6328125" style="6" bestFit="1" customWidth="1"/>
    <col min="15625" max="15878" width="9.08984375" style="6"/>
    <col min="15879" max="15879" width="9.90625" style="6" bestFit="1" customWidth="1"/>
    <col min="15880" max="15880" width="11.6328125" style="6" bestFit="1" customWidth="1"/>
    <col min="15881" max="16134" width="9.08984375" style="6"/>
    <col min="16135" max="16135" width="9.90625" style="6" bestFit="1" customWidth="1"/>
    <col min="16136" max="16136" width="11.6328125" style="6" bestFit="1" customWidth="1"/>
    <col min="16137" max="16384" width="9.08984375" style="6"/>
  </cols>
  <sheetData>
    <row r="1" spans="1:11" x14ac:dyDescent="0.25">
      <c r="A1" s="295" t="s">
        <v>5</v>
      </c>
      <c r="B1" s="264"/>
      <c r="C1" s="264"/>
      <c r="D1" s="264"/>
      <c r="E1" s="264"/>
      <c r="F1" s="264"/>
      <c r="G1" s="264"/>
      <c r="H1" s="264"/>
    </row>
    <row r="2" spans="1:11" x14ac:dyDescent="0.25">
      <c r="A2" s="294" t="s">
        <v>382</v>
      </c>
      <c r="B2" s="266"/>
      <c r="C2" s="266"/>
      <c r="D2" s="266"/>
      <c r="E2" s="266"/>
      <c r="F2" s="266"/>
      <c r="G2" s="266"/>
      <c r="H2" s="266"/>
    </row>
    <row r="3" spans="1:11" x14ac:dyDescent="0.25">
      <c r="A3" s="287" t="s">
        <v>12</v>
      </c>
      <c r="B3" s="288"/>
      <c r="C3" s="288"/>
      <c r="D3" s="288"/>
      <c r="E3" s="288"/>
      <c r="F3" s="288"/>
      <c r="G3" s="288"/>
      <c r="H3" s="288"/>
      <c r="I3" s="276"/>
      <c r="J3" s="276"/>
      <c r="K3" s="276"/>
    </row>
    <row r="4" spans="1:11" x14ac:dyDescent="0.25">
      <c r="A4" s="289" t="s">
        <v>295</v>
      </c>
      <c r="B4" s="272"/>
      <c r="C4" s="272"/>
      <c r="D4" s="272"/>
      <c r="E4" s="272"/>
      <c r="F4" s="272"/>
      <c r="G4" s="272"/>
      <c r="H4" s="272"/>
      <c r="I4" s="273"/>
      <c r="J4" s="273"/>
      <c r="K4" s="273"/>
    </row>
    <row r="5" spans="1:11" ht="22.5" customHeight="1" x14ac:dyDescent="0.25">
      <c r="A5" s="285" t="s">
        <v>2</v>
      </c>
      <c r="B5" s="270"/>
      <c r="C5" s="270"/>
      <c r="D5" s="270"/>
      <c r="E5" s="270"/>
      <c r="F5" s="270"/>
      <c r="G5" s="285" t="s">
        <v>6</v>
      </c>
      <c r="H5" s="283" t="s">
        <v>229</v>
      </c>
      <c r="I5" s="284"/>
      <c r="J5" s="283" t="s">
        <v>224</v>
      </c>
      <c r="K5" s="284"/>
    </row>
    <row r="6" spans="1:11" x14ac:dyDescent="0.25">
      <c r="A6" s="270"/>
      <c r="B6" s="270"/>
      <c r="C6" s="270"/>
      <c r="D6" s="270"/>
      <c r="E6" s="270"/>
      <c r="F6" s="270"/>
      <c r="G6" s="270"/>
      <c r="H6" s="30" t="s">
        <v>225</v>
      </c>
      <c r="I6" s="30" t="s">
        <v>226</v>
      </c>
      <c r="J6" s="30" t="s">
        <v>225</v>
      </c>
      <c r="K6" s="30" t="s">
        <v>226</v>
      </c>
    </row>
    <row r="7" spans="1:11" x14ac:dyDescent="0.25">
      <c r="A7" s="293">
        <v>1</v>
      </c>
      <c r="B7" s="268"/>
      <c r="C7" s="268"/>
      <c r="D7" s="268"/>
      <c r="E7" s="268"/>
      <c r="F7" s="268"/>
      <c r="G7" s="7">
        <v>2</v>
      </c>
      <c r="H7" s="30">
        <v>3</v>
      </c>
      <c r="I7" s="30">
        <v>4</v>
      </c>
      <c r="J7" s="30">
        <v>5</v>
      </c>
      <c r="K7" s="30">
        <v>6</v>
      </c>
    </row>
    <row r="8" spans="1:11" x14ac:dyDescent="0.25">
      <c r="A8" s="290" t="s">
        <v>75</v>
      </c>
      <c r="B8" s="290"/>
      <c r="C8" s="290"/>
      <c r="D8" s="290"/>
      <c r="E8" s="290"/>
      <c r="F8" s="290"/>
      <c r="G8" s="5">
        <v>1</v>
      </c>
      <c r="H8" s="31">
        <v>301538275</v>
      </c>
      <c r="I8" s="31">
        <v>149081457</v>
      </c>
      <c r="J8" s="31">
        <v>295096115</v>
      </c>
      <c r="K8" s="31">
        <v>144880102</v>
      </c>
    </row>
    <row r="9" spans="1:11" x14ac:dyDescent="0.25">
      <c r="A9" s="290" t="s">
        <v>74</v>
      </c>
      <c r="B9" s="290"/>
      <c r="C9" s="290"/>
      <c r="D9" s="290"/>
      <c r="E9" s="290"/>
      <c r="F9" s="290"/>
      <c r="G9" s="5">
        <v>2</v>
      </c>
      <c r="H9" s="31">
        <v>38024896</v>
      </c>
      <c r="I9" s="31">
        <v>18442162</v>
      </c>
      <c r="J9" s="31">
        <v>27121785</v>
      </c>
      <c r="K9" s="31">
        <v>13203540</v>
      </c>
    </row>
    <row r="10" spans="1:11" x14ac:dyDescent="0.25">
      <c r="A10" s="290" t="s">
        <v>76</v>
      </c>
      <c r="B10" s="290"/>
      <c r="C10" s="290"/>
      <c r="D10" s="290"/>
      <c r="E10" s="290"/>
      <c r="F10" s="290"/>
      <c r="G10" s="5">
        <v>3</v>
      </c>
      <c r="H10" s="31">
        <v>0</v>
      </c>
      <c r="I10" s="31">
        <v>0</v>
      </c>
      <c r="J10" s="31">
        <v>0</v>
      </c>
      <c r="K10" s="31">
        <v>0</v>
      </c>
    </row>
    <row r="11" spans="1:11" x14ac:dyDescent="0.25">
      <c r="A11" s="290" t="s">
        <v>77</v>
      </c>
      <c r="B11" s="290"/>
      <c r="C11" s="290"/>
      <c r="D11" s="290"/>
      <c r="E11" s="290"/>
      <c r="F11" s="290"/>
      <c r="G11" s="5">
        <v>4</v>
      </c>
      <c r="H11" s="31">
        <v>3601395</v>
      </c>
      <c r="I11" s="31">
        <v>3601395</v>
      </c>
      <c r="J11" s="31">
        <v>2227280</v>
      </c>
      <c r="K11" s="31">
        <v>2026667</v>
      </c>
    </row>
    <row r="12" spans="1:11" x14ac:dyDescent="0.25">
      <c r="A12" s="290" t="s">
        <v>78</v>
      </c>
      <c r="B12" s="290"/>
      <c r="C12" s="290"/>
      <c r="D12" s="290"/>
      <c r="E12" s="290"/>
      <c r="F12" s="290"/>
      <c r="G12" s="5">
        <v>5</v>
      </c>
      <c r="H12" s="31">
        <v>252784816</v>
      </c>
      <c r="I12" s="31">
        <v>132304252</v>
      </c>
      <c r="J12" s="31">
        <v>218615281</v>
      </c>
      <c r="K12" s="31">
        <v>106198458</v>
      </c>
    </row>
    <row r="13" spans="1:11" x14ac:dyDescent="0.25">
      <c r="A13" s="290" t="s">
        <v>79</v>
      </c>
      <c r="B13" s="290"/>
      <c r="C13" s="290"/>
      <c r="D13" s="290"/>
      <c r="E13" s="290"/>
      <c r="F13" s="290"/>
      <c r="G13" s="5">
        <v>6</v>
      </c>
      <c r="H13" s="31">
        <v>151451218</v>
      </c>
      <c r="I13" s="31">
        <v>79698103</v>
      </c>
      <c r="J13" s="31">
        <v>130913119</v>
      </c>
      <c r="K13" s="31">
        <v>63330615</v>
      </c>
    </row>
    <row r="14" spans="1:11" ht="40.25" customHeight="1" x14ac:dyDescent="0.25">
      <c r="A14" s="290" t="s">
        <v>80</v>
      </c>
      <c r="B14" s="290"/>
      <c r="C14" s="290"/>
      <c r="D14" s="290"/>
      <c r="E14" s="290"/>
      <c r="F14" s="290"/>
      <c r="G14" s="5">
        <v>7</v>
      </c>
      <c r="H14" s="31">
        <v>4079683</v>
      </c>
      <c r="I14" s="31">
        <v>4079683</v>
      </c>
      <c r="J14" s="31">
        <v>35035565</v>
      </c>
      <c r="K14" s="31">
        <v>11165173</v>
      </c>
    </row>
    <row r="15" spans="1:11" ht="24.65" customHeight="1" x14ac:dyDescent="0.25">
      <c r="A15" s="290" t="s">
        <v>81</v>
      </c>
      <c r="B15" s="290"/>
      <c r="C15" s="290"/>
      <c r="D15" s="290"/>
      <c r="E15" s="290"/>
      <c r="F15" s="290"/>
      <c r="G15" s="5">
        <v>8</v>
      </c>
      <c r="H15" s="31">
        <v>43722143</v>
      </c>
      <c r="I15" s="31">
        <v>19520702</v>
      </c>
      <c r="J15" s="31">
        <v>7815497</v>
      </c>
      <c r="K15" s="31">
        <v>13232190</v>
      </c>
    </row>
    <row r="16" spans="1:11" ht="27" customHeight="1" x14ac:dyDescent="0.25">
      <c r="A16" s="290" t="s">
        <v>82</v>
      </c>
      <c r="B16" s="290"/>
      <c r="C16" s="290"/>
      <c r="D16" s="290"/>
      <c r="E16" s="290"/>
      <c r="F16" s="290"/>
      <c r="G16" s="5">
        <v>9</v>
      </c>
      <c r="H16" s="31">
        <v>2027</v>
      </c>
      <c r="I16" s="31">
        <v>-2026</v>
      </c>
      <c r="J16" s="31">
        <v>200027</v>
      </c>
      <c r="K16" s="31">
        <v>97634</v>
      </c>
    </row>
    <row r="17" spans="1:11" ht="22.25" customHeight="1" x14ac:dyDescent="0.25">
      <c r="A17" s="290" t="s">
        <v>83</v>
      </c>
      <c r="B17" s="290"/>
      <c r="C17" s="290"/>
      <c r="D17" s="290"/>
      <c r="E17" s="290"/>
      <c r="F17" s="290"/>
      <c r="G17" s="5">
        <v>10</v>
      </c>
      <c r="H17" s="31">
        <v>0</v>
      </c>
      <c r="I17" s="31">
        <v>0</v>
      </c>
      <c r="J17" s="31">
        <v>0</v>
      </c>
      <c r="K17" s="31">
        <v>0</v>
      </c>
    </row>
    <row r="18" spans="1:11" x14ac:dyDescent="0.25">
      <c r="A18" s="290" t="s">
        <v>84</v>
      </c>
      <c r="B18" s="290"/>
      <c r="C18" s="290"/>
      <c r="D18" s="290"/>
      <c r="E18" s="290"/>
      <c r="F18" s="290"/>
      <c r="G18" s="5">
        <v>11</v>
      </c>
      <c r="H18" s="31">
        <v>0</v>
      </c>
      <c r="I18" s="31">
        <v>0</v>
      </c>
      <c r="J18" s="31">
        <v>0</v>
      </c>
      <c r="K18" s="31">
        <v>0</v>
      </c>
    </row>
    <row r="19" spans="1:11" x14ac:dyDescent="0.25">
      <c r="A19" s="290" t="s">
        <v>85</v>
      </c>
      <c r="B19" s="290"/>
      <c r="C19" s="290"/>
      <c r="D19" s="290"/>
      <c r="E19" s="290"/>
      <c r="F19" s="290"/>
      <c r="G19" s="5">
        <v>12</v>
      </c>
      <c r="H19" s="31">
        <v>-1538026</v>
      </c>
      <c r="I19" s="31">
        <v>-723854</v>
      </c>
      <c r="J19" s="31">
        <v>-6656755</v>
      </c>
      <c r="K19" s="31">
        <v>-1824817</v>
      </c>
    </row>
    <row r="20" spans="1:11" x14ac:dyDescent="0.25">
      <c r="A20" s="290" t="s">
        <v>86</v>
      </c>
      <c r="B20" s="290"/>
      <c r="C20" s="290"/>
      <c r="D20" s="290"/>
      <c r="E20" s="290"/>
      <c r="F20" s="290"/>
      <c r="G20" s="5">
        <v>13</v>
      </c>
      <c r="H20" s="31">
        <v>0</v>
      </c>
      <c r="I20" s="31">
        <v>-341697</v>
      </c>
      <c r="J20" s="31">
        <v>0</v>
      </c>
      <c r="K20" s="31">
        <v>0</v>
      </c>
    </row>
    <row r="21" spans="1:11" x14ac:dyDescent="0.25">
      <c r="A21" s="290" t="s">
        <v>87</v>
      </c>
      <c r="B21" s="290"/>
      <c r="C21" s="290"/>
      <c r="D21" s="290"/>
      <c r="E21" s="290"/>
      <c r="F21" s="290"/>
      <c r="G21" s="5">
        <v>14</v>
      </c>
      <c r="H21" s="31">
        <v>3795468</v>
      </c>
      <c r="I21" s="31">
        <v>-12306757</v>
      </c>
      <c r="J21" s="31">
        <v>5758998</v>
      </c>
      <c r="K21" s="31">
        <v>3571207</v>
      </c>
    </row>
    <row r="22" spans="1:11" x14ac:dyDescent="0.25">
      <c r="A22" s="290" t="s">
        <v>88</v>
      </c>
      <c r="B22" s="290"/>
      <c r="C22" s="290"/>
      <c r="D22" s="290"/>
      <c r="E22" s="290"/>
      <c r="F22" s="290"/>
      <c r="G22" s="5">
        <v>15</v>
      </c>
      <c r="H22" s="31">
        <v>21760599</v>
      </c>
      <c r="I22" s="31">
        <v>2675338</v>
      </c>
      <c r="J22" s="31">
        <v>29015742</v>
      </c>
      <c r="K22" s="31">
        <v>16622058</v>
      </c>
    </row>
    <row r="23" spans="1:11" ht="26" customHeight="1" x14ac:dyDescent="0.25">
      <c r="A23" s="279" t="s">
        <v>89</v>
      </c>
      <c r="B23" s="279"/>
      <c r="C23" s="279"/>
      <c r="D23" s="279"/>
      <c r="E23" s="279"/>
      <c r="F23" s="279"/>
      <c r="G23" s="4">
        <v>16</v>
      </c>
      <c r="H23" s="32">
        <f>H8-H9-H10+H11+H12-H13+H14+H15+H16+H17+H18+H19+H20+H21-H22</f>
        <v>396749068</v>
      </c>
      <c r="I23" s="32">
        <f t="shared" ref="I23:K23" si="0">I8-I9-I10+I11+I12-I13+I14+I15+I16+I17+I18+I19+I20+I21-I22</f>
        <v>194397552</v>
      </c>
      <c r="J23" s="32">
        <f t="shared" si="0"/>
        <v>371041362</v>
      </c>
      <c r="K23" s="32">
        <f t="shared" si="0"/>
        <v>186190401</v>
      </c>
    </row>
    <row r="24" spans="1:11" x14ac:dyDescent="0.25">
      <c r="A24" s="290" t="s">
        <v>90</v>
      </c>
      <c r="B24" s="290"/>
      <c r="C24" s="290"/>
      <c r="D24" s="290"/>
      <c r="E24" s="290"/>
      <c r="F24" s="290"/>
      <c r="G24" s="5">
        <v>17</v>
      </c>
      <c r="H24" s="31">
        <v>202315982</v>
      </c>
      <c r="I24" s="31">
        <v>100458654</v>
      </c>
      <c r="J24" s="31">
        <v>189177146</v>
      </c>
      <c r="K24" s="31">
        <v>94537413</v>
      </c>
    </row>
    <row r="25" spans="1:11" x14ac:dyDescent="0.25">
      <c r="A25" s="290" t="s">
        <v>91</v>
      </c>
      <c r="B25" s="290"/>
      <c r="C25" s="290"/>
      <c r="D25" s="290"/>
      <c r="E25" s="290"/>
      <c r="F25" s="290"/>
      <c r="G25" s="5">
        <v>18</v>
      </c>
      <c r="H25" s="31">
        <v>25001625</v>
      </c>
      <c r="I25" s="31">
        <v>12844587</v>
      </c>
      <c r="J25" s="31">
        <v>40574132</v>
      </c>
      <c r="K25" s="31">
        <v>19808486</v>
      </c>
    </row>
    <row r="26" spans="1:11" x14ac:dyDescent="0.25">
      <c r="A26" s="290" t="s">
        <v>92</v>
      </c>
      <c r="B26" s="290"/>
      <c r="C26" s="290"/>
      <c r="D26" s="290"/>
      <c r="E26" s="290"/>
      <c r="F26" s="290"/>
      <c r="G26" s="5">
        <v>19</v>
      </c>
      <c r="H26" s="31">
        <v>-6399161</v>
      </c>
      <c r="I26" s="31">
        <v>-6399161</v>
      </c>
      <c r="J26" s="31">
        <v>2512470</v>
      </c>
      <c r="K26" s="31">
        <v>2541861</v>
      </c>
    </row>
    <row r="27" spans="1:11" x14ac:dyDescent="0.25">
      <c r="A27" s="290" t="s">
        <v>93</v>
      </c>
      <c r="B27" s="290"/>
      <c r="C27" s="290"/>
      <c r="D27" s="290"/>
      <c r="E27" s="290"/>
      <c r="F27" s="290"/>
      <c r="G27" s="5">
        <v>20</v>
      </c>
      <c r="H27" s="31">
        <v>-11101814</v>
      </c>
      <c r="I27" s="31">
        <v>-11101814</v>
      </c>
      <c r="J27" s="31">
        <v>-59629807</v>
      </c>
      <c r="K27" s="31">
        <v>-60514125</v>
      </c>
    </row>
    <row r="28" spans="1:11" ht="24.65" customHeight="1" x14ac:dyDescent="0.25">
      <c r="A28" s="290" t="s">
        <v>94</v>
      </c>
      <c r="B28" s="290"/>
      <c r="C28" s="290"/>
      <c r="D28" s="290"/>
      <c r="E28" s="290"/>
      <c r="F28" s="290"/>
      <c r="G28" s="5">
        <v>21</v>
      </c>
      <c r="H28" s="31">
        <v>17848691</v>
      </c>
      <c r="I28" s="31">
        <v>11365357</v>
      </c>
      <c r="J28" s="31">
        <v>65769974</v>
      </c>
      <c r="K28" s="31">
        <v>37061274</v>
      </c>
    </row>
    <row r="29" spans="1:11" ht="24.65" customHeight="1" x14ac:dyDescent="0.25">
      <c r="A29" s="290" t="s">
        <v>95</v>
      </c>
      <c r="B29" s="290"/>
      <c r="C29" s="290"/>
      <c r="D29" s="290"/>
      <c r="E29" s="290"/>
      <c r="F29" s="290"/>
      <c r="G29" s="5">
        <v>22</v>
      </c>
      <c r="H29" s="31">
        <v>0</v>
      </c>
      <c r="I29" s="31">
        <v>0</v>
      </c>
      <c r="J29" s="31">
        <v>0</v>
      </c>
      <c r="K29" s="31">
        <v>0</v>
      </c>
    </row>
    <row r="30" spans="1:11" ht="24.65" customHeight="1" x14ac:dyDescent="0.25">
      <c r="A30" s="290" t="s">
        <v>96</v>
      </c>
      <c r="B30" s="290"/>
      <c r="C30" s="290"/>
      <c r="D30" s="290"/>
      <c r="E30" s="290"/>
      <c r="F30" s="290"/>
      <c r="G30" s="5">
        <v>23</v>
      </c>
      <c r="H30" s="31">
        <v>0</v>
      </c>
      <c r="I30" s="31">
        <v>0</v>
      </c>
      <c r="J30" s="31">
        <v>0</v>
      </c>
      <c r="K30" s="31">
        <v>0</v>
      </c>
    </row>
    <row r="31" spans="1:11" x14ac:dyDescent="0.25">
      <c r="A31" s="290" t="s">
        <v>97</v>
      </c>
      <c r="B31" s="290"/>
      <c r="C31" s="290"/>
      <c r="D31" s="290"/>
      <c r="E31" s="290"/>
      <c r="F31" s="290"/>
      <c r="G31" s="5">
        <v>24</v>
      </c>
      <c r="H31" s="31">
        <v>0</v>
      </c>
      <c r="I31" s="31">
        <v>0</v>
      </c>
      <c r="J31" s="31">
        <v>0</v>
      </c>
      <c r="K31" s="31">
        <v>0</v>
      </c>
    </row>
    <row r="32" spans="1:11" ht="23.4" customHeight="1" x14ac:dyDescent="0.25">
      <c r="A32" s="290" t="s">
        <v>98</v>
      </c>
      <c r="B32" s="290"/>
      <c r="C32" s="290"/>
      <c r="D32" s="290"/>
      <c r="E32" s="290"/>
      <c r="F32" s="290"/>
      <c r="G32" s="5">
        <v>25</v>
      </c>
      <c r="H32" s="31">
        <v>0</v>
      </c>
      <c r="I32" s="31">
        <v>0</v>
      </c>
      <c r="J32" s="31">
        <v>0</v>
      </c>
      <c r="K32" s="31">
        <v>0</v>
      </c>
    </row>
    <row r="33" spans="1:11" ht="23.4" customHeight="1" x14ac:dyDescent="0.25">
      <c r="A33" s="290" t="s">
        <v>99</v>
      </c>
      <c r="B33" s="290"/>
      <c r="C33" s="290"/>
      <c r="D33" s="290"/>
      <c r="E33" s="290"/>
      <c r="F33" s="290"/>
      <c r="G33" s="5">
        <v>26</v>
      </c>
      <c r="H33" s="31">
        <v>0</v>
      </c>
      <c r="I33" s="31">
        <v>0</v>
      </c>
      <c r="J33" s="31">
        <v>0</v>
      </c>
      <c r="K33" s="31">
        <v>0</v>
      </c>
    </row>
    <row r="34" spans="1:11" ht="23.4" customHeight="1" x14ac:dyDescent="0.25">
      <c r="A34" s="280" t="s">
        <v>100</v>
      </c>
      <c r="B34" s="280"/>
      <c r="C34" s="280"/>
      <c r="D34" s="280"/>
      <c r="E34" s="280"/>
      <c r="F34" s="280"/>
      <c r="G34" s="4">
        <v>27</v>
      </c>
      <c r="H34" s="32">
        <f>H23-H24-H25+H26-H27-H28-H29-H30+H31+H32+H33</f>
        <v>156285423</v>
      </c>
      <c r="I34" s="32">
        <f t="shared" ref="I34:K34" si="1">I23-I24-I25+I26-I27-I28-I29-I30+I31+I32+I33</f>
        <v>74431607</v>
      </c>
      <c r="J34" s="32">
        <f t="shared" si="1"/>
        <v>137662387</v>
      </c>
      <c r="K34" s="32">
        <f t="shared" si="1"/>
        <v>97839214</v>
      </c>
    </row>
    <row r="35" spans="1:11" ht="23.4" customHeight="1" x14ac:dyDescent="0.25">
      <c r="A35" s="290" t="s">
        <v>101</v>
      </c>
      <c r="B35" s="290"/>
      <c r="C35" s="290"/>
      <c r="D35" s="290"/>
      <c r="E35" s="290"/>
      <c r="F35" s="290"/>
      <c r="G35" s="5">
        <v>28</v>
      </c>
      <c r="H35" s="31">
        <v>29579310</v>
      </c>
      <c r="I35" s="31">
        <v>12441916</v>
      </c>
      <c r="J35" s="31">
        <v>21976178</v>
      </c>
      <c r="K35" s="31">
        <v>18073287</v>
      </c>
    </row>
    <row r="36" spans="1:11" ht="23.4" customHeight="1" x14ac:dyDescent="0.25">
      <c r="A36" s="280" t="s">
        <v>102</v>
      </c>
      <c r="B36" s="280"/>
      <c r="C36" s="280"/>
      <c r="D36" s="280"/>
      <c r="E36" s="280"/>
      <c r="F36" s="280"/>
      <c r="G36" s="4">
        <v>29</v>
      </c>
      <c r="H36" s="32">
        <f>H34-H35</f>
        <v>126706113</v>
      </c>
      <c r="I36" s="32">
        <f t="shared" ref="I36:K36" si="2">I34-I35</f>
        <v>61989691</v>
      </c>
      <c r="J36" s="32">
        <f t="shared" si="2"/>
        <v>115686209</v>
      </c>
      <c r="K36" s="32">
        <f t="shared" si="2"/>
        <v>79765927</v>
      </c>
    </row>
    <row r="37" spans="1:11" ht="23.4" customHeight="1" x14ac:dyDescent="0.25">
      <c r="A37" s="280" t="s">
        <v>103</v>
      </c>
      <c r="B37" s="280"/>
      <c r="C37" s="280"/>
      <c r="D37" s="280"/>
      <c r="E37" s="280"/>
      <c r="F37" s="280"/>
      <c r="G37" s="4">
        <v>30</v>
      </c>
      <c r="H37" s="32">
        <f>H38-H39</f>
        <v>0</v>
      </c>
      <c r="I37" s="32">
        <f t="shared" ref="I37:K37" si="3">I38-I39</f>
        <v>0</v>
      </c>
      <c r="J37" s="32">
        <f t="shared" si="3"/>
        <v>0</v>
      </c>
      <c r="K37" s="32">
        <f t="shared" si="3"/>
        <v>0</v>
      </c>
    </row>
    <row r="38" spans="1:11" ht="23.4" customHeight="1" x14ac:dyDescent="0.25">
      <c r="A38" s="290" t="s">
        <v>104</v>
      </c>
      <c r="B38" s="290"/>
      <c r="C38" s="290"/>
      <c r="D38" s="290"/>
      <c r="E38" s="290"/>
      <c r="F38" s="290"/>
      <c r="G38" s="5">
        <v>31</v>
      </c>
      <c r="H38" s="31">
        <v>0</v>
      </c>
      <c r="I38" s="31">
        <v>0</v>
      </c>
      <c r="J38" s="31">
        <v>0</v>
      </c>
      <c r="K38" s="31">
        <v>0</v>
      </c>
    </row>
    <row r="39" spans="1:11" ht="23.4" customHeight="1" x14ac:dyDescent="0.25">
      <c r="A39" s="290" t="s">
        <v>105</v>
      </c>
      <c r="B39" s="290"/>
      <c r="C39" s="290"/>
      <c r="D39" s="290"/>
      <c r="E39" s="290"/>
      <c r="F39" s="290"/>
      <c r="G39" s="5">
        <v>32</v>
      </c>
      <c r="H39" s="31">
        <v>0</v>
      </c>
      <c r="I39" s="31">
        <v>0</v>
      </c>
      <c r="J39" s="31">
        <v>0</v>
      </c>
      <c r="K39" s="31">
        <v>0</v>
      </c>
    </row>
    <row r="40" spans="1:11" x14ac:dyDescent="0.25">
      <c r="A40" s="280" t="s">
        <v>106</v>
      </c>
      <c r="B40" s="280"/>
      <c r="C40" s="280"/>
      <c r="D40" s="280"/>
      <c r="E40" s="280"/>
      <c r="F40" s="280"/>
      <c r="G40" s="4">
        <v>33</v>
      </c>
      <c r="H40" s="32">
        <f>H36+H37</f>
        <v>126706113</v>
      </c>
      <c r="I40" s="32">
        <f>I36+I37</f>
        <v>61989691</v>
      </c>
      <c r="J40" s="32">
        <f>J36+J37</f>
        <v>115686209</v>
      </c>
      <c r="K40" s="32">
        <f>K36+K37</f>
        <v>79765927</v>
      </c>
    </row>
    <row r="41" spans="1:11" x14ac:dyDescent="0.25">
      <c r="A41" s="290" t="s">
        <v>107</v>
      </c>
      <c r="B41" s="290"/>
      <c r="C41" s="290"/>
      <c r="D41" s="290"/>
      <c r="E41" s="290"/>
      <c r="F41" s="290"/>
      <c r="G41" s="5">
        <v>34</v>
      </c>
      <c r="H41" s="31">
        <v>0</v>
      </c>
      <c r="I41" s="31">
        <v>0</v>
      </c>
      <c r="J41" s="31">
        <v>0</v>
      </c>
      <c r="K41" s="31">
        <v>0</v>
      </c>
    </row>
    <row r="42" spans="1:11" x14ac:dyDescent="0.25">
      <c r="A42" s="290" t="s">
        <v>108</v>
      </c>
      <c r="B42" s="290"/>
      <c r="C42" s="290"/>
      <c r="D42" s="290"/>
      <c r="E42" s="290"/>
      <c r="F42" s="290"/>
      <c r="G42" s="5">
        <v>35</v>
      </c>
      <c r="H42" s="31">
        <v>126706113</v>
      </c>
      <c r="I42" s="31">
        <v>61989691</v>
      </c>
      <c r="J42" s="31">
        <v>115686209</v>
      </c>
      <c r="K42" s="31">
        <v>79765927</v>
      </c>
    </row>
    <row r="43" spans="1:11" x14ac:dyDescent="0.25">
      <c r="A43" s="281" t="s">
        <v>17</v>
      </c>
      <c r="B43" s="281"/>
      <c r="C43" s="281"/>
      <c r="D43" s="281"/>
      <c r="E43" s="281"/>
      <c r="F43" s="281"/>
      <c r="G43" s="286"/>
      <c r="H43" s="286"/>
      <c r="I43" s="286"/>
      <c r="J43" s="257"/>
      <c r="K43" s="257"/>
    </row>
    <row r="44" spans="1:11" x14ac:dyDescent="0.25">
      <c r="A44" s="279" t="s">
        <v>109</v>
      </c>
      <c r="B44" s="279"/>
      <c r="C44" s="279"/>
      <c r="D44" s="279"/>
      <c r="E44" s="279"/>
      <c r="F44" s="279"/>
      <c r="G44" s="4">
        <v>36</v>
      </c>
      <c r="H44" s="32">
        <f>H40</f>
        <v>126706113</v>
      </c>
      <c r="I44" s="32">
        <f>I40</f>
        <v>61989691</v>
      </c>
      <c r="J44" s="32">
        <f>J40</f>
        <v>115686209</v>
      </c>
      <c r="K44" s="32">
        <f>K40</f>
        <v>79765927</v>
      </c>
    </row>
    <row r="45" spans="1:11" x14ac:dyDescent="0.25">
      <c r="A45" s="279" t="s">
        <v>235</v>
      </c>
      <c r="B45" s="279"/>
      <c r="C45" s="279"/>
      <c r="D45" s="279"/>
      <c r="E45" s="279"/>
      <c r="F45" s="279"/>
      <c r="G45" s="4">
        <v>37</v>
      </c>
      <c r="H45" s="33">
        <f>H46+H58</f>
        <v>121373140</v>
      </c>
      <c r="I45" s="33">
        <f>I46+I58</f>
        <v>44577022</v>
      </c>
      <c r="J45" s="33">
        <f>J46+J58</f>
        <v>-117354992</v>
      </c>
      <c r="K45" s="33">
        <f>K46+K58</f>
        <v>-14129910</v>
      </c>
    </row>
    <row r="46" spans="1:11" ht="26.4" customHeight="1" x14ac:dyDescent="0.25">
      <c r="A46" s="278" t="s">
        <v>236</v>
      </c>
      <c r="B46" s="278"/>
      <c r="C46" s="278"/>
      <c r="D46" s="278"/>
      <c r="E46" s="278"/>
      <c r="F46" s="278"/>
      <c r="G46" s="4">
        <v>38</v>
      </c>
      <c r="H46" s="33">
        <f>SUM(H47:H53)+H56+H57</f>
        <v>0</v>
      </c>
      <c r="I46" s="33">
        <f>SUM(I47:I53)+I56+I57</f>
        <v>0</v>
      </c>
      <c r="J46" s="33">
        <f>SUM(J47:J53)+J56+J57</f>
        <v>0</v>
      </c>
      <c r="K46" s="33">
        <f>SUM(K47:K53)+K56+K57</f>
        <v>0</v>
      </c>
    </row>
    <row r="47" spans="1:11" x14ac:dyDescent="0.25">
      <c r="A47" s="292" t="s">
        <v>110</v>
      </c>
      <c r="B47" s="292"/>
      <c r="C47" s="292"/>
      <c r="D47" s="292"/>
      <c r="E47" s="292"/>
      <c r="F47" s="292"/>
      <c r="G47" s="5">
        <v>39</v>
      </c>
      <c r="H47" s="31">
        <v>0</v>
      </c>
      <c r="I47" s="31">
        <v>0</v>
      </c>
      <c r="J47" s="31">
        <v>0</v>
      </c>
      <c r="K47" s="31">
        <v>0</v>
      </c>
    </row>
    <row r="48" spans="1:11" x14ac:dyDescent="0.25">
      <c r="A48" s="292" t="s">
        <v>111</v>
      </c>
      <c r="B48" s="292"/>
      <c r="C48" s="292"/>
      <c r="D48" s="292"/>
      <c r="E48" s="292"/>
      <c r="F48" s="292"/>
      <c r="G48" s="5">
        <v>40</v>
      </c>
      <c r="H48" s="31">
        <v>0</v>
      </c>
      <c r="I48" s="31">
        <v>0</v>
      </c>
      <c r="J48" s="31">
        <v>0</v>
      </c>
      <c r="K48" s="31">
        <v>0</v>
      </c>
    </row>
    <row r="49" spans="1:11" ht="24.65" customHeight="1" x14ac:dyDescent="0.25">
      <c r="A49" s="292" t="s">
        <v>232</v>
      </c>
      <c r="B49" s="292"/>
      <c r="C49" s="292"/>
      <c r="D49" s="292"/>
      <c r="E49" s="292"/>
      <c r="F49" s="292"/>
      <c r="G49" s="5">
        <v>41</v>
      </c>
      <c r="H49" s="31">
        <v>0</v>
      </c>
      <c r="I49" s="31">
        <v>0</v>
      </c>
      <c r="J49" s="31">
        <v>0</v>
      </c>
      <c r="K49" s="31">
        <v>0</v>
      </c>
    </row>
    <row r="50" spans="1:11" x14ac:dyDescent="0.25">
      <c r="A50" s="292" t="s">
        <v>112</v>
      </c>
      <c r="B50" s="292"/>
      <c r="C50" s="292"/>
      <c r="D50" s="292"/>
      <c r="E50" s="292"/>
      <c r="F50" s="292"/>
      <c r="G50" s="5">
        <v>42</v>
      </c>
      <c r="H50" s="31">
        <v>0</v>
      </c>
      <c r="I50" s="31">
        <v>0</v>
      </c>
      <c r="J50" s="31">
        <v>0</v>
      </c>
      <c r="K50" s="31">
        <v>0</v>
      </c>
    </row>
    <row r="51" spans="1:11" ht="27.65" customHeight="1" x14ac:dyDescent="0.25">
      <c r="A51" s="292" t="s">
        <v>233</v>
      </c>
      <c r="B51" s="292"/>
      <c r="C51" s="292"/>
      <c r="D51" s="292"/>
      <c r="E51" s="292"/>
      <c r="F51" s="292"/>
      <c r="G51" s="5">
        <v>43</v>
      </c>
      <c r="H51" s="31">
        <v>0</v>
      </c>
      <c r="I51" s="31">
        <v>0</v>
      </c>
      <c r="J51" s="31">
        <v>0</v>
      </c>
      <c r="K51" s="31">
        <v>0</v>
      </c>
    </row>
    <row r="52" spans="1:11" ht="25.25" customHeight="1" x14ac:dyDescent="0.25">
      <c r="A52" s="292" t="s">
        <v>113</v>
      </c>
      <c r="B52" s="292"/>
      <c r="C52" s="292"/>
      <c r="D52" s="292"/>
      <c r="E52" s="292"/>
      <c r="F52" s="292"/>
      <c r="G52" s="5">
        <v>44</v>
      </c>
      <c r="H52" s="31">
        <v>0</v>
      </c>
      <c r="I52" s="31">
        <v>0</v>
      </c>
      <c r="J52" s="31">
        <v>0</v>
      </c>
      <c r="K52" s="31">
        <v>0</v>
      </c>
    </row>
    <row r="53" spans="1:11" x14ac:dyDescent="0.25">
      <c r="A53" s="255" t="s">
        <v>114</v>
      </c>
      <c r="B53" s="255"/>
      <c r="C53" s="255"/>
      <c r="D53" s="255"/>
      <c r="E53" s="255"/>
      <c r="F53" s="255"/>
      <c r="G53" s="5">
        <v>45</v>
      </c>
      <c r="H53" s="31">
        <v>0</v>
      </c>
      <c r="I53" s="31">
        <v>0</v>
      </c>
      <c r="J53" s="31">
        <v>0</v>
      </c>
      <c r="K53" s="31">
        <v>0</v>
      </c>
    </row>
    <row r="54" spans="1:11" ht="12.75" customHeight="1" x14ac:dyDescent="0.25">
      <c r="A54" s="255" t="s">
        <v>115</v>
      </c>
      <c r="B54" s="255"/>
      <c r="C54" s="255"/>
      <c r="D54" s="255"/>
      <c r="E54" s="255"/>
      <c r="F54" s="255"/>
      <c r="G54" s="5">
        <v>46</v>
      </c>
      <c r="H54" s="31">
        <v>0</v>
      </c>
      <c r="I54" s="31">
        <v>0</v>
      </c>
      <c r="J54" s="31">
        <v>0</v>
      </c>
      <c r="K54" s="31">
        <v>0</v>
      </c>
    </row>
    <row r="55" spans="1:11" ht="12.75" customHeight="1" x14ac:dyDescent="0.25">
      <c r="A55" s="255" t="s">
        <v>116</v>
      </c>
      <c r="B55" s="255"/>
      <c r="C55" s="255"/>
      <c r="D55" s="255"/>
      <c r="E55" s="255"/>
      <c r="F55" s="255"/>
      <c r="G55" s="5">
        <v>47</v>
      </c>
      <c r="H55" s="31">
        <v>0</v>
      </c>
      <c r="I55" s="31">
        <v>0</v>
      </c>
      <c r="J55" s="31">
        <v>0</v>
      </c>
      <c r="K55" s="31">
        <v>0</v>
      </c>
    </row>
    <row r="56" spans="1:11" ht="12.75" customHeight="1" x14ac:dyDescent="0.25">
      <c r="A56" s="255" t="s">
        <v>117</v>
      </c>
      <c r="B56" s="255"/>
      <c r="C56" s="255"/>
      <c r="D56" s="255"/>
      <c r="E56" s="255"/>
      <c r="F56" s="255"/>
      <c r="G56" s="5">
        <v>48</v>
      </c>
      <c r="H56" s="31">
        <v>0</v>
      </c>
      <c r="I56" s="31">
        <v>0</v>
      </c>
      <c r="J56" s="31">
        <v>0</v>
      </c>
      <c r="K56" s="31">
        <v>0</v>
      </c>
    </row>
    <row r="57" spans="1:11" ht="14" customHeight="1" x14ac:dyDescent="0.25">
      <c r="A57" s="255" t="s">
        <v>234</v>
      </c>
      <c r="B57" s="255"/>
      <c r="C57" s="255"/>
      <c r="D57" s="255"/>
      <c r="E57" s="255"/>
      <c r="F57" s="255"/>
      <c r="G57" s="5">
        <v>49</v>
      </c>
      <c r="H57" s="31">
        <v>0</v>
      </c>
      <c r="I57" s="31">
        <v>0</v>
      </c>
      <c r="J57" s="31">
        <v>0</v>
      </c>
      <c r="K57" s="31">
        <v>0</v>
      </c>
    </row>
    <row r="58" spans="1:11" ht="23.4" customHeight="1" x14ac:dyDescent="0.25">
      <c r="A58" s="278" t="s">
        <v>237</v>
      </c>
      <c r="B58" s="278"/>
      <c r="C58" s="278"/>
      <c r="D58" s="278"/>
      <c r="E58" s="278"/>
      <c r="F58" s="278"/>
      <c r="G58" s="4">
        <v>50</v>
      </c>
      <c r="H58" s="33">
        <f>SUM(H59:H66)</f>
        <v>121373140</v>
      </c>
      <c r="I58" s="33">
        <f>SUM(I59:I66)</f>
        <v>44577022</v>
      </c>
      <c r="J58" s="33">
        <f>SUM(J59:J66)</f>
        <v>-117354992</v>
      </c>
      <c r="K58" s="33">
        <f>SUM(K59:K66)</f>
        <v>-14129910</v>
      </c>
    </row>
    <row r="59" spans="1:11" ht="12.75" customHeight="1" x14ac:dyDescent="0.25">
      <c r="A59" s="255" t="s">
        <v>118</v>
      </c>
      <c r="B59" s="255"/>
      <c r="C59" s="255"/>
      <c r="D59" s="255"/>
      <c r="E59" s="255"/>
      <c r="F59" s="255"/>
      <c r="G59" s="5">
        <v>51</v>
      </c>
      <c r="H59" s="31">
        <v>0</v>
      </c>
      <c r="I59" s="31">
        <v>0</v>
      </c>
      <c r="J59" s="31">
        <v>0</v>
      </c>
      <c r="K59" s="31">
        <v>0</v>
      </c>
    </row>
    <row r="60" spans="1:11" ht="12.75" customHeight="1" x14ac:dyDescent="0.25">
      <c r="A60" s="255" t="s">
        <v>119</v>
      </c>
      <c r="B60" s="255"/>
      <c r="C60" s="255"/>
      <c r="D60" s="255"/>
      <c r="E60" s="255"/>
      <c r="F60" s="255"/>
      <c r="G60" s="5">
        <v>52</v>
      </c>
      <c r="H60" s="31">
        <v>0</v>
      </c>
      <c r="I60" s="31">
        <v>0</v>
      </c>
      <c r="J60" s="31">
        <v>0</v>
      </c>
      <c r="K60" s="31">
        <v>0</v>
      </c>
    </row>
    <row r="61" spans="1:11" ht="12.75" customHeight="1" x14ac:dyDescent="0.25">
      <c r="A61" s="255" t="s">
        <v>120</v>
      </c>
      <c r="B61" s="255"/>
      <c r="C61" s="255"/>
      <c r="D61" s="255"/>
      <c r="E61" s="255"/>
      <c r="F61" s="255"/>
      <c r="G61" s="5">
        <v>53</v>
      </c>
      <c r="H61" s="31">
        <v>0</v>
      </c>
      <c r="I61" s="31">
        <v>0</v>
      </c>
      <c r="J61" s="31">
        <v>0</v>
      </c>
      <c r="K61" s="31">
        <v>0</v>
      </c>
    </row>
    <row r="62" spans="1:11" ht="12.75" customHeight="1" x14ac:dyDescent="0.25">
      <c r="A62" s="255" t="s">
        <v>121</v>
      </c>
      <c r="B62" s="255"/>
      <c r="C62" s="255"/>
      <c r="D62" s="255"/>
      <c r="E62" s="255"/>
      <c r="F62" s="255"/>
      <c r="G62" s="5">
        <v>54</v>
      </c>
      <c r="H62" s="31">
        <v>0</v>
      </c>
      <c r="I62" s="31">
        <v>0</v>
      </c>
      <c r="J62" s="31">
        <v>0</v>
      </c>
      <c r="K62" s="31">
        <v>0</v>
      </c>
    </row>
    <row r="63" spans="1:11" ht="12.75" customHeight="1" x14ac:dyDescent="0.25">
      <c r="A63" s="255" t="s">
        <v>122</v>
      </c>
      <c r="B63" s="255"/>
      <c r="C63" s="255"/>
      <c r="D63" s="255"/>
      <c r="E63" s="255"/>
      <c r="F63" s="255"/>
      <c r="G63" s="5">
        <v>55</v>
      </c>
      <c r="H63" s="31">
        <v>148016024</v>
      </c>
      <c r="I63" s="31">
        <v>54362222</v>
      </c>
      <c r="J63" s="31">
        <v>-143115844</v>
      </c>
      <c r="K63" s="31">
        <v>-17231597</v>
      </c>
    </row>
    <row r="64" spans="1:11" ht="12.75" customHeight="1" x14ac:dyDescent="0.25">
      <c r="A64" s="255" t="s">
        <v>112</v>
      </c>
      <c r="B64" s="255"/>
      <c r="C64" s="255"/>
      <c r="D64" s="255"/>
      <c r="E64" s="255"/>
      <c r="F64" s="255"/>
      <c r="G64" s="5">
        <v>56</v>
      </c>
      <c r="H64" s="31">
        <v>0</v>
      </c>
      <c r="I64" s="31">
        <v>0</v>
      </c>
      <c r="J64" s="31">
        <v>0</v>
      </c>
      <c r="K64" s="31">
        <v>0</v>
      </c>
    </row>
    <row r="65" spans="1:11" ht="25.25" customHeight="1" x14ac:dyDescent="0.25">
      <c r="A65" s="255" t="s">
        <v>123</v>
      </c>
      <c r="B65" s="255"/>
      <c r="C65" s="255"/>
      <c r="D65" s="255"/>
      <c r="E65" s="255"/>
      <c r="F65" s="255"/>
      <c r="G65" s="5">
        <v>57</v>
      </c>
      <c r="H65" s="31">
        <v>0</v>
      </c>
      <c r="I65" s="31">
        <v>0</v>
      </c>
      <c r="J65" s="31">
        <v>0</v>
      </c>
      <c r="K65" s="31">
        <v>0</v>
      </c>
    </row>
    <row r="66" spans="1:11" ht="24" customHeight="1" x14ac:dyDescent="0.25">
      <c r="A66" s="255" t="s">
        <v>124</v>
      </c>
      <c r="B66" s="255"/>
      <c r="C66" s="255"/>
      <c r="D66" s="255"/>
      <c r="E66" s="255"/>
      <c r="F66" s="255"/>
      <c r="G66" s="5">
        <v>58</v>
      </c>
      <c r="H66" s="31">
        <v>-26642884</v>
      </c>
      <c r="I66" s="31">
        <v>-9785200</v>
      </c>
      <c r="J66" s="31">
        <v>25760852</v>
      </c>
      <c r="K66" s="31">
        <v>3101687</v>
      </c>
    </row>
    <row r="67" spans="1:11" ht="12.75" customHeight="1" x14ac:dyDescent="0.25">
      <c r="A67" s="278" t="s">
        <v>238</v>
      </c>
      <c r="B67" s="278"/>
      <c r="C67" s="278"/>
      <c r="D67" s="278"/>
      <c r="E67" s="278"/>
      <c r="F67" s="278"/>
      <c r="G67" s="4">
        <v>59</v>
      </c>
      <c r="H67" s="33">
        <f>H44+H45</f>
        <v>248079253</v>
      </c>
      <c r="I67" s="33">
        <f>I44+I45</f>
        <v>106566713</v>
      </c>
      <c r="J67" s="33">
        <f>J44+J45</f>
        <v>-1668783</v>
      </c>
      <c r="K67" s="33">
        <f>K44+K45</f>
        <v>65636017</v>
      </c>
    </row>
    <row r="68" spans="1:11" ht="12.75" customHeight="1" x14ac:dyDescent="0.25">
      <c r="A68" s="277" t="s">
        <v>125</v>
      </c>
      <c r="B68" s="277"/>
      <c r="C68" s="277"/>
      <c r="D68" s="277"/>
      <c r="E68" s="277"/>
      <c r="F68" s="277"/>
      <c r="G68" s="5">
        <v>60</v>
      </c>
      <c r="H68" s="31">
        <v>0</v>
      </c>
      <c r="I68" s="31">
        <v>0</v>
      </c>
      <c r="J68" s="31">
        <v>0</v>
      </c>
      <c r="K68" s="31">
        <v>0</v>
      </c>
    </row>
    <row r="69" spans="1:11" x14ac:dyDescent="0.25">
      <c r="A69" s="291" t="s">
        <v>126</v>
      </c>
      <c r="B69" s="291"/>
      <c r="C69" s="291"/>
      <c r="D69" s="291"/>
      <c r="E69" s="291"/>
      <c r="F69" s="291"/>
      <c r="G69" s="5">
        <v>61</v>
      </c>
      <c r="H69" s="31">
        <v>248079253</v>
      </c>
      <c r="I69" s="31">
        <v>106566713</v>
      </c>
      <c r="J69" s="31">
        <v>-1668783</v>
      </c>
      <c r="K69" s="31">
        <v>65636017</v>
      </c>
    </row>
  </sheetData>
  <sheetProtection algorithmName="SHA-512" hashValue="khGtZU4zTwc5WEI+ZSUNN2sy+4LU/AExAMU8xsho4JMRkAkrzvkTD1evkTPs5MqF3R13eg9dzJavFdC5vTMCVg==" saltValue="aqvFaxmyL943m+ZaTItaN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xr:uid="{00000000-0002-0000-0200-000006000000}">
      <formula1>0</formula1>
    </dataValidation>
    <dataValidation operator="greaterThanOrEqual" allowBlank="1" showInputMessage="1" showErrorMessage="1" errorTitle="Nedopušten upis" error="Dopušten je upis samo pozitivnih cjelobrojnih vrijednosti ili nule." sqref="H41:K42 H38:K38" xr:uid="{00000000-0002-0000-0200-000007000000}"/>
  </dataValidations>
  <pageMargins left="0.75" right="0.17" top="1" bottom="1" header="0.5" footer="0.5"/>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A25" sqref="A25:F25"/>
    </sheetView>
  </sheetViews>
  <sheetFormatPr defaultRowHeight="12.5" x14ac:dyDescent="0.25"/>
  <cols>
    <col min="1" max="7" width="9.08984375" style="6"/>
    <col min="8" max="8" width="9.90625" style="29" customWidth="1"/>
    <col min="9" max="9" width="12" style="29" customWidth="1"/>
    <col min="10" max="10" width="10.36328125" style="6" bestFit="1" customWidth="1"/>
    <col min="11" max="11" width="12.36328125" style="6" bestFit="1" customWidth="1"/>
    <col min="12" max="262" width="9.08984375" style="6"/>
    <col min="263" max="264" width="9.90625" style="6" bestFit="1" customWidth="1"/>
    <col min="265" max="265" width="12" style="6" bestFit="1" customWidth="1"/>
    <col min="266" max="266" width="10.36328125" style="6" bestFit="1" customWidth="1"/>
    <col min="267" max="267" width="12.36328125" style="6" bestFit="1" customWidth="1"/>
    <col min="268" max="518" width="9.08984375" style="6"/>
    <col min="519" max="520" width="9.90625" style="6" bestFit="1" customWidth="1"/>
    <col min="521" max="521" width="12" style="6" bestFit="1" customWidth="1"/>
    <col min="522" max="522" width="10.36328125" style="6" bestFit="1" customWidth="1"/>
    <col min="523" max="523" width="12.36328125" style="6" bestFit="1" customWidth="1"/>
    <col min="524" max="774" width="9.08984375" style="6"/>
    <col min="775" max="776" width="9.90625" style="6" bestFit="1" customWidth="1"/>
    <col min="777" max="777" width="12" style="6" bestFit="1" customWidth="1"/>
    <col min="778" max="778" width="10.36328125" style="6" bestFit="1" customWidth="1"/>
    <col min="779" max="779" width="12.36328125" style="6" bestFit="1" customWidth="1"/>
    <col min="780" max="1030" width="9.08984375" style="6"/>
    <col min="1031" max="1032" width="9.90625" style="6" bestFit="1" customWidth="1"/>
    <col min="1033" max="1033" width="12" style="6" bestFit="1" customWidth="1"/>
    <col min="1034" max="1034" width="10.36328125" style="6" bestFit="1" customWidth="1"/>
    <col min="1035" max="1035" width="12.36328125" style="6" bestFit="1" customWidth="1"/>
    <col min="1036" max="1286" width="9.08984375" style="6"/>
    <col min="1287" max="1288" width="9.90625" style="6" bestFit="1" customWidth="1"/>
    <col min="1289" max="1289" width="12" style="6" bestFit="1" customWidth="1"/>
    <col min="1290" max="1290" width="10.36328125" style="6" bestFit="1" customWidth="1"/>
    <col min="1291" max="1291" width="12.36328125" style="6" bestFit="1" customWidth="1"/>
    <col min="1292" max="1542" width="9.08984375" style="6"/>
    <col min="1543" max="1544" width="9.90625" style="6" bestFit="1" customWidth="1"/>
    <col min="1545" max="1545" width="12" style="6" bestFit="1" customWidth="1"/>
    <col min="1546" max="1546" width="10.36328125" style="6" bestFit="1" customWidth="1"/>
    <col min="1547" max="1547" width="12.36328125" style="6" bestFit="1" customWidth="1"/>
    <col min="1548" max="1798" width="9.08984375" style="6"/>
    <col min="1799" max="1800" width="9.90625" style="6" bestFit="1" customWidth="1"/>
    <col min="1801" max="1801" width="12" style="6" bestFit="1" customWidth="1"/>
    <col min="1802" max="1802" width="10.36328125" style="6" bestFit="1" customWidth="1"/>
    <col min="1803" max="1803" width="12.36328125" style="6" bestFit="1" customWidth="1"/>
    <col min="1804" max="2054" width="9.08984375" style="6"/>
    <col min="2055" max="2056" width="9.90625" style="6" bestFit="1" customWidth="1"/>
    <col min="2057" max="2057" width="12" style="6" bestFit="1" customWidth="1"/>
    <col min="2058" max="2058" width="10.36328125" style="6" bestFit="1" customWidth="1"/>
    <col min="2059" max="2059" width="12.36328125" style="6" bestFit="1" customWidth="1"/>
    <col min="2060" max="2310" width="9.08984375" style="6"/>
    <col min="2311" max="2312" width="9.90625" style="6" bestFit="1" customWidth="1"/>
    <col min="2313" max="2313" width="12" style="6" bestFit="1" customWidth="1"/>
    <col min="2314" max="2314" width="10.36328125" style="6" bestFit="1" customWidth="1"/>
    <col min="2315" max="2315" width="12.36328125" style="6" bestFit="1" customWidth="1"/>
    <col min="2316" max="2566" width="9.08984375" style="6"/>
    <col min="2567" max="2568" width="9.90625" style="6" bestFit="1" customWidth="1"/>
    <col min="2569" max="2569" width="12" style="6" bestFit="1" customWidth="1"/>
    <col min="2570" max="2570" width="10.36328125" style="6" bestFit="1" customWidth="1"/>
    <col min="2571" max="2571" width="12.36328125" style="6" bestFit="1" customWidth="1"/>
    <col min="2572" max="2822" width="9.08984375" style="6"/>
    <col min="2823" max="2824" width="9.90625" style="6" bestFit="1" customWidth="1"/>
    <col min="2825" max="2825" width="12" style="6" bestFit="1" customWidth="1"/>
    <col min="2826" max="2826" width="10.36328125" style="6" bestFit="1" customWidth="1"/>
    <col min="2827" max="2827" width="12.36328125" style="6" bestFit="1" customWidth="1"/>
    <col min="2828" max="3078" width="9.08984375" style="6"/>
    <col min="3079" max="3080" width="9.90625" style="6" bestFit="1" customWidth="1"/>
    <col min="3081" max="3081" width="12" style="6" bestFit="1" customWidth="1"/>
    <col min="3082" max="3082" width="10.36328125" style="6" bestFit="1" customWidth="1"/>
    <col min="3083" max="3083" width="12.36328125" style="6" bestFit="1" customWidth="1"/>
    <col min="3084" max="3334" width="9.08984375" style="6"/>
    <col min="3335" max="3336" width="9.90625" style="6" bestFit="1" customWidth="1"/>
    <col min="3337" max="3337" width="12" style="6" bestFit="1" customWidth="1"/>
    <col min="3338" max="3338" width="10.36328125" style="6" bestFit="1" customWidth="1"/>
    <col min="3339" max="3339" width="12.36328125" style="6" bestFit="1" customWidth="1"/>
    <col min="3340" max="3590" width="9.08984375" style="6"/>
    <col min="3591" max="3592" width="9.90625" style="6" bestFit="1" customWidth="1"/>
    <col min="3593" max="3593" width="12" style="6" bestFit="1" customWidth="1"/>
    <col min="3594" max="3594" width="10.36328125" style="6" bestFit="1" customWidth="1"/>
    <col min="3595" max="3595" width="12.36328125" style="6" bestFit="1" customWidth="1"/>
    <col min="3596" max="3846" width="9.08984375" style="6"/>
    <col min="3847" max="3848" width="9.90625" style="6" bestFit="1" customWidth="1"/>
    <col min="3849" max="3849" width="12" style="6" bestFit="1" customWidth="1"/>
    <col min="3850" max="3850" width="10.36328125" style="6" bestFit="1" customWidth="1"/>
    <col min="3851" max="3851" width="12.36328125" style="6" bestFit="1" customWidth="1"/>
    <col min="3852" max="4102" width="9.08984375" style="6"/>
    <col min="4103" max="4104" width="9.90625" style="6" bestFit="1" customWidth="1"/>
    <col min="4105" max="4105" width="12" style="6" bestFit="1" customWidth="1"/>
    <col min="4106" max="4106" width="10.36328125" style="6" bestFit="1" customWidth="1"/>
    <col min="4107" max="4107" width="12.36328125" style="6" bestFit="1" customWidth="1"/>
    <col min="4108" max="4358" width="9.08984375" style="6"/>
    <col min="4359" max="4360" width="9.90625" style="6" bestFit="1" customWidth="1"/>
    <col min="4361" max="4361" width="12" style="6" bestFit="1" customWidth="1"/>
    <col min="4362" max="4362" width="10.36328125" style="6" bestFit="1" customWidth="1"/>
    <col min="4363" max="4363" width="12.36328125" style="6" bestFit="1" customWidth="1"/>
    <col min="4364" max="4614" width="9.08984375" style="6"/>
    <col min="4615" max="4616" width="9.90625" style="6" bestFit="1" customWidth="1"/>
    <col min="4617" max="4617" width="12" style="6" bestFit="1" customWidth="1"/>
    <col min="4618" max="4618" width="10.36328125" style="6" bestFit="1" customWidth="1"/>
    <col min="4619" max="4619" width="12.36328125" style="6" bestFit="1" customWidth="1"/>
    <col min="4620" max="4870" width="9.08984375" style="6"/>
    <col min="4871" max="4872" width="9.90625" style="6" bestFit="1" customWidth="1"/>
    <col min="4873" max="4873" width="12" style="6" bestFit="1" customWidth="1"/>
    <col min="4874" max="4874" width="10.36328125" style="6" bestFit="1" customWidth="1"/>
    <col min="4875" max="4875" width="12.36328125" style="6" bestFit="1" customWidth="1"/>
    <col min="4876" max="5126" width="9.08984375" style="6"/>
    <col min="5127" max="5128" width="9.90625" style="6" bestFit="1" customWidth="1"/>
    <col min="5129" max="5129" width="12" style="6" bestFit="1" customWidth="1"/>
    <col min="5130" max="5130" width="10.36328125" style="6" bestFit="1" customWidth="1"/>
    <col min="5131" max="5131" width="12.36328125" style="6" bestFit="1" customWidth="1"/>
    <col min="5132" max="5382" width="9.08984375" style="6"/>
    <col min="5383" max="5384" width="9.90625" style="6" bestFit="1" customWidth="1"/>
    <col min="5385" max="5385" width="12" style="6" bestFit="1" customWidth="1"/>
    <col min="5386" max="5386" width="10.36328125" style="6" bestFit="1" customWidth="1"/>
    <col min="5387" max="5387" width="12.36328125" style="6" bestFit="1" customWidth="1"/>
    <col min="5388" max="5638" width="9.08984375" style="6"/>
    <col min="5639" max="5640" width="9.90625" style="6" bestFit="1" customWidth="1"/>
    <col min="5641" max="5641" width="12" style="6" bestFit="1" customWidth="1"/>
    <col min="5642" max="5642" width="10.36328125" style="6" bestFit="1" customWidth="1"/>
    <col min="5643" max="5643" width="12.36328125" style="6" bestFit="1" customWidth="1"/>
    <col min="5644" max="5894" width="9.08984375" style="6"/>
    <col min="5895" max="5896" width="9.90625" style="6" bestFit="1" customWidth="1"/>
    <col min="5897" max="5897" width="12" style="6" bestFit="1" customWidth="1"/>
    <col min="5898" max="5898" width="10.36328125" style="6" bestFit="1" customWidth="1"/>
    <col min="5899" max="5899" width="12.36328125" style="6" bestFit="1" customWidth="1"/>
    <col min="5900" max="6150" width="9.08984375" style="6"/>
    <col min="6151" max="6152" width="9.90625" style="6" bestFit="1" customWidth="1"/>
    <col min="6153" max="6153" width="12" style="6" bestFit="1" customWidth="1"/>
    <col min="6154" max="6154" width="10.36328125" style="6" bestFit="1" customWidth="1"/>
    <col min="6155" max="6155" width="12.36328125" style="6" bestFit="1" customWidth="1"/>
    <col min="6156" max="6406" width="9.08984375" style="6"/>
    <col min="6407" max="6408" width="9.90625" style="6" bestFit="1" customWidth="1"/>
    <col min="6409" max="6409" width="12" style="6" bestFit="1" customWidth="1"/>
    <col min="6410" max="6410" width="10.36328125" style="6" bestFit="1" customWidth="1"/>
    <col min="6411" max="6411" width="12.36328125" style="6" bestFit="1" customWidth="1"/>
    <col min="6412" max="6662" width="9.08984375" style="6"/>
    <col min="6663" max="6664" width="9.90625" style="6" bestFit="1" customWidth="1"/>
    <col min="6665" max="6665" width="12" style="6" bestFit="1" customWidth="1"/>
    <col min="6666" max="6666" width="10.36328125" style="6" bestFit="1" customWidth="1"/>
    <col min="6667" max="6667" width="12.36328125" style="6" bestFit="1" customWidth="1"/>
    <col min="6668" max="6918" width="9.08984375" style="6"/>
    <col min="6919" max="6920" width="9.90625" style="6" bestFit="1" customWidth="1"/>
    <col min="6921" max="6921" width="12" style="6" bestFit="1" customWidth="1"/>
    <col min="6922" max="6922" width="10.36328125" style="6" bestFit="1" customWidth="1"/>
    <col min="6923" max="6923" width="12.36328125" style="6" bestFit="1" customWidth="1"/>
    <col min="6924" max="7174" width="9.08984375" style="6"/>
    <col min="7175" max="7176" width="9.90625" style="6" bestFit="1" customWidth="1"/>
    <col min="7177" max="7177" width="12" style="6" bestFit="1" customWidth="1"/>
    <col min="7178" max="7178" width="10.36328125" style="6" bestFit="1" customWidth="1"/>
    <col min="7179" max="7179" width="12.36328125" style="6" bestFit="1" customWidth="1"/>
    <col min="7180" max="7430" width="9.08984375" style="6"/>
    <col min="7431" max="7432" width="9.90625" style="6" bestFit="1" customWidth="1"/>
    <col min="7433" max="7433" width="12" style="6" bestFit="1" customWidth="1"/>
    <col min="7434" max="7434" width="10.36328125" style="6" bestFit="1" customWidth="1"/>
    <col min="7435" max="7435" width="12.36328125" style="6" bestFit="1" customWidth="1"/>
    <col min="7436" max="7686" width="9.08984375" style="6"/>
    <col min="7687" max="7688" width="9.90625" style="6" bestFit="1" customWidth="1"/>
    <col min="7689" max="7689" width="12" style="6" bestFit="1" customWidth="1"/>
    <col min="7690" max="7690" width="10.36328125" style="6" bestFit="1" customWidth="1"/>
    <col min="7691" max="7691" width="12.36328125" style="6" bestFit="1" customWidth="1"/>
    <col min="7692" max="7942" width="9.08984375" style="6"/>
    <col min="7943" max="7944" width="9.90625" style="6" bestFit="1" customWidth="1"/>
    <col min="7945" max="7945" width="12" style="6" bestFit="1" customWidth="1"/>
    <col min="7946" max="7946" width="10.36328125" style="6" bestFit="1" customWidth="1"/>
    <col min="7947" max="7947" width="12.36328125" style="6" bestFit="1" customWidth="1"/>
    <col min="7948" max="8198" width="9.08984375" style="6"/>
    <col min="8199" max="8200" width="9.90625" style="6" bestFit="1" customWidth="1"/>
    <col min="8201" max="8201" width="12" style="6" bestFit="1" customWidth="1"/>
    <col min="8202" max="8202" width="10.36328125" style="6" bestFit="1" customWidth="1"/>
    <col min="8203" max="8203" width="12.36328125" style="6" bestFit="1" customWidth="1"/>
    <col min="8204" max="8454" width="9.08984375" style="6"/>
    <col min="8455" max="8456" width="9.90625" style="6" bestFit="1" customWidth="1"/>
    <col min="8457" max="8457" width="12" style="6" bestFit="1" customWidth="1"/>
    <col min="8458" max="8458" width="10.36328125" style="6" bestFit="1" customWidth="1"/>
    <col min="8459" max="8459" width="12.36328125" style="6" bestFit="1" customWidth="1"/>
    <col min="8460" max="8710" width="9.08984375" style="6"/>
    <col min="8711" max="8712" width="9.90625" style="6" bestFit="1" customWidth="1"/>
    <col min="8713" max="8713" width="12" style="6" bestFit="1" customWidth="1"/>
    <col min="8714" max="8714" width="10.36328125" style="6" bestFit="1" customWidth="1"/>
    <col min="8715" max="8715" width="12.36328125" style="6" bestFit="1" customWidth="1"/>
    <col min="8716" max="8966" width="9.08984375" style="6"/>
    <col min="8967" max="8968" width="9.90625" style="6" bestFit="1" customWidth="1"/>
    <col min="8969" max="8969" width="12" style="6" bestFit="1" customWidth="1"/>
    <col min="8970" max="8970" width="10.36328125" style="6" bestFit="1" customWidth="1"/>
    <col min="8971" max="8971" width="12.36328125" style="6" bestFit="1" customWidth="1"/>
    <col min="8972" max="9222" width="9.08984375" style="6"/>
    <col min="9223" max="9224" width="9.90625" style="6" bestFit="1" customWidth="1"/>
    <col min="9225" max="9225" width="12" style="6" bestFit="1" customWidth="1"/>
    <col min="9226" max="9226" width="10.36328125" style="6" bestFit="1" customWidth="1"/>
    <col min="9227" max="9227" width="12.36328125" style="6" bestFit="1" customWidth="1"/>
    <col min="9228" max="9478" width="9.08984375" style="6"/>
    <col min="9479" max="9480" width="9.90625" style="6" bestFit="1" customWidth="1"/>
    <col min="9481" max="9481" width="12" style="6" bestFit="1" customWidth="1"/>
    <col min="9482" max="9482" width="10.36328125" style="6" bestFit="1" customWidth="1"/>
    <col min="9483" max="9483" width="12.36328125" style="6" bestFit="1" customWidth="1"/>
    <col min="9484" max="9734" width="9.08984375" style="6"/>
    <col min="9735" max="9736" width="9.90625" style="6" bestFit="1" customWidth="1"/>
    <col min="9737" max="9737" width="12" style="6" bestFit="1" customWidth="1"/>
    <col min="9738" max="9738" width="10.36328125" style="6" bestFit="1" customWidth="1"/>
    <col min="9739" max="9739" width="12.36328125" style="6" bestFit="1" customWidth="1"/>
    <col min="9740" max="9990" width="9.08984375" style="6"/>
    <col min="9991" max="9992" width="9.90625" style="6" bestFit="1" customWidth="1"/>
    <col min="9993" max="9993" width="12" style="6" bestFit="1" customWidth="1"/>
    <col min="9994" max="9994" width="10.36328125" style="6" bestFit="1" customWidth="1"/>
    <col min="9995" max="9995" width="12.36328125" style="6" bestFit="1" customWidth="1"/>
    <col min="9996" max="10246" width="9.08984375" style="6"/>
    <col min="10247" max="10248" width="9.90625" style="6" bestFit="1" customWidth="1"/>
    <col min="10249" max="10249" width="12" style="6" bestFit="1" customWidth="1"/>
    <col min="10250" max="10250" width="10.36328125" style="6" bestFit="1" customWidth="1"/>
    <col min="10251" max="10251" width="12.36328125" style="6" bestFit="1" customWidth="1"/>
    <col min="10252" max="10502" width="9.08984375" style="6"/>
    <col min="10503" max="10504" width="9.90625" style="6" bestFit="1" customWidth="1"/>
    <col min="10505" max="10505" width="12" style="6" bestFit="1" customWidth="1"/>
    <col min="10506" max="10506" width="10.36328125" style="6" bestFit="1" customWidth="1"/>
    <col min="10507" max="10507" width="12.36328125" style="6" bestFit="1" customWidth="1"/>
    <col min="10508" max="10758" width="9.08984375" style="6"/>
    <col min="10759" max="10760" width="9.90625" style="6" bestFit="1" customWidth="1"/>
    <col min="10761" max="10761" width="12" style="6" bestFit="1" customWidth="1"/>
    <col min="10762" max="10762" width="10.36328125" style="6" bestFit="1" customWidth="1"/>
    <col min="10763" max="10763" width="12.36328125" style="6" bestFit="1" customWidth="1"/>
    <col min="10764" max="11014" width="9.08984375" style="6"/>
    <col min="11015" max="11016" width="9.90625" style="6" bestFit="1" customWidth="1"/>
    <col min="11017" max="11017" width="12" style="6" bestFit="1" customWidth="1"/>
    <col min="11018" max="11018" width="10.36328125" style="6" bestFit="1" customWidth="1"/>
    <col min="11019" max="11019" width="12.36328125" style="6" bestFit="1" customWidth="1"/>
    <col min="11020" max="11270" width="9.08984375" style="6"/>
    <col min="11271" max="11272" width="9.90625" style="6" bestFit="1" customWidth="1"/>
    <col min="11273" max="11273" width="12" style="6" bestFit="1" customWidth="1"/>
    <col min="11274" max="11274" width="10.36328125" style="6" bestFit="1" customWidth="1"/>
    <col min="11275" max="11275" width="12.36328125" style="6" bestFit="1" customWidth="1"/>
    <col min="11276" max="11526" width="9.08984375" style="6"/>
    <col min="11527" max="11528" width="9.90625" style="6" bestFit="1" customWidth="1"/>
    <col min="11529" max="11529" width="12" style="6" bestFit="1" customWidth="1"/>
    <col min="11530" max="11530" width="10.36328125" style="6" bestFit="1" customWidth="1"/>
    <col min="11531" max="11531" width="12.36328125" style="6" bestFit="1" customWidth="1"/>
    <col min="11532" max="11782" width="9.08984375" style="6"/>
    <col min="11783" max="11784" width="9.90625" style="6" bestFit="1" customWidth="1"/>
    <col min="11785" max="11785" width="12" style="6" bestFit="1" customWidth="1"/>
    <col min="11786" max="11786" width="10.36328125" style="6" bestFit="1" customWidth="1"/>
    <col min="11787" max="11787" width="12.36328125" style="6" bestFit="1" customWidth="1"/>
    <col min="11788" max="12038" width="9.08984375" style="6"/>
    <col min="12039" max="12040" width="9.90625" style="6" bestFit="1" customWidth="1"/>
    <col min="12041" max="12041" width="12" style="6" bestFit="1" customWidth="1"/>
    <col min="12042" max="12042" width="10.36328125" style="6" bestFit="1" customWidth="1"/>
    <col min="12043" max="12043" width="12.36328125" style="6" bestFit="1" customWidth="1"/>
    <col min="12044" max="12294" width="9.08984375" style="6"/>
    <col min="12295" max="12296" width="9.90625" style="6" bestFit="1" customWidth="1"/>
    <col min="12297" max="12297" width="12" style="6" bestFit="1" customWidth="1"/>
    <col min="12298" max="12298" width="10.36328125" style="6" bestFit="1" customWidth="1"/>
    <col min="12299" max="12299" width="12.36328125" style="6" bestFit="1" customWidth="1"/>
    <col min="12300" max="12550" width="9.08984375" style="6"/>
    <col min="12551" max="12552" width="9.90625" style="6" bestFit="1" customWidth="1"/>
    <col min="12553" max="12553" width="12" style="6" bestFit="1" customWidth="1"/>
    <col min="12554" max="12554" width="10.36328125" style="6" bestFit="1" customWidth="1"/>
    <col min="12555" max="12555" width="12.36328125" style="6" bestFit="1" customWidth="1"/>
    <col min="12556" max="12806" width="9.08984375" style="6"/>
    <col min="12807" max="12808" width="9.90625" style="6" bestFit="1" customWidth="1"/>
    <col min="12809" max="12809" width="12" style="6" bestFit="1" customWidth="1"/>
    <col min="12810" max="12810" width="10.36328125" style="6" bestFit="1" customWidth="1"/>
    <col min="12811" max="12811" width="12.36328125" style="6" bestFit="1" customWidth="1"/>
    <col min="12812" max="13062" width="9.08984375" style="6"/>
    <col min="13063" max="13064" width="9.90625" style="6" bestFit="1" customWidth="1"/>
    <col min="13065" max="13065" width="12" style="6" bestFit="1" customWidth="1"/>
    <col min="13066" max="13066" width="10.36328125" style="6" bestFit="1" customWidth="1"/>
    <col min="13067" max="13067" width="12.36328125" style="6" bestFit="1" customWidth="1"/>
    <col min="13068" max="13318" width="9.08984375" style="6"/>
    <col min="13319" max="13320" width="9.90625" style="6" bestFit="1" customWidth="1"/>
    <col min="13321" max="13321" width="12" style="6" bestFit="1" customWidth="1"/>
    <col min="13322" max="13322" width="10.36328125" style="6" bestFit="1" customWidth="1"/>
    <col min="13323" max="13323" width="12.36328125" style="6" bestFit="1" customWidth="1"/>
    <col min="13324" max="13574" width="9.08984375" style="6"/>
    <col min="13575" max="13576" width="9.90625" style="6" bestFit="1" customWidth="1"/>
    <col min="13577" max="13577" width="12" style="6" bestFit="1" customWidth="1"/>
    <col min="13578" max="13578" width="10.36328125" style="6" bestFit="1" customWidth="1"/>
    <col min="13579" max="13579" width="12.36328125" style="6" bestFit="1" customWidth="1"/>
    <col min="13580" max="13830" width="9.08984375" style="6"/>
    <col min="13831" max="13832" width="9.90625" style="6" bestFit="1" customWidth="1"/>
    <col min="13833" max="13833" width="12" style="6" bestFit="1" customWidth="1"/>
    <col min="13834" max="13834" width="10.36328125" style="6" bestFit="1" customWidth="1"/>
    <col min="13835" max="13835" width="12.36328125" style="6" bestFit="1" customWidth="1"/>
    <col min="13836" max="14086" width="9.08984375" style="6"/>
    <col min="14087" max="14088" width="9.90625" style="6" bestFit="1" customWidth="1"/>
    <col min="14089" max="14089" width="12" style="6" bestFit="1" customWidth="1"/>
    <col min="14090" max="14090" width="10.36328125" style="6" bestFit="1" customWidth="1"/>
    <col min="14091" max="14091" width="12.36328125" style="6" bestFit="1" customWidth="1"/>
    <col min="14092" max="14342" width="9.08984375" style="6"/>
    <col min="14343" max="14344" width="9.90625" style="6" bestFit="1" customWidth="1"/>
    <col min="14345" max="14345" width="12" style="6" bestFit="1" customWidth="1"/>
    <col min="14346" max="14346" width="10.36328125" style="6" bestFit="1" customWidth="1"/>
    <col min="14347" max="14347" width="12.36328125" style="6" bestFit="1" customWidth="1"/>
    <col min="14348" max="14598" width="9.08984375" style="6"/>
    <col min="14599" max="14600" width="9.90625" style="6" bestFit="1" customWidth="1"/>
    <col min="14601" max="14601" width="12" style="6" bestFit="1" customWidth="1"/>
    <col min="14602" max="14602" width="10.36328125" style="6" bestFit="1" customWidth="1"/>
    <col min="14603" max="14603" width="12.36328125" style="6" bestFit="1" customWidth="1"/>
    <col min="14604" max="14854" width="9.08984375" style="6"/>
    <col min="14855" max="14856" width="9.90625" style="6" bestFit="1" customWidth="1"/>
    <col min="14857" max="14857" width="12" style="6" bestFit="1" customWidth="1"/>
    <col min="14858" max="14858" width="10.36328125" style="6" bestFit="1" customWidth="1"/>
    <col min="14859" max="14859" width="12.36328125" style="6" bestFit="1" customWidth="1"/>
    <col min="14860" max="15110" width="9.08984375" style="6"/>
    <col min="15111" max="15112" width="9.90625" style="6" bestFit="1" customWidth="1"/>
    <col min="15113" max="15113" width="12" style="6" bestFit="1" customWidth="1"/>
    <col min="15114" max="15114" width="10.36328125" style="6" bestFit="1" customWidth="1"/>
    <col min="15115" max="15115" width="12.36328125" style="6" bestFit="1" customWidth="1"/>
    <col min="15116" max="15366" width="9.08984375" style="6"/>
    <col min="15367" max="15368" width="9.90625" style="6" bestFit="1" customWidth="1"/>
    <col min="15369" max="15369" width="12" style="6" bestFit="1" customWidth="1"/>
    <col min="15370" max="15370" width="10.36328125" style="6" bestFit="1" customWidth="1"/>
    <col min="15371" max="15371" width="12.36328125" style="6" bestFit="1" customWidth="1"/>
    <col min="15372" max="15622" width="9.08984375" style="6"/>
    <col min="15623" max="15624" width="9.90625" style="6" bestFit="1" customWidth="1"/>
    <col min="15625" max="15625" width="12" style="6" bestFit="1" customWidth="1"/>
    <col min="15626" max="15626" width="10.36328125" style="6" bestFit="1" customWidth="1"/>
    <col min="15627" max="15627" width="12.36328125" style="6" bestFit="1" customWidth="1"/>
    <col min="15628" max="15878" width="9.08984375" style="6"/>
    <col min="15879" max="15880" width="9.90625" style="6" bestFit="1" customWidth="1"/>
    <col min="15881" max="15881" width="12" style="6" bestFit="1" customWidth="1"/>
    <col min="15882" max="15882" width="10.36328125" style="6" bestFit="1" customWidth="1"/>
    <col min="15883" max="15883" width="12.36328125" style="6" bestFit="1" customWidth="1"/>
    <col min="15884" max="16134" width="9.08984375" style="6"/>
    <col min="16135" max="16136" width="9.90625" style="6" bestFit="1" customWidth="1"/>
    <col min="16137" max="16137" width="12" style="6" bestFit="1" customWidth="1"/>
    <col min="16138" max="16138" width="10.36328125" style="6" bestFit="1" customWidth="1"/>
    <col min="16139" max="16139" width="12.36328125" style="6" bestFit="1" customWidth="1"/>
    <col min="16140" max="16384" width="9.08984375" style="6"/>
  </cols>
  <sheetData>
    <row r="1" spans="1:9" ht="12.75" customHeight="1" x14ac:dyDescent="0.25">
      <c r="A1" s="295" t="s">
        <v>180</v>
      </c>
      <c r="B1" s="312"/>
      <c r="C1" s="312"/>
      <c r="D1" s="312"/>
      <c r="E1" s="312"/>
      <c r="F1" s="312"/>
      <c r="G1" s="312"/>
      <c r="H1" s="312"/>
    </row>
    <row r="2" spans="1:9" ht="12.75" customHeight="1" x14ac:dyDescent="0.25">
      <c r="A2" s="294" t="s">
        <v>383</v>
      </c>
      <c r="B2" s="266"/>
      <c r="C2" s="266"/>
      <c r="D2" s="266"/>
      <c r="E2" s="266"/>
      <c r="F2" s="266"/>
      <c r="G2" s="266"/>
      <c r="H2" s="266"/>
    </row>
    <row r="3" spans="1:9" x14ac:dyDescent="0.25">
      <c r="A3" s="316" t="s">
        <v>12</v>
      </c>
      <c r="B3" s="317"/>
      <c r="C3" s="317"/>
      <c r="D3" s="317"/>
      <c r="E3" s="317"/>
      <c r="F3" s="317"/>
      <c r="G3" s="317"/>
      <c r="H3" s="317"/>
      <c r="I3" s="276"/>
    </row>
    <row r="4" spans="1:9" x14ac:dyDescent="0.25">
      <c r="A4" s="304" t="s">
        <v>260</v>
      </c>
      <c r="B4" s="272"/>
      <c r="C4" s="272"/>
      <c r="D4" s="272"/>
      <c r="E4" s="272"/>
      <c r="F4" s="272"/>
      <c r="G4" s="272"/>
      <c r="H4" s="272"/>
      <c r="I4" s="273"/>
    </row>
    <row r="5" spans="1:9" ht="42.5" thickBot="1" x14ac:dyDescent="0.3">
      <c r="A5" s="313" t="s">
        <v>2</v>
      </c>
      <c r="B5" s="314"/>
      <c r="C5" s="314"/>
      <c r="D5" s="314"/>
      <c r="E5" s="314"/>
      <c r="F5" s="315"/>
      <c r="G5" s="8" t="s">
        <v>6</v>
      </c>
      <c r="H5" s="34" t="s">
        <v>229</v>
      </c>
      <c r="I5" s="34" t="s">
        <v>224</v>
      </c>
    </row>
    <row r="6" spans="1:9" x14ac:dyDescent="0.25">
      <c r="A6" s="318">
        <v>1</v>
      </c>
      <c r="B6" s="319"/>
      <c r="C6" s="319"/>
      <c r="D6" s="319"/>
      <c r="E6" s="319"/>
      <c r="F6" s="320"/>
      <c r="G6" s="9">
        <v>2</v>
      </c>
      <c r="H6" s="35" t="s">
        <v>7</v>
      </c>
      <c r="I6" s="35" t="s">
        <v>8</v>
      </c>
    </row>
    <row r="7" spans="1:9" x14ac:dyDescent="0.25">
      <c r="A7" s="301" t="s">
        <v>134</v>
      </c>
      <c r="B7" s="302"/>
      <c r="C7" s="302"/>
      <c r="D7" s="302"/>
      <c r="E7" s="302"/>
      <c r="F7" s="302"/>
      <c r="G7" s="302"/>
      <c r="H7" s="302"/>
      <c r="I7" s="302"/>
    </row>
    <row r="8" spans="1:9" x14ac:dyDescent="0.25">
      <c r="A8" s="299" t="s">
        <v>127</v>
      </c>
      <c r="B8" s="299"/>
      <c r="C8" s="299"/>
      <c r="D8" s="299"/>
      <c r="E8" s="299"/>
      <c r="F8" s="299"/>
      <c r="G8" s="10">
        <v>1</v>
      </c>
      <c r="H8" s="36">
        <v>0</v>
      </c>
      <c r="I8" s="36">
        <v>0</v>
      </c>
    </row>
    <row r="9" spans="1:9" x14ac:dyDescent="0.25">
      <c r="A9" s="296" t="s">
        <v>128</v>
      </c>
      <c r="B9" s="296"/>
      <c r="C9" s="296"/>
      <c r="D9" s="296"/>
      <c r="E9" s="296"/>
      <c r="F9" s="296"/>
      <c r="G9" s="11">
        <v>2</v>
      </c>
      <c r="H9" s="37">
        <v>0</v>
      </c>
      <c r="I9" s="37">
        <v>0</v>
      </c>
    </row>
    <row r="10" spans="1:9" x14ac:dyDescent="0.25">
      <c r="A10" s="296" t="s">
        <v>129</v>
      </c>
      <c r="B10" s="296"/>
      <c r="C10" s="296"/>
      <c r="D10" s="296"/>
      <c r="E10" s="296"/>
      <c r="F10" s="296"/>
      <c r="G10" s="11">
        <v>3</v>
      </c>
      <c r="H10" s="37">
        <v>0</v>
      </c>
      <c r="I10" s="37">
        <v>0</v>
      </c>
    </row>
    <row r="11" spans="1:9" x14ac:dyDescent="0.25">
      <c r="A11" s="296" t="s">
        <v>130</v>
      </c>
      <c r="B11" s="296"/>
      <c r="C11" s="296"/>
      <c r="D11" s="296"/>
      <c r="E11" s="296"/>
      <c r="F11" s="296"/>
      <c r="G11" s="11">
        <v>4</v>
      </c>
      <c r="H11" s="37">
        <v>0</v>
      </c>
      <c r="I11" s="37">
        <v>0</v>
      </c>
    </row>
    <row r="12" spans="1:9" x14ac:dyDescent="0.25">
      <c r="A12" s="296" t="s">
        <v>131</v>
      </c>
      <c r="B12" s="296"/>
      <c r="C12" s="296"/>
      <c r="D12" s="296"/>
      <c r="E12" s="296"/>
      <c r="F12" s="296"/>
      <c r="G12" s="11">
        <v>5</v>
      </c>
      <c r="H12" s="37">
        <v>0</v>
      </c>
      <c r="I12" s="37">
        <v>0</v>
      </c>
    </row>
    <row r="13" spans="1:9" ht="22.5" customHeight="1" x14ac:dyDescent="0.25">
      <c r="A13" s="296" t="s">
        <v>151</v>
      </c>
      <c r="B13" s="296"/>
      <c r="C13" s="296"/>
      <c r="D13" s="296"/>
      <c r="E13" s="296"/>
      <c r="F13" s="296"/>
      <c r="G13" s="11">
        <v>6</v>
      </c>
      <c r="H13" s="37">
        <v>0</v>
      </c>
      <c r="I13" s="37">
        <v>0</v>
      </c>
    </row>
    <row r="14" spans="1:9" x14ac:dyDescent="0.25">
      <c r="A14" s="296" t="s">
        <v>132</v>
      </c>
      <c r="B14" s="296"/>
      <c r="C14" s="296"/>
      <c r="D14" s="296"/>
      <c r="E14" s="296"/>
      <c r="F14" s="296"/>
      <c r="G14" s="11">
        <v>7</v>
      </c>
      <c r="H14" s="37">
        <v>0</v>
      </c>
      <c r="I14" s="37">
        <v>0</v>
      </c>
    </row>
    <row r="15" spans="1:9" x14ac:dyDescent="0.25">
      <c r="A15" s="321" t="s">
        <v>133</v>
      </c>
      <c r="B15" s="321"/>
      <c r="C15" s="321"/>
      <c r="D15" s="321"/>
      <c r="E15" s="321"/>
      <c r="F15" s="321"/>
      <c r="G15" s="12">
        <v>8</v>
      </c>
      <c r="H15" s="38">
        <v>0</v>
      </c>
      <c r="I15" s="38">
        <v>0</v>
      </c>
    </row>
    <row r="16" spans="1:9" x14ac:dyDescent="0.25">
      <c r="A16" s="301" t="s">
        <v>135</v>
      </c>
      <c r="B16" s="302"/>
      <c r="C16" s="302"/>
      <c r="D16" s="302"/>
      <c r="E16" s="302"/>
      <c r="F16" s="302"/>
      <c r="G16" s="302"/>
      <c r="H16" s="302"/>
      <c r="I16" s="302"/>
    </row>
    <row r="17" spans="1:9" x14ac:dyDescent="0.25">
      <c r="A17" s="299" t="s">
        <v>136</v>
      </c>
      <c r="B17" s="299"/>
      <c r="C17" s="299"/>
      <c r="D17" s="299"/>
      <c r="E17" s="299"/>
      <c r="F17" s="299"/>
      <c r="G17" s="10">
        <v>9</v>
      </c>
      <c r="H17" s="161">
        <v>156285423</v>
      </c>
      <c r="I17" s="161">
        <v>137662387</v>
      </c>
    </row>
    <row r="18" spans="1:9" x14ac:dyDescent="0.25">
      <c r="A18" s="296" t="s">
        <v>137</v>
      </c>
      <c r="B18" s="296"/>
      <c r="C18" s="296"/>
      <c r="D18" s="296"/>
      <c r="E18" s="296"/>
      <c r="F18" s="296"/>
      <c r="G18" s="11"/>
      <c r="H18" s="158">
        <v>0</v>
      </c>
      <c r="I18" s="158">
        <v>0</v>
      </c>
    </row>
    <row r="19" spans="1:9" x14ac:dyDescent="0.25">
      <c r="A19" s="296" t="s">
        <v>138</v>
      </c>
      <c r="B19" s="296"/>
      <c r="C19" s="296"/>
      <c r="D19" s="296"/>
      <c r="E19" s="296"/>
      <c r="F19" s="296"/>
      <c r="G19" s="11">
        <v>10</v>
      </c>
      <c r="H19" s="158">
        <v>17848691</v>
      </c>
      <c r="I19" s="158">
        <v>3627697</v>
      </c>
    </row>
    <row r="20" spans="1:9" x14ac:dyDescent="0.25">
      <c r="A20" s="296" t="s">
        <v>139</v>
      </c>
      <c r="B20" s="296"/>
      <c r="C20" s="296"/>
      <c r="D20" s="296"/>
      <c r="E20" s="296"/>
      <c r="F20" s="296"/>
      <c r="G20" s="11">
        <v>11</v>
      </c>
      <c r="H20" s="158">
        <v>25001625</v>
      </c>
      <c r="I20" s="158">
        <v>40342918</v>
      </c>
    </row>
    <row r="21" spans="1:9" ht="23.25" customHeight="1" x14ac:dyDescent="0.25">
      <c r="A21" s="296" t="s">
        <v>140</v>
      </c>
      <c r="B21" s="296"/>
      <c r="C21" s="296"/>
      <c r="D21" s="296"/>
      <c r="E21" s="296"/>
      <c r="F21" s="296"/>
      <c r="G21" s="11">
        <v>12</v>
      </c>
      <c r="H21" s="158">
        <v>-43722143</v>
      </c>
      <c r="I21" s="158">
        <v>-36194307</v>
      </c>
    </row>
    <row r="22" spans="1:9" x14ac:dyDescent="0.25">
      <c r="A22" s="296" t="s">
        <v>141</v>
      </c>
      <c r="B22" s="296"/>
      <c r="C22" s="296"/>
      <c r="D22" s="296"/>
      <c r="E22" s="296"/>
      <c r="F22" s="296"/>
      <c r="G22" s="11">
        <v>13</v>
      </c>
      <c r="H22" s="158">
        <v>0</v>
      </c>
      <c r="I22" s="158">
        <v>0</v>
      </c>
    </row>
    <row r="23" spans="1:9" x14ac:dyDescent="0.25">
      <c r="A23" s="296" t="s">
        <v>142</v>
      </c>
      <c r="B23" s="296"/>
      <c r="C23" s="296"/>
      <c r="D23" s="296"/>
      <c r="E23" s="296"/>
      <c r="F23" s="296"/>
      <c r="G23" s="11">
        <v>14</v>
      </c>
      <c r="H23" s="158">
        <v>0</v>
      </c>
      <c r="I23" s="158">
        <v>-256971544</v>
      </c>
    </row>
    <row r="24" spans="1:9" x14ac:dyDescent="0.25">
      <c r="A24" s="301" t="s">
        <v>143</v>
      </c>
      <c r="B24" s="302"/>
      <c r="C24" s="302"/>
      <c r="D24" s="302"/>
      <c r="E24" s="302"/>
      <c r="F24" s="302"/>
      <c r="G24" s="302"/>
      <c r="H24" s="302"/>
      <c r="I24" s="302"/>
    </row>
    <row r="25" spans="1:9" x14ac:dyDescent="0.25">
      <c r="A25" s="299" t="s">
        <v>144</v>
      </c>
      <c r="B25" s="299"/>
      <c r="C25" s="299"/>
      <c r="D25" s="299"/>
      <c r="E25" s="299"/>
      <c r="F25" s="299"/>
      <c r="G25" s="10">
        <v>15</v>
      </c>
      <c r="H25" s="161">
        <v>809261075</v>
      </c>
      <c r="I25" s="161">
        <v>297637834</v>
      </c>
    </row>
    <row r="26" spans="1:9" x14ac:dyDescent="0.25">
      <c r="A26" s="296" t="s">
        <v>145</v>
      </c>
      <c r="B26" s="296"/>
      <c r="C26" s="296"/>
      <c r="D26" s="296"/>
      <c r="E26" s="296"/>
      <c r="F26" s="296"/>
      <c r="G26" s="11">
        <v>16</v>
      </c>
      <c r="H26" s="158">
        <v>-227182407</v>
      </c>
      <c r="I26" s="158">
        <v>0</v>
      </c>
    </row>
    <row r="27" spans="1:9" x14ac:dyDescent="0.25">
      <c r="A27" s="296" t="s">
        <v>146</v>
      </c>
      <c r="B27" s="296"/>
      <c r="C27" s="296"/>
      <c r="D27" s="296"/>
      <c r="E27" s="296"/>
      <c r="F27" s="296"/>
      <c r="G27" s="11">
        <v>17</v>
      </c>
      <c r="H27" s="158">
        <v>-481935146</v>
      </c>
      <c r="I27" s="158">
        <v>-836990918</v>
      </c>
    </row>
    <row r="28" spans="1:9" ht="25.5" customHeight="1" x14ac:dyDescent="0.25">
      <c r="A28" s="296" t="s">
        <v>147</v>
      </c>
      <c r="B28" s="296"/>
      <c r="C28" s="296"/>
      <c r="D28" s="296"/>
      <c r="E28" s="296"/>
      <c r="F28" s="296"/>
      <c r="G28" s="11">
        <v>18</v>
      </c>
      <c r="H28" s="158">
        <v>-2412358025</v>
      </c>
      <c r="I28" s="158">
        <v>418241818</v>
      </c>
    </row>
    <row r="29" spans="1:9" ht="23.25" customHeight="1" x14ac:dyDescent="0.25">
      <c r="A29" s="296" t="s">
        <v>148</v>
      </c>
      <c r="B29" s="296"/>
      <c r="C29" s="296"/>
      <c r="D29" s="296"/>
      <c r="E29" s="296"/>
      <c r="F29" s="296"/>
      <c r="G29" s="11">
        <v>19</v>
      </c>
      <c r="H29" s="158">
        <v>184714452</v>
      </c>
      <c r="I29" s="158">
        <v>-95311790</v>
      </c>
    </row>
    <row r="30" spans="1:9" ht="27.75" customHeight="1" x14ac:dyDescent="0.25">
      <c r="A30" s="296" t="s">
        <v>149</v>
      </c>
      <c r="B30" s="296"/>
      <c r="C30" s="296"/>
      <c r="D30" s="296"/>
      <c r="E30" s="296"/>
      <c r="F30" s="296"/>
      <c r="G30" s="11">
        <v>20</v>
      </c>
      <c r="H30" s="158">
        <v>-62994856</v>
      </c>
      <c r="I30" s="158">
        <v>0</v>
      </c>
    </row>
    <row r="31" spans="1:9" ht="27.75" customHeight="1" x14ac:dyDescent="0.25">
      <c r="A31" s="296" t="s">
        <v>150</v>
      </c>
      <c r="B31" s="296"/>
      <c r="C31" s="296"/>
      <c r="D31" s="296"/>
      <c r="E31" s="296"/>
      <c r="F31" s="296"/>
      <c r="G31" s="11">
        <v>21</v>
      </c>
      <c r="H31" s="158">
        <v>0</v>
      </c>
      <c r="I31" s="158">
        <v>0</v>
      </c>
    </row>
    <row r="32" spans="1:9" ht="29.25" customHeight="1" x14ac:dyDescent="0.25">
      <c r="A32" s="296" t="s">
        <v>152</v>
      </c>
      <c r="B32" s="296"/>
      <c r="C32" s="296"/>
      <c r="D32" s="296"/>
      <c r="E32" s="296"/>
      <c r="F32" s="296"/>
      <c r="G32" s="11">
        <v>22</v>
      </c>
      <c r="H32" s="158">
        <v>59880392</v>
      </c>
      <c r="I32" s="158">
        <v>1651404</v>
      </c>
    </row>
    <row r="33" spans="1:9" x14ac:dyDescent="0.25">
      <c r="A33" s="296" t="s">
        <v>153</v>
      </c>
      <c r="B33" s="296"/>
      <c r="C33" s="296"/>
      <c r="D33" s="296"/>
      <c r="E33" s="296"/>
      <c r="F33" s="296"/>
      <c r="G33" s="11">
        <v>23</v>
      </c>
      <c r="H33" s="158">
        <v>-80667962</v>
      </c>
      <c r="I33" s="158">
        <v>1168095</v>
      </c>
    </row>
    <row r="34" spans="1:9" x14ac:dyDescent="0.25">
      <c r="A34" s="296" t="s">
        <v>154</v>
      </c>
      <c r="B34" s="296"/>
      <c r="C34" s="296"/>
      <c r="D34" s="296"/>
      <c r="E34" s="296"/>
      <c r="F34" s="296"/>
      <c r="G34" s="11">
        <v>24</v>
      </c>
      <c r="H34" s="158">
        <v>-175998705</v>
      </c>
      <c r="I34" s="158">
        <v>186426000</v>
      </c>
    </row>
    <row r="35" spans="1:9" x14ac:dyDescent="0.25">
      <c r="A35" s="296" t="s">
        <v>155</v>
      </c>
      <c r="B35" s="296"/>
      <c r="C35" s="296"/>
      <c r="D35" s="296"/>
      <c r="E35" s="296"/>
      <c r="F35" s="296"/>
      <c r="G35" s="11">
        <v>25</v>
      </c>
      <c r="H35" s="159">
        <v>1332043188</v>
      </c>
      <c r="I35" s="159">
        <v>717454823</v>
      </c>
    </row>
    <row r="36" spans="1:9" x14ac:dyDescent="0.25">
      <c r="A36" s="296" t="s">
        <v>156</v>
      </c>
      <c r="B36" s="296"/>
      <c r="C36" s="296"/>
      <c r="D36" s="296"/>
      <c r="E36" s="296"/>
      <c r="F36" s="296"/>
      <c r="G36" s="11">
        <v>26</v>
      </c>
      <c r="H36" s="159">
        <v>1715534205</v>
      </c>
      <c r="I36" s="159">
        <v>311744259</v>
      </c>
    </row>
    <row r="37" spans="1:9" x14ac:dyDescent="0.25">
      <c r="A37" s="296" t="s">
        <v>157</v>
      </c>
      <c r="B37" s="296"/>
      <c r="C37" s="296"/>
      <c r="D37" s="296"/>
      <c r="E37" s="296"/>
      <c r="F37" s="296"/>
      <c r="G37" s="11">
        <v>27</v>
      </c>
      <c r="H37" s="159">
        <v>-1031597800</v>
      </c>
      <c r="I37" s="159">
        <v>-351908193</v>
      </c>
    </row>
    <row r="38" spans="1:9" x14ac:dyDescent="0.25">
      <c r="A38" s="296" t="s">
        <v>158</v>
      </c>
      <c r="B38" s="296"/>
      <c r="C38" s="296"/>
      <c r="D38" s="296"/>
      <c r="E38" s="296"/>
      <c r="F38" s="296"/>
      <c r="G38" s="11">
        <v>28</v>
      </c>
      <c r="H38" s="159">
        <v>-535316</v>
      </c>
      <c r="I38" s="159">
        <v>4050084</v>
      </c>
    </row>
    <row r="39" spans="1:9" x14ac:dyDescent="0.25">
      <c r="A39" s="296" t="s">
        <v>159</v>
      </c>
      <c r="B39" s="296"/>
      <c r="C39" s="296"/>
      <c r="D39" s="296"/>
      <c r="E39" s="296"/>
      <c r="F39" s="296"/>
      <c r="G39" s="11">
        <v>29</v>
      </c>
      <c r="H39" s="159">
        <v>313810739</v>
      </c>
      <c r="I39" s="159">
        <v>-10826219</v>
      </c>
    </row>
    <row r="40" spans="1:9" x14ac:dyDescent="0.25">
      <c r="A40" s="296" t="s">
        <v>160</v>
      </c>
      <c r="B40" s="296"/>
      <c r="C40" s="296"/>
      <c r="D40" s="296"/>
      <c r="E40" s="296"/>
      <c r="F40" s="296"/>
      <c r="G40" s="11">
        <v>30</v>
      </c>
      <c r="H40" s="159">
        <v>0</v>
      </c>
      <c r="I40" s="159">
        <v>296386624</v>
      </c>
    </row>
    <row r="41" spans="1:9" x14ac:dyDescent="0.25">
      <c r="A41" s="296" t="s">
        <v>161</v>
      </c>
      <c r="B41" s="296"/>
      <c r="C41" s="296"/>
      <c r="D41" s="296"/>
      <c r="E41" s="296"/>
      <c r="F41" s="296"/>
      <c r="G41" s="11">
        <v>31</v>
      </c>
      <c r="H41" s="159">
        <v>0</v>
      </c>
      <c r="I41" s="159">
        <v>2227280</v>
      </c>
    </row>
    <row r="42" spans="1:9" x14ac:dyDescent="0.25">
      <c r="A42" s="296" t="s">
        <v>162</v>
      </c>
      <c r="B42" s="296"/>
      <c r="C42" s="296"/>
      <c r="D42" s="296"/>
      <c r="E42" s="296"/>
      <c r="F42" s="296"/>
      <c r="G42" s="11">
        <v>32</v>
      </c>
      <c r="H42" s="159">
        <v>0</v>
      </c>
      <c r="I42" s="159">
        <v>-34178081</v>
      </c>
    </row>
    <row r="43" spans="1:9" x14ac:dyDescent="0.25">
      <c r="A43" s="296" t="s">
        <v>163</v>
      </c>
      <c r="B43" s="296"/>
      <c r="C43" s="296"/>
      <c r="D43" s="296"/>
      <c r="E43" s="296"/>
      <c r="F43" s="296"/>
      <c r="G43" s="11">
        <v>33</v>
      </c>
      <c r="H43" s="159">
        <v>0</v>
      </c>
      <c r="I43" s="159">
        <v>0</v>
      </c>
    </row>
    <row r="44" spans="1:9" ht="13.5" customHeight="1" x14ac:dyDescent="0.25">
      <c r="A44" s="300" t="s">
        <v>164</v>
      </c>
      <c r="B44" s="300"/>
      <c r="C44" s="300"/>
      <c r="D44" s="300"/>
      <c r="E44" s="300"/>
      <c r="F44" s="300"/>
      <c r="G44" s="13">
        <v>34</v>
      </c>
      <c r="H44" s="39">
        <f>SUM(H25:H43)+SUM(H17:H23)+SUM(H8:H15)</f>
        <v>97387430</v>
      </c>
      <c r="I44" s="39">
        <f>SUM(I25:I43)+SUM(I17:I23)+SUM(I8:I15)</f>
        <v>796240171</v>
      </c>
    </row>
    <row r="45" spans="1:9" x14ac:dyDescent="0.25">
      <c r="A45" s="301" t="s">
        <v>18</v>
      </c>
      <c r="B45" s="302"/>
      <c r="C45" s="302"/>
      <c r="D45" s="302"/>
      <c r="E45" s="302"/>
      <c r="F45" s="302"/>
      <c r="G45" s="302"/>
      <c r="H45" s="302"/>
      <c r="I45" s="302"/>
    </row>
    <row r="46" spans="1:9" ht="24.75" customHeight="1" x14ac:dyDescent="0.25">
      <c r="A46" s="299" t="s">
        <v>165</v>
      </c>
      <c r="B46" s="299"/>
      <c r="C46" s="299"/>
      <c r="D46" s="299"/>
      <c r="E46" s="299"/>
      <c r="F46" s="299"/>
      <c r="G46" s="10">
        <v>35</v>
      </c>
      <c r="H46" s="161">
        <v>-120528429</v>
      </c>
      <c r="I46" s="161">
        <v>-24855335</v>
      </c>
    </row>
    <row r="47" spans="1:9" ht="26.25" customHeight="1" x14ac:dyDescent="0.25">
      <c r="A47" s="296" t="s">
        <v>166</v>
      </c>
      <c r="B47" s="296"/>
      <c r="C47" s="296"/>
      <c r="D47" s="296"/>
      <c r="E47" s="296"/>
      <c r="F47" s="296"/>
      <c r="G47" s="11">
        <v>36</v>
      </c>
      <c r="H47" s="158">
        <v>0</v>
      </c>
      <c r="I47" s="158">
        <v>0</v>
      </c>
    </row>
    <row r="48" spans="1:9" ht="24" customHeight="1" x14ac:dyDescent="0.25">
      <c r="A48" s="296" t="s">
        <v>167</v>
      </c>
      <c r="B48" s="296"/>
      <c r="C48" s="296"/>
      <c r="D48" s="296"/>
      <c r="E48" s="296"/>
      <c r="F48" s="296"/>
      <c r="G48" s="11">
        <v>37</v>
      </c>
      <c r="H48" s="158">
        <v>0</v>
      </c>
      <c r="I48" s="158">
        <v>0</v>
      </c>
    </row>
    <row r="49" spans="1:9" x14ac:dyDescent="0.25">
      <c r="A49" s="296" t="s">
        <v>168</v>
      </c>
      <c r="B49" s="296"/>
      <c r="C49" s="296"/>
      <c r="D49" s="296"/>
      <c r="E49" s="296"/>
      <c r="F49" s="296"/>
      <c r="G49" s="11">
        <v>38</v>
      </c>
      <c r="H49" s="158">
        <v>0</v>
      </c>
      <c r="I49" s="158">
        <v>1651404</v>
      </c>
    </row>
    <row r="50" spans="1:9" x14ac:dyDescent="0.25">
      <c r="A50" s="309" t="s">
        <v>169</v>
      </c>
      <c r="B50" s="309"/>
      <c r="C50" s="309"/>
      <c r="D50" s="309"/>
      <c r="E50" s="309"/>
      <c r="F50" s="309"/>
      <c r="G50" s="14">
        <v>39</v>
      </c>
      <c r="H50" s="159">
        <v>0</v>
      </c>
      <c r="I50" s="159">
        <v>0</v>
      </c>
    </row>
    <row r="51" spans="1:9" x14ac:dyDescent="0.25">
      <c r="A51" s="297" t="s">
        <v>170</v>
      </c>
      <c r="B51" s="297"/>
      <c r="C51" s="297"/>
      <c r="D51" s="297"/>
      <c r="E51" s="297"/>
      <c r="F51" s="298"/>
      <c r="G51" s="15">
        <v>40</v>
      </c>
      <c r="H51" s="39">
        <f>SUM(H46:H50)</f>
        <v>-120528429</v>
      </c>
      <c r="I51" s="39">
        <f>SUM(I46:I50)</f>
        <v>-23203931</v>
      </c>
    </row>
    <row r="52" spans="1:9" x14ac:dyDescent="0.25">
      <c r="A52" s="310" t="s">
        <v>19</v>
      </c>
      <c r="B52" s="311"/>
      <c r="C52" s="311"/>
      <c r="D52" s="311"/>
      <c r="E52" s="311"/>
      <c r="F52" s="311"/>
      <c r="G52" s="311"/>
      <c r="H52" s="311"/>
      <c r="I52" s="311"/>
    </row>
    <row r="53" spans="1:9" ht="23.25" customHeight="1" x14ac:dyDescent="0.25">
      <c r="A53" s="296" t="s">
        <v>171</v>
      </c>
      <c r="B53" s="296"/>
      <c r="C53" s="296"/>
      <c r="D53" s="296"/>
      <c r="E53" s="296"/>
      <c r="F53" s="296"/>
      <c r="G53" s="11">
        <v>41</v>
      </c>
      <c r="H53" s="158">
        <v>100462907</v>
      </c>
      <c r="I53" s="158">
        <v>433105189</v>
      </c>
    </row>
    <row r="54" spans="1:9" x14ac:dyDescent="0.25">
      <c r="A54" s="296" t="s">
        <v>172</v>
      </c>
      <c r="B54" s="296"/>
      <c r="C54" s="296"/>
      <c r="D54" s="296"/>
      <c r="E54" s="296"/>
      <c r="F54" s="296"/>
      <c r="G54" s="11">
        <v>42</v>
      </c>
      <c r="H54" s="158">
        <v>0</v>
      </c>
      <c r="I54" s="158">
        <v>0</v>
      </c>
    </row>
    <row r="55" spans="1:9" x14ac:dyDescent="0.25">
      <c r="A55" s="308" t="s">
        <v>173</v>
      </c>
      <c r="B55" s="308"/>
      <c r="C55" s="308"/>
      <c r="D55" s="308"/>
      <c r="E55" s="308"/>
      <c r="F55" s="308"/>
      <c r="G55" s="11">
        <v>43</v>
      </c>
      <c r="H55" s="158">
        <v>0</v>
      </c>
      <c r="I55" s="158">
        <v>0</v>
      </c>
    </row>
    <row r="56" spans="1:9" x14ac:dyDescent="0.25">
      <c r="A56" s="308" t="s">
        <v>174</v>
      </c>
      <c r="B56" s="308"/>
      <c r="C56" s="308"/>
      <c r="D56" s="308"/>
      <c r="E56" s="308"/>
      <c r="F56" s="308"/>
      <c r="G56" s="11">
        <v>44</v>
      </c>
      <c r="H56" s="158">
        <v>0</v>
      </c>
      <c r="I56" s="158">
        <v>0</v>
      </c>
    </row>
    <row r="57" spans="1:9" x14ac:dyDescent="0.25">
      <c r="A57" s="296" t="s">
        <v>175</v>
      </c>
      <c r="B57" s="296"/>
      <c r="C57" s="296"/>
      <c r="D57" s="296"/>
      <c r="E57" s="296"/>
      <c r="F57" s="296"/>
      <c r="G57" s="11">
        <v>45</v>
      </c>
      <c r="H57" s="158">
        <v>0</v>
      </c>
      <c r="I57" s="158">
        <v>0</v>
      </c>
    </row>
    <row r="58" spans="1:9" x14ac:dyDescent="0.25">
      <c r="A58" s="296" t="s">
        <v>176</v>
      </c>
      <c r="B58" s="296"/>
      <c r="C58" s="296"/>
      <c r="D58" s="296"/>
      <c r="E58" s="296"/>
      <c r="F58" s="296"/>
      <c r="G58" s="11">
        <v>46</v>
      </c>
      <c r="H58" s="158">
        <v>0</v>
      </c>
      <c r="I58" s="158">
        <v>0</v>
      </c>
    </row>
    <row r="59" spans="1:9" x14ac:dyDescent="0.25">
      <c r="A59" s="305" t="s">
        <v>178</v>
      </c>
      <c r="B59" s="306"/>
      <c r="C59" s="306"/>
      <c r="D59" s="306"/>
      <c r="E59" s="306"/>
      <c r="F59" s="306"/>
      <c r="G59" s="13">
        <v>47</v>
      </c>
      <c r="H59" s="40">
        <f>H53+H54+H55+H56+H57+H58</f>
        <v>100462907</v>
      </c>
      <c r="I59" s="40">
        <f>I53+I54+I55+I56+I57+I58</f>
        <v>433105189</v>
      </c>
    </row>
    <row r="60" spans="1:9" ht="25.5" customHeight="1" x14ac:dyDescent="0.25">
      <c r="A60" s="305" t="s">
        <v>177</v>
      </c>
      <c r="B60" s="305"/>
      <c r="C60" s="305"/>
      <c r="D60" s="305"/>
      <c r="E60" s="305"/>
      <c r="F60" s="305"/>
      <c r="G60" s="13">
        <v>48</v>
      </c>
      <c r="H60" s="40">
        <f>H44+H51+H59</f>
        <v>77321908</v>
      </c>
      <c r="I60" s="40">
        <f>I44+I51+I59</f>
        <v>1206141429</v>
      </c>
    </row>
    <row r="61" spans="1:9" x14ac:dyDescent="0.25">
      <c r="A61" s="307" t="s">
        <v>230</v>
      </c>
      <c r="B61" s="296"/>
      <c r="C61" s="296"/>
      <c r="D61" s="296"/>
      <c r="E61" s="296"/>
      <c r="F61" s="296"/>
      <c r="G61" s="11">
        <v>49</v>
      </c>
      <c r="H61" s="41">
        <v>3163668151</v>
      </c>
      <c r="I61" s="41">
        <v>3037318898</v>
      </c>
    </row>
    <row r="62" spans="1:9" x14ac:dyDescent="0.25">
      <c r="A62" s="296" t="s">
        <v>179</v>
      </c>
      <c r="B62" s="296"/>
      <c r="C62" s="296"/>
      <c r="D62" s="296"/>
      <c r="E62" s="296"/>
      <c r="F62" s="296"/>
      <c r="G62" s="11">
        <v>50</v>
      </c>
      <c r="H62" s="158">
        <v>0</v>
      </c>
      <c r="I62" s="158">
        <v>-6656755</v>
      </c>
    </row>
    <row r="63" spans="1:9" x14ac:dyDescent="0.25">
      <c r="A63" s="300" t="s">
        <v>231</v>
      </c>
      <c r="B63" s="303"/>
      <c r="C63" s="303"/>
      <c r="D63" s="303"/>
      <c r="E63" s="303"/>
      <c r="F63" s="303"/>
      <c r="G63" s="15">
        <v>51</v>
      </c>
      <c r="H63" s="39">
        <f>H60+H61+H62</f>
        <v>3240990059</v>
      </c>
      <c r="I63" s="39">
        <f>I60+I61+I62</f>
        <v>4236803572</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tabSelected="1" view="pageBreakPreview" zoomScale="70" zoomScaleNormal="100" zoomScaleSheetLayoutView="70" workbookViewId="0">
      <selection activeCell="E32" sqref="E32"/>
    </sheetView>
  </sheetViews>
  <sheetFormatPr defaultRowHeight="12.5" x14ac:dyDescent="0.25"/>
  <cols>
    <col min="1" max="2" width="9.08984375" style="16"/>
    <col min="3" max="3" width="20.90625" style="16" customWidth="1"/>
    <col min="4" max="4" width="9.08984375" style="16"/>
    <col min="5" max="5" width="9.08984375" style="43" customWidth="1"/>
    <col min="6" max="6" width="10.08984375" style="43" customWidth="1"/>
    <col min="7" max="7" width="9.08984375" style="43" customWidth="1"/>
    <col min="8" max="9" width="9.90625" style="43" customWidth="1"/>
    <col min="10" max="18" width="9.08984375" style="43" customWidth="1"/>
    <col min="19" max="264" width="9.08984375" style="16"/>
    <col min="265" max="265" width="10.08984375" style="16" bestFit="1" customWidth="1"/>
    <col min="266" max="269" width="9.08984375" style="16"/>
    <col min="270" max="271" width="9.90625" style="16" bestFit="1" customWidth="1"/>
    <col min="272" max="520" width="9.08984375" style="16"/>
    <col min="521" max="521" width="10.08984375" style="16" bestFit="1" customWidth="1"/>
    <col min="522" max="525" width="9.08984375" style="16"/>
    <col min="526" max="527" width="9.90625" style="16" bestFit="1" customWidth="1"/>
    <col min="528" max="776" width="9.08984375" style="16"/>
    <col min="777" max="777" width="10.08984375" style="16" bestFit="1" customWidth="1"/>
    <col min="778" max="781" width="9.08984375" style="16"/>
    <col min="782" max="783" width="9.90625" style="16" bestFit="1" customWidth="1"/>
    <col min="784" max="1032" width="9.08984375" style="16"/>
    <col min="1033" max="1033" width="10.08984375" style="16" bestFit="1" customWidth="1"/>
    <col min="1034" max="1037" width="9.08984375" style="16"/>
    <col min="1038" max="1039" width="9.90625" style="16" bestFit="1" customWidth="1"/>
    <col min="1040" max="1288" width="9.08984375" style="16"/>
    <col min="1289" max="1289" width="10.08984375" style="16" bestFit="1" customWidth="1"/>
    <col min="1290" max="1293" width="9.08984375" style="16"/>
    <col min="1294" max="1295" width="9.90625" style="16" bestFit="1" customWidth="1"/>
    <col min="1296" max="1544" width="9.08984375" style="16"/>
    <col min="1545" max="1545" width="10.08984375" style="16" bestFit="1" customWidth="1"/>
    <col min="1546" max="1549" width="9.08984375" style="16"/>
    <col min="1550" max="1551" width="9.90625" style="16" bestFit="1" customWidth="1"/>
    <col min="1552" max="1800" width="9.08984375" style="16"/>
    <col min="1801" max="1801" width="10.08984375" style="16" bestFit="1" customWidth="1"/>
    <col min="1802" max="1805" width="9.08984375" style="16"/>
    <col min="1806" max="1807" width="9.90625" style="16" bestFit="1" customWidth="1"/>
    <col min="1808" max="2056" width="9.08984375" style="16"/>
    <col min="2057" max="2057" width="10.08984375" style="16" bestFit="1" customWidth="1"/>
    <col min="2058" max="2061" width="9.08984375" style="16"/>
    <col min="2062" max="2063" width="9.90625" style="16" bestFit="1" customWidth="1"/>
    <col min="2064" max="2312" width="9.08984375" style="16"/>
    <col min="2313" max="2313" width="10.08984375" style="16" bestFit="1" customWidth="1"/>
    <col min="2314" max="2317" width="9.08984375" style="16"/>
    <col min="2318" max="2319" width="9.90625" style="16" bestFit="1" customWidth="1"/>
    <col min="2320" max="2568" width="9.08984375" style="16"/>
    <col min="2569" max="2569" width="10.08984375" style="16" bestFit="1" customWidth="1"/>
    <col min="2570" max="2573" width="9.08984375" style="16"/>
    <col min="2574" max="2575" width="9.90625" style="16" bestFit="1" customWidth="1"/>
    <col min="2576" max="2824" width="9.08984375" style="16"/>
    <col min="2825" max="2825" width="10.08984375" style="16" bestFit="1" customWidth="1"/>
    <col min="2826" max="2829" width="9.08984375" style="16"/>
    <col min="2830" max="2831" width="9.90625" style="16" bestFit="1" customWidth="1"/>
    <col min="2832" max="3080" width="9.08984375" style="16"/>
    <col min="3081" max="3081" width="10.08984375" style="16" bestFit="1" customWidth="1"/>
    <col min="3082" max="3085" width="9.08984375" style="16"/>
    <col min="3086" max="3087" width="9.90625" style="16" bestFit="1" customWidth="1"/>
    <col min="3088" max="3336" width="9.08984375" style="16"/>
    <col min="3337" max="3337" width="10.08984375" style="16" bestFit="1" customWidth="1"/>
    <col min="3338" max="3341" width="9.08984375" style="16"/>
    <col min="3342" max="3343" width="9.90625" style="16" bestFit="1" customWidth="1"/>
    <col min="3344" max="3592" width="9.08984375" style="16"/>
    <col min="3593" max="3593" width="10.08984375" style="16" bestFit="1" customWidth="1"/>
    <col min="3594" max="3597" width="9.08984375" style="16"/>
    <col min="3598" max="3599" width="9.90625" style="16" bestFit="1" customWidth="1"/>
    <col min="3600" max="3848" width="9.08984375" style="16"/>
    <col min="3849" max="3849" width="10.08984375" style="16" bestFit="1" customWidth="1"/>
    <col min="3850" max="3853" width="9.08984375" style="16"/>
    <col min="3854" max="3855" width="9.90625" style="16" bestFit="1" customWidth="1"/>
    <col min="3856" max="4104" width="9.08984375" style="16"/>
    <col min="4105" max="4105" width="10.08984375" style="16" bestFit="1" customWidth="1"/>
    <col min="4106" max="4109" width="9.08984375" style="16"/>
    <col min="4110" max="4111" width="9.90625" style="16" bestFit="1" customWidth="1"/>
    <col min="4112" max="4360" width="9.08984375" style="16"/>
    <col min="4361" max="4361" width="10.08984375" style="16" bestFit="1" customWidth="1"/>
    <col min="4362" max="4365" width="9.08984375" style="16"/>
    <col min="4366" max="4367" width="9.90625" style="16" bestFit="1" customWidth="1"/>
    <col min="4368" max="4616" width="9.08984375" style="16"/>
    <col min="4617" max="4617" width="10.08984375" style="16" bestFit="1" customWidth="1"/>
    <col min="4618" max="4621" width="9.08984375" style="16"/>
    <col min="4622" max="4623" width="9.90625" style="16" bestFit="1" customWidth="1"/>
    <col min="4624" max="4872" width="9.08984375" style="16"/>
    <col min="4873" max="4873" width="10.08984375" style="16" bestFit="1" customWidth="1"/>
    <col min="4874" max="4877" width="9.08984375" style="16"/>
    <col min="4878" max="4879" width="9.90625" style="16" bestFit="1" customWidth="1"/>
    <col min="4880" max="5128" width="9.08984375" style="16"/>
    <col min="5129" max="5129" width="10.08984375" style="16" bestFit="1" customWidth="1"/>
    <col min="5130" max="5133" width="9.08984375" style="16"/>
    <col min="5134" max="5135" width="9.90625" style="16" bestFit="1" customWidth="1"/>
    <col min="5136" max="5384" width="9.08984375" style="16"/>
    <col min="5385" max="5385" width="10.08984375" style="16" bestFit="1" customWidth="1"/>
    <col min="5386" max="5389" width="9.08984375" style="16"/>
    <col min="5390" max="5391" width="9.90625" style="16" bestFit="1" customWidth="1"/>
    <col min="5392" max="5640" width="9.08984375" style="16"/>
    <col min="5641" max="5641" width="10.08984375" style="16" bestFit="1" customWidth="1"/>
    <col min="5642" max="5645" width="9.08984375" style="16"/>
    <col min="5646" max="5647" width="9.90625" style="16" bestFit="1" customWidth="1"/>
    <col min="5648" max="5896" width="9.08984375" style="16"/>
    <col min="5897" max="5897" width="10.08984375" style="16" bestFit="1" customWidth="1"/>
    <col min="5898" max="5901" width="9.08984375" style="16"/>
    <col min="5902" max="5903" width="9.90625" style="16" bestFit="1" customWidth="1"/>
    <col min="5904" max="6152" width="9.08984375" style="16"/>
    <col min="6153" max="6153" width="10.08984375" style="16" bestFit="1" customWidth="1"/>
    <col min="6154" max="6157" width="9.08984375" style="16"/>
    <col min="6158" max="6159" width="9.90625" style="16" bestFit="1" customWidth="1"/>
    <col min="6160" max="6408" width="9.08984375" style="16"/>
    <col min="6409" max="6409" width="10.08984375" style="16" bestFit="1" customWidth="1"/>
    <col min="6410" max="6413" width="9.08984375" style="16"/>
    <col min="6414" max="6415" width="9.90625" style="16" bestFit="1" customWidth="1"/>
    <col min="6416" max="6664" width="9.08984375" style="16"/>
    <col min="6665" max="6665" width="10.08984375" style="16" bestFit="1" customWidth="1"/>
    <col min="6666" max="6669" width="9.08984375" style="16"/>
    <col min="6670" max="6671" width="9.90625" style="16" bestFit="1" customWidth="1"/>
    <col min="6672" max="6920" width="9.08984375" style="16"/>
    <col min="6921" max="6921" width="10.08984375" style="16" bestFit="1" customWidth="1"/>
    <col min="6922" max="6925" width="9.08984375" style="16"/>
    <col min="6926" max="6927" width="9.90625" style="16" bestFit="1" customWidth="1"/>
    <col min="6928" max="7176" width="9.08984375" style="16"/>
    <col min="7177" max="7177" width="10.08984375" style="16" bestFit="1" customWidth="1"/>
    <col min="7178" max="7181" width="9.08984375" style="16"/>
    <col min="7182" max="7183" width="9.90625" style="16" bestFit="1" customWidth="1"/>
    <col min="7184" max="7432" width="9.08984375" style="16"/>
    <col min="7433" max="7433" width="10.08984375" style="16" bestFit="1" customWidth="1"/>
    <col min="7434" max="7437" width="9.08984375" style="16"/>
    <col min="7438" max="7439" width="9.90625" style="16" bestFit="1" customWidth="1"/>
    <col min="7440" max="7688" width="9.08984375" style="16"/>
    <col min="7689" max="7689" width="10.08984375" style="16" bestFit="1" customWidth="1"/>
    <col min="7690" max="7693" width="9.08984375" style="16"/>
    <col min="7694" max="7695" width="9.90625" style="16" bestFit="1" customWidth="1"/>
    <col min="7696" max="7944" width="9.08984375" style="16"/>
    <col min="7945" max="7945" width="10.08984375" style="16" bestFit="1" customWidth="1"/>
    <col min="7946" max="7949" width="9.08984375" style="16"/>
    <col min="7950" max="7951" width="9.90625" style="16" bestFit="1" customWidth="1"/>
    <col min="7952" max="8200" width="9.08984375" style="16"/>
    <col min="8201" max="8201" width="10.08984375" style="16" bestFit="1" customWidth="1"/>
    <col min="8202" max="8205" width="9.08984375" style="16"/>
    <col min="8206" max="8207" width="9.90625" style="16" bestFit="1" customWidth="1"/>
    <col min="8208" max="8456" width="9.08984375" style="16"/>
    <col min="8457" max="8457" width="10.08984375" style="16" bestFit="1" customWidth="1"/>
    <col min="8458" max="8461" width="9.08984375" style="16"/>
    <col min="8462" max="8463" width="9.90625" style="16" bestFit="1" customWidth="1"/>
    <col min="8464" max="8712" width="9.08984375" style="16"/>
    <col min="8713" max="8713" width="10.08984375" style="16" bestFit="1" customWidth="1"/>
    <col min="8714" max="8717" width="9.08984375" style="16"/>
    <col min="8718" max="8719" width="9.90625" style="16" bestFit="1" customWidth="1"/>
    <col min="8720" max="8968" width="9.08984375" style="16"/>
    <col min="8969" max="8969" width="10.08984375" style="16" bestFit="1" customWidth="1"/>
    <col min="8970" max="8973" width="9.08984375" style="16"/>
    <col min="8974" max="8975" width="9.90625" style="16" bestFit="1" customWidth="1"/>
    <col min="8976" max="9224" width="9.08984375" style="16"/>
    <col min="9225" max="9225" width="10.08984375" style="16" bestFit="1" customWidth="1"/>
    <col min="9226" max="9229" width="9.08984375" style="16"/>
    <col min="9230" max="9231" width="9.90625" style="16" bestFit="1" customWidth="1"/>
    <col min="9232" max="9480" width="9.08984375" style="16"/>
    <col min="9481" max="9481" width="10.08984375" style="16" bestFit="1" customWidth="1"/>
    <col min="9482" max="9485" width="9.08984375" style="16"/>
    <col min="9486" max="9487" width="9.90625" style="16" bestFit="1" customWidth="1"/>
    <col min="9488" max="9736" width="9.08984375" style="16"/>
    <col min="9737" max="9737" width="10.08984375" style="16" bestFit="1" customWidth="1"/>
    <col min="9738" max="9741" width="9.08984375" style="16"/>
    <col min="9742" max="9743" width="9.90625" style="16" bestFit="1" customWidth="1"/>
    <col min="9744" max="9992" width="9.08984375" style="16"/>
    <col min="9993" max="9993" width="10.08984375" style="16" bestFit="1" customWidth="1"/>
    <col min="9994" max="9997" width="9.08984375" style="16"/>
    <col min="9998" max="9999" width="9.90625" style="16" bestFit="1" customWidth="1"/>
    <col min="10000" max="10248" width="9.08984375" style="16"/>
    <col min="10249" max="10249" width="10.08984375" style="16" bestFit="1" customWidth="1"/>
    <col min="10250" max="10253" width="9.08984375" style="16"/>
    <col min="10254" max="10255" width="9.90625" style="16" bestFit="1" customWidth="1"/>
    <col min="10256" max="10504" width="9.08984375" style="16"/>
    <col min="10505" max="10505" width="10.08984375" style="16" bestFit="1" customWidth="1"/>
    <col min="10506" max="10509" width="9.08984375" style="16"/>
    <col min="10510" max="10511" width="9.90625" style="16" bestFit="1" customWidth="1"/>
    <col min="10512" max="10760" width="9.08984375" style="16"/>
    <col min="10761" max="10761" width="10.08984375" style="16" bestFit="1" customWidth="1"/>
    <col min="10762" max="10765" width="9.08984375" style="16"/>
    <col min="10766" max="10767" width="9.90625" style="16" bestFit="1" customWidth="1"/>
    <col min="10768" max="11016" width="9.08984375" style="16"/>
    <col min="11017" max="11017" width="10.08984375" style="16" bestFit="1" customWidth="1"/>
    <col min="11018" max="11021" width="9.08984375" style="16"/>
    <col min="11022" max="11023" width="9.90625" style="16" bestFit="1" customWidth="1"/>
    <col min="11024" max="11272" width="9.08984375" style="16"/>
    <col min="11273" max="11273" width="10.08984375" style="16" bestFit="1" customWidth="1"/>
    <col min="11274" max="11277" width="9.08984375" style="16"/>
    <col min="11278" max="11279" width="9.90625" style="16" bestFit="1" customWidth="1"/>
    <col min="11280" max="11528" width="9.08984375" style="16"/>
    <col min="11529" max="11529" width="10.08984375" style="16" bestFit="1" customWidth="1"/>
    <col min="11530" max="11533" width="9.08984375" style="16"/>
    <col min="11534" max="11535" width="9.90625" style="16" bestFit="1" customWidth="1"/>
    <col min="11536" max="11784" width="9.08984375" style="16"/>
    <col min="11785" max="11785" width="10.08984375" style="16" bestFit="1" customWidth="1"/>
    <col min="11786" max="11789" width="9.08984375" style="16"/>
    <col min="11790" max="11791" width="9.90625" style="16" bestFit="1" customWidth="1"/>
    <col min="11792" max="12040" width="9.08984375" style="16"/>
    <col min="12041" max="12041" width="10.08984375" style="16" bestFit="1" customWidth="1"/>
    <col min="12042" max="12045" width="9.08984375" style="16"/>
    <col min="12046" max="12047" width="9.90625" style="16" bestFit="1" customWidth="1"/>
    <col min="12048" max="12296" width="9.08984375" style="16"/>
    <col min="12297" max="12297" width="10.08984375" style="16" bestFit="1" customWidth="1"/>
    <col min="12298" max="12301" width="9.08984375" style="16"/>
    <col min="12302" max="12303" width="9.90625" style="16" bestFit="1" customWidth="1"/>
    <col min="12304" max="12552" width="9.08984375" style="16"/>
    <col min="12553" max="12553" width="10.08984375" style="16" bestFit="1" customWidth="1"/>
    <col min="12554" max="12557" width="9.08984375" style="16"/>
    <col min="12558" max="12559" width="9.90625" style="16" bestFit="1" customWidth="1"/>
    <col min="12560" max="12808" width="9.08984375" style="16"/>
    <col min="12809" max="12809" width="10.08984375" style="16" bestFit="1" customWidth="1"/>
    <col min="12810" max="12813" width="9.08984375" style="16"/>
    <col min="12814" max="12815" width="9.90625" style="16" bestFit="1" customWidth="1"/>
    <col min="12816" max="13064" width="9.08984375" style="16"/>
    <col min="13065" max="13065" width="10.08984375" style="16" bestFit="1" customWidth="1"/>
    <col min="13066" max="13069" width="9.08984375" style="16"/>
    <col min="13070" max="13071" width="9.90625" style="16" bestFit="1" customWidth="1"/>
    <col min="13072" max="13320" width="9.08984375" style="16"/>
    <col min="13321" max="13321" width="10.08984375" style="16" bestFit="1" customWidth="1"/>
    <col min="13322" max="13325" width="9.08984375" style="16"/>
    <col min="13326" max="13327" width="9.90625" style="16" bestFit="1" customWidth="1"/>
    <col min="13328" max="13576" width="9.08984375" style="16"/>
    <col min="13577" max="13577" width="10.08984375" style="16" bestFit="1" customWidth="1"/>
    <col min="13578" max="13581" width="9.08984375" style="16"/>
    <col min="13582" max="13583" width="9.90625" style="16" bestFit="1" customWidth="1"/>
    <col min="13584" max="13832" width="9.08984375" style="16"/>
    <col min="13833" max="13833" width="10.08984375" style="16" bestFit="1" customWidth="1"/>
    <col min="13834" max="13837" width="9.08984375" style="16"/>
    <col min="13838" max="13839" width="9.90625" style="16" bestFit="1" customWidth="1"/>
    <col min="13840" max="14088" width="9.08984375" style="16"/>
    <col min="14089" max="14089" width="10.08984375" style="16" bestFit="1" customWidth="1"/>
    <col min="14090" max="14093" width="9.08984375" style="16"/>
    <col min="14094" max="14095" width="9.90625" style="16" bestFit="1" customWidth="1"/>
    <col min="14096" max="14344" width="9.08984375" style="16"/>
    <col min="14345" max="14345" width="10.08984375" style="16" bestFit="1" customWidth="1"/>
    <col min="14346" max="14349" width="9.08984375" style="16"/>
    <col min="14350" max="14351" width="9.90625" style="16" bestFit="1" customWidth="1"/>
    <col min="14352" max="14600" width="9.08984375" style="16"/>
    <col min="14601" max="14601" width="10.08984375" style="16" bestFit="1" customWidth="1"/>
    <col min="14602" max="14605" width="9.08984375" style="16"/>
    <col min="14606" max="14607" width="9.90625" style="16" bestFit="1" customWidth="1"/>
    <col min="14608" max="14856" width="9.08984375" style="16"/>
    <col min="14857" max="14857" width="10.08984375" style="16" bestFit="1" customWidth="1"/>
    <col min="14858" max="14861" width="9.08984375" style="16"/>
    <col min="14862" max="14863" width="9.90625" style="16" bestFit="1" customWidth="1"/>
    <col min="14864" max="15112" width="9.08984375" style="16"/>
    <col min="15113" max="15113" width="10.08984375" style="16" bestFit="1" customWidth="1"/>
    <col min="15114" max="15117" width="9.08984375" style="16"/>
    <col min="15118" max="15119" width="9.90625" style="16" bestFit="1" customWidth="1"/>
    <col min="15120" max="15368" width="9.08984375" style="16"/>
    <col min="15369" max="15369" width="10.08984375" style="16" bestFit="1" customWidth="1"/>
    <col min="15370" max="15373" width="9.08984375" style="16"/>
    <col min="15374" max="15375" width="9.90625" style="16" bestFit="1" customWidth="1"/>
    <col min="15376" max="15624" width="9.08984375" style="16"/>
    <col min="15625" max="15625" width="10.08984375" style="16" bestFit="1" customWidth="1"/>
    <col min="15626" max="15629" width="9.08984375" style="16"/>
    <col min="15630" max="15631" width="9.90625" style="16" bestFit="1" customWidth="1"/>
    <col min="15632" max="15880" width="9.08984375" style="16"/>
    <col min="15881" max="15881" width="10.08984375" style="16" bestFit="1" customWidth="1"/>
    <col min="15882" max="15885" width="9.08984375" style="16"/>
    <col min="15886" max="15887" width="9.90625" style="16" bestFit="1" customWidth="1"/>
    <col min="15888" max="16136" width="9.08984375" style="16"/>
    <col min="16137" max="16137" width="10.08984375" style="16" bestFit="1" customWidth="1"/>
    <col min="16138" max="16141" width="9.08984375" style="16"/>
    <col min="16142" max="16143" width="9.90625" style="16" bestFit="1" customWidth="1"/>
    <col min="16144" max="16384" width="9.08984375" style="16"/>
  </cols>
  <sheetData>
    <row r="1" spans="1:27" x14ac:dyDescent="0.25">
      <c r="A1" s="330" t="s">
        <v>9</v>
      </c>
      <c r="B1" s="331"/>
      <c r="C1" s="331"/>
      <c r="D1" s="331"/>
      <c r="E1" s="331"/>
      <c r="F1" s="331"/>
      <c r="G1" s="331"/>
      <c r="H1" s="331"/>
      <c r="I1" s="331"/>
      <c r="J1" s="42"/>
      <c r="K1" s="42"/>
      <c r="L1" s="42"/>
      <c r="M1" s="42"/>
      <c r="N1" s="42"/>
      <c r="O1" s="42"/>
    </row>
    <row r="2" spans="1:27" ht="15.5" x14ac:dyDescent="0.25">
      <c r="A2" s="17"/>
      <c r="B2" s="18"/>
      <c r="C2" s="332" t="s">
        <v>372</v>
      </c>
      <c r="D2" s="332"/>
      <c r="E2" s="44" t="s">
        <v>0</v>
      </c>
      <c r="F2" s="53">
        <v>44012</v>
      </c>
      <c r="G2" s="45"/>
      <c r="H2" s="45"/>
      <c r="I2" s="45"/>
      <c r="J2" s="46"/>
      <c r="K2" s="46"/>
      <c r="L2" s="46"/>
      <c r="M2" s="46"/>
      <c r="N2" s="46"/>
      <c r="O2" s="46"/>
      <c r="R2" s="47" t="s">
        <v>12</v>
      </c>
      <c r="AA2" s="19"/>
    </row>
    <row r="3" spans="1:27" ht="13.5" customHeight="1" x14ac:dyDescent="0.25">
      <c r="A3" s="325" t="s">
        <v>10</v>
      </c>
      <c r="B3" s="326"/>
      <c r="C3" s="326"/>
      <c r="D3" s="325" t="s">
        <v>3</v>
      </c>
      <c r="E3" s="322" t="s">
        <v>11</v>
      </c>
      <c r="F3" s="284"/>
      <c r="G3" s="284"/>
      <c r="H3" s="284"/>
      <c r="I3" s="284"/>
      <c r="J3" s="284"/>
      <c r="K3" s="284"/>
      <c r="L3" s="284"/>
      <c r="M3" s="284"/>
      <c r="N3" s="284"/>
      <c r="O3" s="284"/>
      <c r="P3" s="322" t="s">
        <v>20</v>
      </c>
      <c r="Q3" s="284"/>
      <c r="R3" s="322" t="s">
        <v>192</v>
      </c>
    </row>
    <row r="4" spans="1:27" ht="54" x14ac:dyDescent="0.25">
      <c r="A4" s="326"/>
      <c r="B4" s="326"/>
      <c r="C4" s="326"/>
      <c r="D4" s="333"/>
      <c r="E4" s="48" t="s">
        <v>16</v>
      </c>
      <c r="F4" s="48" t="s">
        <v>181</v>
      </c>
      <c r="G4" s="48" t="s">
        <v>182</v>
      </c>
      <c r="H4" s="48" t="s">
        <v>183</v>
      </c>
      <c r="I4" s="48" t="s">
        <v>184</v>
      </c>
      <c r="J4" s="49" t="s">
        <v>185</v>
      </c>
      <c r="K4" s="49" t="s">
        <v>186</v>
      </c>
      <c r="L4" s="49" t="s">
        <v>187</v>
      </c>
      <c r="M4" s="49" t="s">
        <v>188</v>
      </c>
      <c r="N4" s="49" t="s">
        <v>189</v>
      </c>
      <c r="O4" s="49" t="s">
        <v>190</v>
      </c>
      <c r="P4" s="48" t="s">
        <v>184</v>
      </c>
      <c r="Q4" s="48" t="s">
        <v>191</v>
      </c>
      <c r="R4" s="322"/>
    </row>
    <row r="5" spans="1:27" x14ac:dyDescent="0.25">
      <c r="A5" s="327">
        <v>1</v>
      </c>
      <c r="B5" s="327"/>
      <c r="C5" s="327"/>
      <c r="D5" s="20">
        <v>2</v>
      </c>
      <c r="E5" s="48" t="s">
        <v>7</v>
      </c>
      <c r="F5" s="50" t="s">
        <v>8</v>
      </c>
      <c r="G5" s="48" t="s">
        <v>213</v>
      </c>
      <c r="H5" s="50" t="s">
        <v>214</v>
      </c>
      <c r="I5" s="48" t="s">
        <v>215</v>
      </c>
      <c r="J5" s="50" t="s">
        <v>216</v>
      </c>
      <c r="K5" s="50" t="s">
        <v>217</v>
      </c>
      <c r="L5" s="50" t="s">
        <v>13</v>
      </c>
      <c r="M5" s="50" t="s">
        <v>218</v>
      </c>
      <c r="N5" s="50" t="s">
        <v>219</v>
      </c>
      <c r="O5" s="50" t="s">
        <v>220</v>
      </c>
      <c r="P5" s="48" t="s">
        <v>221</v>
      </c>
      <c r="Q5" s="48" t="s">
        <v>222</v>
      </c>
      <c r="R5" s="50" t="s">
        <v>223</v>
      </c>
    </row>
    <row r="6" spans="1:27" ht="12.75" customHeight="1" x14ac:dyDescent="0.25">
      <c r="A6" s="328" t="s">
        <v>193</v>
      </c>
      <c r="B6" s="329"/>
      <c r="C6" s="329"/>
      <c r="D6" s="5">
        <v>1</v>
      </c>
      <c r="E6" s="51">
        <v>1214775000</v>
      </c>
      <c r="F6" s="51">
        <v>0</v>
      </c>
      <c r="G6" s="51">
        <v>0</v>
      </c>
      <c r="H6" s="51">
        <v>0</v>
      </c>
      <c r="I6" s="51">
        <v>319404893</v>
      </c>
      <c r="J6" s="51">
        <v>156511227</v>
      </c>
      <c r="K6" s="51">
        <v>0</v>
      </c>
      <c r="L6" s="51">
        <v>539561769</v>
      </c>
      <c r="M6" s="51">
        <v>-477000</v>
      </c>
      <c r="N6" s="51">
        <v>146916006</v>
      </c>
      <c r="O6" s="51">
        <v>0</v>
      </c>
      <c r="P6" s="51">
        <v>0</v>
      </c>
      <c r="Q6" s="51">
        <v>0</v>
      </c>
      <c r="R6" s="52">
        <f>SUM(E6:Q6)</f>
        <v>2376691895</v>
      </c>
    </row>
    <row r="7" spans="1:27" ht="30" customHeight="1" x14ac:dyDescent="0.25">
      <c r="A7" s="323" t="s">
        <v>194</v>
      </c>
      <c r="B7" s="324"/>
      <c r="C7" s="324"/>
      <c r="D7" s="5">
        <v>2</v>
      </c>
      <c r="E7" s="51">
        <v>0</v>
      </c>
      <c r="F7" s="51">
        <v>0</v>
      </c>
      <c r="G7" s="51">
        <v>0</v>
      </c>
      <c r="H7" s="51">
        <v>0</v>
      </c>
      <c r="I7" s="51">
        <v>0</v>
      </c>
      <c r="J7" s="51">
        <v>0</v>
      </c>
      <c r="K7" s="51">
        <v>0</v>
      </c>
      <c r="L7" s="51">
        <v>0</v>
      </c>
      <c r="M7" s="51">
        <v>0</v>
      </c>
      <c r="N7" s="51">
        <v>0</v>
      </c>
      <c r="O7" s="51">
        <v>0</v>
      </c>
      <c r="P7" s="51">
        <v>0</v>
      </c>
      <c r="Q7" s="51">
        <v>0</v>
      </c>
      <c r="R7" s="52">
        <f t="shared" ref="R7:R26" si="0">SUM(E7:Q7)</f>
        <v>0</v>
      </c>
    </row>
    <row r="8" spans="1:27" ht="27" customHeight="1" x14ac:dyDescent="0.25">
      <c r="A8" s="328" t="s">
        <v>195</v>
      </c>
      <c r="B8" s="329"/>
      <c r="C8" s="329"/>
      <c r="D8" s="5">
        <v>3</v>
      </c>
      <c r="E8" s="51">
        <v>0</v>
      </c>
      <c r="F8" s="51">
        <v>0</v>
      </c>
      <c r="G8" s="51">
        <v>0</v>
      </c>
      <c r="H8" s="51">
        <v>0</v>
      </c>
      <c r="I8" s="51">
        <v>0</v>
      </c>
      <c r="J8" s="51">
        <v>0</v>
      </c>
      <c r="K8" s="51">
        <v>0</v>
      </c>
      <c r="L8" s="51">
        <v>0</v>
      </c>
      <c r="M8" s="51">
        <v>0</v>
      </c>
      <c r="N8" s="51">
        <v>0</v>
      </c>
      <c r="O8" s="51">
        <v>0</v>
      </c>
      <c r="P8" s="51">
        <v>0</v>
      </c>
      <c r="Q8" s="51">
        <v>0</v>
      </c>
      <c r="R8" s="52">
        <f>SUM(E8:Q8)</f>
        <v>0</v>
      </c>
    </row>
    <row r="9" spans="1:27" ht="18" customHeight="1" x14ac:dyDescent="0.25">
      <c r="A9" s="323" t="s">
        <v>196</v>
      </c>
      <c r="B9" s="324"/>
      <c r="C9" s="324"/>
      <c r="D9" s="5">
        <v>4</v>
      </c>
      <c r="E9" s="52">
        <f>E6+E7+E8</f>
        <v>1214775000</v>
      </c>
      <c r="F9" s="52">
        <f t="shared" ref="F9:Q9" si="1">F6+F7+F8</f>
        <v>0</v>
      </c>
      <c r="G9" s="52">
        <f t="shared" si="1"/>
        <v>0</v>
      </c>
      <c r="H9" s="52">
        <f t="shared" si="1"/>
        <v>0</v>
      </c>
      <c r="I9" s="52">
        <f t="shared" si="1"/>
        <v>319404893</v>
      </c>
      <c r="J9" s="52">
        <f t="shared" si="1"/>
        <v>156511227</v>
      </c>
      <c r="K9" s="52">
        <f t="shared" si="1"/>
        <v>0</v>
      </c>
      <c r="L9" s="52">
        <f t="shared" si="1"/>
        <v>539561769</v>
      </c>
      <c r="M9" s="52">
        <f t="shared" si="1"/>
        <v>-477000</v>
      </c>
      <c r="N9" s="52">
        <f t="shared" si="1"/>
        <v>146916006</v>
      </c>
      <c r="O9" s="52">
        <f t="shared" si="1"/>
        <v>0</v>
      </c>
      <c r="P9" s="52">
        <f t="shared" si="1"/>
        <v>0</v>
      </c>
      <c r="Q9" s="52">
        <f t="shared" si="1"/>
        <v>0</v>
      </c>
      <c r="R9" s="52">
        <f t="shared" si="0"/>
        <v>2376691895</v>
      </c>
    </row>
    <row r="10" spans="1:27" ht="33" customHeight="1" x14ac:dyDescent="0.25">
      <c r="A10" s="323" t="s">
        <v>197</v>
      </c>
      <c r="B10" s="324"/>
      <c r="C10" s="324"/>
      <c r="D10" s="5">
        <v>5</v>
      </c>
      <c r="E10" s="51">
        <v>0</v>
      </c>
      <c r="F10" s="51">
        <v>0</v>
      </c>
      <c r="G10" s="51">
        <v>0</v>
      </c>
      <c r="H10" s="51">
        <v>0</v>
      </c>
      <c r="I10" s="51">
        <v>0</v>
      </c>
      <c r="J10" s="51">
        <v>0</v>
      </c>
      <c r="K10" s="51">
        <v>0</v>
      </c>
      <c r="L10" s="51">
        <v>0</v>
      </c>
      <c r="M10" s="51">
        <v>0</v>
      </c>
      <c r="N10" s="51">
        <v>0</v>
      </c>
      <c r="O10" s="51">
        <v>0</v>
      </c>
      <c r="P10" s="51">
        <v>0</v>
      </c>
      <c r="Q10" s="51">
        <v>0</v>
      </c>
      <c r="R10" s="52">
        <f t="shared" si="0"/>
        <v>0</v>
      </c>
    </row>
    <row r="11" spans="1:27" ht="23.25" customHeight="1" x14ac:dyDescent="0.25">
      <c r="A11" s="323" t="s">
        <v>198</v>
      </c>
      <c r="B11" s="324"/>
      <c r="C11" s="324"/>
      <c r="D11" s="5">
        <v>6</v>
      </c>
      <c r="E11" s="51">
        <v>0</v>
      </c>
      <c r="F11" s="51">
        <v>0</v>
      </c>
      <c r="G11" s="51">
        <v>0</v>
      </c>
      <c r="H11" s="51">
        <v>0</v>
      </c>
      <c r="I11" s="51">
        <v>0</v>
      </c>
      <c r="J11" s="51">
        <v>0</v>
      </c>
      <c r="K11" s="51">
        <v>0</v>
      </c>
      <c r="L11" s="51">
        <v>0</v>
      </c>
      <c r="M11" s="51">
        <v>0</v>
      </c>
      <c r="N11" s="51">
        <v>0</v>
      </c>
      <c r="O11" s="51">
        <v>0</v>
      </c>
      <c r="P11" s="51">
        <v>0</v>
      </c>
      <c r="Q11" s="51">
        <v>0</v>
      </c>
      <c r="R11" s="52">
        <f t="shared" si="0"/>
        <v>0</v>
      </c>
    </row>
    <row r="12" spans="1:27" ht="27" customHeight="1" x14ac:dyDescent="0.25">
      <c r="A12" s="323" t="s">
        <v>199</v>
      </c>
      <c r="B12" s="324"/>
      <c r="C12" s="324"/>
      <c r="D12" s="5">
        <v>7</v>
      </c>
      <c r="E12" s="51">
        <v>0</v>
      </c>
      <c r="F12" s="51">
        <v>0</v>
      </c>
      <c r="G12" s="51">
        <v>0</v>
      </c>
      <c r="H12" s="51">
        <v>0</v>
      </c>
      <c r="I12" s="51">
        <v>0</v>
      </c>
      <c r="J12" s="51">
        <v>0</v>
      </c>
      <c r="K12" s="51">
        <v>0</v>
      </c>
      <c r="L12" s="51">
        <v>0</v>
      </c>
      <c r="M12" s="51">
        <v>0</v>
      </c>
      <c r="N12" s="51">
        <v>0</v>
      </c>
      <c r="O12" s="51">
        <v>0</v>
      </c>
      <c r="P12" s="51">
        <v>0</v>
      </c>
      <c r="Q12" s="51">
        <v>0</v>
      </c>
      <c r="R12" s="52">
        <f t="shared" si="0"/>
        <v>0</v>
      </c>
    </row>
    <row r="13" spans="1:27" ht="24.75" customHeight="1" x14ac:dyDescent="0.25">
      <c r="A13" s="328" t="s">
        <v>200</v>
      </c>
      <c r="B13" s="329"/>
      <c r="C13" s="329"/>
      <c r="D13" s="5">
        <v>8</v>
      </c>
      <c r="E13" s="51">
        <v>0</v>
      </c>
      <c r="F13" s="51">
        <v>0</v>
      </c>
      <c r="G13" s="51">
        <v>0</v>
      </c>
      <c r="H13" s="51">
        <v>0</v>
      </c>
      <c r="I13" s="51">
        <v>0</v>
      </c>
      <c r="J13" s="51">
        <v>0</v>
      </c>
      <c r="K13" s="51">
        <v>0</v>
      </c>
      <c r="L13" s="51">
        <v>0</v>
      </c>
      <c r="M13" s="51">
        <v>0</v>
      </c>
      <c r="N13" s="51">
        <v>0</v>
      </c>
      <c r="O13" s="51">
        <v>0</v>
      </c>
      <c r="P13" s="51">
        <v>0</v>
      </c>
      <c r="Q13" s="51">
        <v>0</v>
      </c>
      <c r="R13" s="52">
        <f t="shared" si="0"/>
        <v>0</v>
      </c>
    </row>
    <row r="14" spans="1:27" ht="12.75" customHeight="1" x14ac:dyDescent="0.25">
      <c r="A14" s="323" t="s">
        <v>201</v>
      </c>
      <c r="B14" s="324"/>
      <c r="C14" s="324"/>
      <c r="D14" s="5">
        <v>9</v>
      </c>
      <c r="E14" s="51">
        <v>0</v>
      </c>
      <c r="F14" s="51">
        <v>0</v>
      </c>
      <c r="G14" s="51">
        <v>0</v>
      </c>
      <c r="H14" s="51">
        <v>0</v>
      </c>
      <c r="I14" s="51">
        <v>0</v>
      </c>
      <c r="J14" s="51">
        <v>0</v>
      </c>
      <c r="K14" s="51">
        <v>0</v>
      </c>
      <c r="L14" s="51">
        <v>0</v>
      </c>
      <c r="M14" s="51">
        <v>0</v>
      </c>
      <c r="N14" s="51">
        <v>0</v>
      </c>
      <c r="O14" s="51">
        <v>0</v>
      </c>
      <c r="P14" s="51">
        <v>0</v>
      </c>
      <c r="Q14" s="51">
        <v>0</v>
      </c>
      <c r="R14" s="52">
        <f t="shared" si="0"/>
        <v>0</v>
      </c>
    </row>
    <row r="15" spans="1:27" ht="24" customHeight="1" x14ac:dyDescent="0.25">
      <c r="A15" s="328" t="s">
        <v>202</v>
      </c>
      <c r="B15" s="329"/>
      <c r="C15" s="329"/>
      <c r="D15" s="5">
        <v>10</v>
      </c>
      <c r="E15" s="51">
        <v>0</v>
      </c>
      <c r="F15" s="51">
        <v>0</v>
      </c>
      <c r="G15" s="51">
        <v>0</v>
      </c>
      <c r="H15" s="51">
        <v>0</v>
      </c>
      <c r="I15" s="51">
        <v>0</v>
      </c>
      <c r="J15" s="51">
        <v>0</v>
      </c>
      <c r="K15" s="51">
        <v>0</v>
      </c>
      <c r="L15" s="51">
        <v>0</v>
      </c>
      <c r="M15" s="51">
        <v>0</v>
      </c>
      <c r="N15" s="51">
        <v>0</v>
      </c>
      <c r="O15" s="51">
        <v>0</v>
      </c>
      <c r="P15" s="51">
        <v>0</v>
      </c>
      <c r="Q15" s="51">
        <v>0</v>
      </c>
      <c r="R15" s="52">
        <f t="shared" si="0"/>
        <v>0</v>
      </c>
    </row>
    <row r="16" spans="1:27" ht="12.75" customHeight="1" x14ac:dyDescent="0.25">
      <c r="A16" s="323" t="s">
        <v>203</v>
      </c>
      <c r="B16" s="324"/>
      <c r="C16" s="324"/>
      <c r="D16" s="5">
        <v>11</v>
      </c>
      <c r="E16" s="51">
        <v>0</v>
      </c>
      <c r="F16" s="51">
        <v>0</v>
      </c>
      <c r="G16" s="51">
        <v>0</v>
      </c>
      <c r="H16" s="51">
        <v>0</v>
      </c>
      <c r="I16" s="51">
        <v>0</v>
      </c>
      <c r="J16" s="51">
        <v>0</v>
      </c>
      <c r="K16" s="51">
        <v>0</v>
      </c>
      <c r="L16" s="51">
        <v>0</v>
      </c>
      <c r="M16" s="51">
        <v>0</v>
      </c>
      <c r="N16" s="51">
        <v>0</v>
      </c>
      <c r="O16" s="51">
        <v>0</v>
      </c>
      <c r="P16" s="51">
        <v>0</v>
      </c>
      <c r="Q16" s="51">
        <v>0</v>
      </c>
      <c r="R16" s="52">
        <f t="shared" si="0"/>
        <v>0</v>
      </c>
    </row>
    <row r="17" spans="1:18" ht="12.75" customHeight="1" x14ac:dyDescent="0.25">
      <c r="A17" s="323" t="s">
        <v>21</v>
      </c>
      <c r="B17" s="324"/>
      <c r="C17" s="324"/>
      <c r="D17" s="5">
        <v>12</v>
      </c>
      <c r="E17" s="51">
        <v>0</v>
      </c>
      <c r="F17" s="51">
        <v>0</v>
      </c>
      <c r="G17" s="51">
        <v>0</v>
      </c>
      <c r="H17" s="51">
        <v>0</v>
      </c>
      <c r="I17" s="51">
        <v>0</v>
      </c>
      <c r="J17" s="51">
        <v>0</v>
      </c>
      <c r="K17" s="51">
        <v>0</v>
      </c>
      <c r="L17" s="51">
        <v>0</v>
      </c>
      <c r="M17" s="51">
        <v>0</v>
      </c>
      <c r="N17" s="51">
        <v>0</v>
      </c>
      <c r="O17" s="51">
        <v>0</v>
      </c>
      <c r="P17" s="51">
        <v>0</v>
      </c>
      <c r="Q17" s="51">
        <v>0</v>
      </c>
      <c r="R17" s="52">
        <f t="shared" si="0"/>
        <v>0</v>
      </c>
    </row>
    <row r="18" spans="1:18" ht="12.75" customHeight="1" x14ac:dyDescent="0.25">
      <c r="A18" s="323" t="s">
        <v>204</v>
      </c>
      <c r="B18" s="324"/>
      <c r="C18" s="324"/>
      <c r="D18" s="5">
        <v>13</v>
      </c>
      <c r="E18" s="51">
        <v>0</v>
      </c>
      <c r="F18" s="51">
        <v>0</v>
      </c>
      <c r="G18" s="51">
        <v>0</v>
      </c>
      <c r="H18" s="51">
        <v>0</v>
      </c>
      <c r="I18" s="51">
        <v>0</v>
      </c>
      <c r="J18" s="51">
        <v>0</v>
      </c>
      <c r="K18" s="51">
        <v>0</v>
      </c>
      <c r="L18" s="51">
        <v>0</v>
      </c>
      <c r="M18" s="51">
        <v>0</v>
      </c>
      <c r="N18" s="51">
        <v>0</v>
      </c>
      <c r="O18" s="51">
        <v>0</v>
      </c>
      <c r="P18" s="51">
        <v>0</v>
      </c>
      <c r="Q18" s="51">
        <v>0</v>
      </c>
      <c r="R18" s="52">
        <f t="shared" si="0"/>
        <v>0</v>
      </c>
    </row>
    <row r="19" spans="1:18" ht="24" customHeight="1" x14ac:dyDescent="0.25">
      <c r="A19" s="323" t="s">
        <v>205</v>
      </c>
      <c r="B19" s="324"/>
      <c r="C19" s="324"/>
      <c r="D19" s="5">
        <v>14</v>
      </c>
      <c r="E19" s="51">
        <v>0</v>
      </c>
      <c r="F19" s="51">
        <v>0</v>
      </c>
      <c r="G19" s="51">
        <v>0</v>
      </c>
      <c r="H19" s="51">
        <v>0</v>
      </c>
      <c r="I19" s="51">
        <v>0</v>
      </c>
      <c r="J19" s="51">
        <v>0</v>
      </c>
      <c r="K19" s="51">
        <v>0</v>
      </c>
      <c r="L19" s="51">
        <v>0</v>
      </c>
      <c r="M19" s="51">
        <v>0</v>
      </c>
      <c r="N19" s="51">
        <v>0</v>
      </c>
      <c r="O19" s="51">
        <v>0</v>
      </c>
      <c r="P19" s="51">
        <v>0</v>
      </c>
      <c r="Q19" s="51">
        <v>0</v>
      </c>
      <c r="R19" s="52">
        <f t="shared" si="0"/>
        <v>0</v>
      </c>
    </row>
    <row r="20" spans="1:18" ht="24" customHeight="1" x14ac:dyDescent="0.25">
      <c r="A20" s="323" t="s">
        <v>206</v>
      </c>
      <c r="B20" s="324"/>
      <c r="C20" s="324"/>
      <c r="D20" s="5">
        <v>15</v>
      </c>
      <c r="E20" s="51">
        <v>0</v>
      </c>
      <c r="F20" s="51">
        <v>0</v>
      </c>
      <c r="G20" s="51">
        <v>0</v>
      </c>
      <c r="H20" s="51">
        <v>0</v>
      </c>
      <c r="I20" s="51">
        <v>0</v>
      </c>
      <c r="J20" s="51">
        <v>0</v>
      </c>
      <c r="K20" s="51">
        <v>0</v>
      </c>
      <c r="L20" s="51">
        <v>0</v>
      </c>
      <c r="M20" s="51">
        <v>0</v>
      </c>
      <c r="N20" s="51">
        <v>0</v>
      </c>
      <c r="O20" s="51">
        <v>0</v>
      </c>
      <c r="P20" s="51">
        <v>0</v>
      </c>
      <c r="Q20" s="51">
        <v>0</v>
      </c>
      <c r="R20" s="52">
        <f t="shared" si="0"/>
        <v>0</v>
      </c>
    </row>
    <row r="21" spans="1:18" ht="20.25" customHeight="1" x14ac:dyDescent="0.25">
      <c r="A21" s="328" t="s">
        <v>207</v>
      </c>
      <c r="B21" s="329"/>
      <c r="C21" s="329"/>
      <c r="D21" s="5">
        <v>16</v>
      </c>
      <c r="E21" s="51">
        <v>0</v>
      </c>
      <c r="F21" s="51">
        <v>0</v>
      </c>
      <c r="G21" s="51">
        <v>0</v>
      </c>
      <c r="H21" s="51">
        <v>0</v>
      </c>
      <c r="I21" s="51">
        <v>0</v>
      </c>
      <c r="J21" s="51">
        <v>0</v>
      </c>
      <c r="K21" s="51">
        <v>0</v>
      </c>
      <c r="L21" s="51">
        <v>0</v>
      </c>
      <c r="M21" s="51">
        <v>0</v>
      </c>
      <c r="N21" s="51">
        <v>0</v>
      </c>
      <c r="O21" s="51">
        <v>0</v>
      </c>
      <c r="P21" s="51">
        <v>0</v>
      </c>
      <c r="Q21" s="51">
        <v>0</v>
      </c>
      <c r="R21" s="52">
        <f t="shared" si="0"/>
        <v>0</v>
      </c>
    </row>
    <row r="22" spans="1:18" ht="20.25" customHeight="1" x14ac:dyDescent="0.25">
      <c r="A22" s="328" t="s">
        <v>209</v>
      </c>
      <c r="B22" s="329"/>
      <c r="C22" s="329"/>
      <c r="D22" s="5">
        <v>17</v>
      </c>
      <c r="E22" s="51">
        <v>0</v>
      </c>
      <c r="F22" s="51">
        <v>0</v>
      </c>
      <c r="G22" s="51">
        <v>0</v>
      </c>
      <c r="H22" s="51">
        <v>0</v>
      </c>
      <c r="I22" s="51">
        <v>0</v>
      </c>
      <c r="J22" s="51">
        <v>0</v>
      </c>
      <c r="K22" s="51">
        <v>0</v>
      </c>
      <c r="L22" s="51">
        <v>0</v>
      </c>
      <c r="M22" s="51">
        <v>0</v>
      </c>
      <c r="N22" s="51">
        <v>0</v>
      </c>
      <c r="O22" s="51">
        <v>0</v>
      </c>
      <c r="P22" s="51">
        <v>0</v>
      </c>
      <c r="Q22" s="51">
        <v>0</v>
      </c>
      <c r="R22" s="52">
        <f t="shared" si="0"/>
        <v>0</v>
      </c>
    </row>
    <row r="23" spans="1:18" ht="20.25" customHeight="1" x14ac:dyDescent="0.25">
      <c r="A23" s="328" t="s">
        <v>210</v>
      </c>
      <c r="B23" s="329"/>
      <c r="C23" s="329"/>
      <c r="D23" s="5">
        <v>18</v>
      </c>
      <c r="E23" s="51">
        <v>0</v>
      </c>
      <c r="F23" s="51">
        <v>0</v>
      </c>
      <c r="G23" s="51">
        <v>0</v>
      </c>
      <c r="H23" s="51">
        <v>0</v>
      </c>
      <c r="I23" s="51">
        <v>-117354712</v>
      </c>
      <c r="J23" s="51">
        <v>73026074</v>
      </c>
      <c r="K23" s="51">
        <v>0</v>
      </c>
      <c r="L23" s="51">
        <v>71886257</v>
      </c>
      <c r="M23" s="51">
        <v>0</v>
      </c>
      <c r="N23" s="51">
        <v>-146916006</v>
      </c>
      <c r="O23" s="51">
        <v>0</v>
      </c>
      <c r="P23" s="51">
        <v>0</v>
      </c>
      <c r="Q23" s="51">
        <v>0</v>
      </c>
      <c r="R23" s="52">
        <f t="shared" si="0"/>
        <v>-119358387</v>
      </c>
    </row>
    <row r="24" spans="1:18" ht="20.25" customHeight="1" x14ac:dyDescent="0.25">
      <c r="A24" s="328" t="s">
        <v>211</v>
      </c>
      <c r="B24" s="329"/>
      <c r="C24" s="329"/>
      <c r="D24" s="5">
        <v>19</v>
      </c>
      <c r="E24" s="51">
        <v>0</v>
      </c>
      <c r="F24" s="51">
        <v>0</v>
      </c>
      <c r="G24" s="51">
        <v>0</v>
      </c>
      <c r="H24" s="51">
        <v>0</v>
      </c>
      <c r="I24" s="51">
        <v>0</v>
      </c>
      <c r="J24" s="51">
        <v>0</v>
      </c>
      <c r="K24" s="51">
        <v>0</v>
      </c>
      <c r="L24" s="51">
        <v>0</v>
      </c>
      <c r="M24" s="51">
        <v>0</v>
      </c>
      <c r="N24" s="51">
        <v>115686209</v>
      </c>
      <c r="O24" s="51">
        <v>0</v>
      </c>
      <c r="P24" s="51">
        <v>0</v>
      </c>
      <c r="Q24" s="51">
        <v>0</v>
      </c>
      <c r="R24" s="52">
        <f t="shared" si="0"/>
        <v>115686209</v>
      </c>
    </row>
    <row r="25" spans="1:18" ht="20.25" customHeight="1" x14ac:dyDescent="0.25">
      <c r="A25" s="328" t="s">
        <v>208</v>
      </c>
      <c r="B25" s="329"/>
      <c r="C25" s="329"/>
      <c r="D25" s="5">
        <v>20</v>
      </c>
      <c r="E25" s="51">
        <v>0</v>
      </c>
      <c r="F25" s="51">
        <v>0</v>
      </c>
      <c r="G25" s="51">
        <v>0</v>
      </c>
      <c r="H25" s="51">
        <v>0</v>
      </c>
      <c r="I25" s="51">
        <v>0</v>
      </c>
      <c r="J25" s="51">
        <v>0</v>
      </c>
      <c r="K25" s="51">
        <v>0</v>
      </c>
      <c r="L25" s="51">
        <v>0</v>
      </c>
      <c r="M25" s="51">
        <v>0</v>
      </c>
      <c r="N25" s="51">
        <v>0</v>
      </c>
      <c r="O25" s="51">
        <v>0</v>
      </c>
      <c r="P25" s="51">
        <v>0</v>
      </c>
      <c r="Q25" s="51">
        <v>0</v>
      </c>
      <c r="R25" s="52">
        <f t="shared" si="0"/>
        <v>0</v>
      </c>
    </row>
    <row r="26" spans="1:18" ht="21" customHeight="1" x14ac:dyDescent="0.25">
      <c r="A26" s="328" t="s">
        <v>212</v>
      </c>
      <c r="B26" s="329"/>
      <c r="C26" s="329"/>
      <c r="D26" s="5">
        <v>21</v>
      </c>
      <c r="E26" s="52">
        <f>SUM(E9:E25)</f>
        <v>1214775000</v>
      </c>
      <c r="F26" s="52">
        <f t="shared" ref="F26:Q26" si="2">SUM(F9:F25)</f>
        <v>0</v>
      </c>
      <c r="G26" s="52">
        <f t="shared" si="2"/>
        <v>0</v>
      </c>
      <c r="H26" s="52">
        <f t="shared" si="2"/>
        <v>0</v>
      </c>
      <c r="I26" s="52">
        <f t="shared" si="2"/>
        <v>202050181</v>
      </c>
      <c r="J26" s="52">
        <f t="shared" si="2"/>
        <v>229537301</v>
      </c>
      <c r="K26" s="52">
        <f t="shared" si="2"/>
        <v>0</v>
      </c>
      <c r="L26" s="52">
        <f t="shared" si="2"/>
        <v>611448026</v>
      </c>
      <c r="M26" s="52">
        <f t="shared" si="2"/>
        <v>-477000</v>
      </c>
      <c r="N26" s="52">
        <f t="shared" si="2"/>
        <v>115686209</v>
      </c>
      <c r="O26" s="52">
        <f t="shared" si="2"/>
        <v>0</v>
      </c>
      <c r="P26" s="52">
        <f t="shared" si="2"/>
        <v>0</v>
      </c>
      <c r="Q26" s="52">
        <f t="shared" si="2"/>
        <v>0</v>
      </c>
      <c r="R26" s="52">
        <f t="shared" si="0"/>
        <v>2373019717</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0"/>
  <sheetViews>
    <sheetView showGridLines="0" topLeftCell="A13" zoomScale="60" zoomScaleNormal="60" workbookViewId="0">
      <selection activeCell="D178" sqref="D178"/>
    </sheetView>
  </sheetViews>
  <sheetFormatPr defaultColWidth="9.08984375" defaultRowHeight="12" x14ac:dyDescent="0.3"/>
  <cols>
    <col min="1" max="1" width="35.54296875" style="107" customWidth="1"/>
    <col min="2" max="2" width="21.453125" style="113" customWidth="1"/>
    <col min="3" max="3" width="21.36328125" style="113" customWidth="1"/>
    <col min="4" max="4" width="26" style="114" customWidth="1"/>
    <col min="5" max="5" width="20" style="114" customWidth="1"/>
    <col min="6" max="6" width="14.54296875" style="115" customWidth="1"/>
    <col min="7" max="8" width="21.36328125" style="102" customWidth="1"/>
    <col min="9" max="10" width="11.08984375" style="115" bestFit="1" customWidth="1"/>
    <col min="11" max="11" width="8.54296875" style="102" customWidth="1"/>
    <col min="12" max="12" width="21.36328125" style="102" customWidth="1"/>
    <col min="13" max="13" width="13.54296875" style="115" bestFit="1" customWidth="1"/>
    <col min="14" max="14" width="11.08984375" style="115" bestFit="1" customWidth="1"/>
    <col min="15" max="15" width="10.90625" style="115" bestFit="1" customWidth="1"/>
    <col min="16" max="16" width="11" style="115" bestFit="1" customWidth="1"/>
    <col min="17" max="25" width="12.90625" style="115" customWidth="1"/>
    <col min="26" max="16384" width="9.08984375" style="115"/>
  </cols>
  <sheetData>
    <row r="1" spans="1:20" ht="12.75" customHeight="1" x14ac:dyDescent="0.3">
      <c r="A1" s="101"/>
      <c r="G1" s="115"/>
      <c r="H1" s="115"/>
      <c r="K1" s="115"/>
      <c r="M1" s="102"/>
      <c r="N1" s="102"/>
      <c r="O1" s="102"/>
      <c r="P1" s="102"/>
      <c r="Q1" s="102"/>
      <c r="S1" s="102"/>
      <c r="T1" s="102"/>
    </row>
    <row r="2" spans="1:20" x14ac:dyDescent="0.3">
      <c r="A2" s="101"/>
      <c r="G2" s="115"/>
      <c r="H2" s="115"/>
      <c r="K2" s="115"/>
      <c r="M2" s="102"/>
      <c r="N2" s="102"/>
      <c r="O2" s="102"/>
      <c r="P2" s="102"/>
      <c r="Q2" s="102"/>
      <c r="S2" s="102"/>
      <c r="T2" s="102"/>
    </row>
    <row r="3" spans="1:20" x14ac:dyDescent="0.3">
      <c r="A3" s="101"/>
      <c r="G3" s="115"/>
      <c r="H3" s="115"/>
      <c r="K3" s="115"/>
      <c r="M3" s="102"/>
      <c r="N3" s="102"/>
      <c r="O3" s="102"/>
      <c r="P3" s="102"/>
      <c r="Q3" s="102"/>
      <c r="S3" s="102"/>
      <c r="T3" s="102"/>
    </row>
    <row r="4" spans="1:20" x14ac:dyDescent="0.3">
      <c r="A4" s="101"/>
      <c r="G4" s="115"/>
      <c r="H4" s="115"/>
      <c r="K4" s="115"/>
      <c r="M4" s="102"/>
      <c r="N4" s="102"/>
      <c r="O4" s="102"/>
      <c r="P4" s="102"/>
      <c r="Q4" s="102"/>
      <c r="S4" s="102"/>
      <c r="T4" s="102"/>
    </row>
    <row r="5" spans="1:20" x14ac:dyDescent="0.3">
      <c r="A5" s="104" t="s">
        <v>296</v>
      </c>
      <c r="B5" s="116"/>
      <c r="C5" s="116"/>
      <c r="D5" s="117"/>
      <c r="E5" s="117"/>
      <c r="G5" s="115"/>
      <c r="H5" s="115"/>
      <c r="K5" s="115"/>
      <c r="L5" s="144"/>
      <c r="M5" s="144"/>
      <c r="N5" s="144"/>
      <c r="O5" s="144"/>
      <c r="P5" s="144"/>
      <c r="Q5" s="144"/>
      <c r="S5" s="144"/>
      <c r="T5" s="144"/>
    </row>
    <row r="6" spans="1:20" x14ac:dyDescent="0.3">
      <c r="A6" s="101"/>
      <c r="G6" s="115"/>
      <c r="H6" s="115"/>
      <c r="K6" s="115"/>
      <c r="L6" s="115"/>
    </row>
    <row r="7" spans="1:20" x14ac:dyDescent="0.3">
      <c r="A7" s="105" t="s">
        <v>297</v>
      </c>
      <c r="B7" s="145"/>
      <c r="C7" s="108"/>
      <c r="D7" s="145"/>
      <c r="E7" s="106"/>
      <c r="G7" s="115"/>
      <c r="H7" s="115"/>
      <c r="K7" s="115"/>
      <c r="L7" s="115"/>
    </row>
    <row r="8" spans="1:20" x14ac:dyDescent="0.3">
      <c r="A8" s="110" t="s">
        <v>299</v>
      </c>
      <c r="B8" s="337" t="s">
        <v>384</v>
      </c>
      <c r="C8" s="337"/>
      <c r="D8" s="338" t="s">
        <v>385</v>
      </c>
      <c r="E8" s="338"/>
      <c r="G8" s="115"/>
      <c r="H8" s="115"/>
      <c r="K8" s="115"/>
      <c r="L8" s="115"/>
    </row>
    <row r="9" spans="1:20" x14ac:dyDescent="0.3">
      <c r="A9" s="110"/>
      <c r="B9" s="162" t="s">
        <v>300</v>
      </c>
      <c r="C9" s="162" t="s">
        <v>226</v>
      </c>
      <c r="D9" s="163" t="s">
        <v>300</v>
      </c>
      <c r="E9" s="162" t="s">
        <v>226</v>
      </c>
      <c r="G9" s="115"/>
      <c r="H9" s="115"/>
      <c r="K9" s="115"/>
      <c r="L9" s="115"/>
    </row>
    <row r="10" spans="1:20" x14ac:dyDescent="0.3">
      <c r="A10" s="111" t="s">
        <v>314</v>
      </c>
      <c r="B10" s="164">
        <v>50377278</v>
      </c>
      <c r="C10" s="164">
        <v>18146713</v>
      </c>
      <c r="D10" s="165">
        <v>41777442</v>
      </c>
      <c r="E10" s="165">
        <v>19750163</v>
      </c>
      <c r="G10" s="115"/>
      <c r="H10" s="115"/>
      <c r="K10" s="115"/>
      <c r="L10" s="115"/>
    </row>
    <row r="11" spans="1:20" x14ac:dyDescent="0.3">
      <c r="A11" s="111" t="s">
        <v>315</v>
      </c>
      <c r="B11" s="164">
        <v>250746148</v>
      </c>
      <c r="C11" s="164">
        <v>130934726</v>
      </c>
      <c r="D11" s="165">
        <v>253103652</v>
      </c>
      <c r="E11" s="165">
        <v>125165341</v>
      </c>
      <c r="G11" s="115"/>
      <c r="H11" s="115"/>
      <c r="K11" s="115"/>
      <c r="L11" s="115"/>
    </row>
    <row r="12" spans="1:20" x14ac:dyDescent="0.3">
      <c r="A12" s="111" t="s">
        <v>316</v>
      </c>
      <c r="B12" s="164">
        <v>414335</v>
      </c>
      <c r="C12" s="164">
        <v>0</v>
      </c>
      <c r="D12" s="165">
        <v>212665</v>
      </c>
      <c r="E12" s="165">
        <v>-36348</v>
      </c>
      <c r="G12" s="115"/>
      <c r="H12" s="115"/>
      <c r="K12" s="115"/>
      <c r="L12" s="115"/>
    </row>
    <row r="13" spans="1:20" x14ac:dyDescent="0.3">
      <c r="A13" s="111" t="s">
        <v>317</v>
      </c>
      <c r="B13" s="164">
        <v>515</v>
      </c>
      <c r="C13" s="166">
        <v>18</v>
      </c>
      <c r="D13" s="165">
        <v>2355</v>
      </c>
      <c r="E13" s="165">
        <v>946</v>
      </c>
      <c r="G13" s="115"/>
      <c r="H13" s="115"/>
      <c r="K13" s="115"/>
      <c r="L13" s="115"/>
    </row>
    <row r="14" spans="1:20" x14ac:dyDescent="0.3">
      <c r="A14" s="111" t="s">
        <v>318</v>
      </c>
      <c r="B14" s="164">
        <v>0</v>
      </c>
      <c r="C14" s="166">
        <v>0</v>
      </c>
      <c r="D14" s="165">
        <v>0</v>
      </c>
      <c r="E14" s="165">
        <v>0</v>
      </c>
      <c r="G14" s="115"/>
      <c r="H14" s="115"/>
      <c r="K14" s="115"/>
      <c r="L14" s="115"/>
    </row>
    <row r="15" spans="1:20" s="118" customFormat="1" ht="11.5" x14ac:dyDescent="0.25">
      <c r="A15" s="112" t="s">
        <v>301</v>
      </c>
      <c r="B15" s="167">
        <f>SUM(B10:B14)</f>
        <v>301538276</v>
      </c>
      <c r="C15" s="167">
        <f>SUM(C10:C14)</f>
        <v>149081457</v>
      </c>
      <c r="D15" s="167">
        <f>SUM(D10:D14)</f>
        <v>295096114</v>
      </c>
      <c r="E15" s="167">
        <f>SUM(E10:E14)</f>
        <v>144880102</v>
      </c>
    </row>
    <row r="16" spans="1:20" s="119" customFormat="1" x14ac:dyDescent="0.25">
      <c r="A16" s="146"/>
      <c r="B16" s="147"/>
      <c r="C16" s="147"/>
      <c r="D16" s="147"/>
      <c r="E16" s="147"/>
    </row>
    <row r="17" spans="1:12" s="119" customFormat="1" x14ac:dyDescent="0.25">
      <c r="A17" s="120"/>
      <c r="B17" s="148"/>
      <c r="C17" s="148"/>
      <c r="D17" s="148"/>
      <c r="E17" s="148"/>
    </row>
    <row r="18" spans="1:12" x14ac:dyDescent="0.3">
      <c r="B18" s="116"/>
      <c r="C18" s="116"/>
      <c r="D18" s="116"/>
      <c r="E18" s="116"/>
      <c r="G18" s="115"/>
      <c r="H18" s="115"/>
      <c r="K18" s="115"/>
      <c r="L18" s="115"/>
    </row>
    <row r="19" spans="1:12" x14ac:dyDescent="0.3">
      <c r="A19" s="105" t="s">
        <v>302</v>
      </c>
      <c r="D19" s="113"/>
      <c r="E19" s="108" t="s">
        <v>298</v>
      </c>
      <c r="G19" s="115"/>
      <c r="H19" s="115"/>
      <c r="K19" s="115"/>
      <c r="L19" s="115"/>
    </row>
    <row r="20" spans="1:12" x14ac:dyDescent="0.3">
      <c r="A20" s="110" t="s">
        <v>303</v>
      </c>
      <c r="B20" s="337" t="str">
        <f>+B8</f>
        <v>Prethodno razdoblje 01.01. - 30.06.2019</v>
      </c>
      <c r="C20" s="337"/>
      <c r="D20" s="338" t="str">
        <f>+D8</f>
        <v>Tekuće razdoblje 01.01. - 30.06.2020</v>
      </c>
      <c r="E20" s="338"/>
      <c r="G20" s="115"/>
      <c r="H20" s="115"/>
      <c r="K20" s="115"/>
      <c r="L20" s="115"/>
    </row>
    <row r="21" spans="1:12" x14ac:dyDescent="0.3">
      <c r="A21" s="110"/>
      <c r="B21" s="162" t="s">
        <v>300</v>
      </c>
      <c r="C21" s="162" t="s">
        <v>226</v>
      </c>
      <c r="D21" s="163" t="s">
        <v>300</v>
      </c>
      <c r="E21" s="162" t="s">
        <v>226</v>
      </c>
      <c r="G21" s="115"/>
      <c r="H21" s="115"/>
      <c r="K21" s="115"/>
      <c r="L21" s="115"/>
    </row>
    <row r="22" spans="1:12" x14ac:dyDescent="0.3">
      <c r="A22" s="111" t="s">
        <v>314</v>
      </c>
      <c r="B22" s="164">
        <v>0</v>
      </c>
      <c r="C22" s="166">
        <v>0</v>
      </c>
      <c r="D22" s="165">
        <v>0</v>
      </c>
      <c r="E22" s="165">
        <v>0</v>
      </c>
      <c r="G22" s="115"/>
      <c r="H22" s="115"/>
      <c r="K22" s="115"/>
      <c r="L22" s="115"/>
    </row>
    <row r="23" spans="1:12" x14ac:dyDescent="0.3">
      <c r="A23" s="111" t="s">
        <v>315</v>
      </c>
      <c r="B23" s="164">
        <v>1501742</v>
      </c>
      <c r="C23" s="166">
        <v>578342</v>
      </c>
      <c r="D23" s="165">
        <v>1325213</v>
      </c>
      <c r="E23" s="165">
        <v>793375</v>
      </c>
      <c r="G23" s="115"/>
      <c r="H23" s="115"/>
      <c r="K23" s="115"/>
      <c r="L23" s="115"/>
    </row>
    <row r="24" spans="1:12" x14ac:dyDescent="0.3">
      <c r="A24" s="111" t="s">
        <v>316</v>
      </c>
      <c r="B24" s="164">
        <v>0</v>
      </c>
      <c r="C24" s="166">
        <v>0</v>
      </c>
      <c r="D24" s="165">
        <v>0</v>
      </c>
      <c r="E24" s="165">
        <v>0</v>
      </c>
      <c r="G24" s="115"/>
      <c r="H24" s="115"/>
      <c r="K24" s="115"/>
      <c r="L24" s="115"/>
    </row>
    <row r="25" spans="1:12" x14ac:dyDescent="0.3">
      <c r="A25" s="111" t="s">
        <v>317</v>
      </c>
      <c r="B25" s="164">
        <v>35963809</v>
      </c>
      <c r="C25" s="166">
        <v>17803891</v>
      </c>
      <c r="D25" s="165">
        <v>25307603</v>
      </c>
      <c r="E25" s="165">
        <v>12374144</v>
      </c>
      <c r="G25" s="115"/>
      <c r="H25" s="115"/>
      <c r="K25" s="115"/>
      <c r="L25" s="115"/>
    </row>
    <row r="26" spans="1:12" x14ac:dyDescent="0.3">
      <c r="A26" s="111" t="s">
        <v>318</v>
      </c>
      <c r="B26" s="164">
        <v>559346</v>
      </c>
      <c r="C26" s="166">
        <v>59930</v>
      </c>
      <c r="D26" s="165">
        <v>488969</v>
      </c>
      <c r="E26" s="165">
        <v>36021</v>
      </c>
      <c r="G26" s="115"/>
      <c r="H26" s="115"/>
      <c r="K26" s="115"/>
      <c r="L26" s="115"/>
    </row>
    <row r="27" spans="1:12" s="118" customFormat="1" ht="11.5" x14ac:dyDescent="0.25">
      <c r="A27" s="112" t="s">
        <v>301</v>
      </c>
      <c r="B27" s="167">
        <f>SUM(B22:B26)</f>
        <v>38024897</v>
      </c>
      <c r="C27" s="167">
        <f>SUM(C22:C26)</f>
        <v>18442163</v>
      </c>
      <c r="D27" s="167">
        <f>SUM(D22:D26)</f>
        <v>27121785</v>
      </c>
      <c r="E27" s="167">
        <f>SUM(E22:E26)</f>
        <v>13203540</v>
      </c>
    </row>
    <row r="28" spans="1:12" x14ac:dyDescent="0.3">
      <c r="B28" s="121"/>
      <c r="C28" s="121"/>
      <c r="D28" s="121"/>
      <c r="E28" s="121"/>
      <c r="G28" s="115"/>
      <c r="H28" s="115"/>
      <c r="K28" s="115"/>
      <c r="L28" s="115"/>
    </row>
    <row r="29" spans="1:12" x14ac:dyDescent="0.3">
      <c r="A29" s="122"/>
      <c r="B29" s="123"/>
      <c r="C29" s="123"/>
      <c r="D29" s="123"/>
      <c r="E29" s="123"/>
      <c r="G29" s="115"/>
      <c r="H29" s="115"/>
      <c r="K29" s="115"/>
      <c r="L29" s="115"/>
    </row>
    <row r="30" spans="1:12" x14ac:dyDescent="0.3">
      <c r="B30" s="116"/>
      <c r="C30" s="116"/>
      <c r="D30" s="116"/>
      <c r="E30" s="116"/>
      <c r="G30" s="115"/>
      <c r="H30" s="115"/>
      <c r="K30" s="115"/>
      <c r="L30" s="115"/>
    </row>
    <row r="31" spans="1:12" x14ac:dyDescent="0.3">
      <c r="A31" s="105" t="s">
        <v>304</v>
      </c>
      <c r="D31" s="113"/>
      <c r="E31" s="108" t="s">
        <v>298</v>
      </c>
      <c r="G31" s="115"/>
      <c r="H31" s="115"/>
      <c r="K31" s="115"/>
      <c r="L31" s="115"/>
    </row>
    <row r="32" spans="1:12" x14ac:dyDescent="0.3">
      <c r="A32" s="110" t="s">
        <v>305</v>
      </c>
      <c r="B32" s="337" t="str">
        <f>+B8</f>
        <v>Prethodno razdoblje 01.01. - 30.06.2019</v>
      </c>
      <c r="C32" s="337"/>
      <c r="D32" s="338" t="str">
        <f>+D8</f>
        <v>Tekuće razdoblje 01.01. - 30.06.2020</v>
      </c>
      <c r="E32" s="338"/>
      <c r="G32" s="115"/>
      <c r="H32" s="115"/>
      <c r="K32" s="115"/>
      <c r="L32" s="115"/>
    </row>
    <row r="33" spans="1:12" x14ac:dyDescent="0.3">
      <c r="A33" s="110"/>
      <c r="B33" s="162" t="s">
        <v>300</v>
      </c>
      <c r="C33" s="162" t="s">
        <v>226</v>
      </c>
      <c r="D33" s="163" t="s">
        <v>300</v>
      </c>
      <c r="E33" s="162" t="s">
        <v>226</v>
      </c>
      <c r="G33" s="115"/>
      <c r="H33" s="115"/>
      <c r="K33" s="115"/>
      <c r="L33" s="115"/>
    </row>
    <row r="34" spans="1:12" x14ac:dyDescent="0.3">
      <c r="A34" s="124" t="s">
        <v>319</v>
      </c>
      <c r="B34" s="164">
        <v>181797</v>
      </c>
      <c r="C34" s="166">
        <v>101273</v>
      </c>
      <c r="D34" s="165">
        <v>196165</v>
      </c>
      <c r="E34" s="165">
        <v>196165</v>
      </c>
      <c r="G34" s="115"/>
      <c r="H34" s="115"/>
      <c r="K34" s="115"/>
      <c r="L34" s="115"/>
    </row>
    <row r="35" spans="1:12" x14ac:dyDescent="0.3">
      <c r="A35" s="124" t="s">
        <v>320</v>
      </c>
      <c r="B35" s="164">
        <v>24675</v>
      </c>
      <c r="C35" s="166">
        <v>12703</v>
      </c>
      <c r="D35" s="165">
        <v>23531</v>
      </c>
      <c r="E35" s="165">
        <v>-50464</v>
      </c>
      <c r="G35" s="115"/>
      <c r="H35" s="115"/>
      <c r="K35" s="115"/>
      <c r="L35" s="115"/>
    </row>
    <row r="36" spans="1:12" x14ac:dyDescent="0.3">
      <c r="A36" s="124" t="s">
        <v>321</v>
      </c>
      <c r="B36" s="164">
        <v>2452802</v>
      </c>
      <c r="C36" s="166">
        <v>1158431</v>
      </c>
      <c r="D36" s="165">
        <v>2346177</v>
      </c>
      <c r="E36" s="165">
        <v>1224635</v>
      </c>
      <c r="G36" s="115"/>
      <c r="H36" s="115"/>
      <c r="K36" s="115"/>
      <c r="L36" s="115"/>
    </row>
    <row r="37" spans="1:12" x14ac:dyDescent="0.3">
      <c r="A37" s="124" t="s">
        <v>322</v>
      </c>
      <c r="B37" s="164">
        <v>78812</v>
      </c>
      <c r="C37" s="166">
        <v>38889</v>
      </c>
      <c r="D37" s="165">
        <v>43643</v>
      </c>
      <c r="E37" s="165">
        <v>-1225803</v>
      </c>
      <c r="G37" s="115"/>
      <c r="H37" s="115"/>
      <c r="K37" s="115"/>
      <c r="L37" s="115"/>
    </row>
    <row r="38" spans="1:12" x14ac:dyDescent="0.3">
      <c r="A38" s="124" t="s">
        <v>323</v>
      </c>
      <c r="B38" s="164">
        <v>250046730</v>
      </c>
      <c r="C38" s="166">
        <v>130992956</v>
      </c>
      <c r="D38" s="165">
        <v>216005765</v>
      </c>
      <c r="E38" s="165">
        <v>106053925</v>
      </c>
      <c r="G38" s="115"/>
      <c r="H38" s="115"/>
      <c r="K38" s="115"/>
      <c r="L38" s="115"/>
    </row>
    <row r="39" spans="1:12" s="118" customFormat="1" ht="11.5" x14ac:dyDescent="0.25">
      <c r="A39" s="112"/>
      <c r="B39" s="167">
        <f>SUM(B34:B38)</f>
        <v>252784816</v>
      </c>
      <c r="C39" s="167">
        <f t="shared" ref="C39:E39" si="0">SUM(C34:C38)</f>
        <v>132304252</v>
      </c>
      <c r="D39" s="167">
        <f t="shared" si="0"/>
        <v>218615281</v>
      </c>
      <c r="E39" s="167">
        <f t="shared" si="0"/>
        <v>106198458</v>
      </c>
    </row>
    <row r="40" spans="1:12" x14ac:dyDescent="0.3">
      <c r="B40" s="121"/>
      <c r="C40" s="121"/>
      <c r="D40" s="121"/>
      <c r="E40" s="121"/>
      <c r="G40" s="115"/>
      <c r="H40" s="115"/>
      <c r="K40" s="115"/>
      <c r="L40" s="115"/>
    </row>
    <row r="41" spans="1:12" x14ac:dyDescent="0.3">
      <c r="A41" s="122"/>
      <c r="B41" s="125"/>
      <c r="C41" s="125"/>
      <c r="D41" s="125"/>
      <c r="E41" s="125"/>
      <c r="G41" s="115"/>
      <c r="H41" s="115"/>
      <c r="K41" s="115"/>
      <c r="L41" s="115"/>
    </row>
    <row r="42" spans="1:12" x14ac:dyDescent="0.3">
      <c r="A42" s="122"/>
      <c r="B42" s="123"/>
      <c r="C42" s="123"/>
      <c r="D42" s="123"/>
      <c r="E42" s="123"/>
      <c r="G42" s="115"/>
      <c r="H42" s="115"/>
      <c r="K42" s="115"/>
      <c r="L42" s="115"/>
    </row>
    <row r="43" spans="1:12" x14ac:dyDescent="0.3">
      <c r="A43" s="105" t="s">
        <v>324</v>
      </c>
      <c r="D43" s="113"/>
      <c r="E43" s="108" t="s">
        <v>298</v>
      </c>
      <c r="G43" s="115"/>
      <c r="H43" s="115"/>
      <c r="K43" s="115"/>
      <c r="L43" s="115"/>
    </row>
    <row r="44" spans="1:12" x14ac:dyDescent="0.3">
      <c r="A44" s="110" t="s">
        <v>306</v>
      </c>
      <c r="B44" s="337" t="str">
        <f>+B8</f>
        <v>Prethodno razdoblje 01.01. - 30.06.2019</v>
      </c>
      <c r="C44" s="337"/>
      <c r="D44" s="338" t="str">
        <f>+D8</f>
        <v>Tekuće razdoblje 01.01. - 30.06.2020</v>
      </c>
      <c r="E44" s="338"/>
      <c r="G44" s="115"/>
      <c r="H44" s="115"/>
      <c r="K44" s="115"/>
      <c r="L44" s="115"/>
    </row>
    <row r="45" spans="1:12" x14ac:dyDescent="0.3">
      <c r="A45" s="110"/>
      <c r="B45" s="162" t="s">
        <v>300</v>
      </c>
      <c r="C45" s="162" t="s">
        <v>226</v>
      </c>
      <c r="D45" s="163" t="s">
        <v>300</v>
      </c>
      <c r="E45" s="162" t="s">
        <v>226</v>
      </c>
      <c r="G45" s="115"/>
      <c r="H45" s="115"/>
      <c r="K45" s="115"/>
      <c r="L45" s="115"/>
    </row>
    <row r="46" spans="1:12" x14ac:dyDescent="0.3">
      <c r="A46" s="126" t="s">
        <v>325</v>
      </c>
      <c r="B46" s="164">
        <v>752918</v>
      </c>
      <c r="C46" s="166">
        <v>353857</v>
      </c>
      <c r="D46" s="165">
        <v>828227</v>
      </c>
      <c r="E46" s="165">
        <v>459262</v>
      </c>
      <c r="G46" s="115"/>
      <c r="H46" s="115"/>
      <c r="K46" s="115"/>
      <c r="L46" s="115"/>
    </row>
    <row r="47" spans="1:12" x14ac:dyDescent="0.3">
      <c r="A47" s="126" t="s">
        <v>323</v>
      </c>
      <c r="B47" s="164">
        <v>150698300</v>
      </c>
      <c r="C47" s="166">
        <v>79344246</v>
      </c>
      <c r="D47" s="165">
        <v>130084892</v>
      </c>
      <c r="E47" s="165">
        <v>62871353</v>
      </c>
      <c r="G47" s="115"/>
      <c r="H47" s="115"/>
      <c r="K47" s="115"/>
      <c r="L47" s="115"/>
    </row>
    <row r="48" spans="1:12" s="118" customFormat="1" ht="11.5" x14ac:dyDescent="0.25">
      <c r="A48" s="112" t="s">
        <v>301</v>
      </c>
      <c r="B48" s="167">
        <f>SUM(B46:B47)</f>
        <v>151451218</v>
      </c>
      <c r="C48" s="167">
        <f t="shared" ref="C48:E48" si="1">SUM(C46:C47)</f>
        <v>79698103</v>
      </c>
      <c r="D48" s="167">
        <f t="shared" si="1"/>
        <v>130913119</v>
      </c>
      <c r="E48" s="167">
        <f t="shared" si="1"/>
        <v>63330615</v>
      </c>
    </row>
    <row r="49" spans="1:12" x14ac:dyDescent="0.3">
      <c r="B49" s="121"/>
      <c r="C49" s="121"/>
      <c r="D49" s="121"/>
      <c r="E49" s="121"/>
      <c r="G49" s="115"/>
      <c r="H49" s="115"/>
      <c r="K49" s="115"/>
      <c r="L49" s="115"/>
    </row>
    <row r="50" spans="1:12" x14ac:dyDescent="0.3">
      <c r="A50" s="122"/>
      <c r="B50" s="125"/>
      <c r="C50" s="125"/>
      <c r="D50" s="125"/>
      <c r="E50" s="125"/>
      <c r="G50" s="115"/>
      <c r="H50" s="115"/>
      <c r="K50" s="115"/>
      <c r="L50" s="115"/>
    </row>
    <row r="51" spans="1:12" x14ac:dyDescent="0.3">
      <c r="A51" s="107" t="s">
        <v>326</v>
      </c>
      <c r="B51" s="116"/>
      <c r="C51" s="116"/>
      <c r="D51" s="116"/>
      <c r="E51" s="116"/>
      <c r="G51" s="115"/>
      <c r="H51" s="115"/>
      <c r="K51" s="115"/>
      <c r="L51" s="115"/>
    </row>
    <row r="52" spans="1:12" x14ac:dyDescent="0.3">
      <c r="A52" s="105" t="s">
        <v>327</v>
      </c>
      <c r="D52" s="113"/>
      <c r="E52" s="108" t="s">
        <v>298</v>
      </c>
      <c r="G52" s="115"/>
      <c r="H52" s="115"/>
      <c r="K52" s="115"/>
      <c r="L52" s="115"/>
    </row>
    <row r="53" spans="1:12" x14ac:dyDescent="0.3">
      <c r="A53" s="110" t="s">
        <v>328</v>
      </c>
      <c r="B53" s="337" t="str">
        <f>+B8</f>
        <v>Prethodno razdoblje 01.01. - 30.06.2019</v>
      </c>
      <c r="C53" s="337"/>
      <c r="D53" s="338" t="str">
        <f>+D8</f>
        <v>Tekuće razdoblje 01.01. - 30.06.2020</v>
      </c>
      <c r="E53" s="338"/>
      <c r="G53" s="115"/>
      <c r="H53" s="115"/>
      <c r="K53" s="115"/>
      <c r="L53" s="115"/>
    </row>
    <row r="54" spans="1:12" x14ac:dyDescent="0.3">
      <c r="A54" s="110"/>
      <c r="B54" s="162" t="s">
        <v>300</v>
      </c>
      <c r="C54" s="162" t="s">
        <v>226</v>
      </c>
      <c r="D54" s="163" t="s">
        <v>300</v>
      </c>
      <c r="E54" s="162" t="s">
        <v>226</v>
      </c>
      <c r="G54" s="115"/>
      <c r="H54" s="115"/>
      <c r="K54" s="115"/>
      <c r="L54" s="115"/>
    </row>
    <row r="55" spans="1:12" x14ac:dyDescent="0.3">
      <c r="A55" s="127" t="s">
        <v>314</v>
      </c>
      <c r="B55" s="164">
        <v>4079683</v>
      </c>
      <c r="C55" s="166">
        <v>4079683</v>
      </c>
      <c r="D55" s="165">
        <v>35035565</v>
      </c>
      <c r="E55" s="165">
        <v>11165173</v>
      </c>
      <c r="G55" s="115"/>
      <c r="H55" s="115"/>
      <c r="K55" s="115"/>
      <c r="L55" s="115"/>
    </row>
    <row r="56" spans="1:12" x14ac:dyDescent="0.3">
      <c r="A56" s="127" t="s">
        <v>315</v>
      </c>
      <c r="B56" s="164">
        <v>0</v>
      </c>
      <c r="C56" s="166">
        <v>0</v>
      </c>
      <c r="D56" s="165">
        <v>0</v>
      </c>
      <c r="E56" s="165">
        <v>0</v>
      </c>
      <c r="G56" s="115"/>
      <c r="H56" s="115"/>
      <c r="K56" s="115"/>
      <c r="L56" s="115"/>
    </row>
    <row r="57" spans="1:12" x14ac:dyDescent="0.3">
      <c r="A57" s="127" t="s">
        <v>317</v>
      </c>
      <c r="B57" s="164">
        <v>0</v>
      </c>
      <c r="C57" s="166">
        <v>0</v>
      </c>
      <c r="D57" s="165">
        <v>0</v>
      </c>
      <c r="E57" s="165">
        <v>0</v>
      </c>
      <c r="G57" s="115"/>
      <c r="H57" s="115"/>
      <c r="K57" s="115"/>
      <c r="L57" s="115"/>
    </row>
    <row r="58" spans="1:12" ht="13.5" customHeight="1" x14ac:dyDescent="0.3">
      <c r="A58" s="127" t="s">
        <v>329</v>
      </c>
      <c r="B58" s="164">
        <v>0</v>
      </c>
      <c r="C58" s="166">
        <v>0</v>
      </c>
      <c r="D58" s="165">
        <v>0</v>
      </c>
      <c r="E58" s="165">
        <v>0</v>
      </c>
      <c r="G58" s="115"/>
      <c r="H58" s="115"/>
      <c r="K58" s="115"/>
      <c r="L58" s="115"/>
    </row>
    <row r="59" spans="1:12" x14ac:dyDescent="0.3">
      <c r="A59" s="127" t="s">
        <v>330</v>
      </c>
      <c r="B59" s="164">
        <v>0</v>
      </c>
      <c r="C59" s="166">
        <v>0</v>
      </c>
      <c r="D59" s="165">
        <v>0</v>
      </c>
      <c r="E59" s="165">
        <v>0</v>
      </c>
      <c r="G59" s="115"/>
      <c r="H59" s="115"/>
      <c r="K59" s="115"/>
      <c r="L59" s="115"/>
    </row>
    <row r="60" spans="1:12" s="118" customFormat="1" ht="11.5" x14ac:dyDescent="0.25">
      <c r="A60" s="128" t="s">
        <v>301</v>
      </c>
      <c r="B60" s="167">
        <f>SUM(B55:B59)</f>
        <v>4079683</v>
      </c>
      <c r="C60" s="167">
        <f t="shared" ref="C60:E60" si="2">SUM(C55:C59)</f>
        <v>4079683</v>
      </c>
      <c r="D60" s="167">
        <f t="shared" si="2"/>
        <v>35035565</v>
      </c>
      <c r="E60" s="167">
        <f t="shared" si="2"/>
        <v>11165173</v>
      </c>
    </row>
    <row r="61" spans="1:12" x14ac:dyDescent="0.3">
      <c r="A61" s="129"/>
      <c r="B61" s="116"/>
      <c r="C61" s="116"/>
      <c r="D61" s="116"/>
      <c r="E61" s="116"/>
      <c r="G61" s="115"/>
      <c r="H61" s="115"/>
      <c r="K61" s="115"/>
      <c r="L61" s="115"/>
    </row>
    <row r="62" spans="1:12" x14ac:dyDescent="0.3">
      <c r="A62" s="110" t="s">
        <v>331</v>
      </c>
      <c r="B62" s="337" t="str">
        <f>+B8</f>
        <v>Prethodno razdoblje 01.01. - 30.06.2019</v>
      </c>
      <c r="C62" s="337"/>
      <c r="D62" s="338" t="str">
        <f>+D8</f>
        <v>Tekuće razdoblje 01.01. - 30.06.2020</v>
      </c>
      <c r="E62" s="338"/>
      <c r="G62" s="115"/>
      <c r="H62" s="115"/>
      <c r="K62" s="115"/>
      <c r="L62" s="115"/>
    </row>
    <row r="63" spans="1:12" x14ac:dyDescent="0.3">
      <c r="A63" s="110"/>
      <c r="B63" s="162" t="s">
        <v>300</v>
      </c>
      <c r="C63" s="162" t="s">
        <v>226</v>
      </c>
      <c r="D63" s="163" t="s">
        <v>300</v>
      </c>
      <c r="E63" s="162" t="s">
        <v>226</v>
      </c>
      <c r="G63" s="115"/>
      <c r="H63" s="115"/>
      <c r="K63" s="115"/>
      <c r="L63" s="115"/>
    </row>
    <row r="64" spans="1:12" x14ac:dyDescent="0.3">
      <c r="A64" s="127" t="s">
        <v>332</v>
      </c>
      <c r="B64" s="164">
        <v>4885487</v>
      </c>
      <c r="C64" s="166">
        <v>1650649</v>
      </c>
      <c r="D64" s="165">
        <v>-4975117</v>
      </c>
      <c r="E64" s="165">
        <v>6319741</v>
      </c>
      <c r="G64" s="115"/>
      <c r="H64" s="115"/>
      <c r="K64" s="115"/>
      <c r="L64" s="115"/>
    </row>
    <row r="65" spans="1:12" x14ac:dyDescent="0.3">
      <c r="A65" s="127" t="s">
        <v>314</v>
      </c>
      <c r="B65" s="164">
        <v>17478188</v>
      </c>
      <c r="C65" s="166">
        <v>5317251</v>
      </c>
      <c r="D65" s="165">
        <v>-12411896</v>
      </c>
      <c r="E65" s="165">
        <v>-4824778</v>
      </c>
      <c r="G65" s="115"/>
      <c r="H65" s="115"/>
      <c r="K65" s="115"/>
      <c r="L65" s="115"/>
    </row>
    <row r="66" spans="1:12" x14ac:dyDescent="0.3">
      <c r="A66" s="127" t="s">
        <v>333</v>
      </c>
      <c r="B66" s="164">
        <v>21358468</v>
      </c>
      <c r="C66" s="166">
        <v>12552801</v>
      </c>
      <c r="D66" s="165">
        <v>25202510</v>
      </c>
      <c r="E66" s="165">
        <v>11737227</v>
      </c>
      <c r="G66" s="115"/>
      <c r="H66" s="115"/>
      <c r="K66" s="115"/>
      <c r="L66" s="115"/>
    </row>
    <row r="67" spans="1:12" s="118" customFormat="1" ht="11.5" x14ac:dyDescent="0.25">
      <c r="A67" s="128" t="s">
        <v>301</v>
      </c>
      <c r="B67" s="167">
        <f>SUM(B64:B66)</f>
        <v>43722143</v>
      </c>
      <c r="C67" s="167">
        <f t="shared" ref="C67:E67" si="3">SUM(C64:C66)</f>
        <v>19520701</v>
      </c>
      <c r="D67" s="167">
        <f t="shared" si="3"/>
        <v>7815497</v>
      </c>
      <c r="E67" s="167">
        <f t="shared" si="3"/>
        <v>13232190</v>
      </c>
    </row>
    <row r="68" spans="1:12" x14ac:dyDescent="0.3">
      <c r="A68" s="129"/>
      <c r="B68" s="116"/>
      <c r="C68" s="116"/>
      <c r="D68" s="116"/>
      <c r="E68" s="116"/>
      <c r="G68" s="115"/>
      <c r="H68" s="115"/>
      <c r="K68" s="115"/>
      <c r="L68" s="115"/>
    </row>
    <row r="69" spans="1:12" x14ac:dyDescent="0.3">
      <c r="A69" s="110" t="s">
        <v>334</v>
      </c>
      <c r="B69" s="337" t="str">
        <f>+B8</f>
        <v>Prethodno razdoblje 01.01. - 30.06.2019</v>
      </c>
      <c r="C69" s="337"/>
      <c r="D69" s="338" t="str">
        <f>+D8</f>
        <v>Tekuće razdoblje 01.01. - 30.06.2020</v>
      </c>
      <c r="E69" s="338"/>
      <c r="G69" s="115"/>
      <c r="H69" s="115"/>
      <c r="K69" s="115"/>
      <c r="L69" s="115"/>
    </row>
    <row r="70" spans="1:12" x14ac:dyDescent="0.3">
      <c r="A70" s="110"/>
      <c r="B70" s="162" t="s">
        <v>300</v>
      </c>
      <c r="C70" s="162" t="s">
        <v>226</v>
      </c>
      <c r="D70" s="163" t="s">
        <v>300</v>
      </c>
      <c r="E70" s="162" t="s">
        <v>226</v>
      </c>
      <c r="G70" s="115"/>
      <c r="H70" s="115"/>
      <c r="K70" s="115"/>
      <c r="L70" s="115"/>
    </row>
    <row r="71" spans="1:12" x14ac:dyDescent="0.3">
      <c r="A71" s="111" t="s">
        <v>332</v>
      </c>
      <c r="B71" s="164">
        <v>0</v>
      </c>
      <c r="C71" s="166">
        <v>0</v>
      </c>
      <c r="D71" s="165">
        <v>0</v>
      </c>
      <c r="E71" s="165">
        <v>0</v>
      </c>
      <c r="G71" s="115"/>
      <c r="H71" s="115"/>
      <c r="K71" s="115"/>
      <c r="L71" s="115"/>
    </row>
    <row r="72" spans="1:12" x14ac:dyDescent="0.3">
      <c r="A72" s="111" t="s">
        <v>314</v>
      </c>
      <c r="B72" s="164">
        <v>0</v>
      </c>
      <c r="C72" s="166">
        <v>0</v>
      </c>
      <c r="D72" s="165">
        <v>0</v>
      </c>
      <c r="E72" s="165">
        <v>0</v>
      </c>
      <c r="G72" s="115"/>
      <c r="H72" s="115"/>
      <c r="K72" s="115"/>
      <c r="L72" s="115"/>
    </row>
    <row r="73" spans="1:12" x14ac:dyDescent="0.3">
      <c r="A73" s="111" t="s">
        <v>315</v>
      </c>
      <c r="B73" s="164">
        <v>2027</v>
      </c>
      <c r="C73" s="166">
        <v>-2027</v>
      </c>
      <c r="D73" s="165">
        <v>200027</v>
      </c>
      <c r="E73" s="165">
        <v>97634</v>
      </c>
      <c r="G73" s="115"/>
      <c r="H73" s="115"/>
      <c r="K73" s="115"/>
      <c r="L73" s="115"/>
    </row>
    <row r="74" spans="1:12" s="118" customFormat="1" ht="11.5" x14ac:dyDescent="0.25">
      <c r="A74" s="128" t="s">
        <v>301</v>
      </c>
      <c r="B74" s="167">
        <f>SUM(B71:B73)</f>
        <v>2027</v>
      </c>
      <c r="C74" s="167">
        <f t="shared" ref="C74:E74" si="4">SUM(C71:C73)</f>
        <v>-2027</v>
      </c>
      <c r="D74" s="167">
        <f t="shared" si="4"/>
        <v>200027</v>
      </c>
      <c r="E74" s="167">
        <f t="shared" si="4"/>
        <v>97634</v>
      </c>
    </row>
    <row r="75" spans="1:12" x14ac:dyDescent="0.3">
      <c r="B75" s="121"/>
      <c r="C75" s="121"/>
      <c r="D75" s="121"/>
      <c r="E75" s="121"/>
      <c r="G75" s="115"/>
      <c r="H75" s="115"/>
      <c r="K75" s="115"/>
      <c r="L75" s="115"/>
    </row>
    <row r="76" spans="1:12" x14ac:dyDescent="0.3">
      <c r="A76" s="122"/>
      <c r="B76" s="123"/>
      <c r="C76" s="123"/>
      <c r="D76" s="123"/>
      <c r="E76" s="123"/>
      <c r="G76" s="115"/>
      <c r="H76" s="115"/>
      <c r="K76" s="115"/>
      <c r="L76" s="115"/>
    </row>
    <row r="77" spans="1:12" x14ac:dyDescent="0.3">
      <c r="A77" s="109"/>
      <c r="B77" s="116"/>
      <c r="C77" s="116"/>
      <c r="D77" s="116"/>
      <c r="E77" s="116"/>
      <c r="G77" s="115"/>
      <c r="H77" s="115"/>
      <c r="K77" s="115"/>
      <c r="L77" s="115"/>
    </row>
    <row r="78" spans="1:12" x14ac:dyDescent="0.3">
      <c r="A78" s="105" t="s">
        <v>307</v>
      </c>
      <c r="D78" s="113"/>
      <c r="E78" s="108" t="s">
        <v>298</v>
      </c>
      <c r="G78" s="115"/>
      <c r="H78" s="115"/>
      <c r="K78" s="115"/>
      <c r="L78" s="115"/>
    </row>
    <row r="79" spans="1:12" x14ac:dyDescent="0.3">
      <c r="A79" s="110" t="s">
        <v>308</v>
      </c>
      <c r="B79" s="337" t="str">
        <f>+B8</f>
        <v>Prethodno razdoblje 01.01. - 30.06.2019</v>
      </c>
      <c r="C79" s="337"/>
      <c r="D79" s="338" t="str">
        <f>+D8</f>
        <v>Tekuće razdoblje 01.01. - 30.06.2020</v>
      </c>
      <c r="E79" s="338"/>
      <c r="G79" s="115"/>
      <c r="H79" s="115"/>
      <c r="K79" s="115"/>
      <c r="L79" s="115"/>
    </row>
    <row r="80" spans="1:12" x14ac:dyDescent="0.3">
      <c r="A80" s="110"/>
      <c r="B80" s="162" t="s">
        <v>300</v>
      </c>
      <c r="C80" s="162" t="s">
        <v>226</v>
      </c>
      <c r="D80" s="163" t="s">
        <v>300</v>
      </c>
      <c r="E80" s="162" t="s">
        <v>226</v>
      </c>
      <c r="G80" s="115"/>
      <c r="H80" s="115"/>
      <c r="K80" s="115"/>
      <c r="L80" s="115"/>
    </row>
    <row r="81" spans="1:12" s="131" customFormat="1" x14ac:dyDescent="0.3">
      <c r="A81" s="130" t="s">
        <v>88</v>
      </c>
      <c r="B81" s="168">
        <v>21760599</v>
      </c>
      <c r="C81" s="169">
        <v>2675338</v>
      </c>
      <c r="D81" s="170">
        <v>29015742</v>
      </c>
      <c r="E81" s="170">
        <v>16622058</v>
      </c>
    </row>
    <row r="82" spans="1:12" s="131" customFormat="1" x14ac:dyDescent="0.3">
      <c r="A82" s="130" t="s">
        <v>335</v>
      </c>
      <c r="B82" s="168">
        <v>202315982</v>
      </c>
      <c r="C82" s="169">
        <v>100458653</v>
      </c>
      <c r="D82" s="170">
        <v>189177146</v>
      </c>
      <c r="E82" s="170">
        <v>94537413</v>
      </c>
    </row>
    <row r="83" spans="1:12" x14ac:dyDescent="0.3">
      <c r="A83" s="111" t="s">
        <v>336</v>
      </c>
      <c r="B83" s="164">
        <v>103202120</v>
      </c>
      <c r="C83" s="166">
        <v>58328887</v>
      </c>
      <c r="D83" s="165">
        <v>112580965</v>
      </c>
      <c r="E83" s="165">
        <v>56362968</v>
      </c>
      <c r="G83" s="115"/>
      <c r="H83" s="115"/>
      <c r="K83" s="115"/>
      <c r="L83" s="115"/>
    </row>
    <row r="84" spans="1:12" x14ac:dyDescent="0.3">
      <c r="A84" s="111" t="s">
        <v>337</v>
      </c>
      <c r="B84" s="164">
        <v>99113862</v>
      </c>
      <c r="C84" s="166">
        <v>42129766</v>
      </c>
      <c r="D84" s="165">
        <v>76596181</v>
      </c>
      <c r="E84" s="165">
        <v>38174445</v>
      </c>
      <c r="G84" s="115"/>
      <c r="H84" s="115"/>
      <c r="K84" s="115"/>
      <c r="L84" s="115"/>
    </row>
    <row r="85" spans="1:12" s="131" customFormat="1" x14ac:dyDescent="0.3">
      <c r="A85" s="130" t="s">
        <v>338</v>
      </c>
      <c r="B85" s="168">
        <v>25001625</v>
      </c>
      <c r="C85" s="169">
        <v>12844587</v>
      </c>
      <c r="D85" s="170">
        <v>40574132</v>
      </c>
      <c r="E85" s="170">
        <v>19808486</v>
      </c>
    </row>
    <row r="86" spans="1:12" x14ac:dyDescent="0.3">
      <c r="A86" s="111" t="s">
        <v>339</v>
      </c>
      <c r="B86" s="164">
        <v>9066899</v>
      </c>
      <c r="C86" s="166">
        <v>4973366</v>
      </c>
      <c r="D86" s="165">
        <v>21767124</v>
      </c>
      <c r="E86" s="165">
        <v>10467921</v>
      </c>
      <c r="G86" s="115"/>
      <c r="H86" s="115"/>
      <c r="K86" s="115"/>
      <c r="L86" s="115"/>
    </row>
    <row r="87" spans="1:12" x14ac:dyDescent="0.3">
      <c r="A87" s="111" t="s">
        <v>340</v>
      </c>
      <c r="B87" s="164">
        <v>0</v>
      </c>
      <c r="C87" s="166">
        <v>0</v>
      </c>
      <c r="D87" s="165">
        <v>0</v>
      </c>
      <c r="E87" s="165">
        <v>0</v>
      </c>
      <c r="G87" s="115"/>
      <c r="H87" s="115"/>
      <c r="K87" s="115"/>
      <c r="L87" s="115"/>
    </row>
    <row r="88" spans="1:12" x14ac:dyDescent="0.3">
      <c r="A88" s="111" t="s">
        <v>341</v>
      </c>
      <c r="B88" s="164">
        <v>15934725</v>
      </c>
      <c r="C88" s="166">
        <v>7871220</v>
      </c>
      <c r="D88" s="165">
        <v>18807008</v>
      </c>
      <c r="E88" s="165">
        <v>9340565</v>
      </c>
      <c r="G88" s="115"/>
      <c r="H88" s="115"/>
      <c r="K88" s="115"/>
      <c r="L88" s="115"/>
    </row>
    <row r="89" spans="1:12" s="118" customFormat="1" ht="11.5" x14ac:dyDescent="0.25">
      <c r="A89" s="112" t="s">
        <v>309</v>
      </c>
      <c r="B89" s="167">
        <f>+B85+B82+B81</f>
        <v>249078206</v>
      </c>
      <c r="C89" s="167">
        <f t="shared" ref="C89:E89" si="5">+C85+C82+C81</f>
        <v>115978578</v>
      </c>
      <c r="D89" s="167">
        <f t="shared" si="5"/>
        <v>258767020</v>
      </c>
      <c r="E89" s="167">
        <f t="shared" si="5"/>
        <v>130967957</v>
      </c>
    </row>
    <row r="90" spans="1:12" x14ac:dyDescent="0.3">
      <c r="B90" s="121"/>
      <c r="C90" s="121"/>
      <c r="D90" s="121"/>
      <c r="E90" s="121"/>
      <c r="G90" s="115"/>
      <c r="H90" s="115"/>
      <c r="K90" s="115"/>
      <c r="L90" s="115"/>
    </row>
    <row r="91" spans="1:12" x14ac:dyDescent="0.3">
      <c r="A91" s="122"/>
      <c r="B91" s="125"/>
      <c r="C91" s="125"/>
      <c r="D91" s="125"/>
      <c r="E91" s="125"/>
      <c r="G91" s="115"/>
      <c r="H91" s="115"/>
      <c r="K91" s="115"/>
      <c r="L91" s="115"/>
    </row>
    <row r="92" spans="1:12" x14ac:dyDescent="0.3">
      <c r="B92" s="116"/>
      <c r="C92" s="116"/>
      <c r="D92" s="116"/>
      <c r="E92" s="116"/>
      <c r="G92" s="115"/>
      <c r="H92" s="115"/>
      <c r="K92" s="115"/>
      <c r="L92" s="115"/>
    </row>
    <row r="93" spans="1:12" x14ac:dyDescent="0.3">
      <c r="A93" s="105" t="s">
        <v>310</v>
      </c>
      <c r="D93" s="132"/>
      <c r="E93" s="108" t="s">
        <v>298</v>
      </c>
      <c r="G93" s="115"/>
      <c r="H93" s="115"/>
      <c r="K93" s="115"/>
      <c r="L93" s="115"/>
    </row>
    <row r="94" spans="1:12" x14ac:dyDescent="0.3">
      <c r="A94" s="110" t="s">
        <v>342</v>
      </c>
      <c r="B94" s="337" t="str">
        <f>+B8</f>
        <v>Prethodno razdoblje 01.01. - 30.06.2019</v>
      </c>
      <c r="C94" s="337"/>
      <c r="D94" s="338" t="str">
        <f>+D8</f>
        <v>Tekuće razdoblje 01.01. - 30.06.2020</v>
      </c>
      <c r="E94" s="338"/>
      <c r="G94" s="115"/>
      <c r="H94" s="115"/>
      <c r="K94" s="115"/>
      <c r="L94" s="115"/>
    </row>
    <row r="95" spans="1:12" x14ac:dyDescent="0.3">
      <c r="A95" s="110"/>
      <c r="B95" s="162" t="s">
        <v>300</v>
      </c>
      <c r="C95" s="162" t="s">
        <v>226</v>
      </c>
      <c r="D95" s="163" t="s">
        <v>300</v>
      </c>
      <c r="E95" s="162" t="s">
        <v>226</v>
      </c>
      <c r="G95" s="115"/>
      <c r="H95" s="115"/>
      <c r="K95" s="115"/>
      <c r="L95" s="115"/>
    </row>
    <row r="96" spans="1:12" s="131" customFormat="1" x14ac:dyDescent="0.3">
      <c r="A96" s="133" t="s">
        <v>343</v>
      </c>
      <c r="B96" s="171">
        <v>-6399161</v>
      </c>
      <c r="C96" s="172">
        <v>-6399161</v>
      </c>
      <c r="D96" s="173">
        <v>2512470</v>
      </c>
      <c r="E96" s="173">
        <v>2541860</v>
      </c>
    </row>
    <row r="97" spans="1:12" x14ac:dyDescent="0.3">
      <c r="A97" s="126" t="s">
        <v>344</v>
      </c>
      <c r="B97" s="174">
        <v>0</v>
      </c>
      <c r="C97" s="175">
        <v>0</v>
      </c>
      <c r="D97" s="176">
        <v>0</v>
      </c>
      <c r="E97" s="176">
        <v>0</v>
      </c>
      <c r="G97" s="115"/>
      <c r="H97" s="115"/>
      <c r="K97" s="115"/>
      <c r="L97" s="115"/>
    </row>
    <row r="98" spans="1:12" x14ac:dyDescent="0.3">
      <c r="A98" s="126" t="s">
        <v>345</v>
      </c>
      <c r="B98" s="174">
        <v>-6399161</v>
      </c>
      <c r="C98" s="175">
        <v>-6399161</v>
      </c>
      <c r="D98" s="176">
        <v>2512470</v>
      </c>
      <c r="E98" s="176">
        <v>2541860</v>
      </c>
      <c r="G98" s="115"/>
      <c r="H98" s="115"/>
      <c r="K98" s="115"/>
      <c r="L98" s="115"/>
    </row>
    <row r="99" spans="1:12" s="131" customFormat="1" x14ac:dyDescent="0.3">
      <c r="A99" s="133" t="s">
        <v>346</v>
      </c>
      <c r="B99" s="171">
        <v>-11101814</v>
      </c>
      <c r="C99" s="172">
        <v>-11101814</v>
      </c>
      <c r="D99" s="173">
        <v>-59629807</v>
      </c>
      <c r="E99" s="173">
        <v>-60514125</v>
      </c>
    </row>
    <row r="100" spans="1:12" x14ac:dyDescent="0.3">
      <c r="A100" s="126" t="s">
        <v>347</v>
      </c>
      <c r="B100" s="174">
        <v>4235738</v>
      </c>
      <c r="C100" s="175">
        <v>409270</v>
      </c>
      <c r="D100" s="176">
        <v>13850186</v>
      </c>
      <c r="E100" s="176">
        <v>13511033</v>
      </c>
      <c r="G100" s="115"/>
      <c r="H100" s="115"/>
      <c r="K100" s="115"/>
      <c r="L100" s="115"/>
    </row>
    <row r="101" spans="1:12" x14ac:dyDescent="0.3">
      <c r="A101" s="126" t="s">
        <v>348</v>
      </c>
      <c r="B101" s="174">
        <v>-15337552</v>
      </c>
      <c r="C101" s="175">
        <v>-11511083</v>
      </c>
      <c r="D101" s="176">
        <v>-73479993</v>
      </c>
      <c r="E101" s="176">
        <v>-74025158</v>
      </c>
      <c r="G101" s="115"/>
      <c r="H101" s="115"/>
      <c r="K101" s="115"/>
      <c r="L101" s="115"/>
    </row>
    <row r="102" spans="1:12" s="131" customFormat="1" ht="46.5" x14ac:dyDescent="0.3">
      <c r="A102" s="134" t="s">
        <v>349</v>
      </c>
      <c r="B102" s="168">
        <v>17848692</v>
      </c>
      <c r="C102" s="169">
        <v>11365357</v>
      </c>
      <c r="D102" s="170">
        <v>65769973</v>
      </c>
      <c r="E102" s="170">
        <v>37061273</v>
      </c>
    </row>
    <row r="103" spans="1:12" x14ac:dyDescent="0.3">
      <c r="A103" s="126" t="s">
        <v>350</v>
      </c>
      <c r="B103" s="174">
        <v>7317793</v>
      </c>
      <c r="C103" s="175">
        <v>2082535</v>
      </c>
      <c r="D103" s="176">
        <v>890424</v>
      </c>
      <c r="E103" s="176">
        <v>2018346</v>
      </c>
      <c r="G103" s="115"/>
      <c r="H103" s="115"/>
      <c r="K103" s="115"/>
      <c r="L103" s="115"/>
    </row>
    <row r="104" spans="1:12" x14ac:dyDescent="0.3">
      <c r="A104" s="126" t="s">
        <v>351</v>
      </c>
      <c r="B104" s="174">
        <v>10530898</v>
      </c>
      <c r="C104" s="175">
        <v>9282822</v>
      </c>
      <c r="D104" s="176">
        <v>64879549</v>
      </c>
      <c r="E104" s="176">
        <v>35042927</v>
      </c>
      <c r="G104" s="115"/>
      <c r="H104" s="115"/>
      <c r="K104" s="115"/>
      <c r="L104" s="115"/>
    </row>
    <row r="105" spans="1:12" ht="46.5" x14ac:dyDescent="0.3">
      <c r="A105" s="135" t="s">
        <v>352</v>
      </c>
      <c r="B105" s="174">
        <v>0</v>
      </c>
      <c r="C105" s="175">
        <v>0</v>
      </c>
      <c r="D105" s="176">
        <v>0</v>
      </c>
      <c r="E105" s="176">
        <v>0</v>
      </c>
      <c r="G105" s="115"/>
      <c r="H105" s="115"/>
      <c r="K105" s="115"/>
      <c r="L105" s="115"/>
    </row>
    <row r="106" spans="1:12" s="131" customFormat="1" ht="35" x14ac:dyDescent="0.3">
      <c r="A106" s="134" t="s">
        <v>353</v>
      </c>
      <c r="B106" s="171">
        <v>0</v>
      </c>
      <c r="C106" s="172">
        <v>0</v>
      </c>
      <c r="D106" s="173">
        <v>0</v>
      </c>
      <c r="E106" s="173">
        <v>0</v>
      </c>
    </row>
    <row r="107" spans="1:12" x14ac:dyDescent="0.3">
      <c r="A107" s="126" t="s">
        <v>339</v>
      </c>
      <c r="B107" s="174">
        <v>0</v>
      </c>
      <c r="C107" s="175">
        <v>0</v>
      </c>
      <c r="D107" s="176">
        <v>0</v>
      </c>
      <c r="E107" s="176">
        <v>0</v>
      </c>
      <c r="G107" s="115"/>
      <c r="H107" s="115"/>
      <c r="K107" s="115"/>
      <c r="L107" s="115"/>
    </row>
    <row r="108" spans="1:12" x14ac:dyDescent="0.3">
      <c r="A108" s="126" t="s">
        <v>340</v>
      </c>
      <c r="B108" s="174">
        <v>0</v>
      </c>
      <c r="C108" s="175">
        <v>0</v>
      </c>
      <c r="D108" s="176">
        <v>0</v>
      </c>
      <c r="E108" s="176">
        <v>0</v>
      </c>
      <c r="G108" s="115"/>
      <c r="H108" s="115"/>
      <c r="K108" s="115"/>
      <c r="L108" s="115"/>
    </row>
    <row r="109" spans="1:12" x14ac:dyDescent="0.3">
      <c r="A109" s="126" t="s">
        <v>354</v>
      </c>
      <c r="B109" s="174">
        <v>0</v>
      </c>
      <c r="C109" s="175">
        <v>0</v>
      </c>
      <c r="D109" s="176">
        <v>0</v>
      </c>
      <c r="E109" s="176">
        <v>0</v>
      </c>
      <c r="G109" s="115"/>
      <c r="H109" s="115"/>
      <c r="K109" s="115"/>
      <c r="L109" s="115"/>
    </row>
    <row r="110" spans="1:12" x14ac:dyDescent="0.3">
      <c r="A110" s="126" t="s">
        <v>341</v>
      </c>
      <c r="B110" s="174">
        <v>0</v>
      </c>
      <c r="C110" s="175">
        <v>0</v>
      </c>
      <c r="D110" s="176">
        <v>0</v>
      </c>
      <c r="E110" s="176">
        <v>0</v>
      </c>
      <c r="G110" s="115"/>
      <c r="H110" s="115"/>
      <c r="K110" s="115"/>
      <c r="L110" s="115"/>
    </row>
    <row r="111" spans="1:12" x14ac:dyDescent="0.3">
      <c r="A111" s="126" t="s">
        <v>355</v>
      </c>
      <c r="B111" s="174">
        <v>0</v>
      </c>
      <c r="C111" s="175">
        <v>0</v>
      </c>
      <c r="D111" s="176">
        <v>0</v>
      </c>
      <c r="E111" s="176">
        <v>0</v>
      </c>
      <c r="G111" s="115"/>
      <c r="H111" s="115"/>
      <c r="K111" s="115"/>
      <c r="L111" s="115"/>
    </row>
    <row r="112" spans="1:12" s="118" customFormat="1" ht="11.5" x14ac:dyDescent="0.25">
      <c r="A112" s="112" t="s">
        <v>309</v>
      </c>
      <c r="B112" s="177">
        <f>+B106+B102+B99-B96</f>
        <v>13146039</v>
      </c>
      <c r="C112" s="177">
        <f t="shared" ref="C112:E112" si="6">+C106+C102+C99-C96</f>
        <v>6662704</v>
      </c>
      <c r="D112" s="177">
        <f t="shared" si="6"/>
        <v>3627696</v>
      </c>
      <c r="E112" s="177">
        <f t="shared" si="6"/>
        <v>-25994712</v>
      </c>
    </row>
    <row r="113" spans="1:17" x14ac:dyDescent="0.3">
      <c r="D113" s="113"/>
      <c r="E113" s="113"/>
      <c r="G113" s="115"/>
      <c r="H113" s="115"/>
      <c r="K113" s="115"/>
      <c r="L113" s="115"/>
    </row>
    <row r="114" spans="1:17" x14ac:dyDescent="0.3">
      <c r="A114" s="122"/>
      <c r="B114" s="125"/>
      <c r="C114" s="125"/>
      <c r="D114" s="125"/>
      <c r="E114" s="125"/>
      <c r="G114" s="115"/>
      <c r="H114" s="115"/>
      <c r="K114" s="115"/>
      <c r="L114" s="115"/>
    </row>
    <row r="115" spans="1:17" x14ac:dyDescent="0.3">
      <c r="B115" s="108"/>
      <c r="C115" s="108"/>
      <c r="D115" s="136"/>
      <c r="E115" s="136"/>
      <c r="G115" s="115"/>
      <c r="H115" s="115"/>
      <c r="I115" s="149"/>
      <c r="J115" s="149"/>
      <c r="K115" s="149"/>
      <c r="L115" s="149"/>
      <c r="M115" s="149"/>
      <c r="N115" s="149"/>
      <c r="P115" s="149"/>
      <c r="Q115" s="149"/>
    </row>
    <row r="116" spans="1:17" x14ac:dyDescent="0.3">
      <c r="D116" s="136"/>
      <c r="E116" s="136"/>
      <c r="G116" s="115"/>
      <c r="H116" s="115"/>
      <c r="I116" s="102"/>
      <c r="J116" s="102"/>
      <c r="M116" s="102"/>
      <c r="N116" s="102"/>
      <c r="P116" s="102"/>
      <c r="Q116" s="102"/>
    </row>
    <row r="117" spans="1:17" x14ac:dyDescent="0.3">
      <c r="A117" s="104" t="s">
        <v>373</v>
      </c>
      <c r="C117" s="108" t="s">
        <v>298</v>
      </c>
      <c r="D117" s="136"/>
      <c r="E117" s="136"/>
      <c r="G117" s="108"/>
      <c r="H117" s="108"/>
      <c r="K117" s="108"/>
      <c r="L117" s="108"/>
    </row>
    <row r="118" spans="1:17" ht="16.5" customHeight="1" x14ac:dyDescent="0.3">
      <c r="A118" s="334" t="s">
        <v>356</v>
      </c>
      <c r="B118" s="335" t="s">
        <v>357</v>
      </c>
      <c r="C118" s="335"/>
      <c r="D118" s="335"/>
      <c r="E118" s="336" t="s">
        <v>386</v>
      </c>
      <c r="F118" s="336"/>
      <c r="G118" s="336"/>
      <c r="H118" s="115"/>
      <c r="K118" s="115"/>
      <c r="L118" s="115"/>
    </row>
    <row r="119" spans="1:17" ht="16.5" customHeight="1" x14ac:dyDescent="0.3">
      <c r="A119" s="334"/>
      <c r="B119" s="180" t="s">
        <v>358</v>
      </c>
      <c r="C119" s="181" t="s">
        <v>359</v>
      </c>
      <c r="D119" s="182" t="s">
        <v>360</v>
      </c>
      <c r="E119" s="180" t="s">
        <v>387</v>
      </c>
      <c r="F119" s="181" t="s">
        <v>388</v>
      </c>
      <c r="G119" s="182" t="s">
        <v>389</v>
      </c>
      <c r="H119" s="115"/>
      <c r="K119" s="115"/>
      <c r="L119" s="115"/>
    </row>
    <row r="120" spans="1:17" s="131" customFormat="1" x14ac:dyDescent="0.3">
      <c r="A120" s="130" t="s">
        <v>361</v>
      </c>
      <c r="B120" s="168">
        <v>1558206655</v>
      </c>
      <c r="C120" s="168">
        <v>0</v>
      </c>
      <c r="D120" s="168">
        <v>0</v>
      </c>
      <c r="E120" s="178">
        <v>1254455997</v>
      </c>
      <c r="F120" s="178">
        <v>0</v>
      </c>
      <c r="G120" s="178">
        <v>0</v>
      </c>
    </row>
    <row r="121" spans="1:17" x14ac:dyDescent="0.3">
      <c r="A121" s="111" t="s">
        <v>362</v>
      </c>
      <c r="B121" s="164">
        <v>1558206655</v>
      </c>
      <c r="C121" s="164">
        <v>0</v>
      </c>
      <c r="D121" s="164">
        <v>0</v>
      </c>
      <c r="E121" s="179">
        <v>1254455997</v>
      </c>
      <c r="F121" s="179">
        <v>0</v>
      </c>
      <c r="G121" s="179">
        <v>0</v>
      </c>
      <c r="H121" s="115"/>
      <c r="I121" s="150"/>
      <c r="K121" s="115"/>
      <c r="L121" s="115"/>
    </row>
    <row r="122" spans="1:17" x14ac:dyDescent="0.3">
      <c r="A122" s="111" t="s">
        <v>311</v>
      </c>
      <c r="B122" s="164">
        <v>0</v>
      </c>
      <c r="C122" s="164">
        <v>0</v>
      </c>
      <c r="D122" s="164">
        <v>0</v>
      </c>
      <c r="E122" s="179">
        <v>0</v>
      </c>
      <c r="F122" s="179">
        <v>0</v>
      </c>
      <c r="G122" s="179">
        <v>0</v>
      </c>
      <c r="H122" s="115"/>
      <c r="K122" s="115"/>
      <c r="L122" s="115"/>
    </row>
    <row r="123" spans="1:17" s="131" customFormat="1" x14ac:dyDescent="0.3">
      <c r="A123" s="130" t="s">
        <v>363</v>
      </c>
      <c r="B123" s="168">
        <v>2244696909</v>
      </c>
      <c r="C123" s="168">
        <v>4456728</v>
      </c>
      <c r="D123" s="168">
        <v>0</v>
      </c>
      <c r="E123" s="178">
        <v>2644121485</v>
      </c>
      <c r="F123" s="178">
        <v>2495878</v>
      </c>
      <c r="G123" s="178">
        <v>80529</v>
      </c>
    </row>
    <row r="124" spans="1:17" x14ac:dyDescent="0.3">
      <c r="A124" s="111" t="s">
        <v>362</v>
      </c>
      <c r="B124" s="164">
        <v>2250085612</v>
      </c>
      <c r="C124" s="164">
        <v>5026891</v>
      </c>
      <c r="D124" s="164">
        <v>383503</v>
      </c>
      <c r="E124" s="179">
        <v>2650415805</v>
      </c>
      <c r="F124" s="179">
        <v>2662389</v>
      </c>
      <c r="G124" s="179">
        <v>470213</v>
      </c>
      <c r="H124" s="115"/>
      <c r="K124" s="115"/>
      <c r="L124" s="115"/>
    </row>
    <row r="125" spans="1:17" x14ac:dyDescent="0.3">
      <c r="A125" s="111" t="s">
        <v>311</v>
      </c>
      <c r="B125" s="164">
        <v>-5388703</v>
      </c>
      <c r="C125" s="164">
        <v>-570163</v>
      </c>
      <c r="D125" s="164">
        <v>-383503</v>
      </c>
      <c r="E125" s="179">
        <v>-6294320</v>
      </c>
      <c r="F125" s="179">
        <v>-166511</v>
      </c>
      <c r="G125" s="179">
        <v>-389685</v>
      </c>
      <c r="H125" s="115"/>
      <c r="K125" s="115"/>
      <c r="L125" s="115"/>
    </row>
    <row r="126" spans="1:17" s="131" customFormat="1" x14ac:dyDescent="0.3">
      <c r="A126" s="130" t="s">
        <v>364</v>
      </c>
      <c r="B126" s="168">
        <v>233379950</v>
      </c>
      <c r="C126" s="168">
        <v>0</v>
      </c>
      <c r="D126" s="168">
        <v>0</v>
      </c>
      <c r="E126" s="178">
        <v>239384963</v>
      </c>
      <c r="F126" s="178">
        <v>0</v>
      </c>
      <c r="G126" s="178">
        <v>0</v>
      </c>
    </row>
    <row r="127" spans="1:17" x14ac:dyDescent="0.3">
      <c r="A127" s="111" t="s">
        <v>362</v>
      </c>
      <c r="B127" s="164">
        <v>233991494</v>
      </c>
      <c r="C127" s="164">
        <v>0</v>
      </c>
      <c r="D127" s="164">
        <v>0</v>
      </c>
      <c r="E127" s="179">
        <v>26875</v>
      </c>
      <c r="F127" s="179">
        <v>0</v>
      </c>
      <c r="G127" s="179">
        <v>0</v>
      </c>
      <c r="H127" s="115"/>
      <c r="K127" s="115"/>
      <c r="L127" s="115"/>
    </row>
    <row r="128" spans="1:17" x14ac:dyDescent="0.3">
      <c r="A128" s="111" t="s">
        <v>311</v>
      </c>
      <c r="B128" s="164">
        <v>-611544</v>
      </c>
      <c r="C128" s="164">
        <v>0</v>
      </c>
      <c r="D128" s="164">
        <v>0</v>
      </c>
      <c r="E128" s="179">
        <v>0</v>
      </c>
      <c r="F128" s="179">
        <v>0</v>
      </c>
      <c r="G128" s="179">
        <v>0</v>
      </c>
      <c r="H128" s="115"/>
      <c r="K128" s="115"/>
      <c r="L128" s="115"/>
    </row>
    <row r="129" spans="1:12" x14ac:dyDescent="0.3">
      <c r="A129" s="111" t="s">
        <v>365</v>
      </c>
      <c r="B129" s="164">
        <v>0</v>
      </c>
      <c r="C129" s="164">
        <v>0</v>
      </c>
      <c r="D129" s="164">
        <v>0</v>
      </c>
      <c r="E129" s="179">
        <v>239438695</v>
      </c>
      <c r="F129" s="179">
        <v>0</v>
      </c>
      <c r="G129" s="179">
        <v>0</v>
      </c>
      <c r="H129" s="115"/>
      <c r="K129" s="115"/>
      <c r="L129" s="115"/>
    </row>
    <row r="130" spans="1:12" ht="12.75" customHeight="1" x14ac:dyDescent="0.3">
      <c r="A130" s="111" t="s">
        <v>311</v>
      </c>
      <c r="B130" s="164">
        <v>0</v>
      </c>
      <c r="C130" s="164">
        <v>0</v>
      </c>
      <c r="D130" s="164">
        <v>0</v>
      </c>
      <c r="E130" s="179">
        <v>-80607</v>
      </c>
      <c r="F130" s="179">
        <v>0</v>
      </c>
      <c r="G130" s="179">
        <v>0</v>
      </c>
      <c r="H130" s="115"/>
      <c r="K130" s="115"/>
      <c r="L130" s="115"/>
    </row>
    <row r="131" spans="1:12" s="131" customFormat="1" x14ac:dyDescent="0.3">
      <c r="A131" s="130" t="s">
        <v>366</v>
      </c>
      <c r="B131" s="168">
        <v>129436444</v>
      </c>
      <c r="C131" s="168">
        <v>461201</v>
      </c>
      <c r="D131" s="168">
        <v>0</v>
      </c>
      <c r="E131" s="178">
        <v>107834619</v>
      </c>
      <c r="F131" s="178">
        <v>254875</v>
      </c>
      <c r="G131" s="178">
        <v>0</v>
      </c>
    </row>
    <row r="132" spans="1:12" x14ac:dyDescent="0.3">
      <c r="A132" s="111" t="s">
        <v>362</v>
      </c>
      <c r="B132" s="164">
        <v>117745218</v>
      </c>
      <c r="C132" s="164">
        <v>466361</v>
      </c>
      <c r="D132" s="164">
        <v>15995</v>
      </c>
      <c r="E132" s="179">
        <v>96095732</v>
      </c>
      <c r="F132" s="179">
        <v>255188</v>
      </c>
      <c r="G132" s="179">
        <v>2962</v>
      </c>
      <c r="H132" s="115"/>
      <c r="K132" s="115"/>
      <c r="L132" s="115"/>
    </row>
    <row r="133" spans="1:12" x14ac:dyDescent="0.3">
      <c r="A133" s="137" t="s">
        <v>311</v>
      </c>
      <c r="B133" s="164">
        <v>-398194</v>
      </c>
      <c r="C133" s="164">
        <v>-5160</v>
      </c>
      <c r="D133" s="164">
        <v>-15995</v>
      </c>
      <c r="E133" s="179">
        <v>-464001</v>
      </c>
      <c r="F133" s="179">
        <v>-312</v>
      </c>
      <c r="G133" s="179">
        <v>-2962</v>
      </c>
      <c r="H133" s="115"/>
      <c r="K133" s="115"/>
      <c r="L133" s="115"/>
    </row>
    <row r="134" spans="1:12" x14ac:dyDescent="0.3">
      <c r="A134" s="137" t="s">
        <v>365</v>
      </c>
      <c r="B134" s="164">
        <v>12197705</v>
      </c>
      <c r="C134" s="164">
        <v>0</v>
      </c>
      <c r="D134" s="164">
        <v>0</v>
      </c>
      <c r="E134" s="179">
        <v>12305516</v>
      </c>
      <c r="F134" s="179">
        <v>0</v>
      </c>
      <c r="G134" s="179">
        <v>0</v>
      </c>
      <c r="H134" s="115"/>
      <c r="K134" s="115"/>
      <c r="L134" s="115"/>
    </row>
    <row r="135" spans="1:12" x14ac:dyDescent="0.3">
      <c r="A135" s="137" t="s">
        <v>311</v>
      </c>
      <c r="B135" s="164">
        <v>-108285</v>
      </c>
      <c r="C135" s="164">
        <v>0</v>
      </c>
      <c r="D135" s="164">
        <v>0</v>
      </c>
      <c r="E135" s="179">
        <v>-102628</v>
      </c>
      <c r="F135" s="179">
        <v>0</v>
      </c>
      <c r="G135" s="179">
        <v>0</v>
      </c>
      <c r="H135" s="115"/>
      <c r="K135" s="115"/>
      <c r="L135" s="115"/>
    </row>
    <row r="136" spans="1:12" s="131" customFormat="1" x14ac:dyDescent="0.3">
      <c r="A136" s="130" t="s">
        <v>367</v>
      </c>
      <c r="B136" s="168">
        <v>3627780064</v>
      </c>
      <c r="C136" s="168">
        <v>170418701</v>
      </c>
      <c r="D136" s="168">
        <v>441502507</v>
      </c>
      <c r="E136" s="178">
        <v>3353874489</v>
      </c>
      <c r="F136" s="178">
        <v>424416552</v>
      </c>
      <c r="G136" s="178">
        <v>664330990</v>
      </c>
    </row>
    <row r="137" spans="1:12" x14ac:dyDescent="0.3">
      <c r="A137" s="111" t="s">
        <v>362</v>
      </c>
      <c r="B137" s="164">
        <v>3724482681</v>
      </c>
      <c r="C137" s="164">
        <v>219244197</v>
      </c>
      <c r="D137" s="164">
        <v>1343775272</v>
      </c>
      <c r="E137" s="179">
        <v>3475928436</v>
      </c>
      <c r="F137" s="179">
        <v>488215551</v>
      </c>
      <c r="G137" s="179">
        <v>1534885971</v>
      </c>
      <c r="H137" s="115"/>
      <c r="K137" s="115"/>
      <c r="L137" s="115"/>
    </row>
    <row r="138" spans="1:12" x14ac:dyDescent="0.3">
      <c r="A138" s="137" t="s">
        <v>311</v>
      </c>
      <c r="B138" s="164">
        <v>-96702617</v>
      </c>
      <c r="C138" s="164">
        <v>-48825496</v>
      </c>
      <c r="D138" s="164">
        <v>-902272765</v>
      </c>
      <c r="E138" s="179">
        <v>-122053947</v>
      </c>
      <c r="F138" s="179">
        <v>-63798998</v>
      </c>
      <c r="G138" s="179">
        <v>-870554980</v>
      </c>
      <c r="H138" s="115"/>
      <c r="K138" s="115"/>
      <c r="L138" s="115"/>
    </row>
    <row r="139" spans="1:12" s="131" customFormat="1" x14ac:dyDescent="0.3">
      <c r="A139" s="130" t="s">
        <v>368</v>
      </c>
      <c r="B139" s="168">
        <v>6301397489</v>
      </c>
      <c r="C139" s="168">
        <v>304661307</v>
      </c>
      <c r="D139" s="168">
        <v>192441409</v>
      </c>
      <c r="E139" s="178">
        <v>6657132296</v>
      </c>
      <c r="F139" s="178">
        <v>232149065</v>
      </c>
      <c r="G139" s="178">
        <v>164627578</v>
      </c>
    </row>
    <row r="140" spans="1:12" x14ac:dyDescent="0.3">
      <c r="A140" s="111" t="s">
        <v>362</v>
      </c>
      <c r="B140" s="164">
        <v>6330026490</v>
      </c>
      <c r="C140" s="164">
        <v>322194397</v>
      </c>
      <c r="D140" s="164">
        <v>644630416</v>
      </c>
      <c r="E140" s="179">
        <v>6695279330</v>
      </c>
      <c r="F140" s="179">
        <v>251371263</v>
      </c>
      <c r="G140" s="179">
        <v>655903998</v>
      </c>
      <c r="H140" s="115"/>
      <c r="K140" s="115"/>
      <c r="L140" s="115"/>
    </row>
    <row r="141" spans="1:12" x14ac:dyDescent="0.3">
      <c r="A141" s="137" t="s">
        <v>311</v>
      </c>
      <c r="B141" s="164">
        <v>-28629002</v>
      </c>
      <c r="C141" s="164">
        <v>-17533090</v>
      </c>
      <c r="D141" s="164">
        <v>-452189007</v>
      </c>
      <c r="E141" s="179">
        <v>-38147035</v>
      </c>
      <c r="F141" s="179">
        <v>-19222198</v>
      </c>
      <c r="G141" s="179">
        <v>-491276421</v>
      </c>
      <c r="H141" s="115"/>
      <c r="K141" s="115"/>
      <c r="L141" s="115"/>
    </row>
    <row r="142" spans="1:12" x14ac:dyDescent="0.3">
      <c r="A142" s="138" t="s">
        <v>369</v>
      </c>
      <c r="B142" s="183">
        <v>14094897511.32999</v>
      </c>
      <c r="C142" s="183">
        <v>479997937.36000019</v>
      </c>
      <c r="D142" s="183">
        <v>633943916.49999785</v>
      </c>
      <c r="E142" s="183">
        <f>+E139+E136+E131+E126+E123+E120</f>
        <v>14256803849</v>
      </c>
      <c r="F142" s="183">
        <f>+F139+F136+F131+F126+F123+F120</f>
        <v>659316370</v>
      </c>
      <c r="G142" s="183">
        <f>+G139+G136+G131+G126+G123+G120</f>
        <v>829039097</v>
      </c>
      <c r="H142" s="115"/>
      <c r="K142" s="115"/>
      <c r="L142" s="115"/>
    </row>
    <row r="143" spans="1:12" x14ac:dyDescent="0.3">
      <c r="C143" s="139"/>
      <c r="F143" s="139"/>
      <c r="G143" s="114"/>
      <c r="H143" s="144"/>
      <c r="K143" s="144"/>
      <c r="L143" s="144"/>
    </row>
    <row r="144" spans="1:12" x14ac:dyDescent="0.3">
      <c r="C144" s="139"/>
      <c r="F144" s="139"/>
      <c r="H144" s="144"/>
      <c r="K144" s="144"/>
      <c r="L144" s="144"/>
    </row>
    <row r="145" spans="1:17" x14ac:dyDescent="0.3">
      <c r="B145" s="116"/>
      <c r="C145" s="116"/>
      <c r="D145" s="123"/>
      <c r="G145" s="151"/>
      <c r="H145" s="144"/>
      <c r="K145" s="144"/>
      <c r="L145" s="144"/>
    </row>
    <row r="146" spans="1:17" x14ac:dyDescent="0.3">
      <c r="B146" s="116"/>
      <c r="C146" s="116"/>
      <c r="G146" s="151"/>
      <c r="H146" s="144"/>
      <c r="K146" s="144"/>
      <c r="L146" s="144"/>
    </row>
    <row r="147" spans="1:17" x14ac:dyDescent="0.3">
      <c r="B147" s="152"/>
      <c r="C147" s="152"/>
      <c r="G147" s="153"/>
      <c r="H147" s="153"/>
      <c r="K147" s="153"/>
      <c r="L147" s="153"/>
    </row>
    <row r="148" spans="1:17" x14ac:dyDescent="0.3">
      <c r="A148" s="105" t="s">
        <v>370</v>
      </c>
      <c r="B148" s="116"/>
      <c r="C148" s="108" t="s">
        <v>298</v>
      </c>
      <c r="G148" s="108"/>
      <c r="H148" s="108"/>
      <c r="K148" s="115"/>
      <c r="L148" s="115"/>
    </row>
    <row r="149" spans="1:17" x14ac:dyDescent="0.3">
      <c r="A149" s="110" t="s">
        <v>371</v>
      </c>
      <c r="B149" s="184" t="s">
        <v>357</v>
      </c>
      <c r="C149" s="184" t="s">
        <v>386</v>
      </c>
      <c r="F149" s="103"/>
      <c r="G149" s="103"/>
      <c r="H149" s="115"/>
      <c r="K149" s="115"/>
      <c r="L149" s="115"/>
    </row>
    <row r="150" spans="1:17" x14ac:dyDescent="0.3">
      <c r="A150" s="135" t="s">
        <v>361</v>
      </c>
      <c r="B150" s="164">
        <v>0</v>
      </c>
      <c r="C150" s="179">
        <v>0</v>
      </c>
      <c r="F150" s="103"/>
      <c r="G150" s="103"/>
      <c r="H150" s="115"/>
      <c r="K150" s="115"/>
      <c r="L150" s="115"/>
    </row>
    <row r="151" spans="1:17" x14ac:dyDescent="0.3">
      <c r="A151" s="135" t="s">
        <v>363</v>
      </c>
      <c r="B151" s="164">
        <v>0</v>
      </c>
      <c r="C151" s="179">
        <v>0</v>
      </c>
      <c r="F151" s="103"/>
      <c r="G151" s="103"/>
      <c r="H151" s="115"/>
      <c r="K151" s="115"/>
      <c r="L151" s="115"/>
    </row>
    <row r="152" spans="1:17" x14ac:dyDescent="0.3">
      <c r="A152" s="135" t="s">
        <v>364</v>
      </c>
      <c r="B152" s="164">
        <v>0</v>
      </c>
      <c r="C152" s="179">
        <v>0</v>
      </c>
      <c r="F152" s="103"/>
      <c r="G152" s="103"/>
      <c r="H152" s="115"/>
      <c r="K152" s="115"/>
      <c r="L152" s="115"/>
    </row>
    <row r="153" spans="1:17" x14ac:dyDescent="0.3">
      <c r="A153" s="135" t="s">
        <v>366</v>
      </c>
      <c r="B153" s="164">
        <v>0</v>
      </c>
      <c r="C153" s="179">
        <v>0</v>
      </c>
      <c r="F153" s="103"/>
      <c r="G153" s="103"/>
      <c r="H153" s="115"/>
      <c r="K153" s="115"/>
      <c r="L153" s="115"/>
    </row>
    <row r="154" spans="1:17" x14ac:dyDescent="0.3">
      <c r="A154" s="135" t="s">
        <v>367</v>
      </c>
      <c r="B154" s="164">
        <v>6692018</v>
      </c>
      <c r="C154" s="179">
        <v>5506462</v>
      </c>
      <c r="F154" s="103"/>
      <c r="G154" s="103"/>
      <c r="H154" s="115"/>
      <c r="K154" s="115"/>
      <c r="L154" s="115"/>
    </row>
    <row r="155" spans="1:17" x14ac:dyDescent="0.3">
      <c r="A155" s="135" t="s">
        <v>368</v>
      </c>
      <c r="B155" s="164">
        <v>14507069</v>
      </c>
      <c r="C155" s="179">
        <v>14681884</v>
      </c>
      <c r="F155" s="103"/>
      <c r="G155" s="103"/>
      <c r="H155" s="115"/>
      <c r="K155" s="115"/>
      <c r="L155" s="115"/>
    </row>
    <row r="156" spans="1:17" x14ac:dyDescent="0.3">
      <c r="A156" s="138" t="s">
        <v>309</v>
      </c>
      <c r="B156" s="183">
        <f>SUM(B150:B155)</f>
        <v>21199087</v>
      </c>
      <c r="C156" s="183">
        <f>SUM(C150:C155)</f>
        <v>20188346</v>
      </c>
      <c r="F156" s="103"/>
      <c r="G156" s="103"/>
      <c r="H156" s="115"/>
      <c r="K156" s="115"/>
      <c r="L156" s="115"/>
    </row>
    <row r="157" spans="1:17" s="142" customFormat="1" x14ac:dyDescent="0.3">
      <c r="A157" s="140"/>
      <c r="B157" s="121"/>
      <c r="C157" s="121"/>
      <c r="D157" s="141"/>
      <c r="E157" s="141"/>
      <c r="I157" s="154"/>
      <c r="J157" s="154"/>
      <c r="K157" s="154"/>
      <c r="L157" s="154"/>
      <c r="M157" s="154"/>
      <c r="N157" s="154"/>
      <c r="P157" s="154"/>
      <c r="Q157" s="154"/>
    </row>
    <row r="158" spans="1:17" x14ac:dyDescent="0.3">
      <c r="A158" s="120"/>
      <c r="B158" s="125"/>
      <c r="C158" s="125"/>
      <c r="D158" s="123"/>
      <c r="E158" s="123"/>
      <c r="G158" s="115"/>
      <c r="H158" s="115"/>
      <c r="I158" s="144"/>
      <c r="J158" s="144"/>
      <c r="K158" s="144"/>
      <c r="L158" s="144"/>
      <c r="M158" s="144"/>
      <c r="N158" s="144"/>
      <c r="P158" s="144"/>
      <c r="Q158" s="144"/>
    </row>
    <row r="159" spans="1:17" x14ac:dyDescent="0.3">
      <c r="B159" s="116"/>
      <c r="C159" s="116"/>
      <c r="F159" s="103"/>
      <c r="G159" s="103"/>
      <c r="H159" s="115"/>
      <c r="K159" s="115"/>
      <c r="L159" s="115"/>
    </row>
    <row r="160" spans="1:17" x14ac:dyDescent="0.3">
      <c r="A160" s="105" t="s">
        <v>313</v>
      </c>
      <c r="B160" s="116"/>
      <c r="C160" s="108" t="s">
        <v>298</v>
      </c>
      <c r="F160" s="103"/>
      <c r="G160" s="103"/>
      <c r="H160" s="115"/>
      <c r="K160" s="115"/>
      <c r="L160" s="115"/>
    </row>
    <row r="161" spans="1:17" x14ac:dyDescent="0.3">
      <c r="A161" s="110" t="s">
        <v>312</v>
      </c>
      <c r="B161" s="184" t="s">
        <v>357</v>
      </c>
      <c r="C161" s="184" t="s">
        <v>386</v>
      </c>
      <c r="F161" s="103"/>
      <c r="G161" s="103"/>
      <c r="H161" s="115"/>
      <c r="K161" s="115"/>
      <c r="L161" s="115"/>
    </row>
    <row r="162" spans="1:17" x14ac:dyDescent="0.3">
      <c r="A162" s="135" t="s">
        <v>374</v>
      </c>
      <c r="B162" s="185">
        <v>0</v>
      </c>
      <c r="C162" s="179">
        <v>400000000</v>
      </c>
      <c r="F162" s="103"/>
      <c r="G162" s="103"/>
      <c r="H162" s="115"/>
      <c r="K162" s="115"/>
      <c r="L162" s="115"/>
    </row>
    <row r="163" spans="1:17" x14ac:dyDescent="0.3">
      <c r="A163" s="135" t="s">
        <v>363</v>
      </c>
      <c r="B163" s="164">
        <v>4896096420</v>
      </c>
      <c r="C163" s="179">
        <v>5143177536</v>
      </c>
      <c r="F163" s="103"/>
      <c r="G163" s="103"/>
      <c r="H163" s="115"/>
      <c r="K163" s="115"/>
      <c r="L163" s="115"/>
    </row>
    <row r="164" spans="1:17" x14ac:dyDescent="0.3">
      <c r="A164" s="135" t="s">
        <v>364</v>
      </c>
      <c r="B164" s="164">
        <v>127248024</v>
      </c>
      <c r="C164" s="179">
        <v>171841231</v>
      </c>
      <c r="F164" s="103"/>
      <c r="G164" s="103"/>
      <c r="H164" s="115"/>
      <c r="K164" s="115"/>
      <c r="L164" s="115"/>
    </row>
    <row r="165" spans="1:17" x14ac:dyDescent="0.3">
      <c r="A165" s="135" t="s">
        <v>366</v>
      </c>
      <c r="B165" s="164">
        <v>1436745667</v>
      </c>
      <c r="C165" s="179">
        <v>1563113057</v>
      </c>
      <c r="F165" s="103"/>
      <c r="G165" s="103"/>
      <c r="H165" s="115"/>
      <c r="K165" s="115"/>
      <c r="L165" s="115"/>
    </row>
    <row r="166" spans="1:17" x14ac:dyDescent="0.3">
      <c r="A166" s="135" t="s">
        <v>367</v>
      </c>
      <c r="B166" s="164">
        <v>2738237692</v>
      </c>
      <c r="C166" s="179">
        <v>3016676056</v>
      </c>
      <c r="F166" s="103"/>
      <c r="G166" s="103"/>
      <c r="H166" s="115"/>
      <c r="K166" s="115"/>
      <c r="L166" s="115"/>
    </row>
    <row r="167" spans="1:17" x14ac:dyDescent="0.3">
      <c r="A167" s="135" t="s">
        <v>368</v>
      </c>
      <c r="B167" s="164">
        <v>11737901121</v>
      </c>
      <c r="C167" s="179">
        <v>11943213136</v>
      </c>
      <c r="F167" s="103"/>
      <c r="G167" s="103"/>
      <c r="H167" s="115"/>
      <c r="K167" s="115"/>
      <c r="L167" s="115"/>
    </row>
    <row r="168" spans="1:17" x14ac:dyDescent="0.3">
      <c r="A168" s="138" t="s">
        <v>309</v>
      </c>
      <c r="B168" s="183">
        <f>SUM(B163:B167)</f>
        <v>20936228924</v>
      </c>
      <c r="C168" s="183">
        <f>SUM(C162:C167)</f>
        <v>22238021016</v>
      </c>
      <c r="F168" s="103"/>
      <c r="G168" s="103"/>
      <c r="H168" s="115"/>
      <c r="K168" s="115"/>
      <c r="L168" s="115"/>
    </row>
    <row r="169" spans="1:17" s="143" customFormat="1" x14ac:dyDescent="0.25">
      <c r="A169" s="140"/>
      <c r="B169" s="121"/>
      <c r="C169" s="121"/>
      <c r="D169" s="121"/>
      <c r="E169" s="121"/>
      <c r="I169" s="155"/>
      <c r="J169" s="155"/>
      <c r="K169" s="155"/>
      <c r="L169" s="155"/>
      <c r="M169" s="155"/>
      <c r="N169" s="155"/>
      <c r="P169" s="155"/>
      <c r="Q169" s="155"/>
    </row>
    <row r="170" spans="1:17" s="119" customFormat="1" x14ac:dyDescent="0.25">
      <c r="A170" s="120"/>
      <c r="B170" s="125"/>
      <c r="C170" s="125"/>
      <c r="D170" s="125"/>
      <c r="E170" s="125"/>
      <c r="I170" s="156"/>
      <c r="J170" s="156"/>
      <c r="K170" s="156"/>
      <c r="L170" s="156"/>
      <c r="M170" s="156"/>
      <c r="N170" s="156"/>
      <c r="P170" s="156"/>
      <c r="Q170" s="156"/>
    </row>
  </sheetData>
  <mergeCells count="21">
    <mergeCell ref="B8:C8"/>
    <mergeCell ref="D8:E8"/>
    <mergeCell ref="B20:C20"/>
    <mergeCell ref="D20:E20"/>
    <mergeCell ref="B32:C32"/>
    <mergeCell ref="D32:E32"/>
    <mergeCell ref="A118:A119"/>
    <mergeCell ref="B118:D118"/>
    <mergeCell ref="E118:G118"/>
    <mergeCell ref="B44:C44"/>
    <mergeCell ref="D44:E44"/>
    <mergeCell ref="B53:C53"/>
    <mergeCell ref="D53:E53"/>
    <mergeCell ref="B62:C62"/>
    <mergeCell ref="D62:E62"/>
    <mergeCell ref="B69:C69"/>
    <mergeCell ref="D69:E69"/>
    <mergeCell ref="B79:C79"/>
    <mergeCell ref="D79:E79"/>
    <mergeCell ref="B94:C94"/>
    <mergeCell ref="D94:E9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'P:\SUF_svi\TFI KI\TFI-KI 2020 Q1\Nekonsolidirano\[HPB_TFI-KI_Q1 2020_final.xlsm]Input'!#REF!</xm:f>
          </x14:formula1>
          <xm:sqref>B7:E7</xm:sqref>
        </x14:dataValidation>
        <x14:dataValidation type="list" allowBlank="1" showInputMessage="1" showErrorMessage="1" xr:uid="{A4234856-12D2-44C7-BBA8-3E507EBB28F6}">
          <x14:formula1>
            <xm:f>'\\Srzg-itd134\rpa$\SUF_svi\TFI KI\TFI-KI 2020 Q1\Konsolidirano\[Konsolidirano_HPB_TFI-KI_Q1 2020.xlsm]Sheet3'!#REF!</xm:f>
          </x14:formula1>
          <xm:sqref>B8:E8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d8745bc5-821e-4205-946a-621c2da728c8"/>
    <ds:schemaRef ds:uri="22baa3bd-a2fa-4ea9-9ebb-3a9c6a55952b"/>
    <ds:schemaRef ds:uri="http://purl.org/dc/dcmitype/"/>
    <ds:schemaRef ds:uri="http://purl.org/dc/elements/1.1/"/>
  </ds:schemaRefs>
</ds:datastoreItem>
</file>

<file path=customXml/itemProps2.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2018-04-25T06:49:36Z</cp:lastPrinted>
  <dcterms:created xsi:type="dcterms:W3CDTF">2008-10-17T11:51:54Z</dcterms:created>
  <dcterms:modified xsi:type="dcterms:W3CDTF">2020-07-31T08:02:04Z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