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0 Q4\Za objavu\Hrvatske verzije\Nekonsolidirano\xsls\"/>
    </mc:Choice>
  </mc:AlternateContent>
  <xr:revisionPtr revIDLastSave="0" documentId="13_ncr:1_{90E8AF61-521B-4530-83C7-41C9AFAF0D75}" xr6:coauthVersionLast="45" xr6:coauthVersionMax="45" xr10:uidLastSave="{00000000-0000-0000-0000-000000000000}"/>
  <workbookProtection workbookPassword="CA29" lockStructure="1"/>
  <bookViews>
    <workbookView xWindow="-110" yWindow="-110" windowWidth="19420" windowHeight="10420" xr2:uid="{00000000-000D-0000-FFFF-FFFF00000000}"/>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 r:id="rId8"/>
  </externalReference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7" i="24" l="1"/>
  <c r="F77" i="24"/>
  <c r="H75" i="24"/>
  <c r="F75" i="24"/>
  <c r="H73" i="24"/>
  <c r="F73" i="24"/>
  <c r="H72" i="24"/>
  <c r="F72" i="24"/>
  <c r="F71" i="24" s="1"/>
  <c r="B12" i="24"/>
  <c r="I51" i="21" l="1"/>
  <c r="I37" i="19" l="1"/>
  <c r="J37" i="19"/>
  <c r="K37" i="19"/>
  <c r="H37" i="19"/>
  <c r="I23" i="19"/>
  <c r="I34" i="19" s="1"/>
  <c r="I36" i="19" s="1"/>
  <c r="J23" i="19"/>
  <c r="J34" i="19" s="1"/>
  <c r="J36" i="19" s="1"/>
  <c r="K23" i="19"/>
  <c r="K34" i="19" s="1"/>
  <c r="K36" i="19" s="1"/>
  <c r="H23" i="19"/>
  <c r="H34" i="19" s="1"/>
  <c r="H36" i="19" s="1"/>
  <c r="R8" i="22" l="1"/>
  <c r="E9" i="22"/>
  <c r="I59" i="21"/>
  <c r="H51" i="21"/>
  <c r="H44" i="21"/>
  <c r="I58" i="19"/>
  <c r="I46" i="19"/>
  <c r="I40" i="19"/>
  <c r="I44" i="19" s="1"/>
  <c r="H77" i="18"/>
  <c r="H52" i="18"/>
  <c r="H48" i="18"/>
  <c r="H42" i="18"/>
  <c r="H29" i="18"/>
  <c r="H25" i="18"/>
  <c r="H22" i="18"/>
  <c r="H13" i="18"/>
  <c r="H18" i="18"/>
  <c r="H9" i="18"/>
  <c r="I25" i="18"/>
  <c r="I22" i="18"/>
  <c r="I18" i="18"/>
  <c r="I13" i="18"/>
  <c r="E26" i="22" l="1"/>
  <c r="H63" i="18"/>
  <c r="H78" i="18" s="1"/>
  <c r="H40" i="18"/>
  <c r="I45" i="19"/>
  <c r="I67" i="19" s="1"/>
  <c r="R25" i="22"/>
  <c r="R24" i="22"/>
  <c r="R23" i="22"/>
  <c r="R22" i="22"/>
  <c r="R21" i="22"/>
  <c r="R20" i="22"/>
  <c r="R19" i="22"/>
  <c r="R18" i="22"/>
  <c r="R17" i="22"/>
  <c r="R16" i="22"/>
  <c r="R15" i="22"/>
  <c r="R14" i="22"/>
  <c r="R13" i="22"/>
  <c r="R12" i="22"/>
  <c r="R11" i="22"/>
  <c r="R10" i="22"/>
  <c r="Q9" i="22"/>
  <c r="P9" i="22"/>
  <c r="O9" i="22"/>
  <c r="N9" i="22"/>
  <c r="M9" i="22"/>
  <c r="L9" i="22"/>
  <c r="K9" i="22"/>
  <c r="J9" i="22"/>
  <c r="I9" i="22"/>
  <c r="H9" i="22"/>
  <c r="G9" i="22"/>
  <c r="F9" i="22"/>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G26" i="22" l="1"/>
  <c r="K26" i="22"/>
  <c r="O26" i="22"/>
  <c r="H26" i="22"/>
  <c r="I26" i="22"/>
  <c r="M26" i="22"/>
  <c r="Q26" i="22"/>
  <c r="L26" i="22"/>
  <c r="P26" i="22"/>
  <c r="F26" i="22"/>
  <c r="J26" i="22"/>
  <c r="N26" i="22"/>
  <c r="K45" i="19"/>
  <c r="K67" i="19" s="1"/>
  <c r="J45" i="19"/>
  <c r="J67" i="19" s="1"/>
  <c r="I40" i="18"/>
  <c r="I63" i="18"/>
  <c r="I78" i="18" s="1"/>
  <c r="H45" i="19"/>
  <c r="H67" i="19" s="1"/>
  <c r="R9" i="22"/>
  <c r="R2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Vukadin Božana</author>
  </authors>
  <commentList>
    <comment ref="J23" authorId="0" shapeId="0" xr:uid="{00000000-0006-0000-0400-00000100000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L23" authorId="0" shapeId="0" xr:uid="{00000000-0006-0000-0400-00000200000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<sst xmlns="http://schemas.openxmlformats.org/spreadsheetml/2006/main" count="538" uniqueCount="387">
  <si>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</si>
  <si>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</si>
  <si>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</si>
  <si>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</si>
  <si>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</si>
  <si>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</si>
  <si>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</si>
  <si>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</si>
  <si>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</si>
  <si>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</si>
  <si>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</si>
  <si>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</si>
  <si>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</si>
  <si>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</si>
  <si>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</si>
  <si>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</si>
  <si>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</si>
  <si>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</si>
  <si>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</si>
  <si>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</si>
  <si>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</si>
  <si>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</si>
  <si>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</si>
  <si>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</si>
  <si>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</si>
  <si>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</si>
  <si>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</si>
  <si>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</si>
  <si>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</si>
  <si>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</si>
  <si>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</si>
  <si>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</si>
  <si>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</si>
  <si>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</si>
  <si>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</si>
  <si>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</si>
  <si>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</si>
  <si>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</si>
  <si>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</si>
  <si>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</si>
  <si>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</si>
  <si>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</si>
  <si>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</si>
  <si>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</si>
  <si>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</si>
  <si>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</si>
  <si>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</si>
  <si>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</si>
  <si>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</si>
  <si>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</si>
  <si>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</si>
  <si>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</si>
  <si>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</si>
  <si>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</si>
  <si>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</si>
  <si>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</si>
  <si>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</si>
  <si>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</si>
  <si>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</si>
  <si>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</si>
  <si>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</si>
  <si>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</si>
  <si>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</si>
  <si>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</si>
  <si>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</si>
  <si>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</si>
  <si>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</si>
  <si>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</si>
  <si>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</si>
  <si>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</si>
  <si>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</si>
  <si>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</si>
  <si>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</si>
  <si>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</si>
  <si>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</si>
  <si>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</si>
  <si>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</si>
  <si>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</si>
  <si>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</si>
  <si>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</si>
  <si>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</si>
  <si>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</si>
  <si>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</si>
  <si>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</si>
  <si>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</si>
  <si>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</si>
  <si>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</si>
  <si>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</si>
  <si>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</si>
  <si>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</si>
  <si>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</si>
  <si>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</si>
  <si>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</si>
  <si>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</si>
  <si>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</si>
  <si>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</si>
  <si>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</si>
  <si>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</si>
  <si>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</si>
  <si>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</si>
  <si>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</si>
  <si>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</si>
  <si>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</si>
  <si>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</si>
  <si>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</si>
  <si>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</si>
  <si>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</si>
  <si>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</si>
  <si>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</si>
  <si>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</si>
  <si>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</si>
  <si>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</si>
  <si>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</si>
  <si>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</si>
  <si>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</si>
  <si>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</si>
  <si>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</si>
  <si>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</si>
  <si>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</si>
  <si>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</si>
  <si>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</si>
  <si>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</si>
  <si>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</si>
  <si>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</si>
  <si>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</si>
  <si>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</si>
  <si>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</si>
  <si>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</si>
  <si>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</si>
  <si>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</si>
  <si>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</si>
  <si>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</si>
  <si>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</si>
  <si>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</si>
  <si>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</si>
  <si>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</si>
  <si>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</si>
  <si>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</si>
  <si>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</si>
  <si>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</si>
  <si>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</si>
  <si>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</si>
  <si>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</si>
  <si>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</si>
  <si>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</si>
  <si>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</si>
  <si>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</si>
  <si>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</si>
  <si>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</si>
  <si>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</si>
  <si>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</si>
  <si>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</si>
  <si>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</si>
  <si>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</si>
  <si>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</si>
  <si>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</si>
  <si>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</si>
  <si>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</si>
  <si>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</si>
  <si>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</si>
  <si>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</si>
  <si>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</si>
  <si>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</si>
  <si>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</si>
  <si>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</si>
  <si>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</si>
  <si>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</si>
  <si>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</si>
  <si>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</si>
  <si>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</si>
  <si>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</si>
  <si>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</si>
  <si>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</si>
  <si>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</si>
  <si>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</si>
  <si>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</si>
  <si>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</si>
  <si>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</si>
  <si>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</si>
  <si>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</si>
  <si>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</si>
  <si>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</si>
  <si>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</si>
  <si>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</si>
  <si>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</si>
  <si>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</si>
  <si>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</si>
  <si>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</si>
  <si>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</si>
  <si>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</si>
  <si>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</si>
  <si>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</si>
  <si>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</si>
  <si>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</si>
  <si>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</si>
  <si>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</si>
  <si>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</si>
  <si>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</si>
  <si>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</si>
  <si>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</si>
  <si>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</si>
  <si>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</si>
  <si>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</si>
  <si>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</si>
  <si>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</si>
  <si>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</si>
  <si>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</si>
  <si>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</si>
  <si>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</si>
  <si>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</si>
  <si>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</si>
  <si>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</si>
  <si>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</si>
  <si>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</si>
  <si>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</si>
  <si>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</si>
  <si>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</si>
  <si>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</si>
  <si>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</si>
  <si>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</si>
  <si>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</si>
  <si>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</si>
  <si>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</si>
  <si>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</si>
  <si>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</si>
  <si>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</si>
  <si>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</si>
  <si>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</si>
  <si>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</si>
  <si>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</si>
  <si>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</si>
  <si>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</si>
  <si>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</si>
  <si>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</si>
  <si>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</si>
  <si>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</si>
  <si>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</si>
  <si>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</si>
  <si>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</si>
  <si>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</si>
  <si>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</si>
  <si>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</si>
  <si>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</si>
  <si>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</si>
  <si>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</si>
  <si>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</si>
  <si>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</si>
  <si>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</si>
  <si>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</si>
  <si>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</si>
  <si>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</si>
  <si>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</si>
  <si>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</si>
  <si>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</si>
  <si>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</si>
  <si>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</si>
  <si>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</si>
  <si>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</si>
  <si>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</si>
  <si>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</si>
  <si>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</si>
  <si>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</si>
  <si>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</si>
  <si>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</si>
  <si>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</si>
  <si>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</si>
  <si>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</si>
  <si>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</si>
  <si>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</si>
  <si>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</si>
  <si>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</si>
  <si>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</si>
  <si>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</si>
  <si>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</si>
  <si>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</si>
  <si>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</si>
  <si>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</si>
  <si>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</si>
  <si>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</si>
  <si>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</si>
  <si>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</si>
  <si>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</si>
  <si>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</si>
  <si>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</si>
  <si>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</si>
  <si>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</si>
  <si>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</si>
  <si>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</si>
  <si>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</si>
  <si>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</si>
  <si>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</si>
  <si>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</si>
  <si>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</si>
  <si>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</si>
  <si>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</si>
  <si>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</si>
  <si>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</si>
  <si>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</si>
  <si>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</si>
  <si>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</si>
  <si>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</si>
  <si>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</si>
  <si>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</si>
  <si>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</si>
  <si>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</si>
  <si>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</si>
  <si>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AOP 015 &amp; AOP 017 &amp; AOP 018</t>
  </si>
  <si>
    <t>UKUPNO</t>
  </si>
  <si>
    <t>Ispravci vrijednosti</t>
  </si>
  <si>
    <t>AOP 044</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</si>
  <si>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</si>
  <si>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</si>
  <si>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</si>
  <si>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</si>
  <si>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</si>
  <si>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</si>
  <si>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</si>
  <si>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</si>
  <si>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</si>
  <si>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</si>
  <si>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</si>
  <si>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</si>
  <si>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</si>
  <si>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</si>
  <si>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</si>
  <si>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</si>
  <si>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</si>
  <si>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</si>
  <si>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</si>
  <si>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</si>
  <si>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</si>
  <si>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</si>
  <si>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</si>
  <si>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</si>
  <si>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</si>
  <si>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</si>
  <si>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</si>
  <si>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</si>
  <si>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</si>
  <si>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</si>
  <si>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</si>
  <si>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</si>
  <si>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</si>
  <si>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</si>
  <si>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</si>
  <si>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</si>
  <si>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</si>
  <si>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</si>
  <si>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</si>
  <si>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</si>
  <si>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</si>
  <si>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</si>
  <si>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</si>
  <si>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</si>
  <si>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</si>
  <si>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</si>
  <si>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</si>
  <si>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</si>
  <si>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</si>
  <si>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</si>
  <si>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</si>
  <si>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AOP 013</t>
  </si>
  <si>
    <t>za razdoblje od 01.01.</t>
  </si>
  <si>
    <t>Središnja država</t>
  </si>
  <si>
    <t>6) DOBICI ILI GUBICI PO FINANCIJSKOJ IMOVINI I FINANCIJSKIM OBVEZAMA KOJE SE DRŽE RADI TRGOVANJA, NETO</t>
  </si>
  <si>
    <t>7)   DOBICI ILI GUBICI PO FINANCIJSKOJ IMOVINI KOJOM SE NE TRGUJE KOJA SE OBVEZNO MJERI PO FER VRIJEDNOSTI KROZ DOBIT ILI GUBITAK, NETO</t>
  </si>
  <si>
    <t>8) OPERATIVNI TROŠKOVI</t>
  </si>
  <si>
    <t xml:space="preserve">9) TROŠKOVI VRIJEDNOSNIH USKLAĐIVANJA I REZERVIRANJA ZA GUBITKE </t>
  </si>
  <si>
    <t>10) KREDITI I PREDUJMOVI</t>
  </si>
  <si>
    <t>11)  FINANCIJSKA IMOVINA KOJOM SE NE TRGUJE KOJA SE OBVEZNO MJERI PO FER VRIJEDNOSTI KROZ DOBIT ILI GUBITAK</t>
  </si>
  <si>
    <t>12) DEPOZITI</t>
  </si>
  <si>
    <t>Opća država</t>
  </si>
  <si>
    <t>stanje na dan 31.12.2020</t>
  </si>
  <si>
    <t>u razdoblju 1.1.2020 do 31.12.2020</t>
  </si>
  <si>
    <t>u razdoblju 1.1.2020. do 31.12.2020.</t>
  </si>
  <si>
    <t>Prethodno razdoblje 01.01. - 31.12.2019</t>
  </si>
  <si>
    <t>Tekuće razdoblje 01.01. - 31.12.2020</t>
  </si>
  <si>
    <t>Ostali rashodi iz poslovanja</t>
  </si>
  <si>
    <t xml:space="preserve">Administrativni rashodi </t>
  </si>
  <si>
    <t>Rashodi za zaposlenike</t>
  </si>
  <si>
    <t>Ostali administrativni rashodi</t>
  </si>
  <si>
    <t xml:space="preserve">Amortizacija </t>
  </si>
  <si>
    <t>Nekretnine, postrojenja i oprema</t>
  </si>
  <si>
    <t>Ulaganja u nekretnine</t>
  </si>
  <si>
    <t>Ostala nematerijalna imovina</t>
  </si>
  <si>
    <t>31.12.2020.</t>
  </si>
  <si>
    <t xml:space="preserve">Banka je sa 31.12.2020. godine provela ispravke po dugotrajnoj materijalnoj imovini s nematerijalnim efektom od 2,6 milijuna kuna na neto imovinu.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</si>
</sst>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00_);_(* \(#,##0.00\);_(* &quot;-&quot;??_);_(@_)"/>
    <numFmt numFmtId="168" formatCode="_-* #,##0_-;\-* #,##0_-;_-* &quot;-&quot;??_-;_-@_-"/>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theme="0"/>
      <name val="Arial"/>
      <family val="2"/>
      <charset val="238"/>
    </font>
    <font>
      <b/>
      <sz val="9"/>
      <color indexed="81"/>
      <name val="Tahoma"/>
      <family val="2"/>
      <charset val="238"/>
    </font>
    <font>
      <sz val="9"/>
      <color indexed="81"/>
      <name val="Tahoma"/>
      <family val="2"/>
      <charset val="238"/>
    </font>
    <font>
      <sz val="10"/>
      <name val="Arial"/>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2">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7" fontId="2" fillId="0" borderId="0" applyFont="0" applyFill="0" applyBorder="0" applyAlignment="0" applyProtection="0"/>
    <xf numFmtId="0" fontId="2" fillId="0" borderId="0"/>
    <xf numFmtId="167" fontId="2" fillId="0" borderId="0" applyFont="0" applyFill="0" applyBorder="0" applyAlignment="0" applyProtection="0"/>
    <xf numFmtId="43" fontId="33" fillId="0" borderId="0" applyFont="0" applyFill="0" applyBorder="0" applyAlignment="0" applyProtection="0"/>
  </cellStyleXfs>
  <cellXfs count="341">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34" fillId="0" borderId="0" xfId="0" applyFont="1"/>
    <xf numFmtId="0" fontId="30" fillId="16" borderId="0" xfId="0" applyFont="1" applyFill="1" applyAlignment="1">
      <alignment wrapText="1"/>
    </xf>
    <xf numFmtId="0" fontId="34" fillId="0" borderId="0" xfId="5" applyFont="1">
      <alignment vertical="top"/>
    </xf>
    <xf numFmtId="166" fontId="34" fillId="0" borderId="0" xfId="5" applyNumberFormat="1" applyFont="1" applyAlignment="1">
      <alignment horizontal="right"/>
    </xf>
    <xf numFmtId="0" fontId="35" fillId="17" borderId="0" xfId="5" applyFont="1" applyFill="1">
      <alignment vertical="top"/>
    </xf>
    <xf numFmtId="166" fontId="36" fillId="17" borderId="0" xfId="5" applyNumberFormat="1" applyFont="1" applyFill="1" applyAlignment="1">
      <alignment horizontal="right"/>
    </xf>
    <xf numFmtId="0" fontId="35" fillId="0" borderId="0" xfId="7" applyFont="1" applyAlignment="1">
      <alignment horizontal="left" vertical="center"/>
    </xf>
    <xf numFmtId="166" fontId="35" fillId="0" borderId="0" xfId="7" applyNumberFormat="1" applyFont="1" applyAlignment="1">
      <alignment horizontal="right"/>
    </xf>
    <xf numFmtId="166" fontId="35" fillId="0" borderId="31" xfId="7" applyNumberFormat="1" applyFont="1" applyBorder="1" applyAlignment="1">
      <alignment horizontal="right"/>
    </xf>
    <xf numFmtId="166" fontId="35" fillId="0" borderId="31" xfId="7" applyNumberFormat="1" applyFont="1" applyBorder="1" applyAlignment="1">
      <alignment horizontal="right" vertical="center"/>
    </xf>
    <xf numFmtId="0" fontId="34" fillId="0" borderId="0" xfId="7" applyFont="1" applyAlignment="1">
      <alignment vertical="center"/>
    </xf>
    <xf numFmtId="166" fontId="34" fillId="0" borderId="0" xfId="6" applyNumberFormat="1" applyFont="1" applyAlignment="1">
      <alignment horizontal="right" vertical="center"/>
    </xf>
    <xf numFmtId="166" fontId="35" fillId="0" borderId="0" xfId="7" applyNumberFormat="1" applyFont="1" applyAlignment="1" applyProtection="1">
      <alignment horizontal="right" vertical="center" shrinkToFit="1"/>
      <protection locked="0"/>
    </xf>
    <xf numFmtId="166" fontId="34" fillId="0" borderId="0" xfId="7" applyNumberFormat="1" applyFont="1" applyAlignment="1" applyProtection="1">
      <alignment horizontal="right" vertical="center" shrinkToFit="1"/>
      <protection locked="0"/>
    </xf>
    <xf numFmtId="43" fontId="34" fillId="0" borderId="32" xfId="11" applyFont="1" applyFill="1" applyBorder="1" applyAlignment="1">
      <alignment horizontal="right" vertical="center"/>
    </xf>
    <xf numFmtId="43" fontId="34" fillId="0" borderId="32" xfId="11" applyFont="1" applyFill="1" applyBorder="1" applyAlignment="1" applyProtection="1">
      <alignment horizontal="right" vertical="center" shrinkToFit="1"/>
      <protection locked="0"/>
    </xf>
    <xf numFmtId="43" fontId="34" fillId="0" borderId="0" xfId="11" applyFont="1" applyFill="1" applyBorder="1" applyAlignment="1" applyProtection="1">
      <alignment horizontal="right" vertical="center" shrinkToFit="1"/>
      <protection locked="0"/>
    </xf>
    <xf numFmtId="43" fontId="35" fillId="0" borderId="32" xfId="11" applyFont="1" applyFill="1" applyBorder="1" applyAlignment="1" applyProtection="1">
      <alignment horizontal="right" vertical="center" shrinkToFit="1"/>
      <protection locked="0"/>
    </xf>
    <xf numFmtId="0" fontId="35" fillId="0" borderId="0" xfId="6" applyFont="1" applyAlignment="1">
      <alignment horizontal="left"/>
    </xf>
    <xf numFmtId="166" fontId="34" fillId="0" borderId="32" xfId="6" applyNumberFormat="1" applyFont="1" applyBorder="1" applyAlignment="1">
      <alignment horizontal="right" vertical="center"/>
    </xf>
    <xf numFmtId="166" fontId="35" fillId="0" borderId="0" xfId="6" applyNumberFormat="1" applyFont="1" applyAlignment="1">
      <alignment horizontal="right" vertical="center"/>
    </xf>
    <xf numFmtId="166" fontId="35" fillId="0" borderId="32" xfId="6" applyNumberFormat="1" applyFont="1" applyBorder="1" applyAlignment="1">
      <alignment horizontal="right" vertical="center"/>
    </xf>
    <xf numFmtId="0" fontId="34" fillId="0" borderId="0" xfId="5" applyFont="1" applyAlignment="1"/>
    <xf numFmtId="166" fontId="35" fillId="0" borderId="0" xfId="5" applyNumberFormat="1" applyFont="1" applyAlignment="1">
      <alignment horizontal="right"/>
    </xf>
    <xf numFmtId="166" fontId="34" fillId="17" borderId="0" xfId="5" applyNumberFormat="1" applyFont="1" applyFill="1" applyAlignment="1">
      <alignment horizontal="right"/>
    </xf>
    <xf numFmtId="43" fontId="34" fillId="0" borderId="0" xfId="11" applyFont="1" applyFill="1" applyBorder="1" applyAlignment="1">
      <alignment horizontal="right" vertical="center"/>
    </xf>
    <xf numFmtId="43" fontId="35" fillId="0" borderId="0" xfId="11" applyFont="1" applyFill="1" applyBorder="1" applyAlignment="1" applyProtection="1">
      <alignment horizontal="right" vertical="center" shrinkToFit="1"/>
      <protection locked="0"/>
    </xf>
    <xf numFmtId="166" fontId="34" fillId="0" borderId="32" xfId="7" applyNumberFormat="1" applyFont="1" applyBorder="1" applyAlignment="1" applyProtection="1">
      <alignment horizontal="right" vertical="center" shrinkToFit="1"/>
      <protection locked="0"/>
    </xf>
    <xf numFmtId="166" fontId="35" fillId="0" borderId="32" xfId="7" applyNumberFormat="1" applyFont="1" applyBorder="1" applyAlignment="1" applyProtection="1">
      <alignment horizontal="right" vertical="center" shrinkToFit="1"/>
      <protection locked="0"/>
    </xf>
    <xf numFmtId="166" fontId="34" fillId="0" borderId="33" xfId="6" applyNumberFormat="1" applyFont="1" applyBorder="1" applyAlignment="1">
      <alignment horizontal="right" vertical="center"/>
    </xf>
    <xf numFmtId="166" fontId="35" fillId="0" borderId="33" xfId="6" applyNumberFormat="1" applyFont="1" applyBorder="1" applyAlignment="1">
      <alignment horizontal="right" vertical="center"/>
    </xf>
    <xf numFmtId="0" fontId="34" fillId="0" borderId="0" xfId="7" applyFont="1" applyAlignment="1">
      <alignment horizontal="left" vertical="center" wrapText="1"/>
    </xf>
    <xf numFmtId="0" fontId="34" fillId="0" borderId="0" xfId="7" applyFont="1"/>
    <xf numFmtId="0" fontId="34" fillId="0" borderId="0" xfId="7" applyFont="1" applyAlignment="1">
      <alignment horizontal="left" vertical="center"/>
    </xf>
    <xf numFmtId="0" fontId="35" fillId="0" borderId="0" xfId="6" applyFont="1" applyAlignment="1">
      <alignment horizontal="left" vertical="center"/>
    </xf>
    <xf numFmtId="43" fontId="35" fillId="0" borderId="33" xfId="11" applyFont="1" applyFill="1" applyBorder="1" applyAlignment="1">
      <alignment horizontal="right" vertical="center"/>
    </xf>
    <xf numFmtId="0" fontId="34" fillId="0" borderId="0" xfId="5" applyFont="1" applyAlignment="1">
      <alignment vertical="center"/>
    </xf>
    <xf numFmtId="0" fontId="35" fillId="17" borderId="0" xfId="5" applyFont="1" applyFill="1" applyAlignment="1">
      <alignment vertical="center"/>
    </xf>
    <xf numFmtId="0" fontId="34" fillId="0" borderId="32" xfId="7" applyFont="1" applyBorder="1" applyAlignment="1">
      <alignment vertical="center"/>
    </xf>
    <xf numFmtId="0" fontId="35" fillId="0" borderId="0" xfId="7" applyFont="1"/>
    <xf numFmtId="166" fontId="35" fillId="0" borderId="0" xfId="7" applyNumberFormat="1" applyFont="1" applyAlignment="1">
      <alignment horizontal="right" vertical="center"/>
    </xf>
    <xf numFmtId="0" fontId="35" fillId="0" borderId="0" xfId="7" applyFont="1" applyAlignment="1">
      <alignment vertical="center"/>
    </xf>
    <xf numFmtId="168" fontId="34" fillId="0" borderId="32" xfId="11" applyNumberFormat="1" applyFont="1" applyFill="1" applyBorder="1" applyAlignment="1">
      <alignment horizontal="right" vertical="center"/>
    </xf>
    <xf numFmtId="166" fontId="35" fillId="17" borderId="0" xfId="5" applyNumberFormat="1" applyFont="1" applyFill="1" applyAlignment="1">
      <alignment horizontal="right"/>
    </xf>
    <xf numFmtId="166" fontId="34" fillId="17" borderId="0" xfId="6" applyNumberFormat="1" applyFont="1" applyFill="1" applyAlignment="1">
      <alignment horizontal="right"/>
    </xf>
    <xf numFmtId="166" fontId="35" fillId="0" borderId="0" xfId="6" applyNumberFormat="1" applyFont="1" applyAlignment="1">
      <alignment horizontal="right"/>
    </xf>
    <xf numFmtId="166" fontId="35" fillId="0" borderId="0" xfId="7" applyNumberFormat="1" applyFont="1" applyAlignment="1" applyProtection="1">
      <alignment horizontal="right" shrinkToFit="1"/>
      <protection locked="0"/>
    </xf>
    <xf numFmtId="43" fontId="34" fillId="0" borderId="0" xfId="11" applyFont="1" applyFill="1" applyBorder="1" applyAlignment="1">
      <alignment horizontal="right"/>
    </xf>
    <xf numFmtId="43" fontId="34" fillId="0" borderId="0" xfId="11" applyFont="1" applyFill="1" applyBorder="1" applyAlignment="1" applyProtection="1">
      <alignment horizontal="right" shrinkToFit="1"/>
      <protection locked="0"/>
    </xf>
    <xf numFmtId="43" fontId="35" fillId="0" borderId="0" xfId="11" applyFont="1" applyFill="1" applyBorder="1" applyAlignment="1" applyProtection="1">
      <alignment horizontal="right" shrinkToFit="1"/>
      <protection locked="0"/>
    </xf>
    <xf numFmtId="166" fontId="34" fillId="0" borderId="0" xfId="6" applyNumberFormat="1" applyFont="1" applyAlignment="1">
      <alignment horizontal="right"/>
    </xf>
    <xf numFmtId="166" fontId="34" fillId="0" borderId="0" xfId="7" applyNumberFormat="1" applyFont="1" applyAlignment="1" applyProtection="1">
      <alignment horizontal="right" shrinkToFit="1"/>
      <protection locked="0"/>
    </xf>
    <xf numFmtId="0" fontId="35" fillId="0" borderId="0" xfId="7" applyFont="1" applyAlignment="1">
      <alignment horizontal="left" wrapText="1"/>
    </xf>
    <xf numFmtId="0" fontId="34" fillId="0" borderId="0" xfId="7" applyFont="1" applyAlignment="1">
      <alignment horizontal="left" wrapText="1"/>
    </xf>
    <xf numFmtId="43" fontId="34" fillId="0" borderId="32" xfId="11" applyFont="1" applyFill="1" applyBorder="1" applyAlignment="1" applyProtection="1">
      <alignment horizontal="right" shrinkToFit="1"/>
      <protection locked="0"/>
    </xf>
    <xf numFmtId="43" fontId="35" fillId="0" borderId="32" xfId="11" applyFont="1" applyFill="1" applyBorder="1" applyAlignment="1" applyProtection="1">
      <alignment horizontal="right" shrinkToFit="1"/>
      <protection locked="0"/>
    </xf>
    <xf numFmtId="166" fontId="35" fillId="0" borderId="33" xfId="6" applyNumberFormat="1" applyFont="1" applyBorder="1" applyAlignment="1">
      <alignment horizontal="right"/>
    </xf>
    <xf numFmtId="0" fontId="35" fillId="0" borderId="0" xfId="0" applyFont="1"/>
    <xf numFmtId="0" fontId="35" fillId="0" borderId="31" xfId="0" applyFont="1" applyBorder="1" applyAlignment="1">
      <alignment horizontal="right"/>
    </xf>
    <xf numFmtId="0" fontId="35" fillId="0" borderId="0" xfId="0" applyFont="1" applyAlignment="1">
      <alignment horizontal="right"/>
    </xf>
    <xf numFmtId="168" fontId="35" fillId="0" borderId="0" xfId="11" applyNumberFormat="1" applyFont="1" applyFill="1"/>
    <xf numFmtId="168" fontId="34" fillId="0" borderId="0" xfId="11" applyNumberFormat="1" applyFont="1" applyFill="1"/>
    <xf numFmtId="168" fontId="34" fillId="0" borderId="32" xfId="11" applyNumberFormat="1" applyFont="1" applyFill="1" applyBorder="1"/>
    <xf numFmtId="168" fontId="35" fillId="0" borderId="33" xfId="11" applyNumberFormat="1" applyFont="1" applyFill="1" applyBorder="1"/>
    <xf numFmtId="0" fontId="34" fillId="17" borderId="0" xfId="5" applyFont="1" applyFill="1" applyAlignment="1">
      <alignment horizontal="right" vertical="top"/>
    </xf>
    <xf numFmtId="0" fontId="34" fillId="17" borderId="0" xfId="0" applyFont="1" applyFill="1"/>
    <xf numFmtId="0" fontId="35" fillId="0" borderId="34" xfId="0" applyFont="1" applyBorder="1" applyAlignment="1">
      <alignment horizontal="right"/>
    </xf>
    <xf numFmtId="168" fontId="35" fillId="0" borderId="32" xfId="11" applyNumberFormat="1" applyFont="1" applyFill="1" applyBorder="1"/>
    <xf numFmtId="0" fontId="35" fillId="17" borderId="0" xfId="0" applyFont="1" applyFill="1"/>
    <xf numFmtId="168" fontId="34" fillId="0" borderId="0" xfId="11" applyNumberFormat="1" applyFont="1" applyFill="1" applyBorder="1" applyAlignment="1" applyProtection="1">
      <alignment horizontal="right" vertical="center" shrinkToFit="1"/>
      <protection locked="0"/>
    </xf>
    <xf numFmtId="168" fontId="34" fillId="0" borderId="32" xfId="11" applyNumberFormat="1" applyFont="1" applyFill="1" applyBorder="1" applyAlignment="1" applyProtection="1">
      <alignment horizontal="right" vertical="center" shrinkToFit="1"/>
      <protection locked="0"/>
    </xf>
    <xf numFmtId="168" fontId="34" fillId="0" borderId="33" xfId="11" applyNumberFormat="1" applyFont="1" applyFill="1" applyBorder="1" applyAlignment="1">
      <alignment horizontal="right" vertical="center"/>
    </xf>
    <xf numFmtId="168" fontId="35" fillId="0" borderId="32" xfId="7" applyNumberFormat="1" applyFont="1" applyBorder="1" applyAlignment="1" applyProtection="1">
      <alignment horizontal="right" vertical="center" shrinkToFit="1"/>
      <protection locked="0"/>
    </xf>
    <xf numFmtId="168" fontId="35" fillId="0" borderId="33" xfId="6" applyNumberFormat="1" applyFont="1" applyBorder="1" applyAlignment="1">
      <alignment horizontal="right" vertical="center"/>
    </xf>
    <xf numFmtId="168" fontId="34" fillId="0" borderId="0" xfId="11" applyNumberFormat="1" applyFont="1" applyFill="1" applyBorder="1" applyAlignment="1">
      <alignment horizontal="right" vertical="center"/>
    </xf>
    <xf numFmtId="168" fontId="34" fillId="0" borderId="32" xfId="6" applyNumberFormat="1" applyFont="1" applyBorder="1" applyAlignment="1">
      <alignment horizontal="right" vertical="center"/>
    </xf>
    <xf numFmtId="168" fontId="34" fillId="0" borderId="33" xfId="6" applyNumberFormat="1" applyFont="1" applyBorder="1" applyAlignment="1">
      <alignment horizontal="right" vertical="center"/>
    </xf>
    <xf numFmtId="166" fontId="34" fillId="0" borderId="0" xfId="0" applyNumberFormat="1" applyFont="1"/>
    <xf numFmtId="168" fontId="34" fillId="0" borderId="0" xfId="0" applyNumberFormat="1" applyFont="1"/>
    <xf numFmtId="168" fontId="35" fillId="0" borderId="32" xfId="11" applyNumberFormat="1" applyFont="1" applyFill="1" applyBorder="1" applyAlignment="1" applyProtection="1">
      <alignment horizontal="right" vertical="center" shrinkToFit="1"/>
      <protection locked="0"/>
    </xf>
    <xf numFmtId="168" fontId="35" fillId="0" borderId="0" xfId="11" applyNumberFormat="1" applyFont="1" applyFill="1" applyBorder="1" applyAlignment="1">
      <alignment horizontal="right"/>
    </xf>
    <xf numFmtId="168" fontId="35" fillId="0" borderId="0" xfId="11" applyNumberFormat="1" applyFont="1" applyFill="1" applyBorder="1" applyAlignment="1" applyProtection="1">
      <alignment horizontal="right" shrinkToFit="1"/>
      <protection locked="0"/>
    </xf>
    <xf numFmtId="168" fontId="34" fillId="0" borderId="0" xfId="11" applyNumberFormat="1" applyFont="1" applyFill="1" applyBorder="1" applyAlignment="1">
      <alignment horizontal="right"/>
    </xf>
    <xf numFmtId="168" fontId="34" fillId="0" borderId="0" xfId="11" applyNumberFormat="1" applyFont="1" applyFill="1" applyBorder="1" applyAlignment="1" applyProtection="1">
      <alignment horizontal="right" shrinkToFit="1"/>
      <protection locked="0"/>
    </xf>
    <xf numFmtId="168" fontId="34" fillId="0" borderId="32" xfId="11" applyNumberFormat="1" applyFont="1" applyFill="1" applyBorder="1" applyAlignment="1">
      <alignment horizontal="right"/>
    </xf>
    <xf numFmtId="168" fontId="34" fillId="0" borderId="32" xfId="11" applyNumberFormat="1" applyFont="1" applyFill="1" applyBorder="1" applyAlignment="1" applyProtection="1">
      <alignment horizontal="right" shrinkToFit="1"/>
      <protection locked="0"/>
    </xf>
    <xf numFmtId="166" fontId="34" fillId="0" borderId="0" xfId="11" applyNumberFormat="1" applyFont="1" applyFill="1"/>
    <xf numFmtId="166" fontId="35" fillId="0" borderId="0" xfId="11" applyNumberFormat="1" applyFont="1" applyFill="1"/>
    <xf numFmtId="43" fontId="34" fillId="0" borderId="0" xfId="11" applyFont="1" applyFill="1"/>
    <xf numFmtId="166" fontId="34" fillId="0" borderId="32" xfId="11" applyNumberFormat="1" applyFont="1" applyFill="1" applyBorder="1"/>
    <xf numFmtId="168" fontId="35" fillId="0" borderId="0" xfId="0" applyNumberFormat="1" applyFont="1"/>
    <xf numFmtId="0" fontId="5" fillId="11" borderId="2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6" fillId="11" borderId="0" xfId="4" applyFont="1" applyFill="1" applyBorder="1"/>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5" fillId="11" borderId="2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22" xfId="4" applyFont="1" applyFill="1" applyBorder="1" applyAlignment="1">
      <alignment horizontal="center" vertical="center"/>
    </xf>
    <xf numFmtId="0" fontId="5" fillId="11" borderId="2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23" xfId="4" applyFont="1" applyFill="1" applyBorder="1" applyAlignment="1">
      <alignment horizontal="right" vertical="center" wrapText="1"/>
    </xf>
    <xf numFmtId="0" fontId="27" fillId="11" borderId="22" xfId="4" applyFont="1" applyFill="1" applyBorder="1" applyAlignment="1">
      <alignment vertical="center"/>
    </xf>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3" xfId="4" applyFont="1" applyFill="1" applyBorder="1" applyAlignment="1">
      <alignment horizontal="right" vertical="center"/>
    </xf>
    <xf numFmtId="0" fontId="26" fillId="11" borderId="0" xfId="4" applyFont="1" applyFill="1" applyBorder="1" applyAlignment="1">
      <alignment wrapText="1"/>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14" fontId="4" fillId="12"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1"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0" fontId="35" fillId="0" borderId="30" xfId="0" applyFont="1" applyBorder="1" applyAlignment="1">
      <alignment horizontal="center"/>
    </xf>
    <xf numFmtId="166" fontId="35" fillId="0" borderId="30" xfId="7" applyNumberFormat="1" applyFont="1" applyBorder="1" applyAlignment="1">
      <alignment horizontal="right" vertical="center"/>
    </xf>
    <xf numFmtId="166" fontId="35" fillId="0" borderId="30" xfId="7" applyNumberFormat="1" applyFont="1" applyBorder="1" applyAlignment="1">
      <alignment horizontal="right"/>
    </xf>
  </cellXfs>
  <cellStyles count="12">
    <cellStyle name="Comma" xfId="11" builtinId="3"/>
    <cellStyle name="Comma 2" xfId="8" xr:uid="{00000000-0005-0000-0000-000001000000}"/>
    <cellStyle name="Comma 2 2" xfId="10" xr:uid="{00000000-0005-0000-0000-000002000000}"/>
    <cellStyle name="Hyperlink 2" xfId="2" xr:uid="{00000000-0005-0000-0000-000003000000}"/>
    <cellStyle name="Normal" xfId="0" builtinId="0"/>
    <cellStyle name="Normal 14" xfId="6" xr:uid="{00000000-0005-0000-0000-000005000000}"/>
    <cellStyle name="Normal 2" xfId="3" xr:uid="{00000000-0005-0000-0000-000006000000}"/>
    <cellStyle name="Normal 3" xfId="4" xr:uid="{00000000-0005-0000-0000-000007000000}"/>
    <cellStyle name="Normal 5" xfId="9" xr:uid="{00000000-0005-0000-0000-000008000000}"/>
    <cellStyle name="Normal 6" xfId="7" xr:uid="{00000000-0005-0000-0000-000009000000}"/>
    <cellStyle name="Normal_TFI-KI 2" xfId="5" xr:uid="{00000000-0005-0000-0000-00000A000000}"/>
    <cellStyle name="Style 1" xfId="1" xr:uid="{00000000-0005-0000-0000-00000B000000}"/>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3/Konsolidirano/Konsolidirane%20bilje&#353;ke%20TF-KI_Q3%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zg-itd134\rpa$\SUF_svi\TFI%20KI\TFI-KI%202020%20Q1\Konsolidirano\Konsolidirano_HPB_TFI-KI_Q1%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jeske grupa RDG"/>
      <sheetName val="Biljeske grupa Bilanca"/>
      <sheetName val="Input"/>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abSelected="1" view="pageBreakPreview" zoomScale="60" zoomScaleNormal="70" workbookViewId="0">
      <selection activeCell="C30" sqref="C30"/>
    </sheetView>
  </sheetViews>
  <sheetFormatPr defaultColWidth="9.26953125" defaultRowHeight="14.5" x14ac:dyDescent="0.35"/>
  <cols>
    <col min="1" max="1" width="9.26953125" style="61"/>
    <col min="2" max="2" width="10.453125" style="61" customWidth="1"/>
    <col min="3" max="8" width="9.26953125" style="61"/>
    <col min="9" max="9" width="13.453125" style="61" customWidth="1"/>
    <col min="10" max="16384" width="9.26953125" style="61"/>
  </cols>
  <sheetData>
    <row r="1" spans="1:10" ht="15.5" x14ac:dyDescent="0.35">
      <c r="A1" s="244" t="s">
        <v>239</v>
      </c>
      <c r="B1" s="245"/>
      <c r="C1" s="245"/>
      <c r="D1" s="59"/>
      <c r="E1" s="59"/>
      <c r="F1" s="59"/>
      <c r="G1" s="59"/>
      <c r="H1" s="59"/>
      <c r="I1" s="59"/>
      <c r="J1" s="60"/>
    </row>
    <row r="2" spans="1:10" ht="14.65" customHeight="1" x14ac:dyDescent="0.35">
      <c r="A2" s="246" t="s">
        <v>255</v>
      </c>
      <c r="B2" s="247"/>
      <c r="C2" s="247"/>
      <c r="D2" s="247"/>
      <c r="E2" s="247"/>
      <c r="F2" s="247"/>
      <c r="G2" s="247"/>
      <c r="H2" s="247"/>
      <c r="I2" s="247"/>
      <c r="J2" s="248"/>
    </row>
    <row r="3" spans="1:10" x14ac:dyDescent="0.35">
      <c r="A3" s="62"/>
      <c r="B3" s="63"/>
      <c r="C3" s="63"/>
      <c r="D3" s="63"/>
      <c r="E3" s="63"/>
      <c r="F3" s="63"/>
      <c r="G3" s="63"/>
      <c r="H3" s="63"/>
      <c r="I3" s="63"/>
      <c r="J3" s="64"/>
    </row>
    <row r="4" spans="1:10" ht="33.65" customHeight="1" x14ac:dyDescent="0.35">
      <c r="A4" s="249" t="s">
        <v>240</v>
      </c>
      <c r="B4" s="250"/>
      <c r="C4" s="250"/>
      <c r="D4" s="250"/>
      <c r="E4" s="251">
        <v>43831</v>
      </c>
      <c r="F4" s="252"/>
      <c r="G4" s="65" t="s">
        <v>0</v>
      </c>
      <c r="H4" s="253">
        <v>44196</v>
      </c>
      <c r="I4" s="252"/>
      <c r="J4" s="66"/>
    </row>
    <row r="5" spans="1:10" s="67" customFormat="1" ht="10.15" customHeight="1" x14ac:dyDescent="0.35">
      <c r="A5" s="254"/>
      <c r="B5" s="255"/>
      <c r="C5" s="255"/>
      <c r="D5" s="255"/>
      <c r="E5" s="255"/>
      <c r="F5" s="255"/>
      <c r="G5" s="255"/>
      <c r="H5" s="255"/>
      <c r="I5" s="255"/>
      <c r="J5" s="256"/>
    </row>
    <row r="6" spans="1:10" ht="20.65" customHeight="1" x14ac:dyDescent="0.35">
      <c r="A6" s="68"/>
      <c r="B6" s="69" t="s">
        <v>260</v>
      </c>
      <c r="C6" s="70"/>
      <c r="D6" s="70"/>
      <c r="E6" s="76">
        <v>2020</v>
      </c>
      <c r="F6" s="71"/>
      <c r="G6" s="65"/>
      <c r="H6" s="71"/>
      <c r="I6" s="72"/>
      <c r="J6" s="73"/>
    </row>
    <row r="7" spans="1:10" s="75" customFormat="1" ht="10.9" customHeight="1" x14ac:dyDescent="0.35">
      <c r="A7" s="68"/>
      <c r="B7" s="70"/>
      <c r="C7" s="70"/>
      <c r="D7" s="70"/>
      <c r="E7" s="74"/>
      <c r="F7" s="74"/>
      <c r="G7" s="65"/>
      <c r="H7" s="71"/>
      <c r="I7" s="72"/>
      <c r="J7" s="73"/>
    </row>
    <row r="8" spans="1:10" ht="20.65" customHeight="1" x14ac:dyDescent="0.35">
      <c r="A8" s="68"/>
      <c r="B8" s="69" t="s">
        <v>261</v>
      </c>
      <c r="C8" s="70"/>
      <c r="D8" s="70"/>
      <c r="E8" s="76">
        <v>4</v>
      </c>
      <c r="F8" s="71"/>
      <c r="G8" s="65"/>
      <c r="H8" s="71"/>
      <c r="I8" s="72"/>
      <c r="J8" s="73"/>
    </row>
    <row r="9" spans="1:10" s="75" customFormat="1" ht="10.9" customHeight="1" x14ac:dyDescent="0.35">
      <c r="A9" s="68"/>
      <c r="B9" s="70"/>
      <c r="C9" s="70"/>
      <c r="D9" s="70"/>
      <c r="E9" s="74"/>
      <c r="F9" s="74"/>
      <c r="G9" s="65"/>
      <c r="H9" s="74"/>
      <c r="I9" s="77"/>
      <c r="J9" s="73"/>
    </row>
    <row r="10" spans="1:10" ht="37.9" customHeight="1" x14ac:dyDescent="0.35">
      <c r="A10" s="240" t="s">
        <v>262</v>
      </c>
      <c r="B10" s="241"/>
      <c r="C10" s="241"/>
      <c r="D10" s="241"/>
      <c r="E10" s="241"/>
      <c r="F10" s="241"/>
      <c r="G10" s="241"/>
      <c r="H10" s="241"/>
      <c r="I10" s="241"/>
      <c r="J10" s="78"/>
    </row>
    <row r="11" spans="1:10" ht="24.65" customHeight="1" x14ac:dyDescent="0.35">
      <c r="A11" s="227" t="s">
        <v>241</v>
      </c>
      <c r="B11" s="242"/>
      <c r="C11" s="234" t="s">
        <v>280</v>
      </c>
      <c r="D11" s="235"/>
      <c r="E11" s="79"/>
      <c r="F11" s="199" t="s">
        <v>263</v>
      </c>
      <c r="G11" s="238"/>
      <c r="H11" s="215" t="s">
        <v>281</v>
      </c>
      <c r="I11" s="216"/>
      <c r="J11" s="80"/>
    </row>
    <row r="12" spans="1:10" ht="14.65" customHeight="1" x14ac:dyDescent="0.35">
      <c r="A12" s="81"/>
      <c r="B12" s="82"/>
      <c r="C12" s="82"/>
      <c r="D12" s="82"/>
      <c r="E12" s="243"/>
      <c r="F12" s="243"/>
      <c r="G12" s="243"/>
      <c r="H12" s="243"/>
      <c r="I12" s="83"/>
      <c r="J12" s="80"/>
    </row>
    <row r="13" spans="1:10" ht="21" customHeight="1" x14ac:dyDescent="0.35">
      <c r="A13" s="198" t="s">
        <v>256</v>
      </c>
      <c r="B13" s="238"/>
      <c r="C13" s="234" t="s">
        <v>282</v>
      </c>
      <c r="D13" s="235"/>
      <c r="E13" s="257"/>
      <c r="F13" s="243"/>
      <c r="G13" s="243"/>
      <c r="H13" s="243"/>
      <c r="I13" s="83"/>
      <c r="J13" s="80"/>
    </row>
    <row r="14" spans="1:10" ht="10.9" customHeight="1" x14ac:dyDescent="0.35">
      <c r="A14" s="79"/>
      <c r="B14" s="83"/>
      <c r="C14" s="82"/>
      <c r="D14" s="82"/>
      <c r="E14" s="205"/>
      <c r="F14" s="205"/>
      <c r="G14" s="205"/>
      <c r="H14" s="205"/>
      <c r="I14" s="82"/>
      <c r="J14" s="84"/>
    </row>
    <row r="15" spans="1:10" ht="22.9" customHeight="1" x14ac:dyDescent="0.35">
      <c r="A15" s="198" t="s">
        <v>242</v>
      </c>
      <c r="B15" s="238"/>
      <c r="C15" s="234" t="s">
        <v>283</v>
      </c>
      <c r="D15" s="235"/>
      <c r="E15" s="239"/>
      <c r="F15" s="229"/>
      <c r="G15" s="85" t="s">
        <v>264</v>
      </c>
      <c r="H15" s="215" t="s">
        <v>285</v>
      </c>
      <c r="I15" s="216"/>
      <c r="J15" s="86"/>
    </row>
    <row r="16" spans="1:10" ht="10.9" customHeight="1" x14ac:dyDescent="0.35">
      <c r="A16" s="79"/>
      <c r="B16" s="83"/>
      <c r="C16" s="82"/>
      <c r="D16" s="82"/>
      <c r="E16" s="205"/>
      <c r="F16" s="205"/>
      <c r="G16" s="205"/>
      <c r="H16" s="205"/>
      <c r="I16" s="82"/>
      <c r="J16" s="84"/>
    </row>
    <row r="17" spans="1:10" ht="22.9" customHeight="1" x14ac:dyDescent="0.35">
      <c r="A17" s="87"/>
      <c r="B17" s="85" t="s">
        <v>265</v>
      </c>
      <c r="C17" s="234" t="s">
        <v>284</v>
      </c>
      <c r="D17" s="235"/>
      <c r="E17" s="88"/>
      <c r="F17" s="88"/>
      <c r="G17" s="88"/>
      <c r="H17" s="88"/>
      <c r="I17" s="88"/>
      <c r="J17" s="86"/>
    </row>
    <row r="18" spans="1:10" x14ac:dyDescent="0.35">
      <c r="A18" s="236"/>
      <c r="B18" s="237"/>
      <c r="C18" s="205"/>
      <c r="D18" s="205"/>
      <c r="E18" s="205"/>
      <c r="F18" s="205"/>
      <c r="G18" s="205"/>
      <c r="H18" s="205"/>
      <c r="I18" s="82"/>
      <c r="J18" s="84"/>
    </row>
    <row r="19" spans="1:10" x14ac:dyDescent="0.35">
      <c r="A19" s="227" t="s">
        <v>243</v>
      </c>
      <c r="B19" s="228"/>
      <c r="C19" s="206" t="s">
        <v>286</v>
      </c>
      <c r="D19" s="207"/>
      <c r="E19" s="207"/>
      <c r="F19" s="207"/>
      <c r="G19" s="207"/>
      <c r="H19" s="207"/>
      <c r="I19" s="207"/>
      <c r="J19" s="208"/>
    </row>
    <row r="20" spans="1:10" x14ac:dyDescent="0.35">
      <c r="A20" s="81"/>
      <c r="B20" s="82"/>
      <c r="C20" s="89"/>
      <c r="D20" s="82"/>
      <c r="E20" s="205"/>
      <c r="F20" s="205"/>
      <c r="G20" s="205"/>
      <c r="H20" s="205"/>
      <c r="I20" s="82"/>
      <c r="J20" s="84"/>
    </row>
    <row r="21" spans="1:10" x14ac:dyDescent="0.35">
      <c r="A21" s="227" t="s">
        <v>244</v>
      </c>
      <c r="B21" s="228"/>
      <c r="C21" s="215">
        <v>10000</v>
      </c>
      <c r="D21" s="216"/>
      <c r="E21" s="205"/>
      <c r="F21" s="205"/>
      <c r="G21" s="206" t="s">
        <v>287</v>
      </c>
      <c r="H21" s="207"/>
      <c r="I21" s="207"/>
      <c r="J21" s="208"/>
    </row>
    <row r="22" spans="1:10" x14ac:dyDescent="0.35">
      <c r="A22" s="81"/>
      <c r="B22" s="82"/>
      <c r="C22" s="82"/>
      <c r="D22" s="82"/>
      <c r="E22" s="205"/>
      <c r="F22" s="205"/>
      <c r="G22" s="205"/>
      <c r="H22" s="205"/>
      <c r="I22" s="82"/>
      <c r="J22" s="84"/>
    </row>
    <row r="23" spans="1:10" x14ac:dyDescent="0.35">
      <c r="A23" s="227" t="s">
        <v>245</v>
      </c>
      <c r="B23" s="228"/>
      <c r="C23" s="206" t="s">
        <v>288</v>
      </c>
      <c r="D23" s="207"/>
      <c r="E23" s="207"/>
      <c r="F23" s="207"/>
      <c r="G23" s="207"/>
      <c r="H23" s="207"/>
      <c r="I23" s="207"/>
      <c r="J23" s="208"/>
    </row>
    <row r="24" spans="1:10" x14ac:dyDescent="0.35">
      <c r="A24" s="81"/>
      <c r="B24" s="82"/>
      <c r="C24" s="82"/>
      <c r="D24" s="82"/>
      <c r="E24" s="205"/>
      <c r="F24" s="205"/>
      <c r="G24" s="205"/>
      <c r="H24" s="205"/>
      <c r="I24" s="82"/>
      <c r="J24" s="84"/>
    </row>
    <row r="25" spans="1:10" x14ac:dyDescent="0.35">
      <c r="A25" s="227" t="s">
        <v>246</v>
      </c>
      <c r="B25" s="228"/>
      <c r="C25" s="231" t="s">
        <v>289</v>
      </c>
      <c r="D25" s="232"/>
      <c r="E25" s="232"/>
      <c r="F25" s="232"/>
      <c r="G25" s="232"/>
      <c r="H25" s="232"/>
      <c r="I25" s="232"/>
      <c r="J25" s="233"/>
    </row>
    <row r="26" spans="1:10" x14ac:dyDescent="0.35">
      <c r="A26" s="81"/>
      <c r="B26" s="82"/>
      <c r="C26" s="89"/>
      <c r="D26" s="82"/>
      <c r="E26" s="205"/>
      <c r="F26" s="205"/>
      <c r="G26" s="205"/>
      <c r="H26" s="205"/>
      <c r="I26" s="82"/>
      <c r="J26" s="84"/>
    </row>
    <row r="27" spans="1:10" x14ac:dyDescent="0.35">
      <c r="A27" s="227" t="s">
        <v>247</v>
      </c>
      <c r="B27" s="228"/>
      <c r="C27" s="231" t="s">
        <v>290</v>
      </c>
      <c r="D27" s="232"/>
      <c r="E27" s="232"/>
      <c r="F27" s="232"/>
      <c r="G27" s="232"/>
      <c r="H27" s="232"/>
      <c r="I27" s="232"/>
      <c r="J27" s="233"/>
    </row>
    <row r="28" spans="1:10" ht="13.9" customHeight="1" x14ac:dyDescent="0.35">
      <c r="A28" s="81"/>
      <c r="B28" s="82"/>
      <c r="C28" s="89"/>
      <c r="D28" s="82"/>
      <c r="E28" s="205"/>
      <c r="F28" s="205"/>
      <c r="G28" s="205"/>
      <c r="H28" s="205"/>
      <c r="I28" s="82"/>
      <c r="J28" s="84"/>
    </row>
    <row r="29" spans="1:10" ht="22.9" customHeight="1" x14ac:dyDescent="0.35">
      <c r="A29" s="230" t="s">
        <v>257</v>
      </c>
      <c r="B29" s="218"/>
      <c r="C29" s="90">
        <v>1301</v>
      </c>
      <c r="D29" s="91"/>
      <c r="E29" s="209"/>
      <c r="F29" s="209"/>
      <c r="G29" s="209"/>
      <c r="H29" s="209"/>
      <c r="I29" s="92"/>
      <c r="J29" s="93"/>
    </row>
    <row r="30" spans="1:10" x14ac:dyDescent="0.35">
      <c r="A30" s="81"/>
      <c r="B30" s="82"/>
      <c r="C30" s="82"/>
      <c r="D30" s="82"/>
      <c r="E30" s="205"/>
      <c r="F30" s="205"/>
      <c r="G30" s="205"/>
      <c r="H30" s="205"/>
      <c r="I30" s="92"/>
      <c r="J30" s="93"/>
    </row>
    <row r="31" spans="1:10" x14ac:dyDescent="0.35">
      <c r="A31" s="227" t="s">
        <v>248</v>
      </c>
      <c r="B31" s="228"/>
      <c r="C31" s="106" t="s">
        <v>267</v>
      </c>
      <c r="D31" s="226" t="s">
        <v>266</v>
      </c>
      <c r="E31" s="213"/>
      <c r="F31" s="213"/>
      <c r="G31" s="213"/>
      <c r="H31" s="94"/>
      <c r="I31" s="95" t="s">
        <v>267</v>
      </c>
      <c r="J31" s="96" t="s">
        <v>268</v>
      </c>
    </row>
    <row r="32" spans="1:10" x14ac:dyDescent="0.35">
      <c r="A32" s="227"/>
      <c r="B32" s="228"/>
      <c r="C32" s="97"/>
      <c r="D32" s="65"/>
      <c r="E32" s="229"/>
      <c r="F32" s="229"/>
      <c r="G32" s="229"/>
      <c r="H32" s="229"/>
      <c r="I32" s="92"/>
      <c r="J32" s="93"/>
    </row>
    <row r="33" spans="1:10" x14ac:dyDescent="0.35">
      <c r="A33" s="227" t="s">
        <v>258</v>
      </c>
      <c r="B33" s="228"/>
      <c r="C33" s="90" t="s">
        <v>270</v>
      </c>
      <c r="D33" s="226" t="s">
        <v>269</v>
      </c>
      <c r="E33" s="213"/>
      <c r="F33" s="213"/>
      <c r="G33" s="213"/>
      <c r="H33" s="88"/>
      <c r="I33" s="95" t="s">
        <v>270</v>
      </c>
      <c r="J33" s="96" t="s">
        <v>271</v>
      </c>
    </row>
    <row r="34" spans="1:10" x14ac:dyDescent="0.35">
      <c r="A34" s="81"/>
      <c r="B34" s="82"/>
      <c r="C34" s="82"/>
      <c r="D34" s="82"/>
      <c r="E34" s="205"/>
      <c r="F34" s="205"/>
      <c r="G34" s="205"/>
      <c r="H34" s="205"/>
      <c r="I34" s="82"/>
      <c r="J34" s="84"/>
    </row>
    <row r="35" spans="1:10" x14ac:dyDescent="0.35">
      <c r="A35" s="226" t="s">
        <v>259</v>
      </c>
      <c r="B35" s="213"/>
      <c r="C35" s="213"/>
      <c r="D35" s="213"/>
      <c r="E35" s="213" t="s">
        <v>249</v>
      </c>
      <c r="F35" s="213"/>
      <c r="G35" s="213"/>
      <c r="H35" s="213"/>
      <c r="I35" s="213"/>
      <c r="J35" s="98" t="s">
        <v>250</v>
      </c>
    </row>
    <row r="36" spans="1:10" x14ac:dyDescent="0.35">
      <c r="A36" s="81"/>
      <c r="B36" s="82"/>
      <c r="C36" s="82"/>
      <c r="D36" s="82"/>
      <c r="E36" s="205"/>
      <c r="F36" s="205"/>
      <c r="G36" s="205"/>
      <c r="H36" s="205"/>
      <c r="I36" s="82"/>
      <c r="J36" s="93"/>
    </row>
    <row r="37" spans="1:10" x14ac:dyDescent="0.35">
      <c r="A37" s="221"/>
      <c r="B37" s="222"/>
      <c r="C37" s="222"/>
      <c r="D37" s="222"/>
      <c r="E37" s="221"/>
      <c r="F37" s="222"/>
      <c r="G37" s="222"/>
      <c r="H37" s="222"/>
      <c r="I37" s="223"/>
      <c r="J37" s="99"/>
    </row>
    <row r="38" spans="1:10" x14ac:dyDescent="0.35">
      <c r="A38" s="81"/>
      <c r="B38" s="82"/>
      <c r="C38" s="89"/>
      <c r="D38" s="225"/>
      <c r="E38" s="225"/>
      <c r="F38" s="225"/>
      <c r="G38" s="225"/>
      <c r="H38" s="225"/>
      <c r="I38" s="225"/>
      <c r="J38" s="84"/>
    </row>
    <row r="39" spans="1:10" x14ac:dyDescent="0.35">
      <c r="A39" s="221"/>
      <c r="B39" s="222"/>
      <c r="C39" s="222"/>
      <c r="D39" s="223"/>
      <c r="E39" s="221"/>
      <c r="F39" s="222"/>
      <c r="G39" s="222"/>
      <c r="H39" s="222"/>
      <c r="I39" s="223"/>
      <c r="J39" s="90"/>
    </row>
    <row r="40" spans="1:10" x14ac:dyDescent="0.35">
      <c r="A40" s="81"/>
      <c r="B40" s="82"/>
      <c r="C40" s="89"/>
      <c r="D40" s="100"/>
      <c r="E40" s="225"/>
      <c r="F40" s="225"/>
      <c r="G40" s="225"/>
      <c r="H40" s="225"/>
      <c r="I40" s="83"/>
      <c r="J40" s="84"/>
    </row>
    <row r="41" spans="1:10" x14ac:dyDescent="0.35">
      <c r="A41" s="221"/>
      <c r="B41" s="222"/>
      <c r="C41" s="222"/>
      <c r="D41" s="223"/>
      <c r="E41" s="221"/>
      <c r="F41" s="222"/>
      <c r="G41" s="222"/>
      <c r="H41" s="222"/>
      <c r="I41" s="223"/>
      <c r="J41" s="90"/>
    </row>
    <row r="42" spans="1:10" x14ac:dyDescent="0.35">
      <c r="A42" s="81"/>
      <c r="B42" s="82"/>
      <c r="C42" s="89"/>
      <c r="D42" s="100"/>
      <c r="E42" s="225"/>
      <c r="F42" s="225"/>
      <c r="G42" s="225"/>
      <c r="H42" s="225"/>
      <c r="I42" s="83"/>
      <c r="J42" s="84"/>
    </row>
    <row r="43" spans="1:10" x14ac:dyDescent="0.35">
      <c r="A43" s="221"/>
      <c r="B43" s="222"/>
      <c r="C43" s="222"/>
      <c r="D43" s="223"/>
      <c r="E43" s="221"/>
      <c r="F43" s="222"/>
      <c r="G43" s="222"/>
      <c r="H43" s="222"/>
      <c r="I43" s="223"/>
      <c r="J43" s="90"/>
    </row>
    <row r="44" spans="1:10" x14ac:dyDescent="0.35">
      <c r="A44" s="101"/>
      <c r="B44" s="89"/>
      <c r="C44" s="219"/>
      <c r="D44" s="219"/>
      <c r="E44" s="205"/>
      <c r="F44" s="205"/>
      <c r="G44" s="219"/>
      <c r="H44" s="219"/>
      <c r="I44" s="219"/>
      <c r="J44" s="84"/>
    </row>
    <row r="45" spans="1:10" x14ac:dyDescent="0.35">
      <c r="A45" s="221"/>
      <c r="B45" s="222"/>
      <c r="C45" s="222"/>
      <c r="D45" s="223"/>
      <c r="E45" s="221"/>
      <c r="F45" s="222"/>
      <c r="G45" s="222"/>
      <c r="H45" s="222"/>
      <c r="I45" s="223"/>
      <c r="J45" s="90"/>
    </row>
    <row r="46" spans="1:10" x14ac:dyDescent="0.35">
      <c r="A46" s="101"/>
      <c r="B46" s="89"/>
      <c r="C46" s="89"/>
      <c r="D46" s="82"/>
      <c r="E46" s="224"/>
      <c r="F46" s="224"/>
      <c r="G46" s="219"/>
      <c r="H46" s="219"/>
      <c r="I46" s="82"/>
      <c r="J46" s="84"/>
    </row>
    <row r="47" spans="1:10" x14ac:dyDescent="0.35">
      <c r="A47" s="221"/>
      <c r="B47" s="222"/>
      <c r="C47" s="222"/>
      <c r="D47" s="223"/>
      <c r="E47" s="221"/>
      <c r="F47" s="222"/>
      <c r="G47" s="222"/>
      <c r="H47" s="222"/>
      <c r="I47" s="223"/>
      <c r="J47" s="90"/>
    </row>
    <row r="48" spans="1:10" x14ac:dyDescent="0.35">
      <c r="A48" s="101"/>
      <c r="B48" s="89"/>
      <c r="C48" s="89"/>
      <c r="D48" s="82"/>
      <c r="E48" s="205"/>
      <c r="F48" s="205"/>
      <c r="G48" s="219"/>
      <c r="H48" s="219"/>
      <c r="I48" s="82"/>
      <c r="J48" s="102" t="s">
        <v>272</v>
      </c>
    </row>
    <row r="49" spans="1:10" x14ac:dyDescent="0.35">
      <c r="A49" s="101"/>
      <c r="B49" s="89"/>
      <c r="C49" s="89"/>
      <c r="D49" s="82"/>
      <c r="E49" s="205"/>
      <c r="F49" s="205"/>
      <c r="G49" s="219"/>
      <c r="H49" s="219"/>
      <c r="I49" s="82"/>
      <c r="J49" s="102" t="s">
        <v>273</v>
      </c>
    </row>
    <row r="50" spans="1:10" ht="14.65" customHeight="1" x14ac:dyDescent="0.35">
      <c r="A50" s="198" t="s">
        <v>251</v>
      </c>
      <c r="B50" s="199"/>
      <c r="C50" s="215" t="s">
        <v>273</v>
      </c>
      <c r="D50" s="216"/>
      <c r="E50" s="217" t="s">
        <v>274</v>
      </c>
      <c r="F50" s="218"/>
      <c r="G50" s="206"/>
      <c r="H50" s="207"/>
      <c r="I50" s="207"/>
      <c r="J50" s="208"/>
    </row>
    <row r="51" spans="1:10" x14ac:dyDescent="0.35">
      <c r="A51" s="101"/>
      <c r="B51" s="89"/>
      <c r="C51" s="219"/>
      <c r="D51" s="219"/>
      <c r="E51" s="205"/>
      <c r="F51" s="205"/>
      <c r="G51" s="220" t="s">
        <v>275</v>
      </c>
      <c r="H51" s="220"/>
      <c r="I51" s="220"/>
      <c r="J51" s="73"/>
    </row>
    <row r="52" spans="1:10" ht="13.9" customHeight="1" x14ac:dyDescent="0.35">
      <c r="A52" s="198" t="s">
        <v>252</v>
      </c>
      <c r="B52" s="199"/>
      <c r="C52" s="206" t="s">
        <v>291</v>
      </c>
      <c r="D52" s="207"/>
      <c r="E52" s="207"/>
      <c r="F52" s="207"/>
      <c r="G52" s="207"/>
      <c r="H52" s="207"/>
      <c r="I52" s="207"/>
      <c r="J52" s="208"/>
    </row>
    <row r="53" spans="1:10" x14ac:dyDescent="0.35">
      <c r="A53" s="81"/>
      <c r="B53" s="82"/>
      <c r="C53" s="209" t="s">
        <v>253</v>
      </c>
      <c r="D53" s="209"/>
      <c r="E53" s="209"/>
      <c r="F53" s="209"/>
      <c r="G53" s="209"/>
      <c r="H53" s="209"/>
      <c r="I53" s="209"/>
      <c r="J53" s="84"/>
    </row>
    <row r="54" spans="1:10" x14ac:dyDescent="0.35">
      <c r="A54" s="198" t="s">
        <v>254</v>
      </c>
      <c r="B54" s="199"/>
      <c r="C54" s="210" t="s">
        <v>292</v>
      </c>
      <c r="D54" s="211"/>
      <c r="E54" s="212"/>
      <c r="F54" s="205"/>
      <c r="G54" s="205"/>
      <c r="H54" s="213"/>
      <c r="I54" s="213"/>
      <c r="J54" s="214"/>
    </row>
    <row r="55" spans="1:10" x14ac:dyDescent="0.35">
      <c r="A55" s="81"/>
      <c r="B55" s="82"/>
      <c r="C55" s="89"/>
      <c r="D55" s="82"/>
      <c r="E55" s="205"/>
      <c r="F55" s="205"/>
      <c r="G55" s="205"/>
      <c r="H55" s="205"/>
      <c r="I55" s="82"/>
      <c r="J55" s="84"/>
    </row>
    <row r="56" spans="1:10" ht="14.65" customHeight="1" x14ac:dyDescent="0.35">
      <c r="A56" s="198" t="s">
        <v>246</v>
      </c>
      <c r="B56" s="199"/>
      <c r="C56" s="200"/>
      <c r="D56" s="201"/>
      <c r="E56" s="201"/>
      <c r="F56" s="201"/>
      <c r="G56" s="201"/>
      <c r="H56" s="201"/>
      <c r="I56" s="201"/>
      <c r="J56" s="202"/>
    </row>
    <row r="57" spans="1:10" x14ac:dyDescent="0.35">
      <c r="A57" s="81"/>
      <c r="B57" s="82"/>
      <c r="C57" s="82"/>
      <c r="D57" s="82"/>
      <c r="E57" s="205"/>
      <c r="F57" s="205"/>
      <c r="G57" s="205"/>
      <c r="H57" s="205"/>
      <c r="I57" s="82"/>
      <c r="J57" s="84"/>
    </row>
    <row r="58" spans="1:10" x14ac:dyDescent="0.35">
      <c r="A58" s="198" t="s">
        <v>276</v>
      </c>
      <c r="B58" s="199"/>
      <c r="C58" s="200"/>
      <c r="D58" s="201"/>
      <c r="E58" s="201"/>
      <c r="F58" s="201"/>
      <c r="G58" s="201"/>
      <c r="H58" s="201"/>
      <c r="I58" s="201"/>
      <c r="J58" s="202"/>
    </row>
    <row r="59" spans="1:10" ht="14.65" customHeight="1" x14ac:dyDescent="0.35">
      <c r="A59" s="81"/>
      <c r="B59" s="82"/>
      <c r="C59" s="203" t="s">
        <v>277</v>
      </c>
      <c r="D59" s="203"/>
      <c r="E59" s="203"/>
      <c r="F59" s="203"/>
      <c r="G59" s="82"/>
      <c r="H59" s="82"/>
      <c r="I59" s="82"/>
      <c r="J59" s="84"/>
    </row>
    <row r="60" spans="1:10" x14ac:dyDescent="0.35">
      <c r="A60" s="198" t="s">
        <v>278</v>
      </c>
      <c r="B60" s="199"/>
      <c r="C60" s="200"/>
      <c r="D60" s="201"/>
      <c r="E60" s="201"/>
      <c r="F60" s="201"/>
      <c r="G60" s="201"/>
      <c r="H60" s="201"/>
      <c r="I60" s="201"/>
      <c r="J60" s="202"/>
    </row>
    <row r="61" spans="1:10" ht="14.65" customHeight="1" x14ac:dyDescent="0.35">
      <c r="A61" s="103"/>
      <c r="B61" s="104"/>
      <c r="C61" s="204" t="s">
        <v>279</v>
      </c>
      <c r="D61" s="204"/>
      <c r="E61" s="204"/>
      <c r="F61" s="204"/>
      <c r="G61" s="204"/>
      <c r="H61" s="104"/>
      <c r="I61" s="104"/>
      <c r="J61" s="105"/>
    </row>
    <row r="68" ht="27" customHeight="1" x14ac:dyDescent="0.35"/>
    <row r="72" ht="38.65" customHeight="1" x14ac:dyDescent="0.3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C19" zoomScaleNormal="100" zoomScaleSheetLayoutView="100" workbookViewId="0">
      <selection activeCell="A10" sqref="A10:F10"/>
    </sheetView>
  </sheetViews>
  <sheetFormatPr defaultColWidth="8.7265625" defaultRowHeight="12.5" x14ac:dyDescent="0.25"/>
  <cols>
    <col min="1" max="5" width="8.7265625" style="1"/>
    <col min="6" max="6" width="15.7265625" style="1" customWidth="1"/>
    <col min="7" max="7" width="8.7265625" style="1"/>
    <col min="8" max="8" width="9.7265625" style="25" customWidth="1"/>
    <col min="9" max="9" width="10.26953125" style="25" customWidth="1"/>
    <col min="10" max="16384" width="8.7265625" style="1"/>
  </cols>
  <sheetData>
    <row r="1" spans="1:9" x14ac:dyDescent="0.25">
      <c r="A1" s="267" t="s">
        <v>1</v>
      </c>
      <c r="B1" s="268"/>
      <c r="C1" s="268"/>
      <c r="D1" s="268"/>
      <c r="E1" s="268"/>
      <c r="F1" s="268"/>
      <c r="G1" s="268"/>
      <c r="H1" s="268"/>
    </row>
    <row r="2" spans="1:9" x14ac:dyDescent="0.25">
      <c r="A2" s="269" t="s">
        <v>372</v>
      </c>
      <c r="B2" s="270"/>
      <c r="C2" s="270"/>
      <c r="D2" s="270"/>
      <c r="E2" s="270"/>
      <c r="F2" s="270"/>
      <c r="G2" s="270"/>
      <c r="H2" s="270"/>
    </row>
    <row r="3" spans="1:9" x14ac:dyDescent="0.25">
      <c r="A3" s="278" t="s">
        <v>12</v>
      </c>
      <c r="B3" s="279"/>
      <c r="C3" s="279"/>
      <c r="D3" s="279"/>
      <c r="E3" s="279"/>
      <c r="F3" s="279"/>
      <c r="G3" s="279"/>
      <c r="H3" s="279"/>
      <c r="I3" s="280"/>
    </row>
    <row r="4" spans="1:9" x14ac:dyDescent="0.25">
      <c r="A4" s="275" t="s">
        <v>293</v>
      </c>
      <c r="B4" s="276"/>
      <c r="C4" s="276"/>
      <c r="D4" s="276"/>
      <c r="E4" s="276"/>
      <c r="F4" s="276"/>
      <c r="G4" s="276"/>
      <c r="H4" s="276"/>
      <c r="I4" s="277"/>
    </row>
    <row r="5" spans="1:9" ht="52.5" x14ac:dyDescent="0.25">
      <c r="A5" s="273" t="s">
        <v>2</v>
      </c>
      <c r="B5" s="274"/>
      <c r="C5" s="274"/>
      <c r="D5" s="274"/>
      <c r="E5" s="274"/>
      <c r="F5" s="274"/>
      <c r="G5" s="2" t="s">
        <v>4</v>
      </c>
      <c r="H5" s="26" t="s">
        <v>227</v>
      </c>
      <c r="I5" s="26" t="s">
        <v>228</v>
      </c>
    </row>
    <row r="6" spans="1:9" x14ac:dyDescent="0.25">
      <c r="A6" s="271">
        <v>1</v>
      </c>
      <c r="B6" s="272"/>
      <c r="C6" s="272"/>
      <c r="D6" s="272"/>
      <c r="E6" s="272"/>
      <c r="F6" s="272"/>
      <c r="G6" s="3">
        <v>2</v>
      </c>
      <c r="H6" s="26">
        <v>3</v>
      </c>
      <c r="I6" s="26">
        <v>4</v>
      </c>
    </row>
    <row r="7" spans="1:9" x14ac:dyDescent="0.25">
      <c r="A7" s="260"/>
      <c r="B7" s="260"/>
      <c r="C7" s="260"/>
      <c r="D7" s="260"/>
      <c r="E7" s="260"/>
      <c r="F7" s="260"/>
      <c r="G7" s="260"/>
      <c r="H7" s="260"/>
      <c r="I7" s="261"/>
    </row>
    <row r="8" spans="1:9" x14ac:dyDescent="0.25">
      <c r="A8" s="262" t="s">
        <v>14</v>
      </c>
      <c r="B8" s="263"/>
      <c r="C8" s="263"/>
      <c r="D8" s="263"/>
      <c r="E8" s="263"/>
      <c r="F8" s="263"/>
      <c r="G8" s="263"/>
      <c r="H8" s="263"/>
      <c r="I8" s="263"/>
    </row>
    <row r="9" spans="1:9" ht="28.5" customHeight="1" x14ac:dyDescent="0.25">
      <c r="A9" s="264" t="s">
        <v>22</v>
      </c>
      <c r="B9" s="264"/>
      <c r="C9" s="264"/>
      <c r="D9" s="264"/>
      <c r="E9" s="264"/>
      <c r="F9" s="264"/>
      <c r="G9" s="4">
        <v>1</v>
      </c>
      <c r="H9" s="27">
        <f>H10+H11+H12</f>
        <v>2772746813</v>
      </c>
      <c r="I9" s="27">
        <f>I10+I11+I12</f>
        <v>3662460152</v>
      </c>
    </row>
    <row r="10" spans="1:9" x14ac:dyDescent="0.25">
      <c r="A10" s="265" t="s">
        <v>23</v>
      </c>
      <c r="B10" s="265"/>
      <c r="C10" s="265"/>
      <c r="D10" s="265"/>
      <c r="E10" s="265"/>
      <c r="F10" s="265"/>
      <c r="G10" s="5">
        <v>2</v>
      </c>
      <c r="H10" s="28">
        <v>961912026</v>
      </c>
      <c r="I10" s="28">
        <v>900072987</v>
      </c>
    </row>
    <row r="11" spans="1:9" x14ac:dyDescent="0.25">
      <c r="A11" s="265" t="s">
        <v>24</v>
      </c>
      <c r="B11" s="265"/>
      <c r="C11" s="265"/>
      <c r="D11" s="265"/>
      <c r="E11" s="265"/>
      <c r="F11" s="265"/>
      <c r="G11" s="5">
        <v>3</v>
      </c>
      <c r="H11" s="28">
        <v>1014563142</v>
      </c>
      <c r="I11" s="28">
        <v>2224401393</v>
      </c>
    </row>
    <row r="12" spans="1:9" x14ac:dyDescent="0.25">
      <c r="A12" s="258" t="s">
        <v>25</v>
      </c>
      <c r="B12" s="258"/>
      <c r="C12" s="258"/>
      <c r="D12" s="258"/>
      <c r="E12" s="258"/>
      <c r="F12" s="258"/>
      <c r="G12" s="5">
        <v>4</v>
      </c>
      <c r="H12" s="28">
        <v>796271645</v>
      </c>
      <c r="I12" s="28">
        <v>537985772</v>
      </c>
    </row>
    <row r="13" spans="1:9" x14ac:dyDescent="0.25">
      <c r="A13" s="266" t="s">
        <v>26</v>
      </c>
      <c r="B13" s="266"/>
      <c r="C13" s="266"/>
      <c r="D13" s="266"/>
      <c r="E13" s="266"/>
      <c r="F13" s="266"/>
      <c r="G13" s="4">
        <v>5</v>
      </c>
      <c r="H13" s="29">
        <f>H14+H15+H16+H17</f>
        <v>612871552</v>
      </c>
      <c r="I13" s="29">
        <f>I14+I15+I16+I17</f>
        <v>719257423</v>
      </c>
    </row>
    <row r="14" spans="1:9" x14ac:dyDescent="0.25">
      <c r="A14" s="259" t="s">
        <v>27</v>
      </c>
      <c r="B14" s="259"/>
      <c r="C14" s="259"/>
      <c r="D14" s="259"/>
      <c r="E14" s="259"/>
      <c r="F14" s="259"/>
      <c r="G14" s="5">
        <v>6</v>
      </c>
      <c r="H14" s="28">
        <v>852203</v>
      </c>
      <c r="I14" s="28">
        <v>0</v>
      </c>
    </row>
    <row r="15" spans="1:9" x14ac:dyDescent="0.25">
      <c r="A15" s="259" t="s">
        <v>28</v>
      </c>
      <c r="B15" s="259"/>
      <c r="C15" s="259"/>
      <c r="D15" s="259"/>
      <c r="E15" s="259"/>
      <c r="F15" s="259"/>
      <c r="G15" s="5">
        <v>7</v>
      </c>
      <c r="H15" s="28">
        <v>96079539</v>
      </c>
      <c r="I15" s="28">
        <v>95340654</v>
      </c>
    </row>
    <row r="16" spans="1:9" x14ac:dyDescent="0.25">
      <c r="A16" s="259" t="s">
        <v>29</v>
      </c>
      <c r="B16" s="259"/>
      <c r="C16" s="259"/>
      <c r="D16" s="259"/>
      <c r="E16" s="259"/>
      <c r="F16" s="259"/>
      <c r="G16" s="5">
        <v>8</v>
      </c>
      <c r="H16" s="28">
        <v>515939810</v>
      </c>
      <c r="I16" s="28">
        <v>623916769</v>
      </c>
    </row>
    <row r="17" spans="1:9" x14ac:dyDescent="0.25">
      <c r="A17" s="259" t="s">
        <v>30</v>
      </c>
      <c r="B17" s="259"/>
      <c r="C17" s="259"/>
      <c r="D17" s="259"/>
      <c r="E17" s="259"/>
      <c r="F17" s="259"/>
      <c r="G17" s="5">
        <v>9</v>
      </c>
      <c r="H17" s="28">
        <v>0</v>
      </c>
      <c r="I17" s="28">
        <v>0</v>
      </c>
    </row>
    <row r="18" spans="1:9" ht="32.65" customHeight="1" x14ac:dyDescent="0.25">
      <c r="A18" s="266" t="s">
        <v>31</v>
      </c>
      <c r="B18" s="266"/>
      <c r="C18" s="266"/>
      <c r="D18" s="266"/>
      <c r="E18" s="266"/>
      <c r="F18" s="266"/>
      <c r="G18" s="4">
        <v>10</v>
      </c>
      <c r="H18" s="29">
        <f>H19+H20+H21</f>
        <v>21199086</v>
      </c>
      <c r="I18" s="29">
        <f>I19+I20+I21</f>
        <v>18865901</v>
      </c>
    </row>
    <row r="19" spans="1:9" x14ac:dyDescent="0.25">
      <c r="A19" s="259" t="s">
        <v>28</v>
      </c>
      <c r="B19" s="259"/>
      <c r="C19" s="259"/>
      <c r="D19" s="259"/>
      <c r="E19" s="259"/>
      <c r="F19" s="259"/>
      <c r="G19" s="5">
        <v>11</v>
      </c>
      <c r="H19" s="28">
        <v>0</v>
      </c>
      <c r="I19" s="28">
        <v>0</v>
      </c>
    </row>
    <row r="20" spans="1:9" x14ac:dyDescent="0.25">
      <c r="A20" s="259" t="s">
        <v>29</v>
      </c>
      <c r="B20" s="259"/>
      <c r="C20" s="259"/>
      <c r="D20" s="259"/>
      <c r="E20" s="259"/>
      <c r="F20" s="259"/>
      <c r="G20" s="5">
        <v>12</v>
      </c>
      <c r="H20" s="28">
        <v>0</v>
      </c>
      <c r="I20" s="28">
        <v>0</v>
      </c>
    </row>
    <row r="21" spans="1:9" x14ac:dyDescent="0.25">
      <c r="A21" s="259" t="s">
        <v>30</v>
      </c>
      <c r="B21" s="259"/>
      <c r="C21" s="259"/>
      <c r="D21" s="259"/>
      <c r="E21" s="259"/>
      <c r="F21" s="259"/>
      <c r="G21" s="5">
        <v>13</v>
      </c>
      <c r="H21" s="28">
        <v>21199086</v>
      </c>
      <c r="I21" s="28">
        <v>18865901</v>
      </c>
    </row>
    <row r="22" spans="1:9" x14ac:dyDescent="0.25">
      <c r="A22" s="266" t="s">
        <v>32</v>
      </c>
      <c r="B22" s="266"/>
      <c r="C22" s="266"/>
      <c r="D22" s="266"/>
      <c r="E22" s="266"/>
      <c r="F22" s="266"/>
      <c r="G22" s="4">
        <v>14</v>
      </c>
      <c r="H22" s="29">
        <f>H23+H24</f>
        <v>0</v>
      </c>
      <c r="I22" s="29">
        <f>I23+I24</f>
        <v>0</v>
      </c>
    </row>
    <row r="23" spans="1:9" x14ac:dyDescent="0.25">
      <c r="A23" s="259" t="s">
        <v>29</v>
      </c>
      <c r="B23" s="259"/>
      <c r="C23" s="259"/>
      <c r="D23" s="259"/>
      <c r="E23" s="259"/>
      <c r="F23" s="259"/>
      <c r="G23" s="5">
        <v>15</v>
      </c>
      <c r="H23" s="28">
        <v>0</v>
      </c>
      <c r="I23" s="28">
        <v>0</v>
      </c>
    </row>
    <row r="24" spans="1:9" x14ac:dyDescent="0.25">
      <c r="A24" s="259" t="s">
        <v>30</v>
      </c>
      <c r="B24" s="259"/>
      <c r="C24" s="259"/>
      <c r="D24" s="259"/>
      <c r="E24" s="259"/>
      <c r="F24" s="259"/>
      <c r="G24" s="5">
        <v>16</v>
      </c>
      <c r="H24" s="28">
        <v>0</v>
      </c>
      <c r="I24" s="28">
        <v>0</v>
      </c>
    </row>
    <row r="25" spans="1:9" ht="22.9" customHeight="1" x14ac:dyDescent="0.25">
      <c r="A25" s="266" t="s">
        <v>33</v>
      </c>
      <c r="B25" s="266"/>
      <c r="C25" s="266"/>
      <c r="D25" s="266"/>
      <c r="E25" s="266"/>
      <c r="F25" s="266"/>
      <c r="G25" s="4">
        <v>17</v>
      </c>
      <c r="H25" s="29">
        <f>H26+H27+H28</f>
        <v>4640197866</v>
      </c>
      <c r="I25" s="29">
        <f>I26+I27+I28</f>
        <v>4158015469</v>
      </c>
    </row>
    <row r="26" spans="1:9" x14ac:dyDescent="0.25">
      <c r="A26" s="259" t="s">
        <v>28</v>
      </c>
      <c r="B26" s="259"/>
      <c r="C26" s="259"/>
      <c r="D26" s="259"/>
      <c r="E26" s="259"/>
      <c r="F26" s="259"/>
      <c r="G26" s="5">
        <v>18</v>
      </c>
      <c r="H26" s="28">
        <v>57269384</v>
      </c>
      <c r="I26" s="28">
        <v>49027711</v>
      </c>
    </row>
    <row r="27" spans="1:9" x14ac:dyDescent="0.25">
      <c r="A27" s="259" t="s">
        <v>29</v>
      </c>
      <c r="B27" s="259"/>
      <c r="C27" s="259"/>
      <c r="D27" s="259"/>
      <c r="E27" s="259"/>
      <c r="F27" s="259"/>
      <c r="G27" s="5">
        <v>19</v>
      </c>
      <c r="H27" s="28">
        <v>4582928482</v>
      </c>
      <c r="I27" s="28">
        <v>4108987758</v>
      </c>
    </row>
    <row r="28" spans="1:9" x14ac:dyDescent="0.25">
      <c r="A28" s="259" t="s">
        <v>30</v>
      </c>
      <c r="B28" s="259"/>
      <c r="C28" s="259"/>
      <c r="D28" s="259"/>
      <c r="E28" s="259"/>
      <c r="F28" s="259"/>
      <c r="G28" s="5">
        <v>20</v>
      </c>
      <c r="H28" s="28">
        <v>0</v>
      </c>
      <c r="I28" s="28">
        <v>0</v>
      </c>
    </row>
    <row r="29" spans="1:9" x14ac:dyDescent="0.25">
      <c r="A29" s="266" t="s">
        <v>34</v>
      </c>
      <c r="B29" s="266"/>
      <c r="C29" s="266"/>
      <c r="D29" s="266"/>
      <c r="E29" s="266"/>
      <c r="F29" s="266"/>
      <c r="G29" s="4">
        <v>21</v>
      </c>
      <c r="H29" s="29">
        <f>H30+H31</f>
        <v>15217710292</v>
      </c>
      <c r="I29" s="29">
        <f>I30+I31</f>
        <v>16414151555</v>
      </c>
    </row>
    <row r="30" spans="1:9" x14ac:dyDescent="0.25">
      <c r="A30" s="259" t="s">
        <v>29</v>
      </c>
      <c r="B30" s="259"/>
      <c r="C30" s="259"/>
      <c r="D30" s="259"/>
      <c r="E30" s="259"/>
      <c r="F30" s="259"/>
      <c r="G30" s="5">
        <v>22</v>
      </c>
      <c r="H30" s="28">
        <v>4305695</v>
      </c>
      <c r="I30" s="28">
        <v>1978784</v>
      </c>
    </row>
    <row r="31" spans="1:9" x14ac:dyDescent="0.25">
      <c r="A31" s="259" t="s">
        <v>30</v>
      </c>
      <c r="B31" s="259"/>
      <c r="C31" s="259"/>
      <c r="D31" s="259"/>
      <c r="E31" s="259"/>
      <c r="F31" s="259"/>
      <c r="G31" s="5">
        <v>23</v>
      </c>
      <c r="H31" s="28">
        <v>15213404597</v>
      </c>
      <c r="I31" s="28">
        <v>16412172771</v>
      </c>
    </row>
    <row r="32" spans="1:9" x14ac:dyDescent="0.25">
      <c r="A32" s="259" t="s">
        <v>35</v>
      </c>
      <c r="B32" s="259"/>
      <c r="C32" s="259"/>
      <c r="D32" s="259"/>
      <c r="E32" s="259"/>
      <c r="F32" s="259"/>
      <c r="G32" s="5">
        <v>24</v>
      </c>
      <c r="H32" s="28">
        <v>0</v>
      </c>
      <c r="I32" s="28">
        <v>0</v>
      </c>
    </row>
    <row r="33" spans="1:9" ht="23.65" customHeight="1" x14ac:dyDescent="0.25">
      <c r="A33" s="259" t="s">
        <v>36</v>
      </c>
      <c r="B33" s="259"/>
      <c r="C33" s="259"/>
      <c r="D33" s="259"/>
      <c r="E33" s="259"/>
      <c r="F33" s="259"/>
      <c r="G33" s="5">
        <v>25</v>
      </c>
      <c r="H33" s="28">
        <v>0</v>
      </c>
      <c r="I33" s="28">
        <v>0</v>
      </c>
    </row>
    <row r="34" spans="1:9" x14ac:dyDescent="0.25">
      <c r="A34" s="259" t="s">
        <v>37</v>
      </c>
      <c r="B34" s="259"/>
      <c r="C34" s="259"/>
      <c r="D34" s="259"/>
      <c r="E34" s="259"/>
      <c r="F34" s="259"/>
      <c r="G34" s="5">
        <v>26</v>
      </c>
      <c r="H34" s="28">
        <v>5490000</v>
      </c>
      <c r="I34" s="28">
        <v>9760843</v>
      </c>
    </row>
    <row r="35" spans="1:9" x14ac:dyDescent="0.25">
      <c r="A35" s="259" t="s">
        <v>38</v>
      </c>
      <c r="B35" s="259"/>
      <c r="C35" s="259"/>
      <c r="D35" s="259"/>
      <c r="E35" s="259"/>
      <c r="F35" s="259"/>
      <c r="G35" s="5">
        <v>27</v>
      </c>
      <c r="H35" s="28">
        <v>324429807</v>
      </c>
      <c r="I35" s="28">
        <v>326523749</v>
      </c>
    </row>
    <row r="36" spans="1:9" x14ac:dyDescent="0.25">
      <c r="A36" s="259" t="s">
        <v>39</v>
      </c>
      <c r="B36" s="259"/>
      <c r="C36" s="259"/>
      <c r="D36" s="259"/>
      <c r="E36" s="259"/>
      <c r="F36" s="259"/>
      <c r="G36" s="5">
        <v>28</v>
      </c>
      <c r="H36" s="28">
        <v>109095746</v>
      </c>
      <c r="I36" s="28">
        <v>91038847</v>
      </c>
    </row>
    <row r="37" spans="1:9" x14ac:dyDescent="0.25">
      <c r="A37" s="259" t="s">
        <v>40</v>
      </c>
      <c r="B37" s="259"/>
      <c r="C37" s="259"/>
      <c r="D37" s="259"/>
      <c r="E37" s="259"/>
      <c r="F37" s="259"/>
      <c r="G37" s="5">
        <v>29</v>
      </c>
      <c r="H37" s="28">
        <v>6453295</v>
      </c>
      <c r="I37" s="28">
        <v>7545824</v>
      </c>
    </row>
    <row r="38" spans="1:9" x14ac:dyDescent="0.25">
      <c r="A38" s="259" t="s">
        <v>41</v>
      </c>
      <c r="B38" s="259"/>
      <c r="C38" s="259"/>
      <c r="D38" s="259"/>
      <c r="E38" s="259"/>
      <c r="F38" s="259"/>
      <c r="G38" s="5">
        <v>30</v>
      </c>
      <c r="H38" s="28">
        <v>42962745</v>
      </c>
      <c r="I38" s="28">
        <v>40280097</v>
      </c>
    </row>
    <row r="39" spans="1:9" ht="31.15" customHeight="1" x14ac:dyDescent="0.25">
      <c r="A39" s="259" t="s">
        <v>42</v>
      </c>
      <c r="B39" s="259"/>
      <c r="C39" s="259"/>
      <c r="D39" s="259"/>
      <c r="E39" s="259"/>
      <c r="F39" s="259"/>
      <c r="G39" s="5">
        <v>31</v>
      </c>
      <c r="H39" s="28">
        <v>20000000</v>
      </c>
      <c r="I39" s="28">
        <v>20000000</v>
      </c>
    </row>
    <row r="40" spans="1:9" x14ac:dyDescent="0.25">
      <c r="A40" s="283" t="s">
        <v>43</v>
      </c>
      <c r="B40" s="283"/>
      <c r="C40" s="283"/>
      <c r="D40" s="283"/>
      <c r="E40" s="283"/>
      <c r="F40" s="283"/>
      <c r="G40" s="4">
        <v>32</v>
      </c>
      <c r="H40" s="27">
        <f>H9+H13+H18+H22+H25+H29+H32+H33+H34+H35+H36+H37+H38+H39</f>
        <v>23773157202</v>
      </c>
      <c r="I40" s="27">
        <f>I9+I13+I18+I22+I25+I29+I32+I33+I34+I35+I36+I37+I38+I39</f>
        <v>25467899860</v>
      </c>
    </row>
    <row r="41" spans="1:9" x14ac:dyDescent="0.25">
      <c r="A41" s="262" t="s">
        <v>15</v>
      </c>
      <c r="B41" s="263"/>
      <c r="C41" s="263"/>
      <c r="D41" s="263"/>
      <c r="E41" s="263"/>
      <c r="F41" s="263"/>
      <c r="G41" s="263"/>
      <c r="H41" s="263"/>
      <c r="I41" s="263"/>
    </row>
    <row r="42" spans="1:9" x14ac:dyDescent="0.25">
      <c r="A42" s="282" t="s">
        <v>44</v>
      </c>
      <c r="B42" s="266"/>
      <c r="C42" s="266"/>
      <c r="D42" s="266"/>
      <c r="E42" s="266"/>
      <c r="F42" s="266"/>
      <c r="G42" s="4">
        <v>33</v>
      </c>
      <c r="H42" s="27">
        <f>H43+H44+H45+H46+H47</f>
        <v>863025</v>
      </c>
      <c r="I42" s="27">
        <f>I43+I44+I45+I46+I47</f>
        <v>21172</v>
      </c>
    </row>
    <row r="43" spans="1:9" x14ac:dyDescent="0.25">
      <c r="A43" s="259" t="s">
        <v>45</v>
      </c>
      <c r="B43" s="259"/>
      <c r="C43" s="259"/>
      <c r="D43" s="259"/>
      <c r="E43" s="259"/>
      <c r="F43" s="259"/>
      <c r="G43" s="5">
        <v>34</v>
      </c>
      <c r="H43" s="28">
        <v>863025</v>
      </c>
      <c r="I43" s="28">
        <v>21172</v>
      </c>
    </row>
    <row r="44" spans="1:9" x14ac:dyDescent="0.25">
      <c r="A44" s="259" t="s">
        <v>46</v>
      </c>
      <c r="B44" s="259"/>
      <c r="C44" s="259"/>
      <c r="D44" s="259"/>
      <c r="E44" s="259"/>
      <c r="F44" s="259"/>
      <c r="G44" s="5">
        <v>35</v>
      </c>
      <c r="H44" s="28">
        <v>0</v>
      </c>
      <c r="I44" s="28">
        <v>0</v>
      </c>
    </row>
    <row r="45" spans="1:9" x14ac:dyDescent="0.25">
      <c r="A45" s="259" t="s">
        <v>47</v>
      </c>
      <c r="B45" s="259"/>
      <c r="C45" s="259"/>
      <c r="D45" s="259"/>
      <c r="E45" s="259"/>
      <c r="F45" s="259"/>
      <c r="G45" s="5">
        <v>36</v>
      </c>
      <c r="H45" s="28">
        <v>0</v>
      </c>
      <c r="I45" s="28">
        <v>0</v>
      </c>
    </row>
    <row r="46" spans="1:9" x14ac:dyDescent="0.25">
      <c r="A46" s="259" t="s">
        <v>48</v>
      </c>
      <c r="B46" s="259"/>
      <c r="C46" s="259"/>
      <c r="D46" s="259"/>
      <c r="E46" s="259"/>
      <c r="F46" s="259"/>
      <c r="G46" s="5">
        <v>37</v>
      </c>
      <c r="H46" s="28">
        <v>0</v>
      </c>
      <c r="I46" s="28">
        <v>0</v>
      </c>
    </row>
    <row r="47" spans="1:9" x14ac:dyDescent="0.25">
      <c r="A47" s="259" t="s">
        <v>49</v>
      </c>
      <c r="B47" s="259"/>
      <c r="C47" s="259"/>
      <c r="D47" s="259"/>
      <c r="E47" s="259"/>
      <c r="F47" s="259"/>
      <c r="G47" s="5">
        <v>38</v>
      </c>
      <c r="H47" s="28">
        <v>0</v>
      </c>
      <c r="I47" s="28">
        <v>0</v>
      </c>
    </row>
    <row r="48" spans="1:9" ht="22.15" customHeight="1" x14ac:dyDescent="0.25">
      <c r="A48" s="282" t="s">
        <v>50</v>
      </c>
      <c r="B48" s="266"/>
      <c r="C48" s="266"/>
      <c r="D48" s="266"/>
      <c r="E48" s="266"/>
      <c r="F48" s="266"/>
      <c r="G48" s="4">
        <v>39</v>
      </c>
      <c r="H48" s="27">
        <f>H49+H50+H51</f>
        <v>0</v>
      </c>
      <c r="I48" s="27">
        <f>I49+I50+I51</f>
        <v>0</v>
      </c>
    </row>
    <row r="49" spans="1:9" x14ac:dyDescent="0.25">
      <c r="A49" s="259" t="s">
        <v>47</v>
      </c>
      <c r="B49" s="259"/>
      <c r="C49" s="259"/>
      <c r="D49" s="259"/>
      <c r="E49" s="259"/>
      <c r="F49" s="259"/>
      <c r="G49" s="5">
        <v>40</v>
      </c>
      <c r="H49" s="28">
        <v>0</v>
      </c>
      <c r="I49" s="28">
        <v>0</v>
      </c>
    </row>
    <row r="50" spans="1:9" x14ac:dyDescent="0.25">
      <c r="A50" s="259" t="s">
        <v>48</v>
      </c>
      <c r="B50" s="259"/>
      <c r="C50" s="259"/>
      <c r="D50" s="259"/>
      <c r="E50" s="259"/>
      <c r="F50" s="259"/>
      <c r="G50" s="5">
        <v>41</v>
      </c>
      <c r="H50" s="28">
        <v>0</v>
      </c>
      <c r="I50" s="28">
        <v>0</v>
      </c>
    </row>
    <row r="51" spans="1:9" x14ac:dyDescent="0.25">
      <c r="A51" s="259" t="s">
        <v>49</v>
      </c>
      <c r="B51" s="259"/>
      <c r="C51" s="259"/>
      <c r="D51" s="259"/>
      <c r="E51" s="259"/>
      <c r="F51" s="259"/>
      <c r="G51" s="5">
        <v>42</v>
      </c>
      <c r="H51" s="28">
        <v>0</v>
      </c>
      <c r="I51" s="28">
        <v>0</v>
      </c>
    </row>
    <row r="52" spans="1:9" x14ac:dyDescent="0.25">
      <c r="A52" s="282" t="s">
        <v>51</v>
      </c>
      <c r="B52" s="266"/>
      <c r="C52" s="266"/>
      <c r="D52" s="266"/>
      <c r="E52" s="266"/>
      <c r="F52" s="266"/>
      <c r="G52" s="4">
        <v>43</v>
      </c>
      <c r="H52" s="27">
        <f>H53+H54+H55</f>
        <v>21056875186</v>
      </c>
      <c r="I52" s="27">
        <f>I53+I54+I55</f>
        <v>22688405792</v>
      </c>
    </row>
    <row r="53" spans="1:9" x14ac:dyDescent="0.25">
      <c r="A53" s="259" t="s">
        <v>47</v>
      </c>
      <c r="B53" s="259"/>
      <c r="C53" s="259"/>
      <c r="D53" s="259"/>
      <c r="E53" s="259"/>
      <c r="F53" s="259"/>
      <c r="G53" s="5">
        <v>44</v>
      </c>
      <c r="H53" s="28">
        <v>20944398925</v>
      </c>
      <c r="I53" s="28">
        <v>22569135023</v>
      </c>
    </row>
    <row r="54" spans="1:9" x14ac:dyDescent="0.25">
      <c r="A54" s="259" t="s">
        <v>48</v>
      </c>
      <c r="B54" s="259"/>
      <c r="C54" s="259"/>
      <c r="D54" s="259"/>
      <c r="E54" s="259"/>
      <c r="F54" s="259"/>
      <c r="G54" s="5">
        <v>45</v>
      </c>
      <c r="H54" s="28">
        <v>0</v>
      </c>
      <c r="I54" s="28">
        <v>0</v>
      </c>
    </row>
    <row r="55" spans="1:9" x14ac:dyDescent="0.25">
      <c r="A55" s="259" t="s">
        <v>49</v>
      </c>
      <c r="B55" s="259"/>
      <c r="C55" s="259"/>
      <c r="D55" s="259"/>
      <c r="E55" s="259"/>
      <c r="F55" s="259"/>
      <c r="G55" s="5">
        <v>46</v>
      </c>
      <c r="H55" s="28">
        <v>112476261</v>
      </c>
      <c r="I55" s="28">
        <v>119270769</v>
      </c>
    </row>
    <row r="56" spans="1:9" x14ac:dyDescent="0.25">
      <c r="A56" s="259" t="s">
        <v>52</v>
      </c>
      <c r="B56" s="259"/>
      <c r="C56" s="259"/>
      <c r="D56" s="259"/>
      <c r="E56" s="259"/>
      <c r="F56" s="259"/>
      <c r="G56" s="5">
        <v>47</v>
      </c>
      <c r="H56" s="28">
        <v>0</v>
      </c>
      <c r="I56" s="28">
        <v>0</v>
      </c>
    </row>
    <row r="57" spans="1:9" ht="26.65" customHeight="1" x14ac:dyDescent="0.25">
      <c r="A57" s="281" t="s">
        <v>53</v>
      </c>
      <c r="B57" s="281"/>
      <c r="C57" s="281"/>
      <c r="D57" s="281"/>
      <c r="E57" s="281"/>
      <c r="F57" s="281"/>
      <c r="G57" s="5">
        <v>48</v>
      </c>
      <c r="H57" s="28">
        <v>0</v>
      </c>
      <c r="I57" s="28">
        <v>0</v>
      </c>
    </row>
    <row r="58" spans="1:9" x14ac:dyDescent="0.25">
      <c r="A58" s="281" t="s">
        <v>54</v>
      </c>
      <c r="B58" s="281"/>
      <c r="C58" s="281"/>
      <c r="D58" s="281"/>
      <c r="E58" s="281"/>
      <c r="F58" s="281"/>
      <c r="G58" s="5">
        <v>49</v>
      </c>
      <c r="H58" s="28">
        <v>196063323</v>
      </c>
      <c r="I58" s="28">
        <v>125643877</v>
      </c>
    </row>
    <row r="59" spans="1:9" x14ac:dyDescent="0.25">
      <c r="A59" s="281" t="s">
        <v>55</v>
      </c>
      <c r="B59" s="259"/>
      <c r="C59" s="259"/>
      <c r="D59" s="259"/>
      <c r="E59" s="259"/>
      <c r="F59" s="259"/>
      <c r="G59" s="5">
        <v>50</v>
      </c>
      <c r="H59" s="28">
        <v>1728314</v>
      </c>
      <c r="I59" s="28">
        <v>30445178</v>
      </c>
    </row>
    <row r="60" spans="1:9" x14ac:dyDescent="0.25">
      <c r="A60" s="281" t="s">
        <v>56</v>
      </c>
      <c r="B60" s="281"/>
      <c r="C60" s="281"/>
      <c r="D60" s="281"/>
      <c r="E60" s="281"/>
      <c r="F60" s="281"/>
      <c r="G60" s="5">
        <v>51</v>
      </c>
      <c r="H60" s="28">
        <v>0</v>
      </c>
      <c r="I60" s="28">
        <v>0</v>
      </c>
    </row>
    <row r="61" spans="1:9" x14ac:dyDescent="0.25">
      <c r="A61" s="281" t="s">
        <v>57</v>
      </c>
      <c r="B61" s="281"/>
      <c r="C61" s="281"/>
      <c r="D61" s="281"/>
      <c r="E61" s="281"/>
      <c r="F61" s="281"/>
      <c r="G61" s="5">
        <v>52</v>
      </c>
      <c r="H61" s="28">
        <v>147415709</v>
      </c>
      <c r="I61" s="28">
        <v>150105150</v>
      </c>
    </row>
    <row r="62" spans="1:9" ht="27" customHeight="1" x14ac:dyDescent="0.25">
      <c r="A62" s="281" t="s">
        <v>58</v>
      </c>
      <c r="B62" s="281"/>
      <c r="C62" s="281"/>
      <c r="D62" s="281"/>
      <c r="E62" s="281"/>
      <c r="F62" s="281"/>
      <c r="G62" s="5">
        <v>53</v>
      </c>
      <c r="H62" s="28">
        <v>0</v>
      </c>
      <c r="I62" s="28">
        <v>0</v>
      </c>
    </row>
    <row r="63" spans="1:9" x14ac:dyDescent="0.25">
      <c r="A63" s="283" t="s">
        <v>59</v>
      </c>
      <c r="B63" s="284"/>
      <c r="C63" s="284"/>
      <c r="D63" s="284"/>
      <c r="E63" s="284"/>
      <c r="F63" s="284"/>
      <c r="G63" s="4">
        <v>54</v>
      </c>
      <c r="H63" s="27">
        <f>H42+H48+H52+H56+H57+H58+H59+H60+H61+H62</f>
        <v>21402945557</v>
      </c>
      <c r="I63" s="27">
        <f>I42+I48+I52+I56+I57+I58+I59+I60+I61+I62</f>
        <v>22994621169</v>
      </c>
    </row>
    <row r="64" spans="1:9" x14ac:dyDescent="0.25">
      <c r="A64" s="285" t="s">
        <v>16</v>
      </c>
      <c r="B64" s="286"/>
      <c r="C64" s="286"/>
      <c r="D64" s="286"/>
      <c r="E64" s="286"/>
      <c r="F64" s="286"/>
      <c r="G64" s="286"/>
      <c r="H64" s="286"/>
      <c r="I64" s="286"/>
    </row>
    <row r="65" spans="1:9" x14ac:dyDescent="0.25">
      <c r="A65" s="259" t="s">
        <v>60</v>
      </c>
      <c r="B65" s="259"/>
      <c r="C65" s="259"/>
      <c r="D65" s="259"/>
      <c r="E65" s="259"/>
      <c r="F65" s="259"/>
      <c r="G65" s="5">
        <v>55</v>
      </c>
      <c r="H65" s="28">
        <v>1214775000</v>
      </c>
      <c r="I65" s="28">
        <v>1214775000</v>
      </c>
    </row>
    <row r="66" spans="1:9" x14ac:dyDescent="0.25">
      <c r="A66" s="259" t="s">
        <v>61</v>
      </c>
      <c r="B66" s="259"/>
      <c r="C66" s="259"/>
      <c r="D66" s="259"/>
      <c r="E66" s="259"/>
      <c r="F66" s="259"/>
      <c r="G66" s="5">
        <v>56</v>
      </c>
      <c r="H66" s="28">
        <v>0</v>
      </c>
      <c r="I66" s="28">
        <v>0</v>
      </c>
    </row>
    <row r="67" spans="1:9" x14ac:dyDescent="0.25">
      <c r="A67" s="259" t="s">
        <v>62</v>
      </c>
      <c r="B67" s="259"/>
      <c r="C67" s="259"/>
      <c r="D67" s="259"/>
      <c r="E67" s="259"/>
      <c r="F67" s="259"/>
      <c r="G67" s="5">
        <v>57</v>
      </c>
      <c r="H67" s="28">
        <v>0</v>
      </c>
      <c r="I67" s="28">
        <v>0</v>
      </c>
    </row>
    <row r="68" spans="1:9" x14ac:dyDescent="0.25">
      <c r="A68" s="259" t="s">
        <v>63</v>
      </c>
      <c r="B68" s="259"/>
      <c r="C68" s="259"/>
      <c r="D68" s="259"/>
      <c r="E68" s="259"/>
      <c r="F68" s="259"/>
      <c r="G68" s="5">
        <v>58</v>
      </c>
      <c r="H68" s="28">
        <v>0</v>
      </c>
      <c r="I68" s="28">
        <v>0</v>
      </c>
    </row>
    <row r="69" spans="1:9" x14ac:dyDescent="0.25">
      <c r="A69" s="259" t="s">
        <v>64</v>
      </c>
      <c r="B69" s="259"/>
      <c r="C69" s="259"/>
      <c r="D69" s="259"/>
      <c r="E69" s="259"/>
      <c r="F69" s="259"/>
      <c r="G69" s="5">
        <v>59</v>
      </c>
      <c r="H69" s="28">
        <v>319404893</v>
      </c>
      <c r="I69" s="28">
        <v>242230591</v>
      </c>
    </row>
    <row r="70" spans="1:9" x14ac:dyDescent="0.25">
      <c r="A70" s="259" t="s">
        <v>65</v>
      </c>
      <c r="B70" s="259"/>
      <c r="C70" s="259"/>
      <c r="D70" s="259"/>
      <c r="E70" s="259"/>
      <c r="F70" s="259"/>
      <c r="G70" s="5">
        <v>60</v>
      </c>
      <c r="H70" s="28">
        <v>153174469</v>
      </c>
      <c r="I70" s="28">
        <v>200321464</v>
      </c>
    </row>
    <row r="71" spans="1:9" x14ac:dyDescent="0.25">
      <c r="A71" s="259" t="s">
        <v>66</v>
      </c>
      <c r="B71" s="259"/>
      <c r="C71" s="259"/>
      <c r="D71" s="259"/>
      <c r="E71" s="259"/>
      <c r="F71" s="259"/>
      <c r="G71" s="5">
        <v>61</v>
      </c>
      <c r="H71" s="28">
        <v>0</v>
      </c>
      <c r="I71" s="28">
        <v>22743964</v>
      </c>
    </row>
    <row r="72" spans="1:9" x14ac:dyDescent="0.25">
      <c r="A72" s="259" t="s">
        <v>67</v>
      </c>
      <c r="B72" s="259"/>
      <c r="C72" s="259"/>
      <c r="D72" s="259"/>
      <c r="E72" s="259"/>
      <c r="F72" s="259"/>
      <c r="G72" s="5">
        <v>62</v>
      </c>
      <c r="H72" s="28">
        <v>539561769</v>
      </c>
      <c r="I72" s="28">
        <v>611448026</v>
      </c>
    </row>
    <row r="73" spans="1:9" x14ac:dyDescent="0.25">
      <c r="A73" s="259" t="s">
        <v>68</v>
      </c>
      <c r="B73" s="259"/>
      <c r="C73" s="259"/>
      <c r="D73" s="259"/>
      <c r="E73" s="259"/>
      <c r="F73" s="259"/>
      <c r="G73" s="5">
        <v>63</v>
      </c>
      <c r="H73" s="28">
        <v>-477000</v>
      </c>
      <c r="I73" s="28">
        <v>-477000</v>
      </c>
    </row>
    <row r="74" spans="1:9" x14ac:dyDescent="0.25">
      <c r="A74" s="259" t="s">
        <v>69</v>
      </c>
      <c r="B74" s="259"/>
      <c r="C74" s="259"/>
      <c r="D74" s="259"/>
      <c r="E74" s="259"/>
      <c r="F74" s="259"/>
      <c r="G74" s="5">
        <v>64</v>
      </c>
      <c r="H74" s="28">
        <v>143772514</v>
      </c>
      <c r="I74" s="28">
        <v>182236646</v>
      </c>
    </row>
    <row r="75" spans="1:9" x14ac:dyDescent="0.25">
      <c r="A75" s="259" t="s">
        <v>70</v>
      </c>
      <c r="B75" s="259"/>
      <c r="C75" s="259"/>
      <c r="D75" s="259"/>
      <c r="E75" s="259"/>
      <c r="F75" s="259"/>
      <c r="G75" s="5">
        <v>65</v>
      </c>
      <c r="H75" s="28">
        <v>0</v>
      </c>
      <c r="I75" s="28">
        <v>0</v>
      </c>
    </row>
    <row r="76" spans="1:9" x14ac:dyDescent="0.25">
      <c r="A76" s="259" t="s">
        <v>71</v>
      </c>
      <c r="B76" s="259"/>
      <c r="C76" s="259"/>
      <c r="D76" s="259"/>
      <c r="E76" s="259"/>
      <c r="F76" s="259"/>
      <c r="G76" s="5">
        <v>66</v>
      </c>
      <c r="H76" s="28">
        <v>0</v>
      </c>
      <c r="I76" s="28">
        <v>0</v>
      </c>
    </row>
    <row r="77" spans="1:9" x14ac:dyDescent="0.25">
      <c r="A77" s="283" t="s">
        <v>72</v>
      </c>
      <c r="B77" s="283"/>
      <c r="C77" s="283"/>
      <c r="D77" s="283"/>
      <c r="E77" s="283"/>
      <c r="F77" s="283"/>
      <c r="G77" s="4">
        <v>67</v>
      </c>
      <c r="H77" s="27">
        <f>H65+H66+H67+H68+H69+H70+H71+H72+H73+H74+H75+H76</f>
        <v>2370211645</v>
      </c>
      <c r="I77" s="27">
        <f>I65+I66+I67+I68+I69+I70+I71+I72+I73+I74+I75+I76</f>
        <v>2473278691</v>
      </c>
    </row>
    <row r="78" spans="1:9" x14ac:dyDescent="0.25">
      <c r="A78" s="283" t="s">
        <v>73</v>
      </c>
      <c r="B78" s="284"/>
      <c r="C78" s="284"/>
      <c r="D78" s="284"/>
      <c r="E78" s="284"/>
      <c r="F78" s="284"/>
      <c r="G78" s="4">
        <v>68</v>
      </c>
      <c r="H78" s="27">
        <f>H63+H77</f>
        <v>23773157202</v>
      </c>
      <c r="I78" s="27">
        <f>I63+I77</f>
        <v>25467899860</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showGridLines="0" topLeftCell="A10" zoomScale="85" zoomScaleNormal="85" zoomScaleSheetLayoutView="55" workbookViewId="0">
      <selection activeCell="H44" sqref="H44:K69"/>
    </sheetView>
  </sheetViews>
  <sheetFormatPr defaultRowHeight="12.5" x14ac:dyDescent="0.25"/>
  <cols>
    <col min="1" max="7" width="9.26953125" style="6"/>
    <col min="8" max="11" width="12.26953125" style="31" customWidth="1"/>
    <col min="12" max="262" width="9.26953125" style="6"/>
    <col min="263" max="263" width="9.7265625" style="6" bestFit="1" customWidth="1"/>
    <col min="264" max="264" width="11.7265625" style="6" bestFit="1" customWidth="1"/>
    <col min="265" max="518" width="9.26953125" style="6"/>
    <col min="519" max="519" width="9.7265625" style="6" bestFit="1" customWidth="1"/>
    <col min="520" max="520" width="11.7265625" style="6" bestFit="1" customWidth="1"/>
    <col min="521" max="774" width="9.26953125" style="6"/>
    <col min="775" max="775" width="9.7265625" style="6" bestFit="1" customWidth="1"/>
    <col min="776" max="776" width="11.7265625" style="6" bestFit="1" customWidth="1"/>
    <col min="777" max="1030" width="9.26953125" style="6"/>
    <col min="1031" max="1031" width="9.7265625" style="6" bestFit="1" customWidth="1"/>
    <col min="1032" max="1032" width="11.7265625" style="6" bestFit="1" customWidth="1"/>
    <col min="1033" max="1286" width="9.26953125" style="6"/>
    <col min="1287" max="1287" width="9.7265625" style="6" bestFit="1" customWidth="1"/>
    <col min="1288" max="1288" width="11.7265625" style="6" bestFit="1" customWidth="1"/>
    <col min="1289" max="1542" width="9.26953125" style="6"/>
    <col min="1543" max="1543" width="9.7265625" style="6" bestFit="1" customWidth="1"/>
    <col min="1544" max="1544" width="11.7265625" style="6" bestFit="1" customWidth="1"/>
    <col min="1545" max="1798" width="9.26953125" style="6"/>
    <col min="1799" max="1799" width="9.7265625" style="6" bestFit="1" customWidth="1"/>
    <col min="1800" max="1800" width="11.7265625" style="6" bestFit="1" customWidth="1"/>
    <col min="1801" max="2054" width="9.26953125" style="6"/>
    <col min="2055" max="2055" width="9.7265625" style="6" bestFit="1" customWidth="1"/>
    <col min="2056" max="2056" width="11.7265625" style="6" bestFit="1" customWidth="1"/>
    <col min="2057" max="2310" width="9.26953125" style="6"/>
    <col min="2311" max="2311" width="9.7265625" style="6" bestFit="1" customWidth="1"/>
    <col min="2312" max="2312" width="11.7265625" style="6" bestFit="1" customWidth="1"/>
    <col min="2313" max="2566" width="9.26953125" style="6"/>
    <col min="2567" max="2567" width="9.7265625" style="6" bestFit="1" customWidth="1"/>
    <col min="2568" max="2568" width="11.7265625" style="6" bestFit="1" customWidth="1"/>
    <col min="2569" max="2822" width="9.26953125" style="6"/>
    <col min="2823" max="2823" width="9.7265625" style="6" bestFit="1" customWidth="1"/>
    <col min="2824" max="2824" width="11.7265625" style="6" bestFit="1" customWidth="1"/>
    <col min="2825" max="3078" width="9.26953125" style="6"/>
    <col min="3079" max="3079" width="9.7265625" style="6" bestFit="1" customWidth="1"/>
    <col min="3080" max="3080" width="11.7265625" style="6" bestFit="1" customWidth="1"/>
    <col min="3081" max="3334" width="9.26953125" style="6"/>
    <col min="3335" max="3335" width="9.7265625" style="6" bestFit="1" customWidth="1"/>
    <col min="3336" max="3336" width="11.7265625" style="6" bestFit="1" customWidth="1"/>
    <col min="3337" max="3590" width="9.26953125" style="6"/>
    <col min="3591" max="3591" width="9.7265625" style="6" bestFit="1" customWidth="1"/>
    <col min="3592" max="3592" width="11.7265625" style="6" bestFit="1" customWidth="1"/>
    <col min="3593" max="3846" width="9.26953125" style="6"/>
    <col min="3847" max="3847" width="9.7265625" style="6" bestFit="1" customWidth="1"/>
    <col min="3848" max="3848" width="11.7265625" style="6" bestFit="1" customWidth="1"/>
    <col min="3849" max="4102" width="9.26953125" style="6"/>
    <col min="4103" max="4103" width="9.7265625" style="6" bestFit="1" customWidth="1"/>
    <col min="4104" max="4104" width="11.7265625" style="6" bestFit="1" customWidth="1"/>
    <col min="4105" max="4358" width="9.26953125" style="6"/>
    <col min="4359" max="4359" width="9.7265625" style="6" bestFit="1" customWidth="1"/>
    <col min="4360" max="4360" width="11.7265625" style="6" bestFit="1" customWidth="1"/>
    <col min="4361" max="4614" width="9.26953125" style="6"/>
    <col min="4615" max="4615" width="9.7265625" style="6" bestFit="1" customWidth="1"/>
    <col min="4616" max="4616" width="11.7265625" style="6" bestFit="1" customWidth="1"/>
    <col min="4617" max="4870" width="9.26953125" style="6"/>
    <col min="4871" max="4871" width="9.7265625" style="6" bestFit="1" customWidth="1"/>
    <col min="4872" max="4872" width="11.7265625" style="6" bestFit="1" customWidth="1"/>
    <col min="4873" max="5126" width="9.26953125" style="6"/>
    <col min="5127" max="5127" width="9.7265625" style="6" bestFit="1" customWidth="1"/>
    <col min="5128" max="5128" width="11.7265625" style="6" bestFit="1" customWidth="1"/>
    <col min="5129" max="5382" width="9.26953125" style="6"/>
    <col min="5383" max="5383" width="9.7265625" style="6" bestFit="1" customWidth="1"/>
    <col min="5384" max="5384" width="11.7265625" style="6" bestFit="1" customWidth="1"/>
    <col min="5385" max="5638" width="9.26953125" style="6"/>
    <col min="5639" max="5639" width="9.7265625" style="6" bestFit="1" customWidth="1"/>
    <col min="5640" max="5640" width="11.7265625" style="6" bestFit="1" customWidth="1"/>
    <col min="5641" max="5894" width="9.26953125" style="6"/>
    <col min="5895" max="5895" width="9.7265625" style="6" bestFit="1" customWidth="1"/>
    <col min="5896" max="5896" width="11.7265625" style="6" bestFit="1" customWidth="1"/>
    <col min="5897" max="6150" width="9.26953125" style="6"/>
    <col min="6151" max="6151" width="9.7265625" style="6" bestFit="1" customWidth="1"/>
    <col min="6152" max="6152" width="11.7265625" style="6" bestFit="1" customWidth="1"/>
    <col min="6153" max="6406" width="9.26953125" style="6"/>
    <col min="6407" max="6407" width="9.7265625" style="6" bestFit="1" customWidth="1"/>
    <col min="6408" max="6408" width="11.7265625" style="6" bestFit="1" customWidth="1"/>
    <col min="6409" max="6662" width="9.26953125" style="6"/>
    <col min="6663" max="6663" width="9.7265625" style="6" bestFit="1" customWidth="1"/>
    <col min="6664" max="6664" width="11.7265625" style="6" bestFit="1" customWidth="1"/>
    <col min="6665" max="6918" width="9.26953125" style="6"/>
    <col min="6919" max="6919" width="9.7265625" style="6" bestFit="1" customWidth="1"/>
    <col min="6920" max="6920" width="11.7265625" style="6" bestFit="1" customWidth="1"/>
    <col min="6921" max="7174" width="9.26953125" style="6"/>
    <col min="7175" max="7175" width="9.7265625" style="6" bestFit="1" customWidth="1"/>
    <col min="7176" max="7176" width="11.7265625" style="6" bestFit="1" customWidth="1"/>
    <col min="7177" max="7430" width="9.26953125" style="6"/>
    <col min="7431" max="7431" width="9.7265625" style="6" bestFit="1" customWidth="1"/>
    <col min="7432" max="7432" width="11.7265625" style="6" bestFit="1" customWidth="1"/>
    <col min="7433" max="7686" width="9.26953125" style="6"/>
    <col min="7687" max="7687" width="9.7265625" style="6" bestFit="1" customWidth="1"/>
    <col min="7688" max="7688" width="11.7265625" style="6" bestFit="1" customWidth="1"/>
    <col min="7689" max="7942" width="9.26953125" style="6"/>
    <col min="7943" max="7943" width="9.7265625" style="6" bestFit="1" customWidth="1"/>
    <col min="7944" max="7944" width="11.7265625" style="6" bestFit="1" customWidth="1"/>
    <col min="7945" max="8198" width="9.26953125" style="6"/>
    <col min="8199" max="8199" width="9.7265625" style="6" bestFit="1" customWidth="1"/>
    <col min="8200" max="8200" width="11.7265625" style="6" bestFit="1" customWidth="1"/>
    <col min="8201" max="8454" width="9.26953125" style="6"/>
    <col min="8455" max="8455" width="9.7265625" style="6" bestFit="1" customWidth="1"/>
    <col min="8456" max="8456" width="11.7265625" style="6" bestFit="1" customWidth="1"/>
    <col min="8457" max="8710" width="9.26953125" style="6"/>
    <col min="8711" max="8711" width="9.7265625" style="6" bestFit="1" customWidth="1"/>
    <col min="8712" max="8712" width="11.7265625" style="6" bestFit="1" customWidth="1"/>
    <col min="8713" max="8966" width="9.26953125" style="6"/>
    <col min="8967" max="8967" width="9.7265625" style="6" bestFit="1" customWidth="1"/>
    <col min="8968" max="8968" width="11.7265625" style="6" bestFit="1" customWidth="1"/>
    <col min="8969" max="9222" width="9.26953125" style="6"/>
    <col min="9223" max="9223" width="9.7265625" style="6" bestFit="1" customWidth="1"/>
    <col min="9224" max="9224" width="11.7265625" style="6" bestFit="1" customWidth="1"/>
    <col min="9225" max="9478" width="9.26953125" style="6"/>
    <col min="9479" max="9479" width="9.7265625" style="6" bestFit="1" customWidth="1"/>
    <col min="9480" max="9480" width="11.7265625" style="6" bestFit="1" customWidth="1"/>
    <col min="9481" max="9734" width="9.26953125" style="6"/>
    <col min="9735" max="9735" width="9.7265625" style="6" bestFit="1" customWidth="1"/>
    <col min="9736" max="9736" width="11.7265625" style="6" bestFit="1" customWidth="1"/>
    <col min="9737" max="9990" width="9.26953125" style="6"/>
    <col min="9991" max="9991" width="9.7265625" style="6" bestFit="1" customWidth="1"/>
    <col min="9992" max="9992" width="11.7265625" style="6" bestFit="1" customWidth="1"/>
    <col min="9993" max="10246" width="9.26953125" style="6"/>
    <col min="10247" max="10247" width="9.7265625" style="6" bestFit="1" customWidth="1"/>
    <col min="10248" max="10248" width="11.7265625" style="6" bestFit="1" customWidth="1"/>
    <col min="10249" max="10502" width="9.26953125" style="6"/>
    <col min="10503" max="10503" width="9.7265625" style="6" bestFit="1" customWidth="1"/>
    <col min="10504" max="10504" width="11.7265625" style="6" bestFit="1" customWidth="1"/>
    <col min="10505" max="10758" width="9.26953125" style="6"/>
    <col min="10759" max="10759" width="9.7265625" style="6" bestFit="1" customWidth="1"/>
    <col min="10760" max="10760" width="11.7265625" style="6" bestFit="1" customWidth="1"/>
    <col min="10761" max="11014" width="9.26953125" style="6"/>
    <col min="11015" max="11015" width="9.7265625" style="6" bestFit="1" customWidth="1"/>
    <col min="11016" max="11016" width="11.7265625" style="6" bestFit="1" customWidth="1"/>
    <col min="11017" max="11270" width="9.26953125" style="6"/>
    <col min="11271" max="11271" width="9.7265625" style="6" bestFit="1" customWidth="1"/>
    <col min="11272" max="11272" width="11.7265625" style="6" bestFit="1" customWidth="1"/>
    <col min="11273" max="11526" width="9.26953125" style="6"/>
    <col min="11527" max="11527" width="9.7265625" style="6" bestFit="1" customWidth="1"/>
    <col min="11528" max="11528" width="11.7265625" style="6" bestFit="1" customWidth="1"/>
    <col min="11529" max="11782" width="9.26953125" style="6"/>
    <col min="11783" max="11783" width="9.7265625" style="6" bestFit="1" customWidth="1"/>
    <col min="11784" max="11784" width="11.7265625" style="6" bestFit="1" customWidth="1"/>
    <col min="11785" max="12038" width="9.26953125" style="6"/>
    <col min="12039" max="12039" width="9.7265625" style="6" bestFit="1" customWidth="1"/>
    <col min="12040" max="12040" width="11.7265625" style="6" bestFit="1" customWidth="1"/>
    <col min="12041" max="12294" width="9.26953125" style="6"/>
    <col min="12295" max="12295" width="9.7265625" style="6" bestFit="1" customWidth="1"/>
    <col min="12296" max="12296" width="11.7265625" style="6" bestFit="1" customWidth="1"/>
    <col min="12297" max="12550" width="9.26953125" style="6"/>
    <col min="12551" max="12551" width="9.7265625" style="6" bestFit="1" customWidth="1"/>
    <col min="12552" max="12552" width="11.7265625" style="6" bestFit="1" customWidth="1"/>
    <col min="12553" max="12806" width="9.26953125" style="6"/>
    <col min="12807" max="12807" width="9.7265625" style="6" bestFit="1" customWidth="1"/>
    <col min="12808" max="12808" width="11.7265625" style="6" bestFit="1" customWidth="1"/>
    <col min="12809" max="13062" width="9.26953125" style="6"/>
    <col min="13063" max="13063" width="9.7265625" style="6" bestFit="1" customWidth="1"/>
    <col min="13064" max="13064" width="11.7265625" style="6" bestFit="1" customWidth="1"/>
    <col min="13065" max="13318" width="9.26953125" style="6"/>
    <col min="13319" max="13319" width="9.7265625" style="6" bestFit="1" customWidth="1"/>
    <col min="13320" max="13320" width="11.7265625" style="6" bestFit="1" customWidth="1"/>
    <col min="13321" max="13574" width="9.26953125" style="6"/>
    <col min="13575" max="13575" width="9.7265625" style="6" bestFit="1" customWidth="1"/>
    <col min="13576" max="13576" width="11.7265625" style="6" bestFit="1" customWidth="1"/>
    <col min="13577" max="13830" width="9.26953125" style="6"/>
    <col min="13831" max="13831" width="9.7265625" style="6" bestFit="1" customWidth="1"/>
    <col min="13832" max="13832" width="11.7265625" style="6" bestFit="1" customWidth="1"/>
    <col min="13833" max="14086" width="9.26953125" style="6"/>
    <col min="14087" max="14087" width="9.7265625" style="6" bestFit="1" customWidth="1"/>
    <col min="14088" max="14088" width="11.7265625" style="6" bestFit="1" customWidth="1"/>
    <col min="14089" max="14342" width="9.26953125" style="6"/>
    <col min="14343" max="14343" width="9.7265625" style="6" bestFit="1" customWidth="1"/>
    <col min="14344" max="14344" width="11.7265625" style="6" bestFit="1" customWidth="1"/>
    <col min="14345" max="14598" width="9.26953125" style="6"/>
    <col min="14599" max="14599" width="9.7265625" style="6" bestFit="1" customWidth="1"/>
    <col min="14600" max="14600" width="11.7265625" style="6" bestFit="1" customWidth="1"/>
    <col min="14601" max="14854" width="9.26953125" style="6"/>
    <col min="14855" max="14855" width="9.7265625" style="6" bestFit="1" customWidth="1"/>
    <col min="14856" max="14856" width="11.7265625" style="6" bestFit="1" customWidth="1"/>
    <col min="14857" max="15110" width="9.26953125" style="6"/>
    <col min="15111" max="15111" width="9.7265625" style="6" bestFit="1" customWidth="1"/>
    <col min="15112" max="15112" width="11.7265625" style="6" bestFit="1" customWidth="1"/>
    <col min="15113" max="15366" width="9.26953125" style="6"/>
    <col min="15367" max="15367" width="9.7265625" style="6" bestFit="1" customWidth="1"/>
    <col min="15368" max="15368" width="11.7265625" style="6" bestFit="1" customWidth="1"/>
    <col min="15369" max="15622" width="9.26953125" style="6"/>
    <col min="15623" max="15623" width="9.7265625" style="6" bestFit="1" customWidth="1"/>
    <col min="15624" max="15624" width="11.7265625" style="6" bestFit="1" customWidth="1"/>
    <col min="15625" max="15878" width="9.26953125" style="6"/>
    <col min="15879" max="15879" width="9.7265625" style="6" bestFit="1" customWidth="1"/>
    <col min="15880" max="15880" width="11.7265625" style="6" bestFit="1" customWidth="1"/>
    <col min="15881" max="16134" width="9.26953125" style="6"/>
    <col min="16135" max="16135" width="9.7265625" style="6" bestFit="1" customWidth="1"/>
    <col min="16136" max="16136" width="11.7265625" style="6" bestFit="1" customWidth="1"/>
    <col min="16137" max="16384" width="9.26953125" style="6"/>
  </cols>
  <sheetData>
    <row r="1" spans="1:11" x14ac:dyDescent="0.25">
      <c r="A1" s="299" t="s">
        <v>5</v>
      </c>
      <c r="B1" s="268"/>
      <c r="C1" s="268"/>
      <c r="D1" s="268"/>
      <c r="E1" s="268"/>
      <c r="F1" s="268"/>
      <c r="G1" s="268"/>
      <c r="H1" s="268"/>
    </row>
    <row r="2" spans="1:11" x14ac:dyDescent="0.25">
      <c r="A2" s="298" t="s">
        <v>373</v>
      </c>
      <c r="B2" s="270"/>
      <c r="C2" s="270"/>
      <c r="D2" s="270"/>
      <c r="E2" s="270"/>
      <c r="F2" s="270"/>
      <c r="G2" s="270"/>
      <c r="H2" s="270"/>
    </row>
    <row r="3" spans="1:11" x14ac:dyDescent="0.25">
      <c r="A3" s="291" t="s">
        <v>12</v>
      </c>
      <c r="B3" s="292"/>
      <c r="C3" s="292"/>
      <c r="D3" s="292"/>
      <c r="E3" s="292"/>
      <c r="F3" s="292"/>
      <c r="G3" s="292"/>
      <c r="H3" s="292"/>
      <c r="I3" s="280"/>
      <c r="J3" s="280"/>
      <c r="K3" s="280"/>
    </row>
    <row r="4" spans="1:11" x14ac:dyDescent="0.25">
      <c r="A4" s="293" t="s">
        <v>294</v>
      </c>
      <c r="B4" s="276"/>
      <c r="C4" s="276"/>
      <c r="D4" s="276"/>
      <c r="E4" s="276"/>
      <c r="F4" s="276"/>
      <c r="G4" s="276"/>
      <c r="H4" s="276"/>
      <c r="I4" s="277"/>
      <c r="J4" s="277"/>
      <c r="K4" s="277"/>
    </row>
    <row r="5" spans="1:11" ht="22.5" customHeight="1" x14ac:dyDescent="0.25">
      <c r="A5" s="289" t="s">
        <v>2</v>
      </c>
      <c r="B5" s="274"/>
      <c r="C5" s="274"/>
      <c r="D5" s="274"/>
      <c r="E5" s="274"/>
      <c r="F5" s="274"/>
      <c r="G5" s="289" t="s">
        <v>6</v>
      </c>
      <c r="H5" s="287" t="s">
        <v>229</v>
      </c>
      <c r="I5" s="288"/>
      <c r="J5" s="287" t="s">
        <v>224</v>
      </c>
      <c r="K5" s="288"/>
    </row>
    <row r="6" spans="1:11" x14ac:dyDescent="0.25">
      <c r="A6" s="274"/>
      <c r="B6" s="274"/>
      <c r="C6" s="274"/>
      <c r="D6" s="274"/>
      <c r="E6" s="274"/>
      <c r="F6" s="274"/>
      <c r="G6" s="274"/>
      <c r="H6" s="32" t="s">
        <v>225</v>
      </c>
      <c r="I6" s="32" t="s">
        <v>226</v>
      </c>
      <c r="J6" s="32" t="s">
        <v>225</v>
      </c>
      <c r="K6" s="32" t="s">
        <v>226</v>
      </c>
    </row>
    <row r="7" spans="1:11" x14ac:dyDescent="0.25">
      <c r="A7" s="297">
        <v>1</v>
      </c>
      <c r="B7" s="272"/>
      <c r="C7" s="272"/>
      <c r="D7" s="272"/>
      <c r="E7" s="272"/>
      <c r="F7" s="272"/>
      <c r="G7" s="7">
        <v>2</v>
      </c>
      <c r="H7" s="32">
        <v>3</v>
      </c>
      <c r="I7" s="32">
        <v>4</v>
      </c>
      <c r="J7" s="32">
        <v>5</v>
      </c>
      <c r="K7" s="32">
        <v>6</v>
      </c>
    </row>
    <row r="8" spans="1:11" x14ac:dyDescent="0.25">
      <c r="A8" s="294" t="s">
        <v>75</v>
      </c>
      <c r="B8" s="294"/>
      <c r="C8" s="294"/>
      <c r="D8" s="294"/>
      <c r="E8" s="294"/>
      <c r="F8" s="294"/>
      <c r="G8" s="5">
        <v>1</v>
      </c>
      <c r="H8" s="33">
        <v>603977673</v>
      </c>
      <c r="I8" s="33">
        <v>154214054</v>
      </c>
      <c r="J8" s="33">
        <v>588918099</v>
      </c>
      <c r="K8" s="33">
        <v>147709898</v>
      </c>
    </row>
    <row r="9" spans="1:11" x14ac:dyDescent="0.25">
      <c r="A9" s="294" t="s">
        <v>74</v>
      </c>
      <c r="B9" s="294"/>
      <c r="C9" s="294"/>
      <c r="D9" s="294"/>
      <c r="E9" s="294"/>
      <c r="F9" s="294"/>
      <c r="G9" s="5">
        <v>2</v>
      </c>
      <c r="H9" s="33">
        <v>68008691</v>
      </c>
      <c r="I9" s="33">
        <v>19495171</v>
      </c>
      <c r="J9" s="33">
        <v>51583346</v>
      </c>
      <c r="K9" s="33">
        <v>11627607</v>
      </c>
    </row>
    <row r="10" spans="1:11" x14ac:dyDescent="0.25">
      <c r="A10" s="294" t="s">
        <v>76</v>
      </c>
      <c r="B10" s="294"/>
      <c r="C10" s="294"/>
      <c r="D10" s="294"/>
      <c r="E10" s="294"/>
      <c r="F10" s="294"/>
      <c r="G10" s="5">
        <v>3</v>
      </c>
      <c r="H10" s="34">
        <v>0</v>
      </c>
      <c r="I10" s="34">
        <v>0</v>
      </c>
      <c r="J10" s="34">
        <v>0</v>
      </c>
      <c r="K10" s="34">
        <v>0</v>
      </c>
    </row>
    <row r="11" spans="1:11" x14ac:dyDescent="0.25">
      <c r="A11" s="294" t="s">
        <v>77</v>
      </c>
      <c r="B11" s="294"/>
      <c r="C11" s="294"/>
      <c r="D11" s="294"/>
      <c r="E11" s="294"/>
      <c r="F11" s="294"/>
      <c r="G11" s="5">
        <v>4</v>
      </c>
      <c r="H11" s="33">
        <v>3645670</v>
      </c>
      <c r="I11" s="33">
        <v>23216</v>
      </c>
      <c r="J11" s="33">
        <v>3292513</v>
      </c>
      <c r="K11" s="33">
        <v>11671</v>
      </c>
    </row>
    <row r="12" spans="1:11" x14ac:dyDescent="0.25">
      <c r="A12" s="294" t="s">
        <v>78</v>
      </c>
      <c r="B12" s="294"/>
      <c r="C12" s="294"/>
      <c r="D12" s="294"/>
      <c r="E12" s="294"/>
      <c r="F12" s="294"/>
      <c r="G12" s="5">
        <v>5</v>
      </c>
      <c r="H12" s="33">
        <v>527494435</v>
      </c>
      <c r="I12" s="33">
        <v>119265559</v>
      </c>
      <c r="J12" s="33">
        <v>450155698</v>
      </c>
      <c r="K12" s="33">
        <v>108279355</v>
      </c>
    </row>
    <row r="13" spans="1:11" x14ac:dyDescent="0.25">
      <c r="A13" s="294" t="s">
        <v>79</v>
      </c>
      <c r="B13" s="294"/>
      <c r="C13" s="294"/>
      <c r="D13" s="294"/>
      <c r="E13" s="294"/>
      <c r="F13" s="294"/>
      <c r="G13" s="5">
        <v>6</v>
      </c>
      <c r="H13" s="34">
        <v>327852440</v>
      </c>
      <c r="I13" s="34">
        <v>75488475</v>
      </c>
      <c r="J13" s="34">
        <v>273888635</v>
      </c>
      <c r="K13" s="34">
        <v>65272158</v>
      </c>
    </row>
    <row r="14" spans="1:11" ht="40.15" customHeight="1" x14ac:dyDescent="0.25">
      <c r="A14" s="294" t="s">
        <v>80</v>
      </c>
      <c r="B14" s="294"/>
      <c r="C14" s="294"/>
      <c r="D14" s="294"/>
      <c r="E14" s="294"/>
      <c r="F14" s="294"/>
      <c r="G14" s="5">
        <v>7</v>
      </c>
      <c r="H14" s="33">
        <v>5158277</v>
      </c>
      <c r="I14" s="33">
        <v>1078594</v>
      </c>
      <c r="J14" s="33">
        <v>35035565</v>
      </c>
      <c r="K14" s="33">
        <v>0</v>
      </c>
    </row>
    <row r="15" spans="1:11" ht="24.65" customHeight="1" x14ac:dyDescent="0.25">
      <c r="A15" s="294" t="s">
        <v>81</v>
      </c>
      <c r="B15" s="294"/>
      <c r="C15" s="294"/>
      <c r="D15" s="294"/>
      <c r="E15" s="294"/>
      <c r="F15" s="294"/>
      <c r="G15" s="5">
        <v>8</v>
      </c>
      <c r="H15" s="33">
        <v>87516168</v>
      </c>
      <c r="I15" s="33">
        <v>10458710</v>
      </c>
      <c r="J15" s="33">
        <v>47068263</v>
      </c>
      <c r="K15" s="33">
        <v>18424922</v>
      </c>
    </row>
    <row r="16" spans="1:11" ht="27" customHeight="1" x14ac:dyDescent="0.25">
      <c r="A16" s="294" t="s">
        <v>82</v>
      </c>
      <c r="B16" s="294"/>
      <c r="C16" s="294"/>
      <c r="D16" s="294"/>
      <c r="E16" s="294"/>
      <c r="F16" s="294"/>
      <c r="G16" s="5">
        <v>9</v>
      </c>
      <c r="H16" s="33">
        <v>813430</v>
      </c>
      <c r="I16" s="33">
        <v>811403</v>
      </c>
      <c r="J16" s="33">
        <v>-571077</v>
      </c>
      <c r="K16" s="33">
        <v>-787789</v>
      </c>
    </row>
    <row r="17" spans="1:11" ht="22.15" customHeight="1" x14ac:dyDescent="0.25">
      <c r="A17" s="294" t="s">
        <v>83</v>
      </c>
      <c r="B17" s="294"/>
      <c r="C17" s="294"/>
      <c r="D17" s="294"/>
      <c r="E17" s="294"/>
      <c r="F17" s="294"/>
      <c r="G17" s="5">
        <v>10</v>
      </c>
      <c r="H17" s="33">
        <v>0</v>
      </c>
      <c r="I17" s="33">
        <v>0</v>
      </c>
      <c r="J17" s="33">
        <v>0</v>
      </c>
      <c r="K17" s="33">
        <v>0</v>
      </c>
    </row>
    <row r="18" spans="1:11" x14ac:dyDescent="0.25">
      <c r="A18" s="294" t="s">
        <v>84</v>
      </c>
      <c r="B18" s="294"/>
      <c r="C18" s="294"/>
      <c r="D18" s="294"/>
      <c r="E18" s="294"/>
      <c r="F18" s="294"/>
      <c r="G18" s="5">
        <v>11</v>
      </c>
      <c r="H18" s="33">
        <v>0</v>
      </c>
      <c r="I18" s="33">
        <v>0</v>
      </c>
      <c r="J18" s="33">
        <v>0</v>
      </c>
      <c r="K18" s="33">
        <v>0</v>
      </c>
    </row>
    <row r="19" spans="1:11" x14ac:dyDescent="0.25">
      <c r="A19" s="294" t="s">
        <v>85</v>
      </c>
      <c r="B19" s="294"/>
      <c r="C19" s="294"/>
      <c r="D19" s="294"/>
      <c r="E19" s="294"/>
      <c r="F19" s="294"/>
      <c r="G19" s="5">
        <v>12</v>
      </c>
      <c r="H19" s="33">
        <v>-3398215</v>
      </c>
      <c r="I19" s="33">
        <v>-607639</v>
      </c>
      <c r="J19" s="33">
        <v>-8624819</v>
      </c>
      <c r="K19" s="33">
        <v>-1037018</v>
      </c>
    </row>
    <row r="20" spans="1:11" x14ac:dyDescent="0.25">
      <c r="A20" s="294" t="s">
        <v>86</v>
      </c>
      <c r="B20" s="294"/>
      <c r="C20" s="294"/>
      <c r="D20" s="294"/>
      <c r="E20" s="294"/>
      <c r="F20" s="294"/>
      <c r="G20" s="5">
        <v>13</v>
      </c>
      <c r="H20" s="33">
        <v>0</v>
      </c>
      <c r="I20" s="33">
        <v>0</v>
      </c>
      <c r="J20" s="33">
        <v>0</v>
      </c>
      <c r="K20" s="33">
        <v>0</v>
      </c>
    </row>
    <row r="21" spans="1:11" x14ac:dyDescent="0.25">
      <c r="A21" s="294" t="s">
        <v>87</v>
      </c>
      <c r="B21" s="294"/>
      <c r="C21" s="294"/>
      <c r="D21" s="294"/>
      <c r="E21" s="294"/>
      <c r="F21" s="294"/>
      <c r="G21" s="5">
        <v>14</v>
      </c>
      <c r="H21" s="33">
        <v>4500059</v>
      </c>
      <c r="I21" s="33">
        <v>1109378</v>
      </c>
      <c r="J21" s="33">
        <v>8723496</v>
      </c>
      <c r="K21" s="33">
        <v>2367598</v>
      </c>
    </row>
    <row r="22" spans="1:11" x14ac:dyDescent="0.25">
      <c r="A22" s="294" t="s">
        <v>88</v>
      </c>
      <c r="B22" s="294"/>
      <c r="C22" s="294"/>
      <c r="D22" s="294"/>
      <c r="E22" s="294"/>
      <c r="F22" s="294"/>
      <c r="G22" s="5">
        <v>15</v>
      </c>
      <c r="H22" s="33">
        <v>43512701</v>
      </c>
      <c r="I22" s="33">
        <v>11744086</v>
      </c>
      <c r="J22" s="33">
        <v>54017656</v>
      </c>
      <c r="K22" s="33">
        <v>12855881</v>
      </c>
    </row>
    <row r="23" spans="1:11" ht="25.9" customHeight="1" x14ac:dyDescent="0.25">
      <c r="A23" s="283" t="s">
        <v>89</v>
      </c>
      <c r="B23" s="283"/>
      <c r="C23" s="283"/>
      <c r="D23" s="283"/>
      <c r="E23" s="283"/>
      <c r="F23" s="283"/>
      <c r="G23" s="4">
        <v>16</v>
      </c>
      <c r="H23" s="35">
        <f>H8-H9-H10+H11+H12-H13+H14+H15+H16+H17+H18+H19+H20+H21-H22</f>
        <v>790333665</v>
      </c>
      <c r="I23" s="35">
        <f t="shared" ref="I23:K23" si="0">I8-I9-I10+I11+I12-I13+I14+I15+I16+I17+I18+I19+I20+I21-I22</f>
        <v>179625543</v>
      </c>
      <c r="J23" s="35">
        <f t="shared" si="0"/>
        <v>744508101</v>
      </c>
      <c r="K23" s="35">
        <f t="shared" si="0"/>
        <v>185212991</v>
      </c>
    </row>
    <row r="24" spans="1:11" x14ac:dyDescent="0.25">
      <c r="A24" s="294" t="s">
        <v>90</v>
      </c>
      <c r="B24" s="294"/>
      <c r="C24" s="294"/>
      <c r="D24" s="294"/>
      <c r="E24" s="294"/>
      <c r="F24" s="294"/>
      <c r="G24" s="5">
        <v>17</v>
      </c>
      <c r="H24" s="33">
        <v>391518366</v>
      </c>
      <c r="I24" s="33">
        <v>102114372</v>
      </c>
      <c r="J24" s="33">
        <v>382990226</v>
      </c>
      <c r="K24" s="33">
        <v>104941454</v>
      </c>
    </row>
    <row r="25" spans="1:11" x14ac:dyDescent="0.25">
      <c r="A25" s="294" t="s">
        <v>91</v>
      </c>
      <c r="B25" s="294"/>
      <c r="C25" s="294"/>
      <c r="D25" s="294"/>
      <c r="E25" s="294"/>
      <c r="F25" s="294"/>
      <c r="G25" s="5">
        <v>18</v>
      </c>
      <c r="H25" s="33">
        <v>75879820</v>
      </c>
      <c r="I25" s="33">
        <v>38564207</v>
      </c>
      <c r="J25" s="33">
        <v>75816110</v>
      </c>
      <c r="K25" s="33">
        <v>17704706</v>
      </c>
    </row>
    <row r="26" spans="1:11" x14ac:dyDescent="0.25">
      <c r="A26" s="294" t="s">
        <v>92</v>
      </c>
      <c r="B26" s="294"/>
      <c r="C26" s="294"/>
      <c r="D26" s="294"/>
      <c r="E26" s="294"/>
      <c r="F26" s="294"/>
      <c r="G26" s="5">
        <v>19</v>
      </c>
      <c r="H26" s="33">
        <v>-15756307</v>
      </c>
      <c r="I26" s="33">
        <v>-2701140</v>
      </c>
      <c r="J26" s="33">
        <v>-3386347</v>
      </c>
      <c r="K26" s="33">
        <v>-2550</v>
      </c>
    </row>
    <row r="27" spans="1:11" x14ac:dyDescent="0.25">
      <c r="A27" s="294" t="s">
        <v>93</v>
      </c>
      <c r="B27" s="294"/>
      <c r="C27" s="294"/>
      <c r="D27" s="294"/>
      <c r="E27" s="294"/>
      <c r="F27" s="294"/>
      <c r="G27" s="5">
        <v>20</v>
      </c>
      <c r="H27" s="34">
        <v>64757476</v>
      </c>
      <c r="I27" s="34">
        <v>74602661</v>
      </c>
      <c r="J27" s="34">
        <v>-61671217</v>
      </c>
      <c r="K27" s="34">
        <v>1020378</v>
      </c>
    </row>
    <row r="28" spans="1:11" ht="24.65" customHeight="1" x14ac:dyDescent="0.25">
      <c r="A28" s="294" t="s">
        <v>94</v>
      </c>
      <c r="B28" s="294"/>
      <c r="C28" s="294"/>
      <c r="D28" s="294"/>
      <c r="E28" s="294"/>
      <c r="F28" s="294"/>
      <c r="G28" s="5">
        <v>21</v>
      </c>
      <c r="H28" s="33">
        <v>135818040</v>
      </c>
      <c r="I28" s="33">
        <v>56149366</v>
      </c>
      <c r="J28" s="33">
        <v>109876155</v>
      </c>
      <c r="K28" s="33">
        <v>26428653</v>
      </c>
    </row>
    <row r="29" spans="1:11" ht="24.65" customHeight="1" x14ac:dyDescent="0.25">
      <c r="A29" s="294" t="s">
        <v>95</v>
      </c>
      <c r="B29" s="294"/>
      <c r="C29" s="294"/>
      <c r="D29" s="294"/>
      <c r="E29" s="294"/>
      <c r="F29" s="294"/>
      <c r="G29" s="5">
        <v>22</v>
      </c>
      <c r="H29" s="34">
        <v>0</v>
      </c>
      <c r="I29" s="34">
        <v>0</v>
      </c>
      <c r="J29" s="34">
        <v>0</v>
      </c>
      <c r="K29" s="34">
        <v>0</v>
      </c>
    </row>
    <row r="30" spans="1:11" ht="24.65" customHeight="1" x14ac:dyDescent="0.25">
      <c r="A30" s="294" t="s">
        <v>96</v>
      </c>
      <c r="B30" s="294"/>
      <c r="C30" s="294"/>
      <c r="D30" s="294"/>
      <c r="E30" s="294"/>
      <c r="F30" s="294"/>
      <c r="G30" s="5">
        <v>23</v>
      </c>
      <c r="H30" s="33">
        <v>11535517</v>
      </c>
      <c r="I30" s="33">
        <v>11535517</v>
      </c>
      <c r="J30" s="33">
        <v>6986227</v>
      </c>
      <c r="K30" s="33">
        <v>6986227</v>
      </c>
    </row>
    <row r="31" spans="1:11" x14ac:dyDescent="0.25">
      <c r="A31" s="294" t="s">
        <v>97</v>
      </c>
      <c r="B31" s="294"/>
      <c r="C31" s="294"/>
      <c r="D31" s="294"/>
      <c r="E31" s="294"/>
      <c r="F31" s="294"/>
      <c r="G31" s="5">
        <v>24</v>
      </c>
      <c r="H31" s="34">
        <v>0</v>
      </c>
      <c r="I31" s="33">
        <v>0</v>
      </c>
      <c r="J31" s="34">
        <v>0</v>
      </c>
      <c r="K31" s="33">
        <v>0</v>
      </c>
    </row>
    <row r="32" spans="1:11" ht="23.65" customHeight="1" x14ac:dyDescent="0.25">
      <c r="A32" s="294" t="s">
        <v>98</v>
      </c>
      <c r="B32" s="294"/>
      <c r="C32" s="294"/>
      <c r="D32" s="294"/>
      <c r="E32" s="294"/>
      <c r="F32" s="294"/>
      <c r="G32" s="5">
        <v>25</v>
      </c>
      <c r="H32" s="33">
        <v>0</v>
      </c>
      <c r="I32" s="33">
        <v>0</v>
      </c>
      <c r="J32" s="33">
        <v>0</v>
      </c>
      <c r="K32" s="33">
        <v>0</v>
      </c>
    </row>
    <row r="33" spans="1:11" ht="23.65" customHeight="1" x14ac:dyDescent="0.25">
      <c r="A33" s="294" t="s">
        <v>99</v>
      </c>
      <c r="B33" s="294"/>
      <c r="C33" s="294"/>
      <c r="D33" s="294"/>
      <c r="E33" s="294"/>
      <c r="F33" s="294"/>
      <c r="G33" s="5">
        <v>26</v>
      </c>
      <c r="H33" s="33">
        <v>0</v>
      </c>
      <c r="I33" s="33">
        <v>0</v>
      </c>
      <c r="J33" s="33">
        <v>0</v>
      </c>
      <c r="K33" s="33">
        <v>0</v>
      </c>
    </row>
    <row r="34" spans="1:11" ht="23.65" customHeight="1" x14ac:dyDescent="0.25">
      <c r="A34" s="284" t="s">
        <v>100</v>
      </c>
      <c r="B34" s="284"/>
      <c r="C34" s="284"/>
      <c r="D34" s="284"/>
      <c r="E34" s="284"/>
      <c r="F34" s="284"/>
      <c r="G34" s="4">
        <v>27</v>
      </c>
      <c r="H34" s="35">
        <f>H23-H24-H25+H26-H27-H28-H29-H30+H31+H32+H33</f>
        <v>95068139</v>
      </c>
      <c r="I34" s="35">
        <f t="shared" ref="I34:K34" si="1">I23-I24-I25+I26-I27-I28-I29-I30+I31+I32+I33</f>
        <v>-106041720</v>
      </c>
      <c r="J34" s="35">
        <f t="shared" si="1"/>
        <v>227124253</v>
      </c>
      <c r="K34" s="35">
        <f t="shared" si="1"/>
        <v>28129023</v>
      </c>
    </row>
    <row r="35" spans="1:11" ht="23.65" customHeight="1" x14ac:dyDescent="0.25">
      <c r="A35" s="294" t="s">
        <v>101</v>
      </c>
      <c r="B35" s="294"/>
      <c r="C35" s="294"/>
      <c r="D35" s="294"/>
      <c r="E35" s="294"/>
      <c r="F35" s="294"/>
      <c r="G35" s="5">
        <v>28</v>
      </c>
      <c r="H35" s="33">
        <v>-48704376</v>
      </c>
      <c r="I35" s="33">
        <v>-79452557</v>
      </c>
      <c r="J35" s="33">
        <v>44887608</v>
      </c>
      <c r="K35" s="33">
        <v>10841591</v>
      </c>
    </row>
    <row r="36" spans="1:11" ht="23.65" customHeight="1" x14ac:dyDescent="0.25">
      <c r="A36" s="284" t="s">
        <v>102</v>
      </c>
      <c r="B36" s="284"/>
      <c r="C36" s="284"/>
      <c r="D36" s="284"/>
      <c r="E36" s="284"/>
      <c r="F36" s="284"/>
      <c r="G36" s="4">
        <v>29</v>
      </c>
      <c r="H36" s="35">
        <f>H34-H35</f>
        <v>143772515</v>
      </c>
      <c r="I36" s="35">
        <f t="shared" ref="I36:K36" si="2">I34-I35</f>
        <v>-26589163</v>
      </c>
      <c r="J36" s="35">
        <f t="shared" si="2"/>
        <v>182236645</v>
      </c>
      <c r="K36" s="35">
        <f t="shared" si="2"/>
        <v>17287432</v>
      </c>
    </row>
    <row r="37" spans="1:11" ht="23.65" customHeight="1" x14ac:dyDescent="0.25">
      <c r="A37" s="284" t="s">
        <v>103</v>
      </c>
      <c r="B37" s="284"/>
      <c r="C37" s="284"/>
      <c r="D37" s="284"/>
      <c r="E37" s="284"/>
      <c r="F37" s="284"/>
      <c r="G37" s="4">
        <v>30</v>
      </c>
      <c r="H37" s="35">
        <f>H38-H39</f>
        <v>0</v>
      </c>
      <c r="I37" s="35">
        <f t="shared" ref="I37:K37" si="3">I38-I39</f>
        <v>0</v>
      </c>
      <c r="J37" s="35">
        <f t="shared" si="3"/>
        <v>0</v>
      </c>
      <c r="K37" s="35">
        <f t="shared" si="3"/>
        <v>0</v>
      </c>
    </row>
    <row r="38" spans="1:11" ht="23.65" customHeight="1" x14ac:dyDescent="0.25">
      <c r="A38" s="294" t="s">
        <v>104</v>
      </c>
      <c r="B38" s="294"/>
      <c r="C38" s="294"/>
      <c r="D38" s="294"/>
      <c r="E38" s="294"/>
      <c r="F38" s="294"/>
      <c r="G38" s="5">
        <v>31</v>
      </c>
      <c r="H38" s="33">
        <v>0</v>
      </c>
      <c r="I38" s="33">
        <v>0</v>
      </c>
      <c r="J38" s="33">
        <v>0</v>
      </c>
      <c r="K38" s="33">
        <v>0</v>
      </c>
    </row>
    <row r="39" spans="1:11" ht="23.65" customHeight="1" x14ac:dyDescent="0.25">
      <c r="A39" s="294" t="s">
        <v>105</v>
      </c>
      <c r="B39" s="294"/>
      <c r="C39" s="294"/>
      <c r="D39" s="294"/>
      <c r="E39" s="294"/>
      <c r="F39" s="294"/>
      <c r="G39" s="5">
        <v>32</v>
      </c>
      <c r="H39" s="33">
        <v>0</v>
      </c>
      <c r="I39" s="33">
        <v>0</v>
      </c>
      <c r="J39" s="33">
        <v>0</v>
      </c>
      <c r="K39" s="33">
        <v>0</v>
      </c>
    </row>
    <row r="40" spans="1:11" x14ac:dyDescent="0.25">
      <c r="A40" s="284" t="s">
        <v>106</v>
      </c>
      <c r="B40" s="284"/>
      <c r="C40" s="284"/>
      <c r="D40" s="284"/>
      <c r="E40" s="284"/>
      <c r="F40" s="284"/>
      <c r="G40" s="4">
        <v>33</v>
      </c>
      <c r="H40" s="35">
        <f>H36+H37</f>
        <v>143772515</v>
      </c>
      <c r="I40" s="35">
        <f>I36+I37</f>
        <v>-26589163</v>
      </c>
      <c r="J40" s="35">
        <f>J36+J37</f>
        <v>182236645</v>
      </c>
      <c r="K40" s="35">
        <f>K36+K37</f>
        <v>17287432</v>
      </c>
    </row>
    <row r="41" spans="1:11" x14ac:dyDescent="0.25">
      <c r="A41" s="294" t="s">
        <v>107</v>
      </c>
      <c r="B41" s="294"/>
      <c r="C41" s="294"/>
      <c r="D41" s="294"/>
      <c r="E41" s="294"/>
      <c r="F41" s="294"/>
      <c r="G41" s="5">
        <v>34</v>
      </c>
      <c r="H41" s="33">
        <v>0</v>
      </c>
      <c r="I41" s="33">
        <v>0</v>
      </c>
      <c r="J41" s="33">
        <v>0</v>
      </c>
      <c r="K41" s="33">
        <v>0</v>
      </c>
    </row>
    <row r="42" spans="1:11" x14ac:dyDescent="0.25">
      <c r="A42" s="294" t="s">
        <v>108</v>
      </c>
      <c r="B42" s="294"/>
      <c r="C42" s="294"/>
      <c r="D42" s="294"/>
      <c r="E42" s="294"/>
      <c r="F42" s="294"/>
      <c r="G42" s="5">
        <v>35</v>
      </c>
      <c r="H42" s="33">
        <v>143772515</v>
      </c>
      <c r="I42" s="33">
        <v>-26589163</v>
      </c>
      <c r="J42" s="33">
        <v>182236645</v>
      </c>
      <c r="K42" s="33">
        <v>17287432</v>
      </c>
    </row>
    <row r="43" spans="1:11" x14ac:dyDescent="0.25">
      <c r="A43" s="285" t="s">
        <v>17</v>
      </c>
      <c r="B43" s="285"/>
      <c r="C43" s="285"/>
      <c r="D43" s="285"/>
      <c r="E43" s="285"/>
      <c r="F43" s="285"/>
      <c r="G43" s="290"/>
      <c r="H43" s="290"/>
      <c r="I43" s="290"/>
      <c r="J43" s="261"/>
      <c r="K43" s="261"/>
    </row>
    <row r="44" spans="1:11" x14ac:dyDescent="0.25">
      <c r="A44" s="283" t="s">
        <v>109</v>
      </c>
      <c r="B44" s="283"/>
      <c r="C44" s="283"/>
      <c r="D44" s="283"/>
      <c r="E44" s="283"/>
      <c r="F44" s="283"/>
      <c r="G44" s="4">
        <v>36</v>
      </c>
      <c r="H44" s="35">
        <f>H40</f>
        <v>143772515</v>
      </c>
      <c r="I44" s="35">
        <f>I40</f>
        <v>-26589163</v>
      </c>
      <c r="J44" s="35">
        <f>J40</f>
        <v>182236645</v>
      </c>
      <c r="K44" s="35">
        <f>K40</f>
        <v>17287432</v>
      </c>
    </row>
    <row r="45" spans="1:11" x14ac:dyDescent="0.25">
      <c r="A45" s="283" t="s">
        <v>235</v>
      </c>
      <c r="B45" s="283"/>
      <c r="C45" s="283"/>
      <c r="D45" s="283"/>
      <c r="E45" s="283"/>
      <c r="F45" s="283"/>
      <c r="G45" s="4">
        <v>37</v>
      </c>
      <c r="H45" s="36">
        <f>H46+H58</f>
        <v>182222701</v>
      </c>
      <c r="I45" s="36">
        <f>I46+I58</f>
        <v>-60237230</v>
      </c>
      <c r="J45" s="36">
        <f>J46+J58</f>
        <v>-82538216</v>
      </c>
      <c r="K45" s="36">
        <f>K46+K58</f>
        <v>9184876</v>
      </c>
    </row>
    <row r="46" spans="1:11" ht="26.65" customHeight="1" x14ac:dyDescent="0.25">
      <c r="A46" s="282" t="s">
        <v>236</v>
      </c>
      <c r="B46" s="282"/>
      <c r="C46" s="282"/>
      <c r="D46" s="282"/>
      <c r="E46" s="282"/>
      <c r="F46" s="282"/>
      <c r="G46" s="4">
        <v>38</v>
      </c>
      <c r="H46" s="36">
        <f>SUM(H47:H53)+H56+H57</f>
        <v>-59646</v>
      </c>
      <c r="I46" s="36">
        <f>SUM(I47:I53)+I56+I57</f>
        <v>-59646</v>
      </c>
      <c r="J46" s="36">
        <f>SUM(J47:J53)+J56+J57</f>
        <v>-4527763</v>
      </c>
      <c r="K46" s="36">
        <f>SUM(K47:K53)+K56+K57</f>
        <v>-4527763</v>
      </c>
    </row>
    <row r="47" spans="1:11" x14ac:dyDescent="0.25">
      <c r="A47" s="296" t="s">
        <v>110</v>
      </c>
      <c r="B47" s="296"/>
      <c r="C47" s="296"/>
      <c r="D47" s="296"/>
      <c r="E47" s="296"/>
      <c r="F47" s="296"/>
      <c r="G47" s="5">
        <v>39</v>
      </c>
      <c r="H47" s="33">
        <v>-72739</v>
      </c>
      <c r="I47" s="33">
        <v>-72739</v>
      </c>
      <c r="J47" s="33">
        <v>-7533354</v>
      </c>
      <c r="K47" s="33">
        <v>-7533354</v>
      </c>
    </row>
    <row r="48" spans="1:11" x14ac:dyDescent="0.25">
      <c r="A48" s="296" t="s">
        <v>111</v>
      </c>
      <c r="B48" s="296"/>
      <c r="C48" s="296"/>
      <c r="D48" s="296"/>
      <c r="E48" s="296"/>
      <c r="F48" s="296"/>
      <c r="G48" s="5">
        <v>40</v>
      </c>
      <c r="H48" s="33">
        <v>0</v>
      </c>
      <c r="I48" s="33">
        <v>0</v>
      </c>
      <c r="J48" s="33">
        <v>0</v>
      </c>
      <c r="K48" s="33">
        <v>0</v>
      </c>
    </row>
    <row r="49" spans="1:11" ht="24.65" customHeight="1" x14ac:dyDescent="0.25">
      <c r="A49" s="296" t="s">
        <v>232</v>
      </c>
      <c r="B49" s="296"/>
      <c r="C49" s="296"/>
      <c r="D49" s="296"/>
      <c r="E49" s="296"/>
      <c r="F49" s="296"/>
      <c r="G49" s="5">
        <v>41</v>
      </c>
      <c r="H49" s="33">
        <v>0</v>
      </c>
      <c r="I49" s="33">
        <v>0</v>
      </c>
      <c r="J49" s="33">
        <v>1825625</v>
      </c>
      <c r="K49" s="33">
        <v>1825625</v>
      </c>
    </row>
    <row r="50" spans="1:11" x14ac:dyDescent="0.25">
      <c r="A50" s="296" t="s">
        <v>112</v>
      </c>
      <c r="B50" s="296"/>
      <c r="C50" s="296"/>
      <c r="D50" s="296"/>
      <c r="E50" s="296"/>
      <c r="F50" s="296"/>
      <c r="G50" s="5">
        <v>42</v>
      </c>
      <c r="H50" s="33">
        <v>0</v>
      </c>
      <c r="I50" s="33">
        <v>0</v>
      </c>
      <c r="J50" s="33">
        <v>0</v>
      </c>
      <c r="K50" s="33">
        <v>0</v>
      </c>
    </row>
    <row r="51" spans="1:11" ht="27.65" customHeight="1" x14ac:dyDescent="0.25">
      <c r="A51" s="296" t="s">
        <v>233</v>
      </c>
      <c r="B51" s="296"/>
      <c r="C51" s="296"/>
      <c r="D51" s="296"/>
      <c r="E51" s="296"/>
      <c r="F51" s="296"/>
      <c r="G51" s="5">
        <v>43</v>
      </c>
      <c r="H51" s="33">
        <v>0</v>
      </c>
      <c r="I51" s="33">
        <v>0</v>
      </c>
      <c r="J51" s="33">
        <v>0</v>
      </c>
      <c r="K51" s="33">
        <v>0</v>
      </c>
    </row>
    <row r="52" spans="1:11" ht="25.15" customHeight="1" x14ac:dyDescent="0.25">
      <c r="A52" s="296" t="s">
        <v>113</v>
      </c>
      <c r="B52" s="296"/>
      <c r="C52" s="296"/>
      <c r="D52" s="296"/>
      <c r="E52" s="296"/>
      <c r="F52" s="296"/>
      <c r="G52" s="5">
        <v>44</v>
      </c>
      <c r="H52" s="33">
        <v>0</v>
      </c>
      <c r="I52" s="33">
        <v>0</v>
      </c>
      <c r="J52" s="33">
        <v>0</v>
      </c>
      <c r="K52" s="33">
        <v>0</v>
      </c>
    </row>
    <row r="53" spans="1:11" x14ac:dyDescent="0.25">
      <c r="A53" s="259" t="s">
        <v>114</v>
      </c>
      <c r="B53" s="259"/>
      <c r="C53" s="259"/>
      <c r="D53" s="259"/>
      <c r="E53" s="259"/>
      <c r="F53" s="259"/>
      <c r="G53" s="5">
        <v>45</v>
      </c>
      <c r="H53" s="34">
        <v>0</v>
      </c>
      <c r="I53" s="34">
        <v>0</v>
      </c>
      <c r="J53" s="33">
        <v>0</v>
      </c>
      <c r="K53" s="33">
        <v>0</v>
      </c>
    </row>
    <row r="54" spans="1:11" ht="12.75" customHeight="1" x14ac:dyDescent="0.25">
      <c r="A54" s="259" t="s">
        <v>115</v>
      </c>
      <c r="B54" s="259"/>
      <c r="C54" s="259"/>
      <c r="D54" s="259"/>
      <c r="E54" s="259"/>
      <c r="F54" s="259"/>
      <c r="G54" s="5">
        <v>46</v>
      </c>
      <c r="H54" s="34">
        <v>0</v>
      </c>
      <c r="I54" s="34">
        <v>0</v>
      </c>
      <c r="J54" s="33">
        <v>0</v>
      </c>
      <c r="K54" s="33">
        <v>0</v>
      </c>
    </row>
    <row r="55" spans="1:11" ht="12.75" customHeight="1" x14ac:dyDescent="0.25">
      <c r="A55" s="259" t="s">
        <v>116</v>
      </c>
      <c r="B55" s="259"/>
      <c r="C55" s="259"/>
      <c r="D55" s="259"/>
      <c r="E55" s="259"/>
      <c r="F55" s="259"/>
      <c r="G55" s="5">
        <v>47</v>
      </c>
      <c r="H55" s="33">
        <v>0</v>
      </c>
      <c r="I55" s="33">
        <v>0</v>
      </c>
      <c r="J55" s="33">
        <v>0</v>
      </c>
      <c r="K55" s="33">
        <v>0</v>
      </c>
    </row>
    <row r="56" spans="1:11" ht="12.75" customHeight="1" x14ac:dyDescent="0.25">
      <c r="A56" s="259" t="s">
        <v>117</v>
      </c>
      <c r="B56" s="259"/>
      <c r="C56" s="259"/>
      <c r="D56" s="259"/>
      <c r="E56" s="259"/>
      <c r="F56" s="259"/>
      <c r="G56" s="5">
        <v>48</v>
      </c>
      <c r="H56" s="33">
        <v>0</v>
      </c>
      <c r="I56" s="33">
        <v>0</v>
      </c>
      <c r="J56" s="33">
        <v>0</v>
      </c>
      <c r="K56" s="33">
        <v>0</v>
      </c>
    </row>
    <row r="57" spans="1:11" ht="13.9" customHeight="1" x14ac:dyDescent="0.25">
      <c r="A57" s="259" t="s">
        <v>234</v>
      </c>
      <c r="B57" s="259"/>
      <c r="C57" s="259"/>
      <c r="D57" s="259"/>
      <c r="E57" s="259"/>
      <c r="F57" s="259"/>
      <c r="G57" s="5">
        <v>49</v>
      </c>
      <c r="H57" s="33">
        <v>13093</v>
      </c>
      <c r="I57" s="33">
        <v>13093</v>
      </c>
      <c r="J57" s="33">
        <v>1179966</v>
      </c>
      <c r="K57" s="33">
        <v>1179966</v>
      </c>
    </row>
    <row r="58" spans="1:11" ht="23.65" customHeight="1" x14ac:dyDescent="0.25">
      <c r="A58" s="282" t="s">
        <v>237</v>
      </c>
      <c r="B58" s="282"/>
      <c r="C58" s="282"/>
      <c r="D58" s="282"/>
      <c r="E58" s="282"/>
      <c r="F58" s="282"/>
      <c r="G58" s="4">
        <v>50</v>
      </c>
      <c r="H58" s="36">
        <f>SUM(H59:H66)</f>
        <v>182282347</v>
      </c>
      <c r="I58" s="36">
        <f>SUM(I59:I66)</f>
        <v>-60177584</v>
      </c>
      <c r="J58" s="36">
        <f>SUM(J59:J66)</f>
        <v>-78010453</v>
      </c>
      <c r="K58" s="36">
        <f>SUM(K59:K66)</f>
        <v>13712639</v>
      </c>
    </row>
    <row r="59" spans="1:11" ht="12.75" customHeight="1" x14ac:dyDescent="0.25">
      <c r="A59" s="259" t="s">
        <v>118</v>
      </c>
      <c r="B59" s="259"/>
      <c r="C59" s="259"/>
      <c r="D59" s="259"/>
      <c r="E59" s="259"/>
      <c r="F59" s="259"/>
      <c r="G59" s="5">
        <v>51</v>
      </c>
      <c r="H59" s="33">
        <v>0</v>
      </c>
      <c r="I59" s="33">
        <v>0</v>
      </c>
      <c r="J59" s="33">
        <v>0</v>
      </c>
      <c r="K59" s="33">
        <v>0</v>
      </c>
    </row>
    <row r="60" spans="1:11" ht="12.75" customHeight="1" x14ac:dyDescent="0.25">
      <c r="A60" s="259" t="s">
        <v>119</v>
      </c>
      <c r="B60" s="259"/>
      <c r="C60" s="259"/>
      <c r="D60" s="259"/>
      <c r="E60" s="259"/>
      <c r="F60" s="259"/>
      <c r="G60" s="5">
        <v>52</v>
      </c>
      <c r="H60" s="33">
        <v>0</v>
      </c>
      <c r="I60" s="33">
        <v>0</v>
      </c>
      <c r="J60" s="33">
        <v>0</v>
      </c>
      <c r="K60" s="33">
        <v>0</v>
      </c>
    </row>
    <row r="61" spans="1:11" ht="12.75" customHeight="1" x14ac:dyDescent="0.25">
      <c r="A61" s="259" t="s">
        <v>120</v>
      </c>
      <c r="B61" s="259"/>
      <c r="C61" s="259"/>
      <c r="D61" s="259"/>
      <c r="E61" s="259"/>
      <c r="F61" s="259"/>
      <c r="G61" s="5">
        <v>53</v>
      </c>
      <c r="H61" s="33">
        <v>0</v>
      </c>
      <c r="I61" s="33">
        <v>0</v>
      </c>
      <c r="J61" s="33">
        <v>0</v>
      </c>
      <c r="K61" s="33">
        <v>0</v>
      </c>
    </row>
    <row r="62" spans="1:11" ht="12.75" customHeight="1" x14ac:dyDescent="0.25">
      <c r="A62" s="259" t="s">
        <v>121</v>
      </c>
      <c r="B62" s="259"/>
      <c r="C62" s="259"/>
      <c r="D62" s="259"/>
      <c r="E62" s="259"/>
      <c r="F62" s="259"/>
      <c r="G62" s="5">
        <v>54</v>
      </c>
      <c r="H62" s="33">
        <v>0</v>
      </c>
      <c r="I62" s="33">
        <v>0</v>
      </c>
      <c r="J62" s="33">
        <v>0</v>
      </c>
      <c r="K62" s="33">
        <v>0</v>
      </c>
    </row>
    <row r="63" spans="1:11" ht="12.75" customHeight="1" x14ac:dyDescent="0.25">
      <c r="A63" s="259" t="s">
        <v>122</v>
      </c>
      <c r="B63" s="259"/>
      <c r="C63" s="259"/>
      <c r="D63" s="259"/>
      <c r="E63" s="259"/>
      <c r="F63" s="259"/>
      <c r="G63" s="5">
        <v>55</v>
      </c>
      <c r="H63" s="33">
        <v>230953233</v>
      </c>
      <c r="I63" s="33">
        <v>-64703423</v>
      </c>
      <c r="J63" s="33">
        <v>-95134699</v>
      </c>
      <c r="K63" s="33">
        <v>16722730</v>
      </c>
    </row>
    <row r="64" spans="1:11" ht="12.75" customHeight="1" x14ac:dyDescent="0.25">
      <c r="A64" s="259" t="s">
        <v>112</v>
      </c>
      <c r="B64" s="259"/>
      <c r="C64" s="259"/>
      <c r="D64" s="259"/>
      <c r="E64" s="259"/>
      <c r="F64" s="259"/>
      <c r="G64" s="5">
        <v>56</v>
      </c>
      <c r="H64" s="33">
        <v>0</v>
      </c>
      <c r="I64" s="33">
        <v>0</v>
      </c>
      <c r="J64" s="33">
        <v>0</v>
      </c>
      <c r="K64" s="33">
        <v>0</v>
      </c>
    </row>
    <row r="65" spans="1:11" ht="25.15" customHeight="1" x14ac:dyDescent="0.25">
      <c r="A65" s="259" t="s">
        <v>123</v>
      </c>
      <c r="B65" s="259"/>
      <c r="C65" s="259"/>
      <c r="D65" s="259"/>
      <c r="E65" s="259"/>
      <c r="F65" s="259"/>
      <c r="G65" s="5">
        <v>57</v>
      </c>
      <c r="H65" s="33">
        <v>0</v>
      </c>
      <c r="I65" s="33">
        <v>0</v>
      </c>
      <c r="J65" s="33">
        <v>0</v>
      </c>
      <c r="K65" s="33">
        <v>0</v>
      </c>
    </row>
    <row r="66" spans="1:11" ht="24" customHeight="1" x14ac:dyDescent="0.25">
      <c r="A66" s="259" t="s">
        <v>124</v>
      </c>
      <c r="B66" s="259"/>
      <c r="C66" s="259"/>
      <c r="D66" s="259"/>
      <c r="E66" s="259"/>
      <c r="F66" s="259"/>
      <c r="G66" s="5">
        <v>58</v>
      </c>
      <c r="H66" s="33">
        <v>-48670886</v>
      </c>
      <c r="I66" s="33">
        <v>4525839</v>
      </c>
      <c r="J66" s="33">
        <v>17124246</v>
      </c>
      <c r="K66" s="33">
        <v>-3010091</v>
      </c>
    </row>
    <row r="67" spans="1:11" ht="12.75" customHeight="1" x14ac:dyDescent="0.25">
      <c r="A67" s="282" t="s">
        <v>238</v>
      </c>
      <c r="B67" s="282"/>
      <c r="C67" s="282"/>
      <c r="D67" s="282"/>
      <c r="E67" s="282"/>
      <c r="F67" s="282"/>
      <c r="G67" s="4">
        <v>59</v>
      </c>
      <c r="H67" s="36">
        <f>H44+H45</f>
        <v>325995216</v>
      </c>
      <c r="I67" s="36">
        <f>I44+I45</f>
        <v>-86826393</v>
      </c>
      <c r="J67" s="36">
        <f>J44+J45</f>
        <v>99698429</v>
      </c>
      <c r="K67" s="36">
        <f>K44+K45</f>
        <v>26472308</v>
      </c>
    </row>
    <row r="68" spans="1:11" ht="12.75" customHeight="1" x14ac:dyDescent="0.25">
      <c r="A68" s="281" t="s">
        <v>125</v>
      </c>
      <c r="B68" s="281"/>
      <c r="C68" s="281"/>
      <c r="D68" s="281"/>
      <c r="E68" s="281"/>
      <c r="F68" s="281"/>
      <c r="G68" s="5">
        <v>60</v>
      </c>
      <c r="H68" s="33">
        <v>0</v>
      </c>
      <c r="I68" s="33">
        <v>0</v>
      </c>
      <c r="J68" s="33">
        <v>0</v>
      </c>
      <c r="K68" s="33">
        <v>0</v>
      </c>
    </row>
    <row r="69" spans="1:11" x14ac:dyDescent="0.25">
      <c r="A69" s="295" t="s">
        <v>126</v>
      </c>
      <c r="B69" s="295"/>
      <c r="C69" s="295"/>
      <c r="D69" s="295"/>
      <c r="E69" s="295"/>
      <c r="F69" s="295"/>
      <c r="G69" s="5">
        <v>61</v>
      </c>
      <c r="H69" s="37">
        <v>325995216</v>
      </c>
      <c r="I69" s="37">
        <v>-86826393</v>
      </c>
      <c r="J69" s="37">
        <v>99698429</v>
      </c>
      <c r="K69" s="37">
        <v>26472308</v>
      </c>
    </row>
  </sheetData>
  <sheetProtection algorithmName="SHA-512" hashValue="khGtZU4zTwc5WEI+ZSUNN2sy+4LU/AExAMU8xsho4JMRkAkrzvkTD1evkTPs5MqF3R13eg9dzJavFdC5vTMCVg==" saltValue="aqvFaxmyL943m+ZaTItaN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xr:uid="{00000000-0002-0000-0200-000006000000}">
      <formula1>0</formula1>
    </dataValidation>
    <dataValidation operator="greaterThanOrEqual" allowBlank="1" showInputMessage="1" showErrorMessage="1" errorTitle="Nedopušten upis" error="Dopušten je upis samo pozitivnih cjelobrojnih vrijednosti ili nule." sqref="H41:K42 H38:K38" xr:uid="{00000000-0002-0000-0200-000007000000}"/>
  </dataValidations>
  <pageMargins left="0.75" right="0.17" top="1" bottom="1" header="0.5" footer="0.5"/>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70" zoomScaleNormal="100" zoomScaleSheetLayoutView="70" workbookViewId="0">
      <selection activeCell="H53" sqref="H53:I63"/>
    </sheetView>
  </sheetViews>
  <sheetFormatPr defaultRowHeight="12.5" x14ac:dyDescent="0.25"/>
  <cols>
    <col min="1" max="7" width="9.26953125" style="6"/>
    <col min="8" max="8" width="9.7265625" style="31" customWidth="1"/>
    <col min="9" max="9" width="12" style="31" customWidth="1"/>
    <col min="10" max="10" width="10.26953125" style="6" bestFit="1" customWidth="1"/>
    <col min="11" max="11" width="12.26953125" style="6" bestFit="1" customWidth="1"/>
    <col min="12" max="262" width="9.26953125" style="6"/>
    <col min="263" max="264" width="9.7265625" style="6" bestFit="1" customWidth="1"/>
    <col min="265" max="265" width="12" style="6" bestFit="1" customWidth="1"/>
    <col min="266" max="266" width="10.26953125" style="6" bestFit="1" customWidth="1"/>
    <col min="267" max="267" width="12.26953125" style="6" bestFit="1" customWidth="1"/>
    <col min="268" max="518" width="9.26953125" style="6"/>
    <col min="519" max="520" width="9.7265625" style="6" bestFit="1" customWidth="1"/>
    <col min="521" max="521" width="12" style="6" bestFit="1" customWidth="1"/>
    <col min="522" max="522" width="10.26953125" style="6" bestFit="1" customWidth="1"/>
    <col min="523" max="523" width="12.26953125" style="6" bestFit="1" customWidth="1"/>
    <col min="524" max="774" width="9.26953125" style="6"/>
    <col min="775" max="776" width="9.7265625" style="6" bestFit="1" customWidth="1"/>
    <col min="777" max="777" width="12" style="6" bestFit="1" customWidth="1"/>
    <col min="778" max="778" width="10.26953125" style="6" bestFit="1" customWidth="1"/>
    <col min="779" max="779" width="12.26953125" style="6" bestFit="1" customWidth="1"/>
    <col min="780" max="1030" width="9.26953125" style="6"/>
    <col min="1031" max="1032" width="9.7265625" style="6" bestFit="1" customWidth="1"/>
    <col min="1033" max="1033" width="12" style="6" bestFit="1" customWidth="1"/>
    <col min="1034" max="1034" width="10.26953125" style="6" bestFit="1" customWidth="1"/>
    <col min="1035" max="1035" width="12.26953125" style="6" bestFit="1" customWidth="1"/>
    <col min="1036" max="1286" width="9.26953125" style="6"/>
    <col min="1287" max="1288" width="9.7265625" style="6" bestFit="1" customWidth="1"/>
    <col min="1289" max="1289" width="12" style="6" bestFit="1" customWidth="1"/>
    <col min="1290" max="1290" width="10.26953125" style="6" bestFit="1" customWidth="1"/>
    <col min="1291" max="1291" width="12.26953125" style="6" bestFit="1" customWidth="1"/>
    <col min="1292" max="1542" width="9.26953125" style="6"/>
    <col min="1543" max="1544" width="9.7265625" style="6" bestFit="1" customWidth="1"/>
    <col min="1545" max="1545" width="12" style="6" bestFit="1" customWidth="1"/>
    <col min="1546" max="1546" width="10.26953125" style="6" bestFit="1" customWidth="1"/>
    <col min="1547" max="1547" width="12.26953125" style="6" bestFit="1" customWidth="1"/>
    <col min="1548" max="1798" width="9.26953125" style="6"/>
    <col min="1799" max="1800" width="9.7265625" style="6" bestFit="1" customWidth="1"/>
    <col min="1801" max="1801" width="12" style="6" bestFit="1" customWidth="1"/>
    <col min="1802" max="1802" width="10.26953125" style="6" bestFit="1" customWidth="1"/>
    <col min="1803" max="1803" width="12.26953125" style="6" bestFit="1" customWidth="1"/>
    <col min="1804" max="2054" width="9.26953125" style="6"/>
    <col min="2055" max="2056" width="9.7265625" style="6" bestFit="1" customWidth="1"/>
    <col min="2057" max="2057" width="12" style="6" bestFit="1" customWidth="1"/>
    <col min="2058" max="2058" width="10.26953125" style="6" bestFit="1" customWidth="1"/>
    <col min="2059" max="2059" width="12.26953125" style="6" bestFit="1" customWidth="1"/>
    <col min="2060" max="2310" width="9.26953125" style="6"/>
    <col min="2311" max="2312" width="9.7265625" style="6" bestFit="1" customWidth="1"/>
    <col min="2313" max="2313" width="12" style="6" bestFit="1" customWidth="1"/>
    <col min="2314" max="2314" width="10.26953125" style="6" bestFit="1" customWidth="1"/>
    <col min="2315" max="2315" width="12.26953125" style="6" bestFit="1" customWidth="1"/>
    <col min="2316" max="2566" width="9.26953125" style="6"/>
    <col min="2567" max="2568" width="9.7265625" style="6" bestFit="1" customWidth="1"/>
    <col min="2569" max="2569" width="12" style="6" bestFit="1" customWidth="1"/>
    <col min="2570" max="2570" width="10.26953125" style="6" bestFit="1" customWidth="1"/>
    <col min="2571" max="2571" width="12.26953125" style="6" bestFit="1" customWidth="1"/>
    <col min="2572" max="2822" width="9.26953125" style="6"/>
    <col min="2823" max="2824" width="9.7265625" style="6" bestFit="1" customWidth="1"/>
    <col min="2825" max="2825" width="12" style="6" bestFit="1" customWidth="1"/>
    <col min="2826" max="2826" width="10.26953125" style="6" bestFit="1" customWidth="1"/>
    <col min="2827" max="2827" width="12.26953125" style="6" bestFit="1" customWidth="1"/>
    <col min="2828" max="3078" width="9.26953125" style="6"/>
    <col min="3079" max="3080" width="9.7265625" style="6" bestFit="1" customWidth="1"/>
    <col min="3081" max="3081" width="12" style="6" bestFit="1" customWidth="1"/>
    <col min="3082" max="3082" width="10.26953125" style="6" bestFit="1" customWidth="1"/>
    <col min="3083" max="3083" width="12.26953125" style="6" bestFit="1" customWidth="1"/>
    <col min="3084" max="3334" width="9.26953125" style="6"/>
    <col min="3335" max="3336" width="9.7265625" style="6" bestFit="1" customWidth="1"/>
    <col min="3337" max="3337" width="12" style="6" bestFit="1" customWidth="1"/>
    <col min="3338" max="3338" width="10.26953125" style="6" bestFit="1" customWidth="1"/>
    <col min="3339" max="3339" width="12.26953125" style="6" bestFit="1" customWidth="1"/>
    <col min="3340" max="3590" width="9.26953125" style="6"/>
    <col min="3591" max="3592" width="9.7265625" style="6" bestFit="1" customWidth="1"/>
    <col min="3593" max="3593" width="12" style="6" bestFit="1" customWidth="1"/>
    <col min="3594" max="3594" width="10.26953125" style="6" bestFit="1" customWidth="1"/>
    <col min="3595" max="3595" width="12.26953125" style="6" bestFit="1" customWidth="1"/>
    <col min="3596" max="3846" width="9.26953125" style="6"/>
    <col min="3847" max="3848" width="9.7265625" style="6" bestFit="1" customWidth="1"/>
    <col min="3849" max="3849" width="12" style="6" bestFit="1" customWidth="1"/>
    <col min="3850" max="3850" width="10.26953125" style="6" bestFit="1" customWidth="1"/>
    <col min="3851" max="3851" width="12.26953125" style="6" bestFit="1" customWidth="1"/>
    <col min="3852" max="4102" width="9.26953125" style="6"/>
    <col min="4103" max="4104" width="9.7265625" style="6" bestFit="1" customWidth="1"/>
    <col min="4105" max="4105" width="12" style="6" bestFit="1" customWidth="1"/>
    <col min="4106" max="4106" width="10.26953125" style="6" bestFit="1" customWidth="1"/>
    <col min="4107" max="4107" width="12.26953125" style="6" bestFit="1" customWidth="1"/>
    <col min="4108" max="4358" width="9.26953125" style="6"/>
    <col min="4359" max="4360" width="9.7265625" style="6" bestFit="1" customWidth="1"/>
    <col min="4361" max="4361" width="12" style="6" bestFit="1" customWidth="1"/>
    <col min="4362" max="4362" width="10.26953125" style="6" bestFit="1" customWidth="1"/>
    <col min="4363" max="4363" width="12.26953125" style="6" bestFit="1" customWidth="1"/>
    <col min="4364" max="4614" width="9.26953125" style="6"/>
    <col min="4615" max="4616" width="9.7265625" style="6" bestFit="1" customWidth="1"/>
    <col min="4617" max="4617" width="12" style="6" bestFit="1" customWidth="1"/>
    <col min="4618" max="4618" width="10.26953125" style="6" bestFit="1" customWidth="1"/>
    <col min="4619" max="4619" width="12.26953125" style="6" bestFit="1" customWidth="1"/>
    <col min="4620" max="4870" width="9.26953125" style="6"/>
    <col min="4871" max="4872" width="9.7265625" style="6" bestFit="1" customWidth="1"/>
    <col min="4873" max="4873" width="12" style="6" bestFit="1" customWidth="1"/>
    <col min="4874" max="4874" width="10.26953125" style="6" bestFit="1" customWidth="1"/>
    <col min="4875" max="4875" width="12.26953125" style="6" bestFit="1" customWidth="1"/>
    <col min="4876" max="5126" width="9.26953125" style="6"/>
    <col min="5127" max="5128" width="9.7265625" style="6" bestFit="1" customWidth="1"/>
    <col min="5129" max="5129" width="12" style="6" bestFit="1" customWidth="1"/>
    <col min="5130" max="5130" width="10.26953125" style="6" bestFit="1" customWidth="1"/>
    <col min="5131" max="5131" width="12.26953125" style="6" bestFit="1" customWidth="1"/>
    <col min="5132" max="5382" width="9.26953125" style="6"/>
    <col min="5383" max="5384" width="9.7265625" style="6" bestFit="1" customWidth="1"/>
    <col min="5385" max="5385" width="12" style="6" bestFit="1" customWidth="1"/>
    <col min="5386" max="5386" width="10.26953125" style="6" bestFit="1" customWidth="1"/>
    <col min="5387" max="5387" width="12.26953125" style="6" bestFit="1" customWidth="1"/>
    <col min="5388" max="5638" width="9.26953125" style="6"/>
    <col min="5639" max="5640" width="9.7265625" style="6" bestFit="1" customWidth="1"/>
    <col min="5641" max="5641" width="12" style="6" bestFit="1" customWidth="1"/>
    <col min="5642" max="5642" width="10.26953125" style="6" bestFit="1" customWidth="1"/>
    <col min="5643" max="5643" width="12.26953125" style="6" bestFit="1" customWidth="1"/>
    <col min="5644" max="5894" width="9.26953125" style="6"/>
    <col min="5895" max="5896" width="9.7265625" style="6" bestFit="1" customWidth="1"/>
    <col min="5897" max="5897" width="12" style="6" bestFit="1" customWidth="1"/>
    <col min="5898" max="5898" width="10.26953125" style="6" bestFit="1" customWidth="1"/>
    <col min="5899" max="5899" width="12.26953125" style="6" bestFit="1" customWidth="1"/>
    <col min="5900" max="6150" width="9.26953125" style="6"/>
    <col min="6151" max="6152" width="9.7265625" style="6" bestFit="1" customWidth="1"/>
    <col min="6153" max="6153" width="12" style="6" bestFit="1" customWidth="1"/>
    <col min="6154" max="6154" width="10.26953125" style="6" bestFit="1" customWidth="1"/>
    <col min="6155" max="6155" width="12.26953125" style="6" bestFit="1" customWidth="1"/>
    <col min="6156" max="6406" width="9.26953125" style="6"/>
    <col min="6407" max="6408" width="9.7265625" style="6" bestFit="1" customWidth="1"/>
    <col min="6409" max="6409" width="12" style="6" bestFit="1" customWidth="1"/>
    <col min="6410" max="6410" width="10.26953125" style="6" bestFit="1" customWidth="1"/>
    <col min="6411" max="6411" width="12.26953125" style="6" bestFit="1" customWidth="1"/>
    <col min="6412" max="6662" width="9.26953125" style="6"/>
    <col min="6663" max="6664" width="9.7265625" style="6" bestFit="1" customWidth="1"/>
    <col min="6665" max="6665" width="12" style="6" bestFit="1" customWidth="1"/>
    <col min="6666" max="6666" width="10.26953125" style="6" bestFit="1" customWidth="1"/>
    <col min="6667" max="6667" width="12.26953125" style="6" bestFit="1" customWidth="1"/>
    <col min="6668" max="6918" width="9.26953125" style="6"/>
    <col min="6919" max="6920" width="9.7265625" style="6" bestFit="1" customWidth="1"/>
    <col min="6921" max="6921" width="12" style="6" bestFit="1" customWidth="1"/>
    <col min="6922" max="6922" width="10.26953125" style="6" bestFit="1" customWidth="1"/>
    <col min="6923" max="6923" width="12.26953125" style="6" bestFit="1" customWidth="1"/>
    <col min="6924" max="7174" width="9.26953125" style="6"/>
    <col min="7175" max="7176" width="9.7265625" style="6" bestFit="1" customWidth="1"/>
    <col min="7177" max="7177" width="12" style="6" bestFit="1" customWidth="1"/>
    <col min="7178" max="7178" width="10.26953125" style="6" bestFit="1" customWidth="1"/>
    <col min="7179" max="7179" width="12.26953125" style="6" bestFit="1" customWidth="1"/>
    <col min="7180" max="7430" width="9.26953125" style="6"/>
    <col min="7431" max="7432" width="9.7265625" style="6" bestFit="1" customWidth="1"/>
    <col min="7433" max="7433" width="12" style="6" bestFit="1" customWidth="1"/>
    <col min="7434" max="7434" width="10.26953125" style="6" bestFit="1" customWidth="1"/>
    <col min="7435" max="7435" width="12.26953125" style="6" bestFit="1" customWidth="1"/>
    <col min="7436" max="7686" width="9.26953125" style="6"/>
    <col min="7687" max="7688" width="9.7265625" style="6" bestFit="1" customWidth="1"/>
    <col min="7689" max="7689" width="12" style="6" bestFit="1" customWidth="1"/>
    <col min="7690" max="7690" width="10.26953125" style="6" bestFit="1" customWidth="1"/>
    <col min="7691" max="7691" width="12.26953125" style="6" bestFit="1" customWidth="1"/>
    <col min="7692" max="7942" width="9.26953125" style="6"/>
    <col min="7943" max="7944" width="9.7265625" style="6" bestFit="1" customWidth="1"/>
    <col min="7945" max="7945" width="12" style="6" bestFit="1" customWidth="1"/>
    <col min="7946" max="7946" width="10.26953125" style="6" bestFit="1" customWidth="1"/>
    <col min="7947" max="7947" width="12.26953125" style="6" bestFit="1" customWidth="1"/>
    <col min="7948" max="8198" width="9.26953125" style="6"/>
    <col min="8199" max="8200" width="9.7265625" style="6" bestFit="1" customWidth="1"/>
    <col min="8201" max="8201" width="12" style="6" bestFit="1" customWidth="1"/>
    <col min="8202" max="8202" width="10.26953125" style="6" bestFit="1" customWidth="1"/>
    <col min="8203" max="8203" width="12.26953125" style="6" bestFit="1" customWidth="1"/>
    <col min="8204" max="8454" width="9.26953125" style="6"/>
    <col min="8455" max="8456" width="9.7265625" style="6" bestFit="1" customWidth="1"/>
    <col min="8457" max="8457" width="12" style="6" bestFit="1" customWidth="1"/>
    <col min="8458" max="8458" width="10.26953125" style="6" bestFit="1" customWidth="1"/>
    <col min="8459" max="8459" width="12.26953125" style="6" bestFit="1" customWidth="1"/>
    <col min="8460" max="8710" width="9.26953125" style="6"/>
    <col min="8711" max="8712" width="9.7265625" style="6" bestFit="1" customWidth="1"/>
    <col min="8713" max="8713" width="12" style="6" bestFit="1" customWidth="1"/>
    <col min="8714" max="8714" width="10.26953125" style="6" bestFit="1" customWidth="1"/>
    <col min="8715" max="8715" width="12.26953125" style="6" bestFit="1" customWidth="1"/>
    <col min="8716" max="8966" width="9.26953125" style="6"/>
    <col min="8967" max="8968" width="9.7265625" style="6" bestFit="1" customWidth="1"/>
    <col min="8969" max="8969" width="12" style="6" bestFit="1" customWidth="1"/>
    <col min="8970" max="8970" width="10.26953125" style="6" bestFit="1" customWidth="1"/>
    <col min="8971" max="8971" width="12.26953125" style="6" bestFit="1" customWidth="1"/>
    <col min="8972" max="9222" width="9.26953125" style="6"/>
    <col min="9223" max="9224" width="9.7265625" style="6" bestFit="1" customWidth="1"/>
    <col min="9225" max="9225" width="12" style="6" bestFit="1" customWidth="1"/>
    <col min="9226" max="9226" width="10.26953125" style="6" bestFit="1" customWidth="1"/>
    <col min="9227" max="9227" width="12.26953125" style="6" bestFit="1" customWidth="1"/>
    <col min="9228" max="9478" width="9.26953125" style="6"/>
    <col min="9479" max="9480" width="9.7265625" style="6" bestFit="1" customWidth="1"/>
    <col min="9481" max="9481" width="12" style="6" bestFit="1" customWidth="1"/>
    <col min="9482" max="9482" width="10.26953125" style="6" bestFit="1" customWidth="1"/>
    <col min="9483" max="9483" width="12.26953125" style="6" bestFit="1" customWidth="1"/>
    <col min="9484" max="9734" width="9.26953125" style="6"/>
    <col min="9735" max="9736" width="9.7265625" style="6" bestFit="1" customWidth="1"/>
    <col min="9737" max="9737" width="12" style="6" bestFit="1" customWidth="1"/>
    <col min="9738" max="9738" width="10.26953125" style="6" bestFit="1" customWidth="1"/>
    <col min="9739" max="9739" width="12.26953125" style="6" bestFit="1" customWidth="1"/>
    <col min="9740" max="9990" width="9.26953125" style="6"/>
    <col min="9991" max="9992" width="9.7265625" style="6" bestFit="1" customWidth="1"/>
    <col min="9993" max="9993" width="12" style="6" bestFit="1" customWidth="1"/>
    <col min="9994" max="9994" width="10.26953125" style="6" bestFit="1" customWidth="1"/>
    <col min="9995" max="9995" width="12.26953125" style="6" bestFit="1" customWidth="1"/>
    <col min="9996" max="10246" width="9.26953125" style="6"/>
    <col min="10247" max="10248" width="9.7265625" style="6" bestFit="1" customWidth="1"/>
    <col min="10249" max="10249" width="12" style="6" bestFit="1" customWidth="1"/>
    <col min="10250" max="10250" width="10.26953125" style="6" bestFit="1" customWidth="1"/>
    <col min="10251" max="10251" width="12.26953125" style="6" bestFit="1" customWidth="1"/>
    <col min="10252" max="10502" width="9.26953125" style="6"/>
    <col min="10503" max="10504" width="9.7265625" style="6" bestFit="1" customWidth="1"/>
    <col min="10505" max="10505" width="12" style="6" bestFit="1" customWidth="1"/>
    <col min="10506" max="10506" width="10.26953125" style="6" bestFit="1" customWidth="1"/>
    <col min="10507" max="10507" width="12.26953125" style="6" bestFit="1" customWidth="1"/>
    <col min="10508" max="10758" width="9.26953125" style="6"/>
    <col min="10759" max="10760" width="9.7265625" style="6" bestFit="1" customWidth="1"/>
    <col min="10761" max="10761" width="12" style="6" bestFit="1" customWidth="1"/>
    <col min="10762" max="10762" width="10.26953125" style="6" bestFit="1" customWidth="1"/>
    <col min="10763" max="10763" width="12.26953125" style="6" bestFit="1" customWidth="1"/>
    <col min="10764" max="11014" width="9.26953125" style="6"/>
    <col min="11015" max="11016" width="9.7265625" style="6" bestFit="1" customWidth="1"/>
    <col min="11017" max="11017" width="12" style="6" bestFit="1" customWidth="1"/>
    <col min="11018" max="11018" width="10.26953125" style="6" bestFit="1" customWidth="1"/>
    <col min="11019" max="11019" width="12.26953125" style="6" bestFit="1" customWidth="1"/>
    <col min="11020" max="11270" width="9.26953125" style="6"/>
    <col min="11271" max="11272" width="9.7265625" style="6" bestFit="1" customWidth="1"/>
    <col min="11273" max="11273" width="12" style="6" bestFit="1" customWidth="1"/>
    <col min="11274" max="11274" width="10.26953125" style="6" bestFit="1" customWidth="1"/>
    <col min="11275" max="11275" width="12.26953125" style="6" bestFit="1" customWidth="1"/>
    <col min="11276" max="11526" width="9.26953125" style="6"/>
    <col min="11527" max="11528" width="9.7265625" style="6" bestFit="1" customWidth="1"/>
    <col min="11529" max="11529" width="12" style="6" bestFit="1" customWidth="1"/>
    <col min="11530" max="11530" width="10.26953125" style="6" bestFit="1" customWidth="1"/>
    <col min="11531" max="11531" width="12.26953125" style="6" bestFit="1" customWidth="1"/>
    <col min="11532" max="11782" width="9.26953125" style="6"/>
    <col min="11783" max="11784" width="9.7265625" style="6" bestFit="1" customWidth="1"/>
    <col min="11785" max="11785" width="12" style="6" bestFit="1" customWidth="1"/>
    <col min="11786" max="11786" width="10.26953125" style="6" bestFit="1" customWidth="1"/>
    <col min="11787" max="11787" width="12.26953125" style="6" bestFit="1" customWidth="1"/>
    <col min="11788" max="12038" width="9.26953125" style="6"/>
    <col min="12039" max="12040" width="9.7265625" style="6" bestFit="1" customWidth="1"/>
    <col min="12041" max="12041" width="12" style="6" bestFit="1" customWidth="1"/>
    <col min="12042" max="12042" width="10.26953125" style="6" bestFit="1" customWidth="1"/>
    <col min="12043" max="12043" width="12.26953125" style="6" bestFit="1" customWidth="1"/>
    <col min="12044" max="12294" width="9.26953125" style="6"/>
    <col min="12295" max="12296" width="9.7265625" style="6" bestFit="1" customWidth="1"/>
    <col min="12297" max="12297" width="12" style="6" bestFit="1" customWidth="1"/>
    <col min="12298" max="12298" width="10.26953125" style="6" bestFit="1" customWidth="1"/>
    <col min="12299" max="12299" width="12.26953125" style="6" bestFit="1" customWidth="1"/>
    <col min="12300" max="12550" width="9.26953125" style="6"/>
    <col min="12551" max="12552" width="9.7265625" style="6" bestFit="1" customWidth="1"/>
    <col min="12553" max="12553" width="12" style="6" bestFit="1" customWidth="1"/>
    <col min="12554" max="12554" width="10.26953125" style="6" bestFit="1" customWidth="1"/>
    <col min="12555" max="12555" width="12.26953125" style="6" bestFit="1" customWidth="1"/>
    <col min="12556" max="12806" width="9.26953125" style="6"/>
    <col min="12807" max="12808" width="9.7265625" style="6" bestFit="1" customWidth="1"/>
    <col min="12809" max="12809" width="12" style="6" bestFit="1" customWidth="1"/>
    <col min="12810" max="12810" width="10.26953125" style="6" bestFit="1" customWidth="1"/>
    <col min="12811" max="12811" width="12.26953125" style="6" bestFit="1" customWidth="1"/>
    <col min="12812" max="13062" width="9.26953125" style="6"/>
    <col min="13063" max="13064" width="9.7265625" style="6" bestFit="1" customWidth="1"/>
    <col min="13065" max="13065" width="12" style="6" bestFit="1" customWidth="1"/>
    <col min="13066" max="13066" width="10.26953125" style="6" bestFit="1" customWidth="1"/>
    <col min="13067" max="13067" width="12.26953125" style="6" bestFit="1" customWidth="1"/>
    <col min="13068" max="13318" width="9.26953125" style="6"/>
    <col min="13319" max="13320" width="9.7265625" style="6" bestFit="1" customWidth="1"/>
    <col min="13321" max="13321" width="12" style="6" bestFit="1" customWidth="1"/>
    <col min="13322" max="13322" width="10.26953125" style="6" bestFit="1" customWidth="1"/>
    <col min="13323" max="13323" width="12.26953125" style="6" bestFit="1" customWidth="1"/>
    <col min="13324" max="13574" width="9.26953125" style="6"/>
    <col min="13575" max="13576" width="9.7265625" style="6" bestFit="1" customWidth="1"/>
    <col min="13577" max="13577" width="12" style="6" bestFit="1" customWidth="1"/>
    <col min="13578" max="13578" width="10.26953125" style="6" bestFit="1" customWidth="1"/>
    <col min="13579" max="13579" width="12.26953125" style="6" bestFit="1" customWidth="1"/>
    <col min="13580" max="13830" width="9.26953125" style="6"/>
    <col min="13831" max="13832" width="9.7265625" style="6" bestFit="1" customWidth="1"/>
    <col min="13833" max="13833" width="12" style="6" bestFit="1" customWidth="1"/>
    <col min="13834" max="13834" width="10.26953125" style="6" bestFit="1" customWidth="1"/>
    <col min="13835" max="13835" width="12.26953125" style="6" bestFit="1" customWidth="1"/>
    <col min="13836" max="14086" width="9.26953125" style="6"/>
    <col min="14087" max="14088" width="9.7265625" style="6" bestFit="1" customWidth="1"/>
    <col min="14089" max="14089" width="12" style="6" bestFit="1" customWidth="1"/>
    <col min="14090" max="14090" width="10.26953125" style="6" bestFit="1" customWidth="1"/>
    <col min="14091" max="14091" width="12.26953125" style="6" bestFit="1" customWidth="1"/>
    <col min="14092" max="14342" width="9.26953125" style="6"/>
    <col min="14343" max="14344" width="9.7265625" style="6" bestFit="1" customWidth="1"/>
    <col min="14345" max="14345" width="12" style="6" bestFit="1" customWidth="1"/>
    <col min="14346" max="14346" width="10.26953125" style="6" bestFit="1" customWidth="1"/>
    <col min="14347" max="14347" width="12.26953125" style="6" bestFit="1" customWidth="1"/>
    <col min="14348" max="14598" width="9.26953125" style="6"/>
    <col min="14599" max="14600" width="9.7265625" style="6" bestFit="1" customWidth="1"/>
    <col min="14601" max="14601" width="12" style="6" bestFit="1" customWidth="1"/>
    <col min="14602" max="14602" width="10.26953125" style="6" bestFit="1" customWidth="1"/>
    <col min="14603" max="14603" width="12.26953125" style="6" bestFit="1" customWidth="1"/>
    <col min="14604" max="14854" width="9.26953125" style="6"/>
    <col min="14855" max="14856" width="9.7265625" style="6" bestFit="1" customWidth="1"/>
    <col min="14857" max="14857" width="12" style="6" bestFit="1" customWidth="1"/>
    <col min="14858" max="14858" width="10.26953125" style="6" bestFit="1" customWidth="1"/>
    <col min="14859" max="14859" width="12.26953125" style="6" bestFit="1" customWidth="1"/>
    <col min="14860" max="15110" width="9.26953125" style="6"/>
    <col min="15111" max="15112" width="9.7265625" style="6" bestFit="1" customWidth="1"/>
    <col min="15113" max="15113" width="12" style="6" bestFit="1" customWidth="1"/>
    <col min="15114" max="15114" width="10.26953125" style="6" bestFit="1" customWidth="1"/>
    <col min="15115" max="15115" width="12.26953125" style="6" bestFit="1" customWidth="1"/>
    <col min="15116" max="15366" width="9.26953125" style="6"/>
    <col min="15367" max="15368" width="9.7265625" style="6" bestFit="1" customWidth="1"/>
    <col min="15369" max="15369" width="12" style="6" bestFit="1" customWidth="1"/>
    <col min="15370" max="15370" width="10.26953125" style="6" bestFit="1" customWidth="1"/>
    <col min="15371" max="15371" width="12.26953125" style="6" bestFit="1" customWidth="1"/>
    <col min="15372" max="15622" width="9.26953125" style="6"/>
    <col min="15623" max="15624" width="9.7265625" style="6" bestFit="1" customWidth="1"/>
    <col min="15625" max="15625" width="12" style="6" bestFit="1" customWidth="1"/>
    <col min="15626" max="15626" width="10.26953125" style="6" bestFit="1" customWidth="1"/>
    <col min="15627" max="15627" width="12.26953125" style="6" bestFit="1" customWidth="1"/>
    <col min="15628" max="15878" width="9.26953125" style="6"/>
    <col min="15879" max="15880" width="9.7265625" style="6" bestFit="1" customWidth="1"/>
    <col min="15881" max="15881" width="12" style="6" bestFit="1" customWidth="1"/>
    <col min="15882" max="15882" width="10.26953125" style="6" bestFit="1" customWidth="1"/>
    <col min="15883" max="15883" width="12.26953125" style="6" bestFit="1" customWidth="1"/>
    <col min="15884" max="16134" width="9.26953125" style="6"/>
    <col min="16135" max="16136" width="9.7265625" style="6" bestFit="1" customWidth="1"/>
    <col min="16137" max="16137" width="12" style="6" bestFit="1" customWidth="1"/>
    <col min="16138" max="16138" width="10.26953125" style="6" bestFit="1" customWidth="1"/>
    <col min="16139" max="16139" width="12.26953125" style="6" bestFit="1" customWidth="1"/>
    <col min="16140" max="16384" width="9.26953125" style="6"/>
  </cols>
  <sheetData>
    <row r="1" spans="1:9" ht="12.75" customHeight="1" x14ac:dyDescent="0.25">
      <c r="A1" s="299" t="s">
        <v>180</v>
      </c>
      <c r="B1" s="316"/>
      <c r="C1" s="316"/>
      <c r="D1" s="316"/>
      <c r="E1" s="316"/>
      <c r="F1" s="316"/>
      <c r="G1" s="316"/>
      <c r="H1" s="316"/>
    </row>
    <row r="2" spans="1:9" ht="12.75" customHeight="1" x14ac:dyDescent="0.25">
      <c r="A2" s="298" t="s">
        <v>374</v>
      </c>
      <c r="B2" s="270"/>
      <c r="C2" s="270"/>
      <c r="D2" s="270"/>
      <c r="E2" s="270"/>
      <c r="F2" s="270"/>
      <c r="G2" s="270"/>
      <c r="H2" s="270"/>
    </row>
    <row r="3" spans="1:9" x14ac:dyDescent="0.25">
      <c r="A3" s="320" t="s">
        <v>12</v>
      </c>
      <c r="B3" s="321"/>
      <c r="C3" s="321"/>
      <c r="D3" s="321"/>
      <c r="E3" s="321"/>
      <c r="F3" s="321"/>
      <c r="G3" s="321"/>
      <c r="H3" s="321"/>
      <c r="I3" s="280"/>
    </row>
    <row r="4" spans="1:9" x14ac:dyDescent="0.25">
      <c r="A4" s="308" t="s">
        <v>294</v>
      </c>
      <c r="B4" s="276"/>
      <c r="C4" s="276"/>
      <c r="D4" s="276"/>
      <c r="E4" s="276"/>
      <c r="F4" s="276"/>
      <c r="G4" s="276"/>
      <c r="H4" s="276"/>
      <c r="I4" s="277"/>
    </row>
    <row r="5" spans="1:9" ht="42.5" thickBot="1" x14ac:dyDescent="0.3">
      <c r="A5" s="317" t="s">
        <v>2</v>
      </c>
      <c r="B5" s="318"/>
      <c r="C5" s="318"/>
      <c r="D5" s="318"/>
      <c r="E5" s="318"/>
      <c r="F5" s="319"/>
      <c r="G5" s="8" t="s">
        <v>6</v>
      </c>
      <c r="H5" s="38" t="s">
        <v>229</v>
      </c>
      <c r="I5" s="38" t="s">
        <v>224</v>
      </c>
    </row>
    <row r="6" spans="1:9" x14ac:dyDescent="0.25">
      <c r="A6" s="322">
        <v>1</v>
      </c>
      <c r="B6" s="323"/>
      <c r="C6" s="323"/>
      <c r="D6" s="323"/>
      <c r="E6" s="323"/>
      <c r="F6" s="324"/>
      <c r="G6" s="9">
        <v>2</v>
      </c>
      <c r="H6" s="39" t="s">
        <v>7</v>
      </c>
      <c r="I6" s="39" t="s">
        <v>8</v>
      </c>
    </row>
    <row r="7" spans="1:9" x14ac:dyDescent="0.25">
      <c r="A7" s="305" t="s">
        <v>134</v>
      </c>
      <c r="B7" s="306"/>
      <c r="C7" s="306"/>
      <c r="D7" s="306"/>
      <c r="E7" s="306"/>
      <c r="F7" s="306"/>
      <c r="G7" s="306"/>
      <c r="H7" s="306"/>
      <c r="I7" s="306"/>
    </row>
    <row r="8" spans="1:9" x14ac:dyDescent="0.25">
      <c r="A8" s="303" t="s">
        <v>127</v>
      </c>
      <c r="B8" s="303"/>
      <c r="C8" s="303"/>
      <c r="D8" s="303"/>
      <c r="E8" s="303"/>
      <c r="F8" s="303"/>
      <c r="G8" s="10">
        <v>1</v>
      </c>
      <c r="H8" s="40">
        <v>0</v>
      </c>
      <c r="I8" s="40">
        <v>0</v>
      </c>
    </row>
    <row r="9" spans="1:9" x14ac:dyDescent="0.25">
      <c r="A9" s="300" t="s">
        <v>128</v>
      </c>
      <c r="B9" s="300"/>
      <c r="C9" s="300"/>
      <c r="D9" s="300"/>
      <c r="E9" s="300"/>
      <c r="F9" s="300"/>
      <c r="G9" s="11">
        <v>2</v>
      </c>
      <c r="H9" s="41">
        <v>0</v>
      </c>
      <c r="I9" s="41">
        <v>0</v>
      </c>
    </row>
    <row r="10" spans="1:9" x14ac:dyDescent="0.25">
      <c r="A10" s="300" t="s">
        <v>129</v>
      </c>
      <c r="B10" s="300"/>
      <c r="C10" s="300"/>
      <c r="D10" s="300"/>
      <c r="E10" s="300"/>
      <c r="F10" s="300"/>
      <c r="G10" s="11">
        <v>3</v>
      </c>
      <c r="H10" s="41">
        <v>0</v>
      </c>
      <c r="I10" s="41">
        <v>0</v>
      </c>
    </row>
    <row r="11" spans="1:9" x14ac:dyDescent="0.25">
      <c r="A11" s="300" t="s">
        <v>130</v>
      </c>
      <c r="B11" s="300"/>
      <c r="C11" s="300"/>
      <c r="D11" s="300"/>
      <c r="E11" s="300"/>
      <c r="F11" s="300"/>
      <c r="G11" s="11">
        <v>4</v>
      </c>
      <c r="H11" s="41">
        <v>0</v>
      </c>
      <c r="I11" s="41">
        <v>0</v>
      </c>
    </row>
    <row r="12" spans="1:9" x14ac:dyDescent="0.25">
      <c r="A12" s="300" t="s">
        <v>131</v>
      </c>
      <c r="B12" s="300"/>
      <c r="C12" s="300"/>
      <c r="D12" s="300"/>
      <c r="E12" s="300"/>
      <c r="F12" s="300"/>
      <c r="G12" s="11">
        <v>5</v>
      </c>
      <c r="H12" s="41">
        <v>0</v>
      </c>
      <c r="I12" s="41">
        <v>0</v>
      </c>
    </row>
    <row r="13" spans="1:9" ht="22.5" customHeight="1" x14ac:dyDescent="0.25">
      <c r="A13" s="300" t="s">
        <v>151</v>
      </c>
      <c r="B13" s="300"/>
      <c r="C13" s="300"/>
      <c r="D13" s="300"/>
      <c r="E13" s="300"/>
      <c r="F13" s="300"/>
      <c r="G13" s="11">
        <v>6</v>
      </c>
      <c r="H13" s="41">
        <v>0</v>
      </c>
      <c r="I13" s="41">
        <v>0</v>
      </c>
    </row>
    <row r="14" spans="1:9" x14ac:dyDescent="0.25">
      <c r="A14" s="300" t="s">
        <v>132</v>
      </c>
      <c r="B14" s="300"/>
      <c r="C14" s="300"/>
      <c r="D14" s="300"/>
      <c r="E14" s="300"/>
      <c r="F14" s="300"/>
      <c r="G14" s="11">
        <v>7</v>
      </c>
      <c r="H14" s="41">
        <v>0</v>
      </c>
      <c r="I14" s="41">
        <v>0</v>
      </c>
    </row>
    <row r="15" spans="1:9" x14ac:dyDescent="0.25">
      <c r="A15" s="325" t="s">
        <v>133</v>
      </c>
      <c r="B15" s="325"/>
      <c r="C15" s="325"/>
      <c r="D15" s="325"/>
      <c r="E15" s="325"/>
      <c r="F15" s="325"/>
      <c r="G15" s="12">
        <v>8</v>
      </c>
      <c r="H15" s="42">
        <v>0</v>
      </c>
      <c r="I15" s="42">
        <v>0</v>
      </c>
    </row>
    <row r="16" spans="1:9" x14ac:dyDescent="0.25">
      <c r="A16" s="305" t="s">
        <v>135</v>
      </c>
      <c r="B16" s="306"/>
      <c r="C16" s="306"/>
      <c r="D16" s="306"/>
      <c r="E16" s="306"/>
      <c r="F16" s="306"/>
      <c r="G16" s="306"/>
      <c r="H16" s="306"/>
      <c r="I16" s="306"/>
    </row>
    <row r="17" spans="1:9" x14ac:dyDescent="0.25">
      <c r="A17" s="303" t="s">
        <v>136</v>
      </c>
      <c r="B17" s="303"/>
      <c r="C17" s="303"/>
      <c r="D17" s="303"/>
      <c r="E17" s="303"/>
      <c r="F17" s="303"/>
      <c r="G17" s="10">
        <v>9</v>
      </c>
      <c r="H17" s="40">
        <v>90724397</v>
      </c>
      <c r="I17" s="40">
        <v>227124253</v>
      </c>
    </row>
    <row r="18" spans="1:9" x14ac:dyDescent="0.25">
      <c r="A18" s="300" t="s">
        <v>137</v>
      </c>
      <c r="B18" s="300"/>
      <c r="C18" s="300"/>
      <c r="D18" s="300"/>
      <c r="E18" s="300"/>
      <c r="F18" s="300"/>
      <c r="G18" s="11"/>
      <c r="H18" s="41">
        <v>0</v>
      </c>
      <c r="I18" s="41">
        <v>0</v>
      </c>
    </row>
    <row r="19" spans="1:9" x14ac:dyDescent="0.25">
      <c r="A19" s="300" t="s">
        <v>138</v>
      </c>
      <c r="B19" s="300"/>
      <c r="C19" s="300"/>
      <c r="D19" s="300"/>
      <c r="E19" s="300"/>
      <c r="F19" s="300"/>
      <c r="G19" s="11">
        <v>10</v>
      </c>
      <c r="H19" s="41">
        <v>227442554</v>
      </c>
      <c r="I19" s="41">
        <v>174933719</v>
      </c>
    </row>
    <row r="20" spans="1:9" x14ac:dyDescent="0.25">
      <c r="A20" s="300" t="s">
        <v>139</v>
      </c>
      <c r="B20" s="300"/>
      <c r="C20" s="300"/>
      <c r="D20" s="300"/>
      <c r="E20" s="300"/>
      <c r="F20" s="300"/>
      <c r="G20" s="11">
        <v>11</v>
      </c>
      <c r="H20" s="41">
        <v>75961605</v>
      </c>
      <c r="I20" s="41">
        <v>74952898</v>
      </c>
    </row>
    <row r="21" spans="1:9" ht="23.25" customHeight="1" x14ac:dyDescent="0.25">
      <c r="A21" s="300" t="s">
        <v>140</v>
      </c>
      <c r="B21" s="300"/>
      <c r="C21" s="300"/>
      <c r="D21" s="300"/>
      <c r="E21" s="300"/>
      <c r="F21" s="300"/>
      <c r="G21" s="11">
        <v>12</v>
      </c>
      <c r="H21" s="41">
        <v>-93487877</v>
      </c>
      <c r="I21" s="41">
        <v>-73479009</v>
      </c>
    </row>
    <row r="22" spans="1:9" x14ac:dyDescent="0.25">
      <c r="A22" s="300" t="s">
        <v>141</v>
      </c>
      <c r="B22" s="300"/>
      <c r="C22" s="300"/>
      <c r="D22" s="300"/>
      <c r="E22" s="300"/>
      <c r="F22" s="300"/>
      <c r="G22" s="11">
        <v>13</v>
      </c>
      <c r="H22" s="41">
        <v>0</v>
      </c>
      <c r="I22" s="41">
        <v>0</v>
      </c>
    </row>
    <row r="23" spans="1:9" x14ac:dyDescent="0.25">
      <c r="A23" s="300" t="s">
        <v>142</v>
      </c>
      <c r="B23" s="300"/>
      <c r="C23" s="300"/>
      <c r="D23" s="300"/>
      <c r="E23" s="300"/>
      <c r="F23" s="300"/>
      <c r="G23" s="11">
        <v>14</v>
      </c>
      <c r="H23" s="41">
        <v>-533130112</v>
      </c>
      <c r="I23" s="41">
        <v>-537334753</v>
      </c>
    </row>
    <row r="24" spans="1:9" x14ac:dyDescent="0.25">
      <c r="A24" s="305" t="s">
        <v>143</v>
      </c>
      <c r="B24" s="306"/>
      <c r="C24" s="306"/>
      <c r="D24" s="306"/>
      <c r="E24" s="306"/>
      <c r="F24" s="306"/>
      <c r="G24" s="306"/>
      <c r="H24" s="306"/>
      <c r="I24" s="306"/>
    </row>
    <row r="25" spans="1:9" x14ac:dyDescent="0.25">
      <c r="A25" s="303" t="s">
        <v>144</v>
      </c>
      <c r="B25" s="303"/>
      <c r="C25" s="303"/>
      <c r="D25" s="303"/>
      <c r="E25" s="303"/>
      <c r="F25" s="303"/>
      <c r="G25" s="10">
        <v>15</v>
      </c>
      <c r="H25" s="40">
        <v>-138266736</v>
      </c>
      <c r="I25" s="40">
        <v>-280916192</v>
      </c>
    </row>
    <row r="26" spans="1:9" x14ac:dyDescent="0.25">
      <c r="A26" s="300" t="s">
        <v>145</v>
      </c>
      <c r="B26" s="300"/>
      <c r="C26" s="300"/>
      <c r="D26" s="300"/>
      <c r="E26" s="300"/>
      <c r="F26" s="300"/>
      <c r="G26" s="11">
        <v>16</v>
      </c>
      <c r="H26" s="41">
        <v>-912523</v>
      </c>
      <c r="I26" s="41">
        <v>258285873</v>
      </c>
    </row>
    <row r="27" spans="1:9" x14ac:dyDescent="0.25">
      <c r="A27" s="300" t="s">
        <v>146</v>
      </c>
      <c r="B27" s="300"/>
      <c r="C27" s="300"/>
      <c r="D27" s="300"/>
      <c r="E27" s="300"/>
      <c r="F27" s="300"/>
      <c r="G27" s="11">
        <v>17</v>
      </c>
      <c r="H27" s="41">
        <v>-1257440547</v>
      </c>
      <c r="I27" s="41">
        <v>-1316301519</v>
      </c>
    </row>
    <row r="28" spans="1:9" ht="25.5" customHeight="1" x14ac:dyDescent="0.25">
      <c r="A28" s="300" t="s">
        <v>147</v>
      </c>
      <c r="B28" s="300"/>
      <c r="C28" s="300"/>
      <c r="D28" s="300"/>
      <c r="E28" s="300"/>
      <c r="F28" s="300"/>
      <c r="G28" s="11">
        <v>18</v>
      </c>
      <c r="H28" s="41">
        <v>-406248652</v>
      </c>
      <c r="I28" s="41">
        <v>468611329</v>
      </c>
    </row>
    <row r="29" spans="1:9" ht="23.25" customHeight="1" x14ac:dyDescent="0.25">
      <c r="A29" s="300" t="s">
        <v>148</v>
      </c>
      <c r="B29" s="300"/>
      <c r="C29" s="300"/>
      <c r="D29" s="300"/>
      <c r="E29" s="300"/>
      <c r="F29" s="300"/>
      <c r="G29" s="11">
        <v>19</v>
      </c>
      <c r="H29" s="41">
        <v>250303478</v>
      </c>
      <c r="I29" s="41">
        <v>-65609242</v>
      </c>
    </row>
    <row r="30" spans="1:9" ht="27.75" customHeight="1" x14ac:dyDescent="0.25">
      <c r="A30" s="300" t="s">
        <v>149</v>
      </c>
      <c r="B30" s="300"/>
      <c r="C30" s="300"/>
      <c r="D30" s="300"/>
      <c r="E30" s="300"/>
      <c r="F30" s="300"/>
      <c r="G30" s="11">
        <v>20</v>
      </c>
      <c r="H30" s="41">
        <v>0</v>
      </c>
      <c r="I30" s="41">
        <v>0</v>
      </c>
    </row>
    <row r="31" spans="1:9" ht="27.75" customHeight="1" x14ac:dyDescent="0.25">
      <c r="A31" s="300" t="s">
        <v>150</v>
      </c>
      <c r="B31" s="300"/>
      <c r="C31" s="300"/>
      <c r="D31" s="300"/>
      <c r="E31" s="300"/>
      <c r="F31" s="300"/>
      <c r="G31" s="11">
        <v>21</v>
      </c>
      <c r="H31" s="41">
        <v>-19522798</v>
      </c>
      <c r="I31" s="41">
        <v>0</v>
      </c>
    </row>
    <row r="32" spans="1:9" ht="29.25" customHeight="1" x14ac:dyDescent="0.25">
      <c r="A32" s="300" t="s">
        <v>152</v>
      </c>
      <c r="B32" s="300"/>
      <c r="C32" s="300"/>
      <c r="D32" s="300"/>
      <c r="E32" s="300"/>
      <c r="F32" s="300"/>
      <c r="G32" s="11">
        <v>22</v>
      </c>
      <c r="H32" s="41">
        <v>95018103</v>
      </c>
      <c r="I32" s="41">
        <v>2326911</v>
      </c>
    </row>
    <row r="33" spans="1:9" x14ac:dyDescent="0.25">
      <c r="A33" s="300" t="s">
        <v>153</v>
      </c>
      <c r="B33" s="300"/>
      <c r="C33" s="300"/>
      <c r="D33" s="300"/>
      <c r="E33" s="300"/>
      <c r="F33" s="300"/>
      <c r="G33" s="11">
        <v>23</v>
      </c>
      <c r="H33" s="41">
        <v>5003711</v>
      </c>
      <c r="I33" s="41">
        <v>2682650</v>
      </c>
    </row>
    <row r="34" spans="1:9" x14ac:dyDescent="0.25">
      <c r="A34" s="300" t="s">
        <v>154</v>
      </c>
      <c r="B34" s="300"/>
      <c r="C34" s="300"/>
      <c r="D34" s="300"/>
      <c r="E34" s="300"/>
      <c r="F34" s="300"/>
      <c r="G34" s="11">
        <v>24</v>
      </c>
      <c r="H34" s="41">
        <v>-53076859</v>
      </c>
      <c r="I34" s="41">
        <v>105943541</v>
      </c>
    </row>
    <row r="35" spans="1:9" x14ac:dyDescent="0.25">
      <c r="A35" s="300" t="s">
        <v>155</v>
      </c>
      <c r="B35" s="300"/>
      <c r="C35" s="300"/>
      <c r="D35" s="300"/>
      <c r="E35" s="300"/>
      <c r="F35" s="300"/>
      <c r="G35" s="11">
        <v>25</v>
      </c>
      <c r="H35" s="43">
        <v>151009453</v>
      </c>
      <c r="I35" s="43">
        <v>1255559114</v>
      </c>
    </row>
    <row r="36" spans="1:9" x14ac:dyDescent="0.25">
      <c r="A36" s="300" t="s">
        <v>156</v>
      </c>
      <c r="B36" s="300"/>
      <c r="C36" s="300"/>
      <c r="D36" s="300"/>
      <c r="E36" s="300"/>
      <c r="F36" s="300"/>
      <c r="G36" s="11">
        <v>26</v>
      </c>
      <c r="H36" s="43">
        <v>354874462</v>
      </c>
      <c r="I36" s="43">
        <v>720175408</v>
      </c>
    </row>
    <row r="37" spans="1:9" x14ac:dyDescent="0.25">
      <c r="A37" s="300" t="s">
        <v>157</v>
      </c>
      <c r="B37" s="300"/>
      <c r="C37" s="300"/>
      <c r="D37" s="300"/>
      <c r="E37" s="300"/>
      <c r="F37" s="300"/>
      <c r="G37" s="11">
        <v>27</v>
      </c>
      <c r="H37" s="43">
        <v>-659126094</v>
      </c>
      <c r="I37" s="43">
        <v>-928046118</v>
      </c>
    </row>
    <row r="38" spans="1:9" x14ac:dyDescent="0.25">
      <c r="A38" s="300" t="s">
        <v>158</v>
      </c>
      <c r="B38" s="300"/>
      <c r="C38" s="300"/>
      <c r="D38" s="300"/>
      <c r="E38" s="300"/>
      <c r="F38" s="300"/>
      <c r="G38" s="11">
        <v>28</v>
      </c>
      <c r="H38" s="43">
        <v>417751</v>
      </c>
      <c r="I38" s="43">
        <v>5952655</v>
      </c>
    </row>
    <row r="39" spans="1:9" x14ac:dyDescent="0.25">
      <c r="A39" s="300" t="s">
        <v>159</v>
      </c>
      <c r="B39" s="300"/>
      <c r="C39" s="300"/>
      <c r="D39" s="300"/>
      <c r="E39" s="300"/>
      <c r="F39" s="300"/>
      <c r="G39" s="11">
        <v>29</v>
      </c>
      <c r="H39" s="43">
        <v>0</v>
      </c>
      <c r="I39" s="43">
        <v>862044</v>
      </c>
    </row>
    <row r="40" spans="1:9" x14ac:dyDescent="0.25">
      <c r="A40" s="300" t="s">
        <v>160</v>
      </c>
      <c r="B40" s="300"/>
      <c r="C40" s="300"/>
      <c r="D40" s="300"/>
      <c r="E40" s="300"/>
      <c r="F40" s="300"/>
      <c r="G40" s="11">
        <v>30</v>
      </c>
      <c r="H40" s="43">
        <v>509499920</v>
      </c>
      <c r="I40" s="43">
        <v>588918099</v>
      </c>
    </row>
    <row r="41" spans="1:9" x14ac:dyDescent="0.25">
      <c r="A41" s="300" t="s">
        <v>161</v>
      </c>
      <c r="B41" s="300"/>
      <c r="C41" s="300"/>
      <c r="D41" s="300"/>
      <c r="E41" s="300"/>
      <c r="F41" s="300"/>
      <c r="G41" s="11">
        <v>31</v>
      </c>
      <c r="H41" s="43">
        <v>0</v>
      </c>
      <c r="I41" s="43">
        <v>3280842</v>
      </c>
    </row>
    <row r="42" spans="1:9" x14ac:dyDescent="0.25">
      <c r="A42" s="300" t="s">
        <v>162</v>
      </c>
      <c r="B42" s="300"/>
      <c r="C42" s="300"/>
      <c r="D42" s="300"/>
      <c r="E42" s="300"/>
      <c r="F42" s="300"/>
      <c r="G42" s="11">
        <v>32</v>
      </c>
      <c r="H42" s="43">
        <v>-48067618</v>
      </c>
      <c r="I42" s="43">
        <v>-51583346</v>
      </c>
    </row>
    <row r="43" spans="1:9" x14ac:dyDescent="0.25">
      <c r="A43" s="300" t="s">
        <v>163</v>
      </c>
      <c r="B43" s="300"/>
      <c r="C43" s="300"/>
      <c r="D43" s="300"/>
      <c r="E43" s="300"/>
      <c r="F43" s="300"/>
      <c r="G43" s="11">
        <v>33</v>
      </c>
      <c r="H43" s="43">
        <v>0</v>
      </c>
      <c r="I43" s="43">
        <v>0</v>
      </c>
    </row>
    <row r="44" spans="1:9" ht="13.5" customHeight="1" x14ac:dyDescent="0.25">
      <c r="A44" s="304" t="s">
        <v>164</v>
      </c>
      <c r="B44" s="304"/>
      <c r="C44" s="304"/>
      <c r="D44" s="304"/>
      <c r="E44" s="304"/>
      <c r="F44" s="304"/>
      <c r="G44" s="13">
        <v>34</v>
      </c>
      <c r="H44" s="44">
        <f>SUM(H25:H43)+SUM(H17:H23)+SUM(H8:H15)</f>
        <v>-1449024382</v>
      </c>
      <c r="I44" s="44">
        <f>SUM(I25:I43)+SUM(I17:I23)+SUM(I8:I15)</f>
        <v>636339157</v>
      </c>
    </row>
    <row r="45" spans="1:9" x14ac:dyDescent="0.25">
      <c r="A45" s="305" t="s">
        <v>18</v>
      </c>
      <c r="B45" s="306"/>
      <c r="C45" s="306"/>
      <c r="D45" s="306"/>
      <c r="E45" s="306"/>
      <c r="F45" s="306"/>
      <c r="G45" s="306"/>
      <c r="H45" s="306"/>
      <c r="I45" s="306"/>
    </row>
    <row r="46" spans="1:9" ht="24.75" customHeight="1" x14ac:dyDescent="0.25">
      <c r="A46" s="303" t="s">
        <v>165</v>
      </c>
      <c r="B46" s="303"/>
      <c r="C46" s="303"/>
      <c r="D46" s="303"/>
      <c r="E46" s="303"/>
      <c r="F46" s="303"/>
      <c r="G46" s="10">
        <v>35</v>
      </c>
      <c r="H46" s="40">
        <v>-48408503</v>
      </c>
      <c r="I46" s="40">
        <v>-58989941</v>
      </c>
    </row>
    <row r="47" spans="1:9" ht="26.25" customHeight="1" x14ac:dyDescent="0.25">
      <c r="A47" s="300" t="s">
        <v>166</v>
      </c>
      <c r="B47" s="300"/>
      <c r="C47" s="300"/>
      <c r="D47" s="300"/>
      <c r="E47" s="300"/>
      <c r="F47" s="300"/>
      <c r="G47" s="11">
        <v>36</v>
      </c>
      <c r="H47" s="41">
        <v>0</v>
      </c>
      <c r="I47" s="41">
        <v>0</v>
      </c>
    </row>
    <row r="48" spans="1:9" ht="24" customHeight="1" x14ac:dyDescent="0.25">
      <c r="A48" s="300" t="s">
        <v>167</v>
      </c>
      <c r="B48" s="300"/>
      <c r="C48" s="300"/>
      <c r="D48" s="300"/>
      <c r="E48" s="300"/>
      <c r="F48" s="300"/>
      <c r="G48" s="11">
        <v>37</v>
      </c>
      <c r="H48" s="41">
        <v>70953916</v>
      </c>
      <c r="I48" s="41">
        <v>0</v>
      </c>
    </row>
    <row r="49" spans="1:9" x14ac:dyDescent="0.25">
      <c r="A49" s="300" t="s">
        <v>168</v>
      </c>
      <c r="B49" s="300"/>
      <c r="C49" s="300"/>
      <c r="D49" s="300"/>
      <c r="E49" s="300"/>
      <c r="F49" s="300"/>
      <c r="G49" s="11">
        <v>38</v>
      </c>
      <c r="H49" s="41">
        <v>-3645670</v>
      </c>
      <c r="I49" s="41">
        <v>2326911</v>
      </c>
    </row>
    <row r="50" spans="1:9" x14ac:dyDescent="0.25">
      <c r="A50" s="313" t="s">
        <v>169</v>
      </c>
      <c r="B50" s="313"/>
      <c r="C50" s="313"/>
      <c r="D50" s="313"/>
      <c r="E50" s="313"/>
      <c r="F50" s="313"/>
      <c r="G50" s="14">
        <v>39</v>
      </c>
      <c r="H50" s="43">
        <v>0</v>
      </c>
      <c r="I50" s="43">
        <v>0</v>
      </c>
    </row>
    <row r="51" spans="1:9" x14ac:dyDescent="0.25">
      <c r="A51" s="301" t="s">
        <v>170</v>
      </c>
      <c r="B51" s="301"/>
      <c r="C51" s="301"/>
      <c r="D51" s="301"/>
      <c r="E51" s="301"/>
      <c r="F51" s="302"/>
      <c r="G51" s="15">
        <v>40</v>
      </c>
      <c r="H51" s="44">
        <f>SUM(H46:H50)</f>
        <v>18899743</v>
      </c>
      <c r="I51" s="44">
        <f>SUM(I46:I50)</f>
        <v>-56663030</v>
      </c>
    </row>
    <row r="52" spans="1:9" x14ac:dyDescent="0.25">
      <c r="A52" s="314" t="s">
        <v>19</v>
      </c>
      <c r="B52" s="315"/>
      <c r="C52" s="315"/>
      <c r="D52" s="315"/>
      <c r="E52" s="315"/>
      <c r="F52" s="315"/>
      <c r="G52" s="315"/>
      <c r="H52" s="315"/>
      <c r="I52" s="315"/>
    </row>
    <row r="53" spans="1:9" ht="23.25" customHeight="1" x14ac:dyDescent="0.25">
      <c r="A53" s="300" t="s">
        <v>171</v>
      </c>
      <c r="B53" s="300"/>
      <c r="C53" s="300"/>
      <c r="D53" s="300"/>
      <c r="E53" s="300"/>
      <c r="F53" s="300"/>
      <c r="G53" s="11">
        <v>41</v>
      </c>
      <c r="H53" s="41">
        <v>335049011</v>
      </c>
      <c r="I53" s="41">
        <v>475822595</v>
      </c>
    </row>
    <row r="54" spans="1:9" x14ac:dyDescent="0.25">
      <c r="A54" s="300" t="s">
        <v>172</v>
      </c>
      <c r="B54" s="300"/>
      <c r="C54" s="300"/>
      <c r="D54" s="300"/>
      <c r="E54" s="300"/>
      <c r="F54" s="300"/>
      <c r="G54" s="11">
        <v>42</v>
      </c>
      <c r="H54" s="41">
        <v>0</v>
      </c>
      <c r="I54" s="41">
        <v>0</v>
      </c>
    </row>
    <row r="55" spans="1:9" x14ac:dyDescent="0.25">
      <c r="A55" s="312" t="s">
        <v>173</v>
      </c>
      <c r="B55" s="312"/>
      <c r="C55" s="312"/>
      <c r="D55" s="312"/>
      <c r="E55" s="312"/>
      <c r="F55" s="312"/>
      <c r="G55" s="11">
        <v>43</v>
      </c>
      <c r="H55" s="41">
        <v>0</v>
      </c>
      <c r="I55" s="41">
        <v>0</v>
      </c>
    </row>
    <row r="56" spans="1:9" x14ac:dyDescent="0.25">
      <c r="A56" s="312" t="s">
        <v>174</v>
      </c>
      <c r="B56" s="312"/>
      <c r="C56" s="312"/>
      <c r="D56" s="312"/>
      <c r="E56" s="312"/>
      <c r="F56" s="312"/>
      <c r="G56" s="11">
        <v>44</v>
      </c>
      <c r="H56" s="41">
        <v>0</v>
      </c>
      <c r="I56" s="41">
        <v>0</v>
      </c>
    </row>
    <row r="57" spans="1:9" x14ac:dyDescent="0.25">
      <c r="A57" s="300" t="s">
        <v>175</v>
      </c>
      <c r="B57" s="300"/>
      <c r="C57" s="300"/>
      <c r="D57" s="300"/>
      <c r="E57" s="300"/>
      <c r="F57" s="300"/>
      <c r="G57" s="11">
        <v>45</v>
      </c>
      <c r="H57" s="41">
        <v>0</v>
      </c>
      <c r="I57" s="41">
        <v>0</v>
      </c>
    </row>
    <row r="58" spans="1:9" x14ac:dyDescent="0.25">
      <c r="A58" s="300" t="s">
        <v>176</v>
      </c>
      <c r="B58" s="300"/>
      <c r="C58" s="300"/>
      <c r="D58" s="300"/>
      <c r="E58" s="300"/>
      <c r="F58" s="300"/>
      <c r="G58" s="11">
        <v>46</v>
      </c>
      <c r="H58" s="41">
        <v>0</v>
      </c>
      <c r="I58" s="41">
        <v>0</v>
      </c>
    </row>
    <row r="59" spans="1:9" x14ac:dyDescent="0.25">
      <c r="A59" s="309" t="s">
        <v>178</v>
      </c>
      <c r="B59" s="310"/>
      <c r="C59" s="310"/>
      <c r="D59" s="310"/>
      <c r="E59" s="310"/>
      <c r="F59" s="310"/>
      <c r="G59" s="13">
        <v>47</v>
      </c>
      <c r="H59" s="45">
        <f>H53+H54+H55+H56+H57+H58</f>
        <v>335049011</v>
      </c>
      <c r="I59" s="45">
        <f>I53+I54+I55+I56+I57+I58</f>
        <v>475822595</v>
      </c>
    </row>
    <row r="60" spans="1:9" ht="25.5" customHeight="1" x14ac:dyDescent="0.25">
      <c r="A60" s="309" t="s">
        <v>177</v>
      </c>
      <c r="B60" s="309"/>
      <c r="C60" s="309"/>
      <c r="D60" s="309"/>
      <c r="E60" s="309"/>
      <c r="F60" s="309"/>
      <c r="G60" s="13">
        <v>48</v>
      </c>
      <c r="H60" s="45">
        <f>H44+H51+H59</f>
        <v>-1095075628</v>
      </c>
      <c r="I60" s="45">
        <f>I44+I51+I59</f>
        <v>1055498722</v>
      </c>
    </row>
    <row r="61" spans="1:9" x14ac:dyDescent="0.25">
      <c r="A61" s="311" t="s">
        <v>230</v>
      </c>
      <c r="B61" s="300"/>
      <c r="C61" s="300"/>
      <c r="D61" s="300"/>
      <c r="E61" s="300"/>
      <c r="F61" s="300"/>
      <c r="G61" s="11">
        <v>49</v>
      </c>
      <c r="H61" s="46">
        <v>4132394524</v>
      </c>
      <c r="I61" s="46">
        <v>3037318898</v>
      </c>
    </row>
    <row r="62" spans="1:9" x14ac:dyDescent="0.25">
      <c r="A62" s="300" t="s">
        <v>179</v>
      </c>
      <c r="B62" s="300"/>
      <c r="C62" s="300"/>
      <c r="D62" s="300"/>
      <c r="E62" s="300"/>
      <c r="F62" s="300"/>
      <c r="G62" s="11">
        <v>50</v>
      </c>
      <c r="H62" s="41">
        <v>0</v>
      </c>
      <c r="I62" s="41">
        <v>-8624819</v>
      </c>
    </row>
    <row r="63" spans="1:9" x14ac:dyDescent="0.25">
      <c r="A63" s="304" t="s">
        <v>231</v>
      </c>
      <c r="B63" s="307"/>
      <c r="C63" s="307"/>
      <c r="D63" s="307"/>
      <c r="E63" s="307"/>
      <c r="F63" s="307"/>
      <c r="G63" s="15">
        <v>51</v>
      </c>
      <c r="H63" s="44">
        <f>H60+H61+H62</f>
        <v>3037318896</v>
      </c>
      <c r="I63" s="44">
        <f>I60+I61+I62</f>
        <v>4084192801</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zoomScale="70" zoomScaleNormal="100" zoomScaleSheetLayoutView="70" workbookViewId="0">
      <selection activeCell="E10" sqref="E10:Q25"/>
    </sheetView>
  </sheetViews>
  <sheetFormatPr defaultRowHeight="12.5" x14ac:dyDescent="0.25"/>
  <cols>
    <col min="1" max="2" width="9.26953125" style="16"/>
    <col min="3" max="3" width="20.7265625" style="16" customWidth="1"/>
    <col min="4" max="4" width="9.26953125" style="16"/>
    <col min="5" max="5" width="9.26953125" style="48" customWidth="1"/>
    <col min="6" max="6" width="10.26953125" style="48" customWidth="1"/>
    <col min="7" max="7" width="9.26953125" style="48" customWidth="1"/>
    <col min="8" max="9" width="9.7265625" style="48" customWidth="1"/>
    <col min="10" max="18" width="9.26953125" style="48" customWidth="1"/>
    <col min="19" max="264" width="9.26953125" style="16"/>
    <col min="265" max="265" width="10.26953125" style="16" bestFit="1" customWidth="1"/>
    <col min="266" max="269" width="9.26953125" style="16"/>
    <col min="270" max="271" width="9.7265625" style="16" bestFit="1" customWidth="1"/>
    <col min="272" max="520" width="9.26953125" style="16"/>
    <col min="521" max="521" width="10.26953125" style="16" bestFit="1" customWidth="1"/>
    <col min="522" max="525" width="9.26953125" style="16"/>
    <col min="526" max="527" width="9.7265625" style="16" bestFit="1" customWidth="1"/>
    <col min="528" max="776" width="9.26953125" style="16"/>
    <col min="777" max="777" width="10.26953125" style="16" bestFit="1" customWidth="1"/>
    <col min="778" max="781" width="9.26953125" style="16"/>
    <col min="782" max="783" width="9.7265625" style="16" bestFit="1" customWidth="1"/>
    <col min="784" max="1032" width="9.26953125" style="16"/>
    <col min="1033" max="1033" width="10.26953125" style="16" bestFit="1" customWidth="1"/>
    <col min="1034" max="1037" width="9.26953125" style="16"/>
    <col min="1038" max="1039" width="9.7265625" style="16" bestFit="1" customWidth="1"/>
    <col min="1040" max="1288" width="9.26953125" style="16"/>
    <col min="1289" max="1289" width="10.26953125" style="16" bestFit="1" customWidth="1"/>
    <col min="1290" max="1293" width="9.26953125" style="16"/>
    <col min="1294" max="1295" width="9.7265625" style="16" bestFit="1" customWidth="1"/>
    <col min="1296" max="1544" width="9.26953125" style="16"/>
    <col min="1545" max="1545" width="10.26953125" style="16" bestFit="1" customWidth="1"/>
    <col min="1546" max="1549" width="9.26953125" style="16"/>
    <col min="1550" max="1551" width="9.7265625" style="16" bestFit="1" customWidth="1"/>
    <col min="1552" max="1800" width="9.26953125" style="16"/>
    <col min="1801" max="1801" width="10.26953125" style="16" bestFit="1" customWidth="1"/>
    <col min="1802" max="1805" width="9.26953125" style="16"/>
    <col min="1806" max="1807" width="9.7265625" style="16" bestFit="1" customWidth="1"/>
    <col min="1808" max="2056" width="9.26953125" style="16"/>
    <col min="2057" max="2057" width="10.26953125" style="16" bestFit="1" customWidth="1"/>
    <col min="2058" max="2061" width="9.26953125" style="16"/>
    <col min="2062" max="2063" width="9.7265625" style="16" bestFit="1" customWidth="1"/>
    <col min="2064" max="2312" width="9.26953125" style="16"/>
    <col min="2313" max="2313" width="10.26953125" style="16" bestFit="1" customWidth="1"/>
    <col min="2314" max="2317" width="9.26953125" style="16"/>
    <col min="2318" max="2319" width="9.7265625" style="16" bestFit="1" customWidth="1"/>
    <col min="2320" max="2568" width="9.26953125" style="16"/>
    <col min="2569" max="2569" width="10.26953125" style="16" bestFit="1" customWidth="1"/>
    <col min="2570" max="2573" width="9.26953125" style="16"/>
    <col min="2574" max="2575" width="9.7265625" style="16" bestFit="1" customWidth="1"/>
    <col min="2576" max="2824" width="9.26953125" style="16"/>
    <col min="2825" max="2825" width="10.26953125" style="16" bestFit="1" customWidth="1"/>
    <col min="2826" max="2829" width="9.26953125" style="16"/>
    <col min="2830" max="2831" width="9.7265625" style="16" bestFit="1" customWidth="1"/>
    <col min="2832" max="3080" width="9.26953125" style="16"/>
    <col min="3081" max="3081" width="10.26953125" style="16" bestFit="1" customWidth="1"/>
    <col min="3082" max="3085" width="9.26953125" style="16"/>
    <col min="3086" max="3087" width="9.7265625" style="16" bestFit="1" customWidth="1"/>
    <col min="3088" max="3336" width="9.26953125" style="16"/>
    <col min="3337" max="3337" width="10.26953125" style="16" bestFit="1" customWidth="1"/>
    <col min="3338" max="3341" width="9.26953125" style="16"/>
    <col min="3342" max="3343" width="9.7265625" style="16" bestFit="1" customWidth="1"/>
    <col min="3344" max="3592" width="9.26953125" style="16"/>
    <col min="3593" max="3593" width="10.26953125" style="16" bestFit="1" customWidth="1"/>
    <col min="3594" max="3597" width="9.26953125" style="16"/>
    <col min="3598" max="3599" width="9.7265625" style="16" bestFit="1" customWidth="1"/>
    <col min="3600" max="3848" width="9.26953125" style="16"/>
    <col min="3849" max="3849" width="10.26953125" style="16" bestFit="1" customWidth="1"/>
    <col min="3850" max="3853" width="9.26953125" style="16"/>
    <col min="3854" max="3855" width="9.7265625" style="16" bestFit="1" customWidth="1"/>
    <col min="3856" max="4104" width="9.26953125" style="16"/>
    <col min="4105" max="4105" width="10.26953125" style="16" bestFit="1" customWidth="1"/>
    <col min="4106" max="4109" width="9.26953125" style="16"/>
    <col min="4110" max="4111" width="9.7265625" style="16" bestFit="1" customWidth="1"/>
    <col min="4112" max="4360" width="9.26953125" style="16"/>
    <col min="4361" max="4361" width="10.26953125" style="16" bestFit="1" customWidth="1"/>
    <col min="4362" max="4365" width="9.26953125" style="16"/>
    <col min="4366" max="4367" width="9.7265625" style="16" bestFit="1" customWidth="1"/>
    <col min="4368" max="4616" width="9.26953125" style="16"/>
    <col min="4617" max="4617" width="10.26953125" style="16" bestFit="1" customWidth="1"/>
    <col min="4618" max="4621" width="9.26953125" style="16"/>
    <col min="4622" max="4623" width="9.7265625" style="16" bestFit="1" customWidth="1"/>
    <col min="4624" max="4872" width="9.26953125" style="16"/>
    <col min="4873" max="4873" width="10.26953125" style="16" bestFit="1" customWidth="1"/>
    <col min="4874" max="4877" width="9.26953125" style="16"/>
    <col min="4878" max="4879" width="9.7265625" style="16" bestFit="1" customWidth="1"/>
    <col min="4880" max="5128" width="9.26953125" style="16"/>
    <col min="5129" max="5129" width="10.26953125" style="16" bestFit="1" customWidth="1"/>
    <col min="5130" max="5133" width="9.26953125" style="16"/>
    <col min="5134" max="5135" width="9.7265625" style="16" bestFit="1" customWidth="1"/>
    <col min="5136" max="5384" width="9.26953125" style="16"/>
    <col min="5385" max="5385" width="10.26953125" style="16" bestFit="1" customWidth="1"/>
    <col min="5386" max="5389" width="9.26953125" style="16"/>
    <col min="5390" max="5391" width="9.7265625" style="16" bestFit="1" customWidth="1"/>
    <col min="5392" max="5640" width="9.26953125" style="16"/>
    <col min="5641" max="5641" width="10.26953125" style="16" bestFit="1" customWidth="1"/>
    <col min="5642" max="5645" width="9.26953125" style="16"/>
    <col min="5646" max="5647" width="9.7265625" style="16" bestFit="1" customWidth="1"/>
    <col min="5648" max="5896" width="9.26953125" style="16"/>
    <col min="5897" max="5897" width="10.26953125" style="16" bestFit="1" customWidth="1"/>
    <col min="5898" max="5901" width="9.26953125" style="16"/>
    <col min="5902" max="5903" width="9.7265625" style="16" bestFit="1" customWidth="1"/>
    <col min="5904" max="6152" width="9.26953125" style="16"/>
    <col min="6153" max="6153" width="10.26953125" style="16" bestFit="1" customWidth="1"/>
    <col min="6154" max="6157" width="9.26953125" style="16"/>
    <col min="6158" max="6159" width="9.7265625" style="16" bestFit="1" customWidth="1"/>
    <col min="6160" max="6408" width="9.26953125" style="16"/>
    <col min="6409" max="6409" width="10.26953125" style="16" bestFit="1" customWidth="1"/>
    <col min="6410" max="6413" width="9.26953125" style="16"/>
    <col min="6414" max="6415" width="9.7265625" style="16" bestFit="1" customWidth="1"/>
    <col min="6416" max="6664" width="9.26953125" style="16"/>
    <col min="6665" max="6665" width="10.26953125" style="16" bestFit="1" customWidth="1"/>
    <col min="6666" max="6669" width="9.26953125" style="16"/>
    <col min="6670" max="6671" width="9.7265625" style="16" bestFit="1" customWidth="1"/>
    <col min="6672" max="6920" width="9.26953125" style="16"/>
    <col min="6921" max="6921" width="10.26953125" style="16" bestFit="1" customWidth="1"/>
    <col min="6922" max="6925" width="9.26953125" style="16"/>
    <col min="6926" max="6927" width="9.7265625" style="16" bestFit="1" customWidth="1"/>
    <col min="6928" max="7176" width="9.26953125" style="16"/>
    <col min="7177" max="7177" width="10.26953125" style="16" bestFit="1" customWidth="1"/>
    <col min="7178" max="7181" width="9.26953125" style="16"/>
    <col min="7182" max="7183" width="9.7265625" style="16" bestFit="1" customWidth="1"/>
    <col min="7184" max="7432" width="9.26953125" style="16"/>
    <col min="7433" max="7433" width="10.26953125" style="16" bestFit="1" customWidth="1"/>
    <col min="7434" max="7437" width="9.26953125" style="16"/>
    <col min="7438" max="7439" width="9.7265625" style="16" bestFit="1" customWidth="1"/>
    <col min="7440" max="7688" width="9.26953125" style="16"/>
    <col min="7689" max="7689" width="10.26953125" style="16" bestFit="1" customWidth="1"/>
    <col min="7690" max="7693" width="9.26953125" style="16"/>
    <col min="7694" max="7695" width="9.7265625" style="16" bestFit="1" customWidth="1"/>
    <col min="7696" max="7944" width="9.26953125" style="16"/>
    <col min="7945" max="7945" width="10.26953125" style="16" bestFit="1" customWidth="1"/>
    <col min="7946" max="7949" width="9.26953125" style="16"/>
    <col min="7950" max="7951" width="9.7265625" style="16" bestFit="1" customWidth="1"/>
    <col min="7952" max="8200" width="9.26953125" style="16"/>
    <col min="8201" max="8201" width="10.26953125" style="16" bestFit="1" customWidth="1"/>
    <col min="8202" max="8205" width="9.26953125" style="16"/>
    <col min="8206" max="8207" width="9.7265625" style="16" bestFit="1" customWidth="1"/>
    <col min="8208" max="8456" width="9.26953125" style="16"/>
    <col min="8457" max="8457" width="10.26953125" style="16" bestFit="1" customWidth="1"/>
    <col min="8458" max="8461" width="9.26953125" style="16"/>
    <col min="8462" max="8463" width="9.7265625" style="16" bestFit="1" customWidth="1"/>
    <col min="8464" max="8712" width="9.26953125" style="16"/>
    <col min="8713" max="8713" width="10.26953125" style="16" bestFit="1" customWidth="1"/>
    <col min="8714" max="8717" width="9.26953125" style="16"/>
    <col min="8718" max="8719" width="9.7265625" style="16" bestFit="1" customWidth="1"/>
    <col min="8720" max="8968" width="9.26953125" style="16"/>
    <col min="8969" max="8969" width="10.26953125" style="16" bestFit="1" customWidth="1"/>
    <col min="8970" max="8973" width="9.26953125" style="16"/>
    <col min="8974" max="8975" width="9.7265625" style="16" bestFit="1" customWidth="1"/>
    <col min="8976" max="9224" width="9.26953125" style="16"/>
    <col min="9225" max="9225" width="10.26953125" style="16" bestFit="1" customWidth="1"/>
    <col min="9226" max="9229" width="9.26953125" style="16"/>
    <col min="9230" max="9231" width="9.7265625" style="16" bestFit="1" customWidth="1"/>
    <col min="9232" max="9480" width="9.26953125" style="16"/>
    <col min="9481" max="9481" width="10.26953125" style="16" bestFit="1" customWidth="1"/>
    <col min="9482" max="9485" width="9.26953125" style="16"/>
    <col min="9486" max="9487" width="9.7265625" style="16" bestFit="1" customWidth="1"/>
    <col min="9488" max="9736" width="9.26953125" style="16"/>
    <col min="9737" max="9737" width="10.26953125" style="16" bestFit="1" customWidth="1"/>
    <col min="9738" max="9741" width="9.26953125" style="16"/>
    <col min="9742" max="9743" width="9.7265625" style="16" bestFit="1" customWidth="1"/>
    <col min="9744" max="9992" width="9.26953125" style="16"/>
    <col min="9993" max="9993" width="10.26953125" style="16" bestFit="1" customWidth="1"/>
    <col min="9994" max="9997" width="9.26953125" style="16"/>
    <col min="9998" max="9999" width="9.7265625" style="16" bestFit="1" customWidth="1"/>
    <col min="10000" max="10248" width="9.26953125" style="16"/>
    <col min="10249" max="10249" width="10.26953125" style="16" bestFit="1" customWidth="1"/>
    <col min="10250" max="10253" width="9.26953125" style="16"/>
    <col min="10254" max="10255" width="9.7265625" style="16" bestFit="1" customWidth="1"/>
    <col min="10256" max="10504" width="9.26953125" style="16"/>
    <col min="10505" max="10505" width="10.26953125" style="16" bestFit="1" customWidth="1"/>
    <col min="10506" max="10509" width="9.26953125" style="16"/>
    <col min="10510" max="10511" width="9.7265625" style="16" bestFit="1" customWidth="1"/>
    <col min="10512" max="10760" width="9.26953125" style="16"/>
    <col min="10761" max="10761" width="10.26953125" style="16" bestFit="1" customWidth="1"/>
    <col min="10762" max="10765" width="9.26953125" style="16"/>
    <col min="10766" max="10767" width="9.7265625" style="16" bestFit="1" customWidth="1"/>
    <col min="10768" max="11016" width="9.26953125" style="16"/>
    <col min="11017" max="11017" width="10.26953125" style="16" bestFit="1" customWidth="1"/>
    <col min="11018" max="11021" width="9.26953125" style="16"/>
    <col min="11022" max="11023" width="9.7265625" style="16" bestFit="1" customWidth="1"/>
    <col min="11024" max="11272" width="9.26953125" style="16"/>
    <col min="11273" max="11273" width="10.26953125" style="16" bestFit="1" customWidth="1"/>
    <col min="11274" max="11277" width="9.26953125" style="16"/>
    <col min="11278" max="11279" width="9.7265625" style="16" bestFit="1" customWidth="1"/>
    <col min="11280" max="11528" width="9.26953125" style="16"/>
    <col min="11529" max="11529" width="10.26953125" style="16" bestFit="1" customWidth="1"/>
    <col min="11530" max="11533" width="9.26953125" style="16"/>
    <col min="11534" max="11535" width="9.7265625" style="16" bestFit="1" customWidth="1"/>
    <col min="11536" max="11784" width="9.26953125" style="16"/>
    <col min="11785" max="11785" width="10.26953125" style="16" bestFit="1" customWidth="1"/>
    <col min="11786" max="11789" width="9.26953125" style="16"/>
    <col min="11790" max="11791" width="9.7265625" style="16" bestFit="1" customWidth="1"/>
    <col min="11792" max="12040" width="9.26953125" style="16"/>
    <col min="12041" max="12041" width="10.26953125" style="16" bestFit="1" customWidth="1"/>
    <col min="12042" max="12045" width="9.26953125" style="16"/>
    <col min="12046" max="12047" width="9.7265625" style="16" bestFit="1" customWidth="1"/>
    <col min="12048" max="12296" width="9.26953125" style="16"/>
    <col min="12297" max="12297" width="10.26953125" style="16" bestFit="1" customWidth="1"/>
    <col min="12298" max="12301" width="9.26953125" style="16"/>
    <col min="12302" max="12303" width="9.7265625" style="16" bestFit="1" customWidth="1"/>
    <col min="12304" max="12552" width="9.26953125" style="16"/>
    <col min="12553" max="12553" width="10.26953125" style="16" bestFit="1" customWidth="1"/>
    <col min="12554" max="12557" width="9.26953125" style="16"/>
    <col min="12558" max="12559" width="9.7265625" style="16" bestFit="1" customWidth="1"/>
    <col min="12560" max="12808" width="9.26953125" style="16"/>
    <col min="12809" max="12809" width="10.26953125" style="16" bestFit="1" customWidth="1"/>
    <col min="12810" max="12813" width="9.26953125" style="16"/>
    <col min="12814" max="12815" width="9.7265625" style="16" bestFit="1" customWidth="1"/>
    <col min="12816" max="13064" width="9.26953125" style="16"/>
    <col min="13065" max="13065" width="10.26953125" style="16" bestFit="1" customWidth="1"/>
    <col min="13066" max="13069" width="9.26953125" style="16"/>
    <col min="13070" max="13071" width="9.7265625" style="16" bestFit="1" customWidth="1"/>
    <col min="13072" max="13320" width="9.26953125" style="16"/>
    <col min="13321" max="13321" width="10.26953125" style="16" bestFit="1" customWidth="1"/>
    <col min="13322" max="13325" width="9.26953125" style="16"/>
    <col min="13326" max="13327" width="9.7265625" style="16" bestFit="1" customWidth="1"/>
    <col min="13328" max="13576" width="9.26953125" style="16"/>
    <col min="13577" max="13577" width="10.26953125" style="16" bestFit="1" customWidth="1"/>
    <col min="13578" max="13581" width="9.26953125" style="16"/>
    <col min="13582" max="13583" width="9.7265625" style="16" bestFit="1" customWidth="1"/>
    <col min="13584" max="13832" width="9.26953125" style="16"/>
    <col min="13833" max="13833" width="10.26953125" style="16" bestFit="1" customWidth="1"/>
    <col min="13834" max="13837" width="9.26953125" style="16"/>
    <col min="13838" max="13839" width="9.7265625" style="16" bestFit="1" customWidth="1"/>
    <col min="13840" max="14088" width="9.26953125" style="16"/>
    <col min="14089" max="14089" width="10.26953125" style="16" bestFit="1" customWidth="1"/>
    <col min="14090" max="14093" width="9.26953125" style="16"/>
    <col min="14094" max="14095" width="9.7265625" style="16" bestFit="1" customWidth="1"/>
    <col min="14096" max="14344" width="9.26953125" style="16"/>
    <col min="14345" max="14345" width="10.26953125" style="16" bestFit="1" customWidth="1"/>
    <col min="14346" max="14349" width="9.26953125" style="16"/>
    <col min="14350" max="14351" width="9.7265625" style="16" bestFit="1" customWidth="1"/>
    <col min="14352" max="14600" width="9.26953125" style="16"/>
    <col min="14601" max="14601" width="10.26953125" style="16" bestFit="1" customWidth="1"/>
    <col min="14602" max="14605" width="9.26953125" style="16"/>
    <col min="14606" max="14607" width="9.7265625" style="16" bestFit="1" customWidth="1"/>
    <col min="14608" max="14856" width="9.26953125" style="16"/>
    <col min="14857" max="14857" width="10.26953125" style="16" bestFit="1" customWidth="1"/>
    <col min="14858" max="14861" width="9.26953125" style="16"/>
    <col min="14862" max="14863" width="9.7265625" style="16" bestFit="1" customWidth="1"/>
    <col min="14864" max="15112" width="9.26953125" style="16"/>
    <col min="15113" max="15113" width="10.26953125" style="16" bestFit="1" customWidth="1"/>
    <col min="15114" max="15117" width="9.26953125" style="16"/>
    <col min="15118" max="15119" width="9.7265625" style="16" bestFit="1" customWidth="1"/>
    <col min="15120" max="15368" width="9.26953125" style="16"/>
    <col min="15369" max="15369" width="10.26953125" style="16" bestFit="1" customWidth="1"/>
    <col min="15370" max="15373" width="9.26953125" style="16"/>
    <col min="15374" max="15375" width="9.7265625" style="16" bestFit="1" customWidth="1"/>
    <col min="15376" max="15624" width="9.26953125" style="16"/>
    <col min="15625" max="15625" width="10.26953125" style="16" bestFit="1" customWidth="1"/>
    <col min="15626" max="15629" width="9.26953125" style="16"/>
    <col min="15630" max="15631" width="9.7265625" style="16" bestFit="1" customWidth="1"/>
    <col min="15632" max="15880" width="9.26953125" style="16"/>
    <col min="15881" max="15881" width="10.26953125" style="16" bestFit="1" customWidth="1"/>
    <col min="15882" max="15885" width="9.26953125" style="16"/>
    <col min="15886" max="15887" width="9.7265625" style="16" bestFit="1" customWidth="1"/>
    <col min="15888" max="16136" width="9.26953125" style="16"/>
    <col min="16137" max="16137" width="10.26953125" style="16" bestFit="1" customWidth="1"/>
    <col min="16138" max="16141" width="9.26953125" style="16"/>
    <col min="16142" max="16143" width="9.7265625" style="16" bestFit="1" customWidth="1"/>
    <col min="16144" max="16384" width="9.26953125" style="16"/>
  </cols>
  <sheetData>
    <row r="1" spans="1:27" x14ac:dyDescent="0.25">
      <c r="A1" s="334" t="s">
        <v>9</v>
      </c>
      <c r="B1" s="335"/>
      <c r="C1" s="335"/>
      <c r="D1" s="335"/>
      <c r="E1" s="335"/>
      <c r="F1" s="335"/>
      <c r="G1" s="335"/>
      <c r="H1" s="335"/>
      <c r="I1" s="335"/>
      <c r="J1" s="47"/>
      <c r="K1" s="47"/>
      <c r="L1" s="47"/>
      <c r="M1" s="47"/>
      <c r="N1" s="47"/>
      <c r="O1" s="47"/>
    </row>
    <row r="2" spans="1:27" ht="15.5" x14ac:dyDescent="0.25">
      <c r="A2" s="17"/>
      <c r="B2" s="18"/>
      <c r="C2" s="336" t="s">
        <v>362</v>
      </c>
      <c r="D2" s="336"/>
      <c r="E2" s="49" t="s">
        <v>0</v>
      </c>
      <c r="F2" s="58">
        <v>44196</v>
      </c>
      <c r="G2" s="50"/>
      <c r="H2" s="50"/>
      <c r="I2" s="50"/>
      <c r="J2" s="51"/>
      <c r="K2" s="51"/>
      <c r="L2" s="51"/>
      <c r="M2" s="51"/>
      <c r="N2" s="51"/>
      <c r="O2" s="51"/>
      <c r="R2" s="52" t="s">
        <v>12</v>
      </c>
      <c r="AA2" s="19"/>
    </row>
    <row r="3" spans="1:27" ht="13.5" customHeight="1" x14ac:dyDescent="0.25">
      <c r="A3" s="329" t="s">
        <v>10</v>
      </c>
      <c r="B3" s="330"/>
      <c r="C3" s="330"/>
      <c r="D3" s="329" t="s">
        <v>3</v>
      </c>
      <c r="E3" s="326" t="s">
        <v>11</v>
      </c>
      <c r="F3" s="288"/>
      <c r="G3" s="288"/>
      <c r="H3" s="288"/>
      <c r="I3" s="288"/>
      <c r="J3" s="288"/>
      <c r="K3" s="288"/>
      <c r="L3" s="288"/>
      <c r="M3" s="288"/>
      <c r="N3" s="288"/>
      <c r="O3" s="288"/>
      <c r="P3" s="326" t="s">
        <v>20</v>
      </c>
      <c r="Q3" s="288"/>
      <c r="R3" s="326" t="s">
        <v>192</v>
      </c>
    </row>
    <row r="4" spans="1:27" ht="54" x14ac:dyDescent="0.25">
      <c r="A4" s="330"/>
      <c r="B4" s="330"/>
      <c r="C4" s="330"/>
      <c r="D4" s="337"/>
      <c r="E4" s="53" t="s">
        <v>16</v>
      </c>
      <c r="F4" s="53" t="s">
        <v>181</v>
      </c>
      <c r="G4" s="53" t="s">
        <v>182</v>
      </c>
      <c r="H4" s="53" t="s">
        <v>183</v>
      </c>
      <c r="I4" s="53" t="s">
        <v>184</v>
      </c>
      <c r="J4" s="54" t="s">
        <v>185</v>
      </c>
      <c r="K4" s="54" t="s">
        <v>186</v>
      </c>
      <c r="L4" s="54" t="s">
        <v>187</v>
      </c>
      <c r="M4" s="54" t="s">
        <v>188</v>
      </c>
      <c r="N4" s="54" t="s">
        <v>189</v>
      </c>
      <c r="O4" s="54" t="s">
        <v>190</v>
      </c>
      <c r="P4" s="53" t="s">
        <v>184</v>
      </c>
      <c r="Q4" s="53" t="s">
        <v>191</v>
      </c>
      <c r="R4" s="326"/>
    </row>
    <row r="5" spans="1:27" x14ac:dyDescent="0.25">
      <c r="A5" s="331">
        <v>1</v>
      </c>
      <c r="B5" s="331"/>
      <c r="C5" s="331"/>
      <c r="D5" s="20">
        <v>2</v>
      </c>
      <c r="E5" s="53" t="s">
        <v>7</v>
      </c>
      <c r="F5" s="55" t="s">
        <v>8</v>
      </c>
      <c r="G5" s="53" t="s">
        <v>213</v>
      </c>
      <c r="H5" s="55" t="s">
        <v>214</v>
      </c>
      <c r="I5" s="53" t="s">
        <v>215</v>
      </c>
      <c r="J5" s="55" t="s">
        <v>216</v>
      </c>
      <c r="K5" s="55" t="s">
        <v>217</v>
      </c>
      <c r="L5" s="55" t="s">
        <v>13</v>
      </c>
      <c r="M5" s="55" t="s">
        <v>218</v>
      </c>
      <c r="N5" s="55" t="s">
        <v>219</v>
      </c>
      <c r="O5" s="55" t="s">
        <v>220</v>
      </c>
      <c r="P5" s="53" t="s">
        <v>221</v>
      </c>
      <c r="Q5" s="53" t="s">
        <v>222</v>
      </c>
      <c r="R5" s="55" t="s">
        <v>223</v>
      </c>
    </row>
    <row r="6" spans="1:27" ht="12.75" customHeight="1" x14ac:dyDescent="0.25">
      <c r="A6" s="332" t="s">
        <v>193</v>
      </c>
      <c r="B6" s="333"/>
      <c r="C6" s="333"/>
      <c r="D6" s="5">
        <v>1</v>
      </c>
      <c r="E6" s="56">
        <v>1214775000</v>
      </c>
      <c r="F6" s="56">
        <v>0</v>
      </c>
      <c r="G6" s="56">
        <v>0</v>
      </c>
      <c r="H6" s="56">
        <v>0</v>
      </c>
      <c r="I6" s="56">
        <v>319405173</v>
      </c>
      <c r="J6" s="56">
        <v>153174469</v>
      </c>
      <c r="K6" s="56">
        <v>0</v>
      </c>
      <c r="L6" s="56">
        <v>539561769</v>
      </c>
      <c r="M6" s="56">
        <v>-477000</v>
      </c>
      <c r="N6" s="56">
        <v>143772514</v>
      </c>
      <c r="O6" s="56">
        <v>0</v>
      </c>
      <c r="P6" s="56">
        <v>0</v>
      </c>
      <c r="Q6" s="56">
        <v>0</v>
      </c>
      <c r="R6" s="57">
        <f>SUM(E6:Q6)</f>
        <v>2370211925</v>
      </c>
    </row>
    <row r="7" spans="1:27" ht="30" customHeight="1" x14ac:dyDescent="0.25">
      <c r="A7" s="327" t="s">
        <v>194</v>
      </c>
      <c r="B7" s="328"/>
      <c r="C7" s="328"/>
      <c r="D7" s="5">
        <v>2</v>
      </c>
      <c r="E7" s="56">
        <v>0</v>
      </c>
      <c r="F7" s="56">
        <v>0</v>
      </c>
      <c r="G7" s="56">
        <v>0</v>
      </c>
      <c r="H7" s="56">
        <v>0</v>
      </c>
      <c r="I7" s="56">
        <v>-661142</v>
      </c>
      <c r="J7" s="56">
        <v>-24739262</v>
      </c>
      <c r="K7" s="56">
        <v>28768739</v>
      </c>
      <c r="L7" s="56">
        <v>0</v>
      </c>
      <c r="M7" s="56">
        <v>0</v>
      </c>
      <c r="N7" s="56">
        <v>0</v>
      </c>
      <c r="O7" s="56">
        <v>0</v>
      </c>
      <c r="P7" s="56">
        <v>0</v>
      </c>
      <c r="Q7" s="56">
        <v>0</v>
      </c>
      <c r="R7" s="57">
        <f t="shared" ref="R7:R26" si="0">SUM(E7:Q7)</f>
        <v>3368335</v>
      </c>
    </row>
    <row r="8" spans="1:27" ht="27" customHeight="1" x14ac:dyDescent="0.25">
      <c r="A8" s="332" t="s">
        <v>195</v>
      </c>
      <c r="B8" s="333"/>
      <c r="C8" s="333"/>
      <c r="D8" s="5">
        <v>3</v>
      </c>
      <c r="E8" s="30">
        <v>0</v>
      </c>
      <c r="F8" s="30">
        <v>0</v>
      </c>
      <c r="G8" s="30">
        <v>0</v>
      </c>
      <c r="H8" s="30">
        <v>0</v>
      </c>
      <c r="I8" s="30">
        <v>0</v>
      </c>
      <c r="J8" s="30">
        <v>0</v>
      </c>
      <c r="K8" s="30">
        <v>0</v>
      </c>
      <c r="L8" s="30">
        <v>0</v>
      </c>
      <c r="M8" s="30">
        <v>0</v>
      </c>
      <c r="N8" s="30">
        <v>0</v>
      </c>
      <c r="O8" s="30">
        <v>0</v>
      </c>
      <c r="P8" s="30">
        <v>0</v>
      </c>
      <c r="Q8" s="30">
        <v>0</v>
      </c>
      <c r="R8" s="57">
        <f>SUM(E8:Q8)</f>
        <v>0</v>
      </c>
    </row>
    <row r="9" spans="1:27" ht="18" customHeight="1" x14ac:dyDescent="0.25">
      <c r="A9" s="327" t="s">
        <v>196</v>
      </c>
      <c r="B9" s="328"/>
      <c r="C9" s="328"/>
      <c r="D9" s="5">
        <v>4</v>
      </c>
      <c r="E9" s="57">
        <f>E6+E7+E8</f>
        <v>1214775000</v>
      </c>
      <c r="F9" s="57">
        <f t="shared" ref="F9:Q9" si="1">F6+F7+F8</f>
        <v>0</v>
      </c>
      <c r="G9" s="57">
        <f t="shared" si="1"/>
        <v>0</v>
      </c>
      <c r="H9" s="57">
        <f t="shared" si="1"/>
        <v>0</v>
      </c>
      <c r="I9" s="57">
        <f t="shared" si="1"/>
        <v>318744031</v>
      </c>
      <c r="J9" s="57">
        <f t="shared" si="1"/>
        <v>128435207</v>
      </c>
      <c r="K9" s="57">
        <f t="shared" si="1"/>
        <v>28768739</v>
      </c>
      <c r="L9" s="57">
        <f t="shared" si="1"/>
        <v>539561769</v>
      </c>
      <c r="M9" s="57">
        <f t="shared" si="1"/>
        <v>-477000</v>
      </c>
      <c r="N9" s="57">
        <f t="shared" si="1"/>
        <v>143772514</v>
      </c>
      <c r="O9" s="57">
        <f t="shared" si="1"/>
        <v>0</v>
      </c>
      <c r="P9" s="57">
        <f t="shared" si="1"/>
        <v>0</v>
      </c>
      <c r="Q9" s="57">
        <f t="shared" si="1"/>
        <v>0</v>
      </c>
      <c r="R9" s="57">
        <f t="shared" si="0"/>
        <v>2373580260</v>
      </c>
    </row>
    <row r="10" spans="1:27" ht="33" customHeight="1" x14ac:dyDescent="0.25">
      <c r="A10" s="327" t="s">
        <v>197</v>
      </c>
      <c r="B10" s="328"/>
      <c r="C10" s="328"/>
      <c r="D10" s="5">
        <v>5</v>
      </c>
      <c r="E10" s="56">
        <v>0</v>
      </c>
      <c r="F10" s="56">
        <v>0</v>
      </c>
      <c r="G10" s="56">
        <v>0</v>
      </c>
      <c r="H10" s="56">
        <v>0</v>
      </c>
      <c r="I10" s="56">
        <v>0</v>
      </c>
      <c r="J10" s="56">
        <v>0</v>
      </c>
      <c r="K10" s="56">
        <v>0</v>
      </c>
      <c r="L10" s="56">
        <v>0</v>
      </c>
      <c r="M10" s="56">
        <v>0</v>
      </c>
      <c r="N10" s="56">
        <v>0</v>
      </c>
      <c r="O10" s="56">
        <v>0</v>
      </c>
      <c r="P10" s="56">
        <v>0</v>
      </c>
      <c r="Q10" s="56">
        <v>0</v>
      </c>
      <c r="R10" s="57">
        <f t="shared" si="0"/>
        <v>0</v>
      </c>
    </row>
    <row r="11" spans="1:27" ht="23.25" customHeight="1" x14ac:dyDescent="0.25">
      <c r="A11" s="327" t="s">
        <v>198</v>
      </c>
      <c r="B11" s="328"/>
      <c r="C11" s="328"/>
      <c r="D11" s="5">
        <v>6</v>
      </c>
      <c r="E11" s="56">
        <v>0</v>
      </c>
      <c r="F11" s="56">
        <v>0</v>
      </c>
      <c r="G11" s="56">
        <v>0</v>
      </c>
      <c r="H11" s="56">
        <v>0</v>
      </c>
      <c r="I11" s="56">
        <v>0</v>
      </c>
      <c r="J11" s="56">
        <v>0</v>
      </c>
      <c r="K11" s="56">
        <v>0</v>
      </c>
      <c r="L11" s="56">
        <v>0</v>
      </c>
      <c r="M11" s="56">
        <v>0</v>
      </c>
      <c r="N11" s="56">
        <v>0</v>
      </c>
      <c r="O11" s="56">
        <v>0</v>
      </c>
      <c r="P11" s="56">
        <v>0</v>
      </c>
      <c r="Q11" s="56">
        <v>0</v>
      </c>
      <c r="R11" s="57">
        <f t="shared" si="0"/>
        <v>0</v>
      </c>
    </row>
    <row r="12" spans="1:27" ht="27" customHeight="1" x14ac:dyDescent="0.25">
      <c r="A12" s="327" t="s">
        <v>199</v>
      </c>
      <c r="B12" s="328"/>
      <c r="C12" s="328"/>
      <c r="D12" s="5">
        <v>7</v>
      </c>
      <c r="E12" s="56">
        <v>0</v>
      </c>
      <c r="F12" s="56">
        <v>0</v>
      </c>
      <c r="G12" s="56">
        <v>0</v>
      </c>
      <c r="H12" s="56">
        <v>0</v>
      </c>
      <c r="I12" s="56">
        <v>0</v>
      </c>
      <c r="J12" s="56">
        <v>0</v>
      </c>
      <c r="K12" s="56">
        <v>0</v>
      </c>
      <c r="L12" s="56">
        <v>0</v>
      </c>
      <c r="M12" s="56">
        <v>0</v>
      </c>
      <c r="N12" s="56">
        <v>0</v>
      </c>
      <c r="O12" s="56">
        <v>0</v>
      </c>
      <c r="P12" s="56">
        <v>0</v>
      </c>
      <c r="Q12" s="56">
        <v>0</v>
      </c>
      <c r="R12" s="57">
        <f t="shared" si="0"/>
        <v>0</v>
      </c>
    </row>
    <row r="13" spans="1:27" ht="24.75" customHeight="1" x14ac:dyDescent="0.25">
      <c r="A13" s="332" t="s">
        <v>200</v>
      </c>
      <c r="B13" s="333"/>
      <c r="C13" s="333"/>
      <c r="D13" s="5">
        <v>8</v>
      </c>
      <c r="E13" s="56">
        <v>0</v>
      </c>
      <c r="F13" s="56">
        <v>0</v>
      </c>
      <c r="G13" s="56">
        <v>0</v>
      </c>
      <c r="H13" s="56">
        <v>0</v>
      </c>
      <c r="I13" s="56">
        <v>0</v>
      </c>
      <c r="J13" s="56">
        <v>0</v>
      </c>
      <c r="K13" s="56">
        <v>0</v>
      </c>
      <c r="L13" s="56">
        <v>0</v>
      </c>
      <c r="M13" s="56">
        <v>0</v>
      </c>
      <c r="N13" s="56">
        <v>0</v>
      </c>
      <c r="O13" s="56">
        <v>0</v>
      </c>
      <c r="P13" s="56">
        <v>0</v>
      </c>
      <c r="Q13" s="56">
        <v>0</v>
      </c>
      <c r="R13" s="57">
        <f t="shared" si="0"/>
        <v>0</v>
      </c>
    </row>
    <row r="14" spans="1:27" ht="12.75" customHeight="1" x14ac:dyDescent="0.25">
      <c r="A14" s="327" t="s">
        <v>201</v>
      </c>
      <c r="B14" s="328"/>
      <c r="C14" s="328"/>
      <c r="D14" s="5">
        <v>9</v>
      </c>
      <c r="E14" s="56">
        <v>0</v>
      </c>
      <c r="F14" s="56">
        <v>0</v>
      </c>
      <c r="G14" s="56">
        <v>0</v>
      </c>
      <c r="H14" s="56">
        <v>0</v>
      </c>
      <c r="I14" s="56">
        <v>0</v>
      </c>
      <c r="J14" s="56">
        <v>0</v>
      </c>
      <c r="K14" s="56">
        <v>0</v>
      </c>
      <c r="L14" s="56">
        <v>0</v>
      </c>
      <c r="M14" s="56">
        <v>0</v>
      </c>
      <c r="N14" s="56">
        <v>0</v>
      </c>
      <c r="O14" s="56">
        <v>0</v>
      </c>
      <c r="P14" s="56">
        <v>0</v>
      </c>
      <c r="Q14" s="56">
        <v>0</v>
      </c>
      <c r="R14" s="57">
        <f t="shared" si="0"/>
        <v>0</v>
      </c>
    </row>
    <row r="15" spans="1:27" ht="24" customHeight="1" x14ac:dyDescent="0.25">
      <c r="A15" s="332" t="s">
        <v>202</v>
      </c>
      <c r="B15" s="333"/>
      <c r="C15" s="333"/>
      <c r="D15" s="5">
        <v>10</v>
      </c>
      <c r="E15" s="56">
        <v>0</v>
      </c>
      <c r="F15" s="56">
        <v>0</v>
      </c>
      <c r="G15" s="56">
        <v>0</v>
      </c>
      <c r="H15" s="56">
        <v>0</v>
      </c>
      <c r="I15" s="56">
        <v>0</v>
      </c>
      <c r="J15" s="56">
        <v>0</v>
      </c>
      <c r="K15" s="56">
        <v>0</v>
      </c>
      <c r="L15" s="56">
        <v>0</v>
      </c>
      <c r="M15" s="56">
        <v>0</v>
      </c>
      <c r="N15" s="56">
        <v>0</v>
      </c>
      <c r="O15" s="56">
        <v>0</v>
      </c>
      <c r="P15" s="56">
        <v>0</v>
      </c>
      <c r="Q15" s="56">
        <v>0</v>
      </c>
      <c r="R15" s="57">
        <f t="shared" si="0"/>
        <v>0</v>
      </c>
    </row>
    <row r="16" spans="1:27" ht="12.75" customHeight="1" x14ac:dyDescent="0.25">
      <c r="A16" s="327" t="s">
        <v>203</v>
      </c>
      <c r="B16" s="328"/>
      <c r="C16" s="328"/>
      <c r="D16" s="5">
        <v>11</v>
      </c>
      <c r="E16" s="56">
        <v>0</v>
      </c>
      <c r="F16" s="56">
        <v>0</v>
      </c>
      <c r="G16" s="56">
        <v>0</v>
      </c>
      <c r="H16" s="56">
        <v>0</v>
      </c>
      <c r="I16" s="56">
        <v>0</v>
      </c>
      <c r="J16" s="56">
        <v>0</v>
      </c>
      <c r="K16" s="56">
        <v>0</v>
      </c>
      <c r="L16" s="56">
        <v>0</v>
      </c>
      <c r="M16" s="56">
        <v>0</v>
      </c>
      <c r="N16" s="56">
        <v>0</v>
      </c>
      <c r="O16" s="56">
        <v>0</v>
      </c>
      <c r="P16" s="56">
        <v>0</v>
      </c>
      <c r="Q16" s="56">
        <v>0</v>
      </c>
      <c r="R16" s="57">
        <f t="shared" si="0"/>
        <v>0</v>
      </c>
    </row>
    <row r="17" spans="1:18" ht="12.75" customHeight="1" x14ac:dyDescent="0.25">
      <c r="A17" s="327" t="s">
        <v>21</v>
      </c>
      <c r="B17" s="328"/>
      <c r="C17" s="328"/>
      <c r="D17" s="5">
        <v>12</v>
      </c>
      <c r="E17" s="56">
        <v>0</v>
      </c>
      <c r="F17" s="56">
        <v>0</v>
      </c>
      <c r="G17" s="56">
        <v>0</v>
      </c>
      <c r="H17" s="56">
        <v>0</v>
      </c>
      <c r="I17" s="56">
        <v>0</v>
      </c>
      <c r="J17" s="56">
        <v>0</v>
      </c>
      <c r="K17" s="56">
        <v>0</v>
      </c>
      <c r="L17" s="56">
        <v>0</v>
      </c>
      <c r="M17" s="56">
        <v>0</v>
      </c>
      <c r="N17" s="56">
        <v>0</v>
      </c>
      <c r="O17" s="56">
        <v>0</v>
      </c>
      <c r="P17" s="56">
        <v>0</v>
      </c>
      <c r="Q17" s="56">
        <v>0</v>
      </c>
      <c r="R17" s="57">
        <f t="shared" si="0"/>
        <v>0</v>
      </c>
    </row>
    <row r="18" spans="1:18" ht="12.75" customHeight="1" x14ac:dyDescent="0.25">
      <c r="A18" s="327" t="s">
        <v>204</v>
      </c>
      <c r="B18" s="328"/>
      <c r="C18" s="328"/>
      <c r="D18" s="5">
        <v>13</v>
      </c>
      <c r="E18" s="56">
        <v>0</v>
      </c>
      <c r="F18" s="56">
        <v>0</v>
      </c>
      <c r="G18" s="56">
        <v>0</v>
      </c>
      <c r="H18" s="56">
        <v>0</v>
      </c>
      <c r="I18" s="56">
        <v>0</v>
      </c>
      <c r="J18" s="56">
        <v>0</v>
      </c>
      <c r="K18" s="56">
        <v>0</v>
      </c>
      <c r="L18" s="56">
        <v>0</v>
      </c>
      <c r="M18" s="56">
        <v>0</v>
      </c>
      <c r="N18" s="56">
        <v>0</v>
      </c>
      <c r="O18" s="56">
        <v>0</v>
      </c>
      <c r="P18" s="56">
        <v>0</v>
      </c>
      <c r="Q18" s="56">
        <v>0</v>
      </c>
      <c r="R18" s="57">
        <f t="shared" si="0"/>
        <v>0</v>
      </c>
    </row>
    <row r="19" spans="1:18" ht="24" customHeight="1" x14ac:dyDescent="0.25">
      <c r="A19" s="327" t="s">
        <v>205</v>
      </c>
      <c r="B19" s="328"/>
      <c r="C19" s="328"/>
      <c r="D19" s="5">
        <v>14</v>
      </c>
      <c r="E19" s="56">
        <v>0</v>
      </c>
      <c r="F19" s="56">
        <v>0</v>
      </c>
      <c r="G19" s="56">
        <v>0</v>
      </c>
      <c r="H19" s="56">
        <v>0</v>
      </c>
      <c r="I19" s="56">
        <v>0</v>
      </c>
      <c r="J19" s="56">
        <v>0</v>
      </c>
      <c r="K19" s="56">
        <v>0</v>
      </c>
      <c r="L19" s="56">
        <v>0</v>
      </c>
      <c r="M19" s="56">
        <v>0</v>
      </c>
      <c r="N19" s="56">
        <v>0</v>
      </c>
      <c r="O19" s="56">
        <v>0</v>
      </c>
      <c r="P19" s="56">
        <v>0</v>
      </c>
      <c r="Q19" s="56">
        <v>0</v>
      </c>
      <c r="R19" s="57">
        <f t="shared" si="0"/>
        <v>0</v>
      </c>
    </row>
    <row r="20" spans="1:18" ht="24" customHeight="1" x14ac:dyDescent="0.25">
      <c r="A20" s="327" t="s">
        <v>206</v>
      </c>
      <c r="B20" s="328"/>
      <c r="C20" s="328"/>
      <c r="D20" s="5">
        <v>15</v>
      </c>
      <c r="E20" s="56">
        <v>0</v>
      </c>
      <c r="F20" s="56">
        <v>0</v>
      </c>
      <c r="G20" s="56">
        <v>0</v>
      </c>
      <c r="H20" s="56">
        <v>0</v>
      </c>
      <c r="I20" s="56">
        <v>0</v>
      </c>
      <c r="J20" s="56">
        <v>0</v>
      </c>
      <c r="K20" s="56">
        <v>0</v>
      </c>
      <c r="L20" s="56">
        <v>0</v>
      </c>
      <c r="M20" s="56">
        <v>0</v>
      </c>
      <c r="N20" s="56">
        <v>0</v>
      </c>
      <c r="O20" s="56">
        <v>0</v>
      </c>
      <c r="P20" s="56">
        <v>0</v>
      </c>
      <c r="Q20" s="56">
        <v>0</v>
      </c>
      <c r="R20" s="57">
        <f t="shared" si="0"/>
        <v>0</v>
      </c>
    </row>
    <row r="21" spans="1:18" ht="20.25" customHeight="1" x14ac:dyDescent="0.25">
      <c r="A21" s="332" t="s">
        <v>207</v>
      </c>
      <c r="B21" s="333"/>
      <c r="C21" s="333"/>
      <c r="D21" s="5">
        <v>16</v>
      </c>
      <c r="E21" s="56">
        <v>0</v>
      </c>
      <c r="F21" s="56">
        <v>0</v>
      </c>
      <c r="G21" s="56">
        <v>0</v>
      </c>
      <c r="H21" s="56">
        <v>0</v>
      </c>
      <c r="I21" s="56">
        <v>0</v>
      </c>
      <c r="J21" s="56">
        <v>71886257</v>
      </c>
      <c r="K21" s="56">
        <v>0</v>
      </c>
      <c r="L21" s="56">
        <v>71886257</v>
      </c>
      <c r="M21" s="56">
        <v>0</v>
      </c>
      <c r="N21" s="56">
        <v>-143772514</v>
      </c>
      <c r="O21" s="56">
        <v>0</v>
      </c>
      <c r="P21" s="56">
        <v>0</v>
      </c>
      <c r="Q21" s="56">
        <v>0</v>
      </c>
      <c r="R21" s="57">
        <f t="shared" si="0"/>
        <v>0</v>
      </c>
    </row>
    <row r="22" spans="1:18" ht="20.25" customHeight="1" x14ac:dyDescent="0.25">
      <c r="A22" s="332" t="s">
        <v>209</v>
      </c>
      <c r="B22" s="333"/>
      <c r="C22" s="333"/>
      <c r="D22" s="5">
        <v>17</v>
      </c>
      <c r="E22" s="56">
        <v>0</v>
      </c>
      <c r="F22" s="56">
        <v>0</v>
      </c>
      <c r="G22" s="56">
        <v>0</v>
      </c>
      <c r="H22" s="56">
        <v>0</v>
      </c>
      <c r="I22" s="56">
        <v>0</v>
      </c>
      <c r="J22" s="56">
        <v>0</v>
      </c>
      <c r="K22" s="56">
        <v>0</v>
      </c>
      <c r="L22" s="56">
        <v>0</v>
      </c>
      <c r="M22" s="56">
        <v>0</v>
      </c>
      <c r="N22" s="56">
        <v>0</v>
      </c>
      <c r="O22" s="56">
        <v>0</v>
      </c>
      <c r="P22" s="56">
        <v>0</v>
      </c>
      <c r="Q22" s="56">
        <v>0</v>
      </c>
      <c r="R22" s="57">
        <f t="shared" si="0"/>
        <v>0</v>
      </c>
    </row>
    <row r="23" spans="1:18" ht="20.25" customHeight="1" x14ac:dyDescent="0.25">
      <c r="A23" s="332" t="s">
        <v>210</v>
      </c>
      <c r="B23" s="333"/>
      <c r="C23" s="333"/>
      <c r="D23" s="5">
        <v>18</v>
      </c>
      <c r="E23" s="56">
        <v>0</v>
      </c>
      <c r="F23" s="56">
        <v>0</v>
      </c>
      <c r="G23" s="56">
        <v>0</v>
      </c>
      <c r="H23" s="56">
        <v>0</v>
      </c>
      <c r="I23" s="56">
        <v>0</v>
      </c>
      <c r="J23" s="56">
        <v>0</v>
      </c>
      <c r="K23" s="56">
        <v>0</v>
      </c>
      <c r="L23" s="56">
        <v>0</v>
      </c>
      <c r="M23" s="56">
        <v>0</v>
      </c>
      <c r="N23" s="56">
        <v>0</v>
      </c>
      <c r="O23" s="56">
        <v>0</v>
      </c>
      <c r="P23" s="56">
        <v>0</v>
      </c>
      <c r="Q23" s="56">
        <v>0</v>
      </c>
      <c r="R23" s="57">
        <f t="shared" si="0"/>
        <v>0</v>
      </c>
    </row>
    <row r="24" spans="1:18" ht="20.25" customHeight="1" x14ac:dyDescent="0.25">
      <c r="A24" s="332" t="s">
        <v>211</v>
      </c>
      <c r="B24" s="333"/>
      <c r="C24" s="333"/>
      <c r="D24" s="5">
        <v>19</v>
      </c>
      <c r="E24" s="56">
        <v>0</v>
      </c>
      <c r="F24" s="56">
        <v>0</v>
      </c>
      <c r="G24" s="56">
        <v>0</v>
      </c>
      <c r="H24" s="56">
        <v>0</v>
      </c>
      <c r="I24" s="56">
        <v>-76513440</v>
      </c>
      <c r="J24" s="56">
        <v>0</v>
      </c>
      <c r="K24" s="56">
        <v>-6024776</v>
      </c>
      <c r="L24" s="56">
        <v>0</v>
      </c>
      <c r="M24" s="56">
        <v>0</v>
      </c>
      <c r="N24" s="56">
        <v>182236646</v>
      </c>
      <c r="O24" s="56">
        <v>0</v>
      </c>
      <c r="P24" s="56">
        <v>0</v>
      </c>
      <c r="Q24" s="56">
        <v>0</v>
      </c>
      <c r="R24" s="57">
        <f t="shared" si="0"/>
        <v>99698430</v>
      </c>
    </row>
    <row r="25" spans="1:18" ht="20.25" customHeight="1" x14ac:dyDescent="0.25">
      <c r="A25" s="332" t="s">
        <v>208</v>
      </c>
      <c r="B25" s="333"/>
      <c r="C25" s="333"/>
      <c r="D25" s="5">
        <v>20</v>
      </c>
      <c r="E25" s="56">
        <v>0</v>
      </c>
      <c r="F25" s="56">
        <v>0</v>
      </c>
      <c r="G25" s="56">
        <v>0</v>
      </c>
      <c r="H25" s="56">
        <v>0</v>
      </c>
      <c r="I25" s="56">
        <v>0</v>
      </c>
      <c r="J25" s="56">
        <v>0</v>
      </c>
      <c r="K25" s="56">
        <v>0</v>
      </c>
      <c r="L25" s="56">
        <v>0</v>
      </c>
      <c r="M25" s="56">
        <v>0</v>
      </c>
      <c r="N25" s="56">
        <v>0</v>
      </c>
      <c r="O25" s="56">
        <v>0</v>
      </c>
      <c r="P25" s="56">
        <v>0</v>
      </c>
      <c r="Q25" s="56">
        <v>0</v>
      </c>
      <c r="R25" s="57">
        <f t="shared" si="0"/>
        <v>0</v>
      </c>
    </row>
    <row r="26" spans="1:18" ht="21" customHeight="1" x14ac:dyDescent="0.25">
      <c r="A26" s="332" t="s">
        <v>212</v>
      </c>
      <c r="B26" s="333"/>
      <c r="C26" s="333"/>
      <c r="D26" s="5">
        <v>21</v>
      </c>
      <c r="E26" s="57">
        <f>SUM(E9:E25)</f>
        <v>1214775000</v>
      </c>
      <c r="F26" s="57">
        <f t="shared" ref="F26:Q26" si="2">SUM(F9:F25)</f>
        <v>0</v>
      </c>
      <c r="G26" s="57">
        <f t="shared" si="2"/>
        <v>0</v>
      </c>
      <c r="H26" s="57">
        <f t="shared" si="2"/>
        <v>0</v>
      </c>
      <c r="I26" s="57">
        <f t="shared" si="2"/>
        <v>242230591</v>
      </c>
      <c r="J26" s="57">
        <f t="shared" si="2"/>
        <v>200321464</v>
      </c>
      <c r="K26" s="57">
        <f t="shared" si="2"/>
        <v>22743963</v>
      </c>
      <c r="L26" s="57">
        <f t="shared" si="2"/>
        <v>611448026</v>
      </c>
      <c r="M26" s="57">
        <f t="shared" si="2"/>
        <v>-477000</v>
      </c>
      <c r="N26" s="57">
        <f t="shared" si="2"/>
        <v>182236646</v>
      </c>
      <c r="O26" s="57">
        <f t="shared" si="2"/>
        <v>0</v>
      </c>
      <c r="P26" s="57">
        <f t="shared" si="2"/>
        <v>0</v>
      </c>
      <c r="Q26" s="57">
        <f t="shared" si="2"/>
        <v>0</v>
      </c>
      <c r="R26" s="57">
        <f t="shared" si="0"/>
        <v>2473278690</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148"/>
  <sheetViews>
    <sheetView showGridLines="0" topLeftCell="A31" zoomScale="55" zoomScaleNormal="55" workbookViewId="0">
      <selection activeCell="D63" sqref="D63:D65"/>
    </sheetView>
  </sheetViews>
  <sheetFormatPr defaultColWidth="9.1796875" defaultRowHeight="11.5" x14ac:dyDescent="0.25"/>
  <cols>
    <col min="1" max="1" width="55" style="107" customWidth="1"/>
    <col min="2" max="2" width="16.1796875" style="107" customWidth="1"/>
    <col min="3" max="3" width="1.54296875" style="107" customWidth="1"/>
    <col min="4" max="4" width="16.1796875" style="107" customWidth="1"/>
    <col min="5" max="5" width="2.1796875" style="107" customWidth="1"/>
    <col min="6" max="6" width="16.1796875" style="107" customWidth="1"/>
    <col min="7" max="7" width="1.54296875" style="107" customWidth="1"/>
    <col min="8" max="8" width="16.1796875" style="107" customWidth="1"/>
    <col min="9" max="9" width="12" style="107" customWidth="1"/>
    <col min="10" max="10" width="16.81640625" style="107" bestFit="1" customWidth="1"/>
    <col min="11" max="11" width="12.453125" style="107" bestFit="1" customWidth="1"/>
    <col min="12" max="12" width="14.6328125" style="107" bestFit="1" customWidth="1"/>
    <col min="13" max="16384" width="9.1796875" style="107"/>
  </cols>
  <sheetData>
    <row r="2" spans="1:18" x14ac:dyDescent="0.25">
      <c r="A2" s="108" t="s">
        <v>295</v>
      </c>
      <c r="B2" s="108"/>
      <c r="C2" s="108"/>
      <c r="D2" s="108"/>
      <c r="E2" s="108"/>
      <c r="F2" s="108"/>
      <c r="G2" s="108"/>
      <c r="H2" s="108"/>
    </row>
    <row r="3" spans="1:18" x14ac:dyDescent="0.25">
      <c r="A3" s="109"/>
      <c r="B3" s="110"/>
      <c r="C3" s="110"/>
      <c r="D3" s="110"/>
      <c r="E3" s="110"/>
      <c r="F3" s="110"/>
      <c r="G3" s="110"/>
      <c r="H3" s="110"/>
    </row>
    <row r="4" spans="1:18" ht="12" x14ac:dyDescent="0.3">
      <c r="A4" s="111" t="s">
        <v>296</v>
      </c>
      <c r="B4" s="112"/>
      <c r="C4" s="112"/>
      <c r="D4" s="112"/>
      <c r="E4" s="112"/>
      <c r="F4" s="112"/>
      <c r="G4" s="112"/>
      <c r="H4" s="112" t="s">
        <v>297</v>
      </c>
    </row>
    <row r="5" spans="1:18" x14ac:dyDescent="0.25">
      <c r="A5" s="113" t="s">
        <v>298</v>
      </c>
      <c r="B5" s="340" t="s">
        <v>375</v>
      </c>
      <c r="C5" s="340"/>
      <c r="D5" s="340"/>
      <c r="E5" s="114"/>
      <c r="F5" s="339" t="s">
        <v>376</v>
      </c>
      <c r="G5" s="339"/>
      <c r="H5" s="339"/>
    </row>
    <row r="6" spans="1:18" x14ac:dyDescent="0.25">
      <c r="A6" s="113"/>
      <c r="B6" s="115" t="s">
        <v>299</v>
      </c>
      <c r="C6" s="115"/>
      <c r="D6" s="115" t="s">
        <v>226</v>
      </c>
      <c r="E6" s="114"/>
      <c r="F6" s="116" t="s">
        <v>299</v>
      </c>
      <c r="G6" s="116"/>
      <c r="H6" s="115" t="s">
        <v>226</v>
      </c>
    </row>
    <row r="7" spans="1:18" x14ac:dyDescent="0.25">
      <c r="A7" s="117" t="s">
        <v>310</v>
      </c>
      <c r="B7" s="118">
        <v>93737076.870000005</v>
      </c>
      <c r="C7" s="118"/>
      <c r="D7" s="118">
        <v>23930630.5</v>
      </c>
      <c r="E7" s="118"/>
      <c r="F7" s="119">
        <v>81200505.210000008</v>
      </c>
      <c r="G7" s="119"/>
      <c r="H7" s="120">
        <v>19781507.360000007</v>
      </c>
      <c r="J7" s="184"/>
      <c r="K7" s="184"/>
      <c r="L7" s="184"/>
      <c r="M7" s="184"/>
      <c r="N7" s="184"/>
      <c r="O7" s="184"/>
      <c r="P7" s="184"/>
      <c r="Q7" s="184"/>
      <c r="R7" s="184"/>
    </row>
    <row r="8" spans="1:18" x14ac:dyDescent="0.25">
      <c r="A8" s="117" t="s">
        <v>311</v>
      </c>
      <c r="B8" s="118">
        <v>509816504.95999998</v>
      </c>
      <c r="C8" s="118"/>
      <c r="D8" s="118">
        <v>130273719.5</v>
      </c>
      <c r="E8" s="118"/>
      <c r="F8" s="119">
        <v>507402687.6699999</v>
      </c>
      <c r="G8" s="119"/>
      <c r="H8" s="120">
        <v>127826158.24999988</v>
      </c>
      <c r="J8" s="184"/>
      <c r="K8" s="184"/>
      <c r="L8" s="184"/>
      <c r="M8" s="184"/>
      <c r="N8" s="184"/>
      <c r="O8" s="184"/>
      <c r="P8" s="184"/>
    </row>
    <row r="9" spans="1:18" x14ac:dyDescent="0.25">
      <c r="A9" s="117" t="s">
        <v>312</v>
      </c>
      <c r="B9" s="118">
        <v>424090.79</v>
      </c>
      <c r="C9" s="118"/>
      <c r="D9" s="118">
        <v>9704</v>
      </c>
      <c r="E9" s="118"/>
      <c r="F9" s="119">
        <v>314906.3</v>
      </c>
      <c r="G9" s="119"/>
      <c r="H9" s="120">
        <v>102232.93</v>
      </c>
      <c r="J9" s="184"/>
      <c r="K9" s="184"/>
      <c r="L9" s="184"/>
      <c r="M9" s="184"/>
      <c r="N9" s="184"/>
      <c r="O9" s="184"/>
      <c r="P9" s="184"/>
    </row>
    <row r="10" spans="1:18" x14ac:dyDescent="0.25">
      <c r="A10" s="117" t="s">
        <v>313</v>
      </c>
      <c r="B10" s="132">
        <v>0</v>
      </c>
      <c r="C10" s="118"/>
      <c r="D10" s="132">
        <v>0</v>
      </c>
      <c r="E10" s="132"/>
      <c r="F10" s="132">
        <v>0</v>
      </c>
      <c r="G10" s="132"/>
      <c r="H10" s="132">
        <v>0</v>
      </c>
      <c r="J10" s="184"/>
      <c r="K10" s="184"/>
      <c r="L10" s="184"/>
      <c r="M10" s="184"/>
      <c r="N10" s="184"/>
      <c r="O10" s="184"/>
      <c r="P10" s="184"/>
    </row>
    <row r="11" spans="1:18" ht="12" thickBot="1" x14ac:dyDescent="0.3">
      <c r="A11" s="117" t="s">
        <v>314</v>
      </c>
      <c r="B11" s="121">
        <v>0</v>
      </c>
      <c r="C11" s="121"/>
      <c r="D11" s="122">
        <v>0</v>
      </c>
      <c r="E11" s="123"/>
      <c r="F11" s="124">
        <v>0</v>
      </c>
      <c r="G11" s="124"/>
      <c r="H11" s="122">
        <v>0</v>
      </c>
      <c r="J11" s="184"/>
      <c r="K11" s="184"/>
      <c r="L11" s="184"/>
      <c r="M11" s="184"/>
      <c r="N11" s="184"/>
      <c r="O11" s="184"/>
      <c r="P11" s="184"/>
    </row>
    <row r="12" spans="1:18" ht="12" thickBot="1" x14ac:dyDescent="0.3">
      <c r="A12" s="125" t="s">
        <v>300</v>
      </c>
      <c r="B12" s="126">
        <f>SUM(B7:B11)</f>
        <v>603977672.61999989</v>
      </c>
      <c r="C12" s="126"/>
      <c r="D12" s="126">
        <v>154214054</v>
      </c>
      <c r="E12" s="127"/>
      <c r="F12" s="128">
        <v>588918099.17999983</v>
      </c>
      <c r="G12" s="128"/>
      <c r="H12" s="126">
        <v>147709898.5399999</v>
      </c>
      <c r="J12" s="184"/>
      <c r="K12" s="184"/>
      <c r="L12" s="184"/>
      <c r="M12" s="184"/>
      <c r="N12" s="184"/>
      <c r="O12" s="184"/>
      <c r="P12" s="184"/>
    </row>
    <row r="13" spans="1:18" x14ac:dyDescent="0.25">
      <c r="A13" s="129"/>
      <c r="B13" s="130"/>
      <c r="C13" s="130"/>
      <c r="D13" s="130"/>
      <c r="E13" s="130"/>
      <c r="F13" s="130"/>
      <c r="G13" s="130"/>
      <c r="H13" s="130"/>
    </row>
    <row r="14" spans="1:18" ht="12" x14ac:dyDescent="0.3">
      <c r="A14" s="111" t="s">
        <v>301</v>
      </c>
      <c r="B14" s="131"/>
      <c r="C14" s="131"/>
      <c r="D14" s="131"/>
      <c r="E14" s="131"/>
      <c r="F14" s="131"/>
      <c r="G14" s="131"/>
      <c r="H14" s="112" t="s">
        <v>297</v>
      </c>
    </row>
    <row r="15" spans="1:18" x14ac:dyDescent="0.25">
      <c r="A15" s="113" t="s">
        <v>302</v>
      </c>
      <c r="B15" s="340" t="s">
        <v>375</v>
      </c>
      <c r="C15" s="340"/>
      <c r="D15" s="340"/>
      <c r="E15" s="114"/>
      <c r="F15" s="339" t="s">
        <v>376</v>
      </c>
      <c r="G15" s="339"/>
      <c r="H15" s="339"/>
    </row>
    <row r="16" spans="1:18" x14ac:dyDescent="0.25">
      <c r="A16" s="113"/>
      <c r="B16" s="115" t="s">
        <v>299</v>
      </c>
      <c r="C16" s="115"/>
      <c r="D16" s="115" t="s">
        <v>226</v>
      </c>
      <c r="E16" s="114"/>
      <c r="F16" s="116" t="s">
        <v>299</v>
      </c>
      <c r="G16" s="116"/>
      <c r="H16" s="115" t="s">
        <v>226</v>
      </c>
    </row>
    <row r="17" spans="1:16" x14ac:dyDescent="0.25">
      <c r="A17" s="117" t="s">
        <v>310</v>
      </c>
      <c r="B17" s="132">
        <v>0</v>
      </c>
      <c r="C17" s="132"/>
      <c r="D17" s="123">
        <v>0</v>
      </c>
      <c r="E17" s="123"/>
      <c r="F17" s="133">
        <v>0</v>
      </c>
      <c r="G17" s="133"/>
      <c r="H17" s="123">
        <v>0</v>
      </c>
      <c r="J17" s="184"/>
      <c r="K17" s="184"/>
      <c r="L17" s="184"/>
      <c r="M17" s="184"/>
      <c r="N17" s="184"/>
      <c r="O17" s="184"/>
      <c r="P17" s="184"/>
    </row>
    <row r="18" spans="1:16" x14ac:dyDescent="0.25">
      <c r="A18" s="117" t="s">
        <v>311</v>
      </c>
      <c r="B18" s="118">
        <v>2658894.2599999998</v>
      </c>
      <c r="C18" s="118"/>
      <c r="D18" s="120">
        <v>774888.0399999998</v>
      </c>
      <c r="E18" s="120"/>
      <c r="F18" s="119">
        <v>2873658.5300000007</v>
      </c>
      <c r="G18" s="119"/>
      <c r="H18" s="120">
        <v>847063.69000000064</v>
      </c>
      <c r="J18" s="184"/>
      <c r="K18" s="184"/>
      <c r="L18" s="184"/>
      <c r="M18" s="184"/>
      <c r="N18" s="184"/>
      <c r="O18" s="184"/>
      <c r="P18" s="184"/>
    </row>
    <row r="19" spans="1:16" x14ac:dyDescent="0.25">
      <c r="A19" s="117" t="s">
        <v>312</v>
      </c>
      <c r="B19" s="132">
        <v>0</v>
      </c>
      <c r="C19" s="132"/>
      <c r="D19" s="123">
        <v>0</v>
      </c>
      <c r="E19" s="123"/>
      <c r="F19" s="133">
        <v>0</v>
      </c>
      <c r="G19" s="133"/>
      <c r="H19" s="123">
        <v>0</v>
      </c>
      <c r="J19" s="184"/>
      <c r="K19" s="184"/>
      <c r="L19" s="184"/>
      <c r="M19" s="184"/>
      <c r="N19" s="184"/>
      <c r="O19" s="184"/>
      <c r="P19" s="184"/>
    </row>
    <row r="20" spans="1:16" x14ac:dyDescent="0.25">
      <c r="A20" s="117" t="s">
        <v>313</v>
      </c>
      <c r="B20" s="118">
        <v>64311373.33000008</v>
      </c>
      <c r="C20" s="118"/>
      <c r="D20" s="120">
        <v>18430199.430000499</v>
      </c>
      <c r="E20" s="120"/>
      <c r="F20" s="119">
        <v>47526686.019999564</v>
      </c>
      <c r="G20" s="119"/>
      <c r="H20" s="120">
        <v>10310091.219999567</v>
      </c>
      <c r="J20" s="184"/>
      <c r="K20" s="184"/>
      <c r="L20" s="184"/>
      <c r="M20" s="184"/>
      <c r="N20" s="184"/>
      <c r="O20" s="184"/>
      <c r="P20" s="184"/>
    </row>
    <row r="21" spans="1:16" ht="12" thickBot="1" x14ac:dyDescent="0.3">
      <c r="A21" s="117" t="s">
        <v>314</v>
      </c>
      <c r="B21" s="126">
        <v>1038423.4699999999</v>
      </c>
      <c r="C21" s="126"/>
      <c r="D21" s="134">
        <v>290083.1399999999</v>
      </c>
      <c r="E21" s="120"/>
      <c r="F21" s="135">
        <v>1183000.96</v>
      </c>
      <c r="G21" s="135"/>
      <c r="H21" s="134">
        <v>470451.44999999995</v>
      </c>
      <c r="J21" s="184"/>
      <c r="K21" s="184"/>
      <c r="L21" s="184"/>
      <c r="M21" s="184"/>
      <c r="N21" s="184"/>
      <c r="O21" s="184"/>
      <c r="P21" s="184"/>
    </row>
    <row r="22" spans="1:16" ht="12" thickBot="1" x14ac:dyDescent="0.3">
      <c r="A22" s="125" t="s">
        <v>300</v>
      </c>
      <c r="B22" s="136">
        <v>68008691.060000077</v>
      </c>
      <c r="C22" s="136"/>
      <c r="D22" s="136">
        <v>19495170.610000499</v>
      </c>
      <c r="E22" s="118"/>
      <c r="F22" s="137">
        <v>51583345.509999566</v>
      </c>
      <c r="G22" s="137"/>
      <c r="H22" s="136">
        <v>11627606.359999567</v>
      </c>
      <c r="J22" s="184"/>
      <c r="K22" s="184"/>
      <c r="L22" s="184"/>
      <c r="M22" s="184"/>
      <c r="N22" s="184"/>
      <c r="O22" s="184"/>
      <c r="P22" s="184"/>
    </row>
    <row r="23" spans="1:16" x14ac:dyDescent="0.25">
      <c r="A23" s="129"/>
      <c r="B23" s="130"/>
      <c r="C23" s="130"/>
      <c r="D23" s="130"/>
      <c r="E23" s="130"/>
      <c r="F23" s="130"/>
      <c r="G23" s="130"/>
      <c r="H23" s="130"/>
    </row>
    <row r="24" spans="1:16" ht="12" x14ac:dyDescent="0.3">
      <c r="A24" s="111" t="s">
        <v>303</v>
      </c>
      <c r="B24" s="131"/>
      <c r="C24" s="131"/>
      <c r="D24" s="131"/>
      <c r="E24" s="131"/>
      <c r="F24" s="131"/>
      <c r="G24" s="131"/>
      <c r="H24" s="112" t="s">
        <v>297</v>
      </c>
    </row>
    <row r="25" spans="1:16" x14ac:dyDescent="0.25">
      <c r="A25" s="113" t="s">
        <v>304</v>
      </c>
      <c r="B25" s="340" t="s">
        <v>375</v>
      </c>
      <c r="C25" s="340"/>
      <c r="D25" s="340"/>
      <c r="E25" s="114"/>
      <c r="F25" s="339" t="s">
        <v>376</v>
      </c>
      <c r="G25" s="339"/>
      <c r="H25" s="339"/>
    </row>
    <row r="26" spans="1:16" x14ac:dyDescent="0.25">
      <c r="A26" s="113"/>
      <c r="B26" s="115" t="s">
        <v>299</v>
      </c>
      <c r="C26" s="115"/>
      <c r="D26" s="115" t="s">
        <v>226</v>
      </c>
      <c r="E26" s="114"/>
      <c r="F26" s="116" t="s">
        <v>299</v>
      </c>
      <c r="G26" s="116"/>
      <c r="H26" s="115" t="s">
        <v>226</v>
      </c>
    </row>
    <row r="27" spans="1:16" x14ac:dyDescent="0.25">
      <c r="A27" s="138" t="s">
        <v>315</v>
      </c>
      <c r="B27" s="118">
        <v>397608.95999999996</v>
      </c>
      <c r="C27" s="118"/>
      <c r="D27" s="120">
        <v>80065.929999999935</v>
      </c>
      <c r="E27" s="120"/>
      <c r="F27" s="119">
        <v>3269734.92</v>
      </c>
      <c r="G27" s="119"/>
      <c r="H27" s="120">
        <v>3037509.03</v>
      </c>
      <c r="J27" s="184"/>
      <c r="K27" s="184"/>
      <c r="L27" s="184"/>
      <c r="M27" s="184"/>
      <c r="N27" s="184"/>
      <c r="O27" s="184"/>
      <c r="P27" s="184"/>
    </row>
    <row r="28" spans="1:16" x14ac:dyDescent="0.25">
      <c r="A28" s="138" t="s">
        <v>316</v>
      </c>
      <c r="B28" s="118">
        <v>84655.1</v>
      </c>
      <c r="C28" s="118"/>
      <c r="D28" s="120">
        <v>46521.05</v>
      </c>
      <c r="E28" s="120"/>
      <c r="F28" s="119">
        <v>44754.25</v>
      </c>
      <c r="G28" s="119"/>
      <c r="H28" s="120">
        <v>10655.62</v>
      </c>
      <c r="J28" s="184"/>
      <c r="K28" s="184"/>
      <c r="L28" s="184"/>
      <c r="M28" s="184"/>
      <c r="N28" s="184"/>
      <c r="O28" s="184"/>
      <c r="P28" s="184"/>
    </row>
    <row r="29" spans="1:16" x14ac:dyDescent="0.25">
      <c r="A29" s="138" t="s">
        <v>317</v>
      </c>
      <c r="B29" s="118">
        <v>5041831.5900000008</v>
      </c>
      <c r="C29" s="118"/>
      <c r="D29" s="120">
        <v>1348090.0100000007</v>
      </c>
      <c r="E29" s="120"/>
      <c r="F29" s="119">
        <v>3651553.3500000006</v>
      </c>
      <c r="G29" s="119"/>
      <c r="H29" s="120">
        <v>97941.350000001024</v>
      </c>
      <c r="J29" s="184"/>
      <c r="K29" s="184"/>
      <c r="L29" s="184"/>
      <c r="M29" s="184"/>
      <c r="N29" s="184"/>
      <c r="O29" s="184"/>
      <c r="P29" s="184"/>
    </row>
    <row r="30" spans="1:16" x14ac:dyDescent="0.25">
      <c r="A30" s="138" t="s">
        <v>318</v>
      </c>
      <c r="B30" s="118">
        <v>151465.54999999999</v>
      </c>
      <c r="C30" s="118"/>
      <c r="D30" s="120">
        <v>34698.229999999981</v>
      </c>
      <c r="E30" s="120"/>
      <c r="F30" s="119">
        <v>72553.33</v>
      </c>
      <c r="G30" s="119"/>
      <c r="H30" s="120">
        <v>13756.99</v>
      </c>
      <c r="J30" s="184"/>
      <c r="K30" s="184"/>
      <c r="L30" s="184"/>
      <c r="M30" s="184"/>
      <c r="N30" s="184"/>
      <c r="O30" s="184"/>
      <c r="P30" s="184"/>
    </row>
    <row r="31" spans="1:16" ht="12" thickBot="1" x14ac:dyDescent="0.3">
      <c r="A31" s="138" t="s">
        <v>319</v>
      </c>
      <c r="B31" s="126">
        <v>521818873.48000002</v>
      </c>
      <c r="C31" s="126"/>
      <c r="D31" s="134">
        <v>117756183.10999995</v>
      </c>
      <c r="E31" s="120"/>
      <c r="F31" s="135">
        <v>443117102.21000111</v>
      </c>
      <c r="G31" s="135"/>
      <c r="H31" s="134">
        <v>105119492.05000108</v>
      </c>
      <c r="J31" s="184"/>
      <c r="K31" s="184"/>
      <c r="L31" s="184"/>
      <c r="M31" s="184"/>
      <c r="N31" s="184"/>
      <c r="O31" s="184"/>
      <c r="P31" s="184"/>
    </row>
    <row r="32" spans="1:16" ht="12" thickBot="1" x14ac:dyDescent="0.3">
      <c r="A32" s="125" t="s">
        <v>300</v>
      </c>
      <c r="B32" s="136">
        <v>527494434.68000001</v>
      </c>
      <c r="C32" s="136"/>
      <c r="D32" s="136">
        <v>119265558.32999995</v>
      </c>
      <c r="E32" s="118"/>
      <c r="F32" s="137">
        <v>450155698.06000113</v>
      </c>
      <c r="G32" s="137"/>
      <c r="H32" s="136">
        <v>108279355.04000108</v>
      </c>
      <c r="J32" s="184"/>
      <c r="K32" s="184"/>
      <c r="L32" s="184"/>
      <c r="M32" s="184"/>
      <c r="N32" s="184"/>
      <c r="O32" s="184"/>
      <c r="P32" s="184"/>
    </row>
    <row r="33" spans="1:16" x14ac:dyDescent="0.25">
      <c r="A33" s="129"/>
      <c r="B33" s="130"/>
      <c r="C33" s="130"/>
      <c r="D33" s="130"/>
      <c r="E33" s="130"/>
      <c r="F33" s="130"/>
      <c r="G33" s="130"/>
      <c r="H33" s="130"/>
    </row>
    <row r="34" spans="1:16" ht="12" x14ac:dyDescent="0.3">
      <c r="A34" s="111" t="s">
        <v>320</v>
      </c>
      <c r="B34" s="131"/>
      <c r="C34" s="131"/>
      <c r="D34" s="131"/>
      <c r="E34" s="131"/>
      <c r="F34" s="131"/>
      <c r="G34" s="131"/>
      <c r="H34" s="112" t="s">
        <v>297</v>
      </c>
    </row>
    <row r="35" spans="1:16" x14ac:dyDescent="0.25">
      <c r="A35" s="113" t="s">
        <v>305</v>
      </c>
      <c r="B35" s="340" t="s">
        <v>375</v>
      </c>
      <c r="C35" s="340"/>
      <c r="D35" s="340"/>
      <c r="E35" s="114"/>
      <c r="F35" s="339" t="s">
        <v>376</v>
      </c>
      <c r="G35" s="339"/>
      <c r="H35" s="339"/>
    </row>
    <row r="36" spans="1:16" x14ac:dyDescent="0.25">
      <c r="A36" s="113"/>
      <c r="B36" s="115" t="s">
        <v>299</v>
      </c>
      <c r="C36" s="115"/>
      <c r="D36" s="115" t="s">
        <v>226</v>
      </c>
      <c r="E36" s="114"/>
      <c r="F36" s="116" t="s">
        <v>299</v>
      </c>
      <c r="G36" s="116"/>
      <c r="H36" s="115" t="s">
        <v>226</v>
      </c>
    </row>
    <row r="37" spans="1:16" x14ac:dyDescent="0.25">
      <c r="A37" s="139" t="s">
        <v>321</v>
      </c>
      <c r="B37" s="118">
        <v>1552229.69</v>
      </c>
      <c r="C37" s="118"/>
      <c r="D37" s="120">
        <v>413905.27</v>
      </c>
      <c r="E37" s="120"/>
      <c r="F37" s="119">
        <v>1726623.88</v>
      </c>
      <c r="G37" s="119"/>
      <c r="H37" s="120">
        <v>454599.99999999988</v>
      </c>
      <c r="J37" s="184"/>
      <c r="K37" s="184"/>
      <c r="L37" s="184"/>
      <c r="M37" s="184"/>
      <c r="N37" s="184"/>
      <c r="O37" s="184"/>
      <c r="P37" s="184"/>
    </row>
    <row r="38" spans="1:16" ht="12" thickBot="1" x14ac:dyDescent="0.3">
      <c r="A38" s="139" t="s">
        <v>319</v>
      </c>
      <c r="B38" s="126">
        <v>326300210.61000001</v>
      </c>
      <c r="C38" s="126"/>
      <c r="D38" s="134">
        <v>75074570.370000005</v>
      </c>
      <c r="E38" s="120"/>
      <c r="F38" s="135">
        <v>272162011.12</v>
      </c>
      <c r="G38" s="135"/>
      <c r="H38" s="134">
        <v>64817558.120000035</v>
      </c>
      <c r="J38" s="184"/>
      <c r="K38" s="184"/>
      <c r="L38" s="184"/>
      <c r="M38" s="184"/>
      <c r="N38" s="184"/>
      <c r="O38" s="184"/>
      <c r="P38" s="184"/>
    </row>
    <row r="39" spans="1:16" ht="12" thickBot="1" x14ac:dyDescent="0.3">
      <c r="A39" s="125" t="s">
        <v>300</v>
      </c>
      <c r="B39" s="136">
        <v>327852440.30000001</v>
      </c>
      <c r="C39" s="136"/>
      <c r="D39" s="136">
        <v>75488475.640000001</v>
      </c>
      <c r="E39" s="118"/>
      <c r="F39" s="137">
        <v>273888635</v>
      </c>
      <c r="G39" s="137"/>
      <c r="H39" s="136">
        <v>65272158.120000035</v>
      </c>
      <c r="J39" s="184"/>
      <c r="K39" s="184"/>
      <c r="L39" s="184"/>
      <c r="M39" s="184"/>
      <c r="N39" s="184"/>
      <c r="O39" s="184"/>
      <c r="P39" s="184"/>
    </row>
    <row r="40" spans="1:16" x14ac:dyDescent="0.25">
      <c r="A40" s="129" t="s">
        <v>322</v>
      </c>
      <c r="B40" s="130"/>
      <c r="C40" s="130"/>
      <c r="D40" s="130"/>
      <c r="E40" s="130"/>
      <c r="F40" s="130"/>
      <c r="G40" s="130"/>
      <c r="H40" s="130"/>
    </row>
    <row r="41" spans="1:16" ht="12" x14ac:dyDescent="0.3">
      <c r="A41" s="111" t="s">
        <v>323</v>
      </c>
      <c r="B41" s="131"/>
      <c r="C41" s="131"/>
      <c r="D41" s="131"/>
      <c r="E41" s="131"/>
      <c r="F41" s="131"/>
      <c r="G41" s="131"/>
      <c r="H41" s="112" t="s">
        <v>297</v>
      </c>
    </row>
    <row r="42" spans="1:16" x14ac:dyDescent="0.25">
      <c r="A42" s="113" t="s">
        <v>324</v>
      </c>
      <c r="B42" s="339" t="s">
        <v>375</v>
      </c>
      <c r="C42" s="339"/>
      <c r="D42" s="339"/>
      <c r="E42" s="114"/>
      <c r="F42" s="339" t="s">
        <v>376</v>
      </c>
      <c r="G42" s="339"/>
      <c r="H42" s="339"/>
    </row>
    <row r="43" spans="1:16" x14ac:dyDescent="0.25">
      <c r="A43" s="113"/>
      <c r="B43" s="115" t="s">
        <v>299</v>
      </c>
      <c r="C43" s="115"/>
      <c r="D43" s="115" t="s">
        <v>226</v>
      </c>
      <c r="E43" s="114"/>
      <c r="F43" s="116" t="s">
        <v>299</v>
      </c>
      <c r="G43" s="116"/>
      <c r="H43" s="115" t="s">
        <v>226</v>
      </c>
    </row>
    <row r="44" spans="1:16" x14ac:dyDescent="0.25">
      <c r="A44" s="140" t="s">
        <v>310</v>
      </c>
      <c r="B44" s="118">
        <v>5158276.87</v>
      </c>
      <c r="C44" s="118"/>
      <c r="D44" s="176">
        <v>1078594</v>
      </c>
      <c r="E44" s="120"/>
      <c r="F44" s="119">
        <v>35035564.600000001</v>
      </c>
      <c r="G44" s="119"/>
      <c r="H44" s="123">
        <v>0</v>
      </c>
      <c r="J44" s="184"/>
      <c r="K44" s="184"/>
      <c r="L44" s="184"/>
      <c r="M44" s="184"/>
      <c r="N44" s="184"/>
      <c r="O44" s="184"/>
      <c r="P44" s="184"/>
    </row>
    <row r="45" spans="1:16" x14ac:dyDescent="0.25">
      <c r="A45" s="140" t="s">
        <v>311</v>
      </c>
      <c r="B45" s="132">
        <v>0</v>
      </c>
      <c r="C45" s="132"/>
      <c r="D45" s="176">
        <v>0</v>
      </c>
      <c r="E45" s="123"/>
      <c r="F45" s="133">
        <v>0</v>
      </c>
      <c r="G45" s="133"/>
      <c r="H45" s="123">
        <v>0</v>
      </c>
      <c r="J45" s="184"/>
      <c r="K45" s="184"/>
      <c r="L45" s="184"/>
      <c r="M45" s="184"/>
      <c r="N45" s="184"/>
      <c r="O45" s="184"/>
      <c r="P45" s="184"/>
    </row>
    <row r="46" spans="1:16" x14ac:dyDescent="0.25">
      <c r="A46" s="140" t="s">
        <v>313</v>
      </c>
      <c r="B46" s="132">
        <v>0</v>
      </c>
      <c r="C46" s="132"/>
      <c r="D46" s="176">
        <v>0</v>
      </c>
      <c r="E46" s="123"/>
      <c r="F46" s="133">
        <v>0</v>
      </c>
      <c r="G46" s="133"/>
      <c r="H46" s="123">
        <v>0</v>
      </c>
      <c r="J46" s="184"/>
      <c r="K46" s="184"/>
      <c r="L46" s="184"/>
      <c r="M46" s="184"/>
      <c r="N46" s="184"/>
      <c r="O46" s="184"/>
      <c r="P46" s="184"/>
    </row>
    <row r="47" spans="1:16" x14ac:dyDescent="0.25">
      <c r="A47" s="140" t="s">
        <v>325</v>
      </c>
      <c r="B47" s="132">
        <v>0</v>
      </c>
      <c r="C47" s="132"/>
      <c r="D47" s="176">
        <v>0</v>
      </c>
      <c r="E47" s="123"/>
      <c r="F47" s="133">
        <v>0</v>
      </c>
      <c r="G47" s="133"/>
      <c r="H47" s="123">
        <v>0</v>
      </c>
      <c r="J47" s="184"/>
      <c r="K47" s="184"/>
      <c r="L47" s="184"/>
      <c r="M47" s="184"/>
      <c r="N47" s="184"/>
      <c r="O47" s="184"/>
      <c r="P47" s="184"/>
    </row>
    <row r="48" spans="1:16" ht="12" thickBot="1" x14ac:dyDescent="0.3">
      <c r="A48" s="140" t="s">
        <v>326</v>
      </c>
      <c r="B48" s="121">
        <v>0</v>
      </c>
      <c r="C48" s="121"/>
      <c r="D48" s="177">
        <v>0</v>
      </c>
      <c r="E48" s="123"/>
      <c r="F48" s="124">
        <v>0</v>
      </c>
      <c r="G48" s="124"/>
      <c r="H48" s="122">
        <v>0</v>
      </c>
      <c r="J48" s="184"/>
      <c r="K48" s="184"/>
      <c r="L48" s="184"/>
      <c r="M48" s="184"/>
      <c r="N48" s="184"/>
      <c r="O48" s="184"/>
      <c r="P48" s="184"/>
    </row>
    <row r="49" spans="1:16" ht="12" thickBot="1" x14ac:dyDescent="0.3">
      <c r="A49" s="141" t="s">
        <v>300</v>
      </c>
      <c r="B49" s="136">
        <v>5158276.87</v>
      </c>
      <c r="C49" s="136"/>
      <c r="D49" s="178">
        <v>1078594</v>
      </c>
      <c r="E49" s="132"/>
      <c r="F49" s="137">
        <v>35035564.600000001</v>
      </c>
      <c r="G49" s="137"/>
      <c r="H49" s="142">
        <v>0</v>
      </c>
      <c r="J49" s="184"/>
      <c r="K49" s="184"/>
      <c r="L49" s="184"/>
      <c r="M49" s="184"/>
      <c r="N49" s="184"/>
      <c r="O49" s="184"/>
      <c r="P49" s="184"/>
    </row>
    <row r="50" spans="1:16" x14ac:dyDescent="0.25">
      <c r="A50" s="143"/>
      <c r="B50" s="110"/>
      <c r="C50" s="110"/>
      <c r="D50" s="110"/>
      <c r="E50" s="110"/>
      <c r="F50" s="110"/>
      <c r="G50" s="110"/>
    </row>
    <row r="51" spans="1:16" ht="12" x14ac:dyDescent="0.3">
      <c r="A51" s="144" t="s">
        <v>364</v>
      </c>
      <c r="B51" s="131"/>
      <c r="C51" s="131"/>
      <c r="D51" s="131"/>
      <c r="E51" s="131"/>
      <c r="F51" s="131"/>
      <c r="G51" s="131"/>
      <c r="H51" s="112" t="s">
        <v>297</v>
      </c>
    </row>
    <row r="52" spans="1:16" x14ac:dyDescent="0.25">
      <c r="A52" s="113" t="s">
        <v>327</v>
      </c>
      <c r="B52" s="340" t="s">
        <v>375</v>
      </c>
      <c r="C52" s="340"/>
      <c r="D52" s="340"/>
      <c r="E52" s="114"/>
      <c r="F52" s="339" t="s">
        <v>376</v>
      </c>
      <c r="G52" s="339"/>
      <c r="H52" s="339"/>
    </row>
    <row r="53" spans="1:16" x14ac:dyDescent="0.25">
      <c r="A53" s="118"/>
      <c r="B53" s="115" t="s">
        <v>299</v>
      </c>
      <c r="C53" s="115"/>
      <c r="D53" s="115" t="s">
        <v>226</v>
      </c>
      <c r="E53" s="114"/>
      <c r="F53" s="116" t="s">
        <v>299</v>
      </c>
      <c r="G53" s="116"/>
      <c r="H53" s="115" t="s">
        <v>226</v>
      </c>
    </row>
    <row r="54" spans="1:16" x14ac:dyDescent="0.25">
      <c r="A54" s="140" t="s">
        <v>328</v>
      </c>
      <c r="B54" s="120">
        <v>17025587.539999999</v>
      </c>
      <c r="C54" s="120"/>
      <c r="D54" s="120">
        <v>958913.43999999948</v>
      </c>
      <c r="E54" s="120"/>
      <c r="F54" s="119">
        <v>-770952.98999999987</v>
      </c>
      <c r="G54" s="133"/>
      <c r="H54" s="120">
        <v>-770952.98999999987</v>
      </c>
      <c r="J54" s="184"/>
      <c r="K54" s="184"/>
      <c r="L54" s="184"/>
      <c r="M54" s="184"/>
      <c r="N54" s="184"/>
      <c r="O54" s="184"/>
      <c r="P54" s="184"/>
    </row>
    <row r="55" spans="1:16" x14ac:dyDescent="0.25">
      <c r="A55" s="140" t="s">
        <v>310</v>
      </c>
      <c r="B55" s="118">
        <v>20243874.469999999</v>
      </c>
      <c r="C55" s="118"/>
      <c r="D55" s="120">
        <v>-2244699.8399999961</v>
      </c>
      <c r="E55" s="120"/>
      <c r="F55" s="119">
        <v>-7006877.5800000001</v>
      </c>
      <c r="G55" s="119"/>
      <c r="H55" s="120">
        <v>5373210.1300000008</v>
      </c>
      <c r="J55" s="184"/>
      <c r="K55" s="184"/>
      <c r="L55" s="184"/>
      <c r="M55" s="184"/>
      <c r="N55" s="184"/>
      <c r="O55" s="184"/>
      <c r="P55" s="184"/>
    </row>
    <row r="56" spans="1:16" ht="12" thickBot="1" x14ac:dyDescent="0.3">
      <c r="A56" s="140" t="s">
        <v>329</v>
      </c>
      <c r="B56" s="126">
        <v>50246705.880000003</v>
      </c>
      <c r="C56" s="126"/>
      <c r="D56" s="134">
        <v>11744495.82</v>
      </c>
      <c r="E56" s="120"/>
      <c r="F56" s="179">
        <v>54846093.589999996</v>
      </c>
      <c r="G56" s="135"/>
      <c r="H56" s="134">
        <v>13822664.710000001</v>
      </c>
      <c r="J56" s="184"/>
      <c r="K56" s="184"/>
      <c r="L56" s="184"/>
      <c r="M56" s="184"/>
      <c r="N56" s="184"/>
      <c r="O56" s="184"/>
      <c r="P56" s="184"/>
    </row>
    <row r="57" spans="1:16" ht="12" thickBot="1" x14ac:dyDescent="0.3">
      <c r="A57" s="141" t="s">
        <v>300</v>
      </c>
      <c r="B57" s="136">
        <v>87516167.890000001</v>
      </c>
      <c r="C57" s="136"/>
      <c r="D57" s="136">
        <v>10458709.420000004</v>
      </c>
      <c r="E57" s="118"/>
      <c r="F57" s="180">
        <v>47068263.019999996</v>
      </c>
      <c r="G57" s="137"/>
      <c r="H57" s="136">
        <v>18424921.850000001</v>
      </c>
      <c r="J57" s="184"/>
      <c r="K57" s="184"/>
      <c r="L57" s="184"/>
      <c r="M57" s="184"/>
      <c r="N57" s="184"/>
      <c r="O57" s="184"/>
      <c r="P57" s="184"/>
    </row>
    <row r="58" spans="1:16" x14ac:dyDescent="0.25">
      <c r="A58" s="143"/>
      <c r="B58" s="110"/>
      <c r="C58" s="110"/>
      <c r="D58" s="110"/>
      <c r="E58" s="110"/>
      <c r="F58" s="110"/>
      <c r="G58" s="110"/>
      <c r="H58" s="110"/>
    </row>
    <row r="59" spans="1:16" x14ac:dyDescent="0.25">
      <c r="A59" s="144" t="s">
        <v>365</v>
      </c>
      <c r="B59" s="131"/>
      <c r="C59" s="131"/>
      <c r="D59" s="131"/>
      <c r="E59" s="131"/>
      <c r="F59" s="131"/>
      <c r="G59" s="131"/>
      <c r="H59" s="131"/>
    </row>
    <row r="60" spans="1:16" x14ac:dyDescent="0.25">
      <c r="A60" s="113" t="s">
        <v>330</v>
      </c>
      <c r="B60" s="340" t="s">
        <v>375</v>
      </c>
      <c r="C60" s="340"/>
      <c r="D60" s="340"/>
      <c r="E60" s="114"/>
      <c r="F60" s="339" t="s">
        <v>376</v>
      </c>
      <c r="G60" s="339"/>
      <c r="H60" s="339"/>
    </row>
    <row r="61" spans="1:16" x14ac:dyDescent="0.25">
      <c r="A61" s="113"/>
      <c r="B61" s="115" t="s">
        <v>299</v>
      </c>
      <c r="C61" s="115"/>
      <c r="D61" s="115" t="s">
        <v>226</v>
      </c>
      <c r="E61" s="114"/>
      <c r="F61" s="116" t="s">
        <v>299</v>
      </c>
      <c r="G61" s="116"/>
      <c r="H61" s="115" t="s">
        <v>226</v>
      </c>
      <c r="J61" s="184"/>
      <c r="K61" s="184"/>
      <c r="L61" s="184"/>
      <c r="M61" s="184"/>
      <c r="N61" s="184"/>
      <c r="O61" s="184"/>
      <c r="P61" s="184"/>
    </row>
    <row r="62" spans="1:16" x14ac:dyDescent="0.25">
      <c r="A62" s="117" t="s">
        <v>328</v>
      </c>
      <c r="B62" s="132">
        <v>0</v>
      </c>
      <c r="C62" s="132"/>
      <c r="D62" s="123">
        <v>0</v>
      </c>
      <c r="E62" s="123"/>
      <c r="F62" s="133">
        <v>0</v>
      </c>
      <c r="G62" s="133"/>
      <c r="H62" s="123">
        <v>0</v>
      </c>
      <c r="J62" s="184"/>
      <c r="K62" s="184"/>
      <c r="L62" s="184"/>
      <c r="M62" s="184"/>
      <c r="N62" s="184"/>
      <c r="O62" s="184"/>
      <c r="P62" s="184"/>
    </row>
    <row r="63" spans="1:16" x14ac:dyDescent="0.25">
      <c r="A63" s="117" t="s">
        <v>310</v>
      </c>
      <c r="B63" s="181">
        <v>813429.91</v>
      </c>
      <c r="C63" s="181"/>
      <c r="D63" s="176">
        <v>811403</v>
      </c>
      <c r="E63" s="123"/>
      <c r="F63" s="133">
        <v>0</v>
      </c>
      <c r="G63" s="133"/>
      <c r="H63" s="123">
        <v>0</v>
      </c>
      <c r="J63" s="184"/>
      <c r="K63" s="184"/>
      <c r="L63" s="184"/>
      <c r="M63" s="184"/>
      <c r="N63" s="184"/>
      <c r="O63" s="184"/>
      <c r="P63" s="184"/>
    </row>
    <row r="64" spans="1:16" ht="12" thickBot="1" x14ac:dyDescent="0.3">
      <c r="A64" s="145" t="s">
        <v>311</v>
      </c>
      <c r="B64" s="182">
        <v>0</v>
      </c>
      <c r="C64" s="182"/>
      <c r="D64" s="177">
        <v>0</v>
      </c>
      <c r="E64" s="120"/>
      <c r="F64" s="135">
        <v>-571076.62</v>
      </c>
      <c r="G64" s="135"/>
      <c r="H64" s="134">
        <v>-787788.2</v>
      </c>
      <c r="J64" s="184"/>
      <c r="K64" s="184"/>
      <c r="L64" s="184"/>
      <c r="M64" s="184"/>
      <c r="N64" s="184"/>
      <c r="O64" s="184"/>
      <c r="P64" s="184"/>
    </row>
    <row r="65" spans="1:16" ht="12" thickBot="1" x14ac:dyDescent="0.3">
      <c r="A65" s="141" t="s">
        <v>300</v>
      </c>
      <c r="B65" s="183">
        <v>813429.91</v>
      </c>
      <c r="C65" s="183"/>
      <c r="D65" s="178">
        <v>811403</v>
      </c>
      <c r="E65" s="118"/>
      <c r="F65" s="137">
        <v>-571076.62</v>
      </c>
      <c r="G65" s="137"/>
      <c r="H65" s="136">
        <v>-787788.2</v>
      </c>
      <c r="J65" s="184"/>
      <c r="K65" s="184"/>
      <c r="L65" s="184"/>
      <c r="M65" s="184"/>
      <c r="N65" s="184"/>
      <c r="O65" s="184"/>
      <c r="P65" s="184"/>
    </row>
    <row r="66" spans="1:16" x14ac:dyDescent="0.25">
      <c r="A66" s="146"/>
      <c r="B66" s="130"/>
      <c r="C66" s="130"/>
      <c r="D66" s="130"/>
      <c r="E66" s="130"/>
      <c r="F66" s="130"/>
      <c r="G66" s="130"/>
      <c r="H66" s="130"/>
    </row>
    <row r="67" spans="1:16" ht="12" x14ac:dyDescent="0.3">
      <c r="A67" s="111" t="s">
        <v>366</v>
      </c>
      <c r="B67" s="131"/>
      <c r="C67" s="131"/>
      <c r="D67" s="131"/>
      <c r="E67" s="131"/>
      <c r="F67" s="131"/>
      <c r="G67" s="131"/>
      <c r="H67" s="112" t="s">
        <v>297</v>
      </c>
    </row>
    <row r="68" spans="1:16" x14ac:dyDescent="0.25">
      <c r="A68" s="113" t="s">
        <v>306</v>
      </c>
      <c r="B68" s="339" t="s">
        <v>375</v>
      </c>
      <c r="C68" s="339"/>
      <c r="D68" s="339"/>
      <c r="E68" s="147"/>
      <c r="F68" s="339" t="s">
        <v>376</v>
      </c>
      <c r="G68" s="339"/>
      <c r="H68" s="339"/>
    </row>
    <row r="69" spans="1:16" x14ac:dyDescent="0.25">
      <c r="A69" s="113"/>
      <c r="B69" s="115" t="s">
        <v>299</v>
      </c>
      <c r="C69" s="115"/>
      <c r="D69" s="115" t="s">
        <v>226</v>
      </c>
      <c r="E69" s="114"/>
      <c r="F69" s="116" t="s">
        <v>299</v>
      </c>
      <c r="G69" s="116"/>
      <c r="H69" s="115" t="s">
        <v>226</v>
      </c>
      <c r="J69" s="176"/>
    </row>
    <row r="70" spans="1:16" x14ac:dyDescent="0.25">
      <c r="A70" s="148" t="s">
        <v>377</v>
      </c>
      <c r="B70" s="127">
        <v>43512700.960000001</v>
      </c>
      <c r="C70" s="127"/>
      <c r="D70" s="119">
        <v>11744087.150000002</v>
      </c>
      <c r="E70" s="119"/>
      <c r="F70" s="119">
        <v>54017655.719999999</v>
      </c>
      <c r="G70" s="119"/>
      <c r="H70" s="119">
        <v>12855880.90000001</v>
      </c>
      <c r="J70" s="184"/>
      <c r="K70" s="184"/>
      <c r="L70" s="184"/>
      <c r="M70" s="184"/>
      <c r="N70" s="184"/>
      <c r="O70" s="184"/>
      <c r="P70" s="184"/>
    </row>
    <row r="71" spans="1:16" x14ac:dyDescent="0.25">
      <c r="A71" s="148" t="s">
        <v>378</v>
      </c>
      <c r="B71" s="127">
        <v>391518365.70000005</v>
      </c>
      <c r="C71" s="127"/>
      <c r="D71" s="119">
        <v>102114371.77000004</v>
      </c>
      <c r="E71" s="119"/>
      <c r="F71" s="119">
        <f>F72+F73</f>
        <v>382990225.91999996</v>
      </c>
      <c r="G71" s="119"/>
      <c r="H71" s="119">
        <v>104941453.55000001</v>
      </c>
      <c r="J71" s="184"/>
      <c r="K71" s="184"/>
      <c r="L71" s="184"/>
      <c r="M71" s="184"/>
      <c r="N71" s="184"/>
      <c r="O71" s="184"/>
      <c r="P71" s="184"/>
    </row>
    <row r="72" spans="1:16" x14ac:dyDescent="0.25">
      <c r="A72" s="117" t="s">
        <v>379</v>
      </c>
      <c r="B72" s="118">
        <v>221778275.90000001</v>
      </c>
      <c r="C72" s="118"/>
      <c r="D72" s="120">
        <v>70834782.330000013</v>
      </c>
      <c r="E72" s="120"/>
      <c r="F72" s="119">
        <f>227865501.63+1168584</f>
        <v>229034085.63</v>
      </c>
      <c r="G72" s="119"/>
      <c r="H72" s="120">
        <f>60943106.1+1168564</f>
        <v>62111670.100000001</v>
      </c>
      <c r="J72" s="184"/>
      <c r="K72" s="184"/>
      <c r="L72" s="184"/>
      <c r="M72" s="184"/>
      <c r="N72" s="184"/>
      <c r="O72" s="184"/>
      <c r="P72" s="184"/>
    </row>
    <row r="73" spans="1:16" x14ac:dyDescent="0.25">
      <c r="A73" s="117" t="s">
        <v>380</v>
      </c>
      <c r="B73" s="118">
        <v>169740089.80000001</v>
      </c>
      <c r="C73" s="118"/>
      <c r="D73" s="120">
        <v>31279589.439999998</v>
      </c>
      <c r="E73" s="120"/>
      <c r="F73" s="119">
        <f>152762325.29+1193815</f>
        <v>153956140.28999999</v>
      </c>
      <c r="G73" s="119"/>
      <c r="H73" s="120">
        <f>41635948.13+1193185+650</f>
        <v>42829783.130000003</v>
      </c>
      <c r="J73" s="184"/>
      <c r="K73" s="184"/>
      <c r="L73" s="184"/>
      <c r="M73" s="184"/>
      <c r="N73" s="184"/>
      <c r="O73" s="184"/>
      <c r="P73" s="184"/>
    </row>
    <row r="74" spans="1:16" x14ac:dyDescent="0.25">
      <c r="A74" s="148" t="s">
        <v>381</v>
      </c>
      <c r="B74" s="127">
        <v>75879819.75</v>
      </c>
      <c r="C74" s="127"/>
      <c r="D74" s="119">
        <v>38564206.530000001</v>
      </c>
      <c r="E74" s="119"/>
      <c r="F74" s="119">
        <v>75816109.980000004</v>
      </c>
      <c r="G74" s="119"/>
      <c r="H74" s="119">
        <v>17704705.980000004</v>
      </c>
      <c r="J74" s="184"/>
      <c r="K74" s="184"/>
      <c r="L74" s="184"/>
      <c r="M74" s="184"/>
      <c r="N74" s="184"/>
      <c r="O74" s="184"/>
      <c r="P74" s="184"/>
    </row>
    <row r="75" spans="1:16" x14ac:dyDescent="0.25">
      <c r="A75" s="117" t="s">
        <v>382</v>
      </c>
      <c r="B75" s="118">
        <v>41291005.789999999</v>
      </c>
      <c r="C75" s="118"/>
      <c r="D75" s="120">
        <v>27476950.149999999</v>
      </c>
      <c r="E75" s="120"/>
      <c r="F75" s="119">
        <f>42148295.93+847636</f>
        <v>42995931.93</v>
      </c>
      <c r="G75" s="119"/>
      <c r="H75" s="120">
        <f>9950482.26+847636</f>
        <v>10798118.26</v>
      </c>
      <c r="J75" s="184"/>
      <c r="K75" s="184"/>
      <c r="L75" s="184"/>
      <c r="M75" s="184"/>
      <c r="N75" s="184"/>
      <c r="O75" s="184"/>
      <c r="P75" s="184"/>
    </row>
    <row r="76" spans="1:16" x14ac:dyDescent="0.25">
      <c r="A76" s="117" t="s">
        <v>383</v>
      </c>
      <c r="B76" s="132">
        <v>0</v>
      </c>
      <c r="C76" s="118"/>
      <c r="D76" s="132">
        <v>0</v>
      </c>
      <c r="E76" s="132"/>
      <c r="F76" s="132">
        <v>0</v>
      </c>
      <c r="G76" s="132"/>
      <c r="H76" s="132">
        <v>0</v>
      </c>
      <c r="J76" s="184"/>
      <c r="K76" s="184"/>
      <c r="L76" s="184"/>
      <c r="M76" s="184"/>
      <c r="N76" s="184"/>
      <c r="O76" s="184"/>
      <c r="P76" s="184"/>
    </row>
    <row r="77" spans="1:16" ht="12" thickBot="1" x14ac:dyDescent="0.3">
      <c r="A77" s="117" t="s">
        <v>384</v>
      </c>
      <c r="B77" s="149">
        <v>34588813.960000001</v>
      </c>
      <c r="C77" s="121"/>
      <c r="D77" s="134">
        <v>11087256.380000003</v>
      </c>
      <c r="E77" s="120"/>
      <c r="F77" s="186">
        <f>32804602.37+15576</f>
        <v>32820178.370000001</v>
      </c>
      <c r="G77" s="124"/>
      <c r="H77" s="134">
        <f>6891012.19+15576</f>
        <v>6906588.1900000004</v>
      </c>
      <c r="J77" s="184"/>
      <c r="K77" s="184"/>
      <c r="L77" s="184"/>
      <c r="M77" s="184"/>
      <c r="N77" s="184"/>
      <c r="O77" s="184"/>
      <c r="P77" s="184"/>
    </row>
    <row r="78" spans="1:16" ht="12" thickBot="1" x14ac:dyDescent="0.3">
      <c r="A78" s="125" t="s">
        <v>307</v>
      </c>
      <c r="B78" s="137">
        <v>510910886.41000009</v>
      </c>
      <c r="C78" s="137"/>
      <c r="D78" s="137">
        <v>152422665.45000005</v>
      </c>
      <c r="E78" s="127"/>
      <c r="F78" s="137">
        <v>512823991.62</v>
      </c>
      <c r="G78" s="137"/>
      <c r="H78" s="137">
        <v>135502040.43000001</v>
      </c>
      <c r="J78" s="184"/>
      <c r="K78" s="184"/>
      <c r="L78" s="184"/>
      <c r="M78" s="184"/>
      <c r="N78" s="184"/>
      <c r="O78" s="184"/>
      <c r="P78" s="184"/>
    </row>
    <row r="79" spans="1:16" x14ac:dyDescent="0.25">
      <c r="A79" s="129"/>
      <c r="B79" s="130"/>
      <c r="C79" s="130"/>
      <c r="D79" s="130"/>
      <c r="E79" s="130"/>
      <c r="F79" s="130"/>
      <c r="G79" s="130"/>
      <c r="H79" s="130"/>
    </row>
    <row r="80" spans="1:16" ht="12" x14ac:dyDescent="0.3">
      <c r="A80" s="111" t="s">
        <v>367</v>
      </c>
      <c r="B80" s="150"/>
      <c r="C80" s="131"/>
      <c r="D80" s="131"/>
      <c r="E80" s="131"/>
      <c r="F80" s="151"/>
      <c r="G80" s="151"/>
      <c r="H80" s="112" t="s">
        <v>297</v>
      </c>
      <c r="J80" s="184"/>
      <c r="K80" s="184"/>
      <c r="L80" s="184"/>
      <c r="M80" s="184"/>
      <c r="N80" s="184"/>
      <c r="O80" s="184"/>
      <c r="P80" s="184"/>
    </row>
    <row r="81" spans="1:16" x14ac:dyDescent="0.25">
      <c r="A81" s="113" t="s">
        <v>334</v>
      </c>
      <c r="B81" s="339" t="s">
        <v>375</v>
      </c>
      <c r="C81" s="339"/>
      <c r="D81" s="339"/>
      <c r="E81" s="147"/>
      <c r="F81" s="339" t="s">
        <v>376</v>
      </c>
      <c r="G81" s="339"/>
      <c r="H81" s="339"/>
      <c r="J81" s="184"/>
      <c r="K81" s="184"/>
      <c r="L81" s="184"/>
      <c r="M81" s="184"/>
      <c r="N81" s="184"/>
      <c r="O81" s="184"/>
      <c r="P81" s="184"/>
    </row>
    <row r="82" spans="1:16" x14ac:dyDescent="0.25">
      <c r="A82" s="113"/>
      <c r="B82" s="115" t="s">
        <v>299</v>
      </c>
      <c r="C82" s="115"/>
      <c r="D82" s="115" t="s">
        <v>226</v>
      </c>
      <c r="E82" s="114"/>
      <c r="F82" s="116" t="s">
        <v>299</v>
      </c>
      <c r="G82" s="116"/>
      <c r="H82" s="115" t="s">
        <v>226</v>
      </c>
      <c r="J82" s="184"/>
      <c r="K82" s="184"/>
      <c r="L82" s="184"/>
      <c r="M82" s="184"/>
      <c r="N82" s="184"/>
      <c r="O82" s="184"/>
      <c r="P82" s="184"/>
    </row>
    <row r="83" spans="1:16" x14ac:dyDescent="0.25">
      <c r="A83" s="146" t="s">
        <v>335</v>
      </c>
      <c r="B83" s="152">
        <v>-15756306.960000001</v>
      </c>
      <c r="C83" s="152"/>
      <c r="D83" s="153">
        <v>-2701139.7100000009</v>
      </c>
      <c r="E83" s="153"/>
      <c r="F83" s="153">
        <v>-3386346.62</v>
      </c>
      <c r="G83" s="153"/>
      <c r="H83" s="153">
        <v>-2549.2900000000373</v>
      </c>
      <c r="J83" s="184"/>
      <c r="K83" s="184"/>
      <c r="L83" s="184"/>
      <c r="M83" s="184"/>
      <c r="N83" s="184"/>
      <c r="O83" s="184"/>
      <c r="P83" s="184"/>
    </row>
    <row r="84" spans="1:16" x14ac:dyDescent="0.25">
      <c r="A84" s="139" t="s">
        <v>336</v>
      </c>
      <c r="B84" s="154">
        <v>0</v>
      </c>
      <c r="C84" s="154"/>
      <c r="D84" s="155">
        <v>0</v>
      </c>
      <c r="E84" s="155"/>
      <c r="F84" s="156">
        <v>0</v>
      </c>
      <c r="G84" s="156"/>
      <c r="H84" s="155">
        <v>0</v>
      </c>
      <c r="J84" s="184"/>
      <c r="K84" s="184"/>
      <c r="L84" s="184"/>
      <c r="M84" s="184"/>
      <c r="N84" s="184"/>
      <c r="O84" s="184"/>
      <c r="P84" s="184"/>
    </row>
    <row r="85" spans="1:16" x14ac:dyDescent="0.25">
      <c r="A85" s="139" t="s">
        <v>337</v>
      </c>
      <c r="B85" s="157">
        <v>-15756306.960000001</v>
      </c>
      <c r="C85" s="157"/>
      <c r="D85" s="158">
        <v>-2701139.7100000009</v>
      </c>
      <c r="E85" s="158"/>
      <c r="F85" s="153">
        <v>-3386346.62</v>
      </c>
      <c r="G85" s="153"/>
      <c r="H85" s="158">
        <v>-2549.2900000000373</v>
      </c>
      <c r="J85" s="184"/>
      <c r="K85" s="184"/>
      <c r="L85" s="184"/>
      <c r="M85" s="184"/>
      <c r="N85" s="184"/>
      <c r="O85" s="184"/>
      <c r="P85" s="184"/>
    </row>
    <row r="86" spans="1:16" x14ac:dyDescent="0.25">
      <c r="A86" s="146" t="s">
        <v>338</v>
      </c>
      <c r="B86" s="152">
        <v>64757476.100000001</v>
      </c>
      <c r="C86" s="152"/>
      <c r="D86" s="153">
        <v>74602661</v>
      </c>
      <c r="E86" s="153"/>
      <c r="F86" s="153">
        <v>-61671217.07</v>
      </c>
      <c r="G86" s="153"/>
      <c r="H86" s="153">
        <v>1020377.8300000057</v>
      </c>
      <c r="J86" s="184"/>
      <c r="K86" s="184"/>
      <c r="L86" s="184"/>
      <c r="M86" s="184"/>
      <c r="N86" s="184"/>
      <c r="O86" s="184"/>
      <c r="P86" s="184"/>
    </row>
    <row r="87" spans="1:16" x14ac:dyDescent="0.25">
      <c r="A87" s="139" t="s">
        <v>339</v>
      </c>
      <c r="B87" s="157">
        <v>8774476.3200000003</v>
      </c>
      <c r="C87" s="157"/>
      <c r="D87" s="158">
        <v>2793555.4000000004</v>
      </c>
      <c r="E87" s="158"/>
      <c r="F87" s="153">
        <v>17214298.559999999</v>
      </c>
      <c r="G87" s="153"/>
      <c r="H87" s="158">
        <v>6384645.8099999987</v>
      </c>
      <c r="J87" s="184"/>
      <c r="K87" s="184"/>
      <c r="L87" s="184"/>
      <c r="M87" s="184"/>
      <c r="N87" s="184"/>
      <c r="O87" s="184"/>
      <c r="P87" s="184"/>
    </row>
    <row r="88" spans="1:16" x14ac:dyDescent="0.25">
      <c r="A88" s="139" t="s">
        <v>340</v>
      </c>
      <c r="B88" s="157">
        <v>55982999.780000001</v>
      </c>
      <c r="C88" s="157"/>
      <c r="D88" s="158">
        <v>71809105.260000005</v>
      </c>
      <c r="E88" s="158"/>
      <c r="F88" s="153">
        <v>-78885515.629999995</v>
      </c>
      <c r="G88" s="153"/>
      <c r="H88" s="158">
        <v>-5364267.9799999893</v>
      </c>
      <c r="J88" s="184"/>
      <c r="K88" s="184"/>
      <c r="L88" s="184"/>
      <c r="M88" s="184"/>
      <c r="N88" s="184"/>
      <c r="O88" s="184"/>
      <c r="P88" s="184"/>
    </row>
    <row r="89" spans="1:16" ht="34.5" x14ac:dyDescent="0.25">
      <c r="A89" s="159" t="s">
        <v>341</v>
      </c>
      <c r="B89" s="152">
        <v>135818040.28999999</v>
      </c>
      <c r="C89" s="152"/>
      <c r="D89" s="153">
        <v>56149366</v>
      </c>
      <c r="E89" s="153"/>
      <c r="F89" s="153">
        <v>109876155</v>
      </c>
      <c r="G89" s="153"/>
      <c r="H89" s="153">
        <v>26428652.930000052</v>
      </c>
      <c r="I89" s="184"/>
      <c r="J89" s="184"/>
      <c r="K89" s="184"/>
      <c r="L89" s="184"/>
      <c r="M89" s="184"/>
      <c r="N89" s="184"/>
      <c r="O89" s="184"/>
      <c r="P89" s="184"/>
    </row>
    <row r="90" spans="1:16" x14ac:dyDescent="0.25">
      <c r="A90" s="139" t="s">
        <v>342</v>
      </c>
      <c r="B90" s="157">
        <v>3400610.81</v>
      </c>
      <c r="C90" s="157"/>
      <c r="D90" s="158">
        <v>-1677861.3800000004</v>
      </c>
      <c r="E90" s="158"/>
      <c r="F90" s="153">
        <v>577173.87</v>
      </c>
      <c r="G90" s="153"/>
      <c r="H90" s="158">
        <v>-99552.579999999958</v>
      </c>
      <c r="J90" s="184"/>
      <c r="K90" s="184"/>
      <c r="L90" s="184"/>
      <c r="M90" s="184"/>
      <c r="N90" s="184"/>
      <c r="O90" s="184"/>
      <c r="P90" s="184"/>
    </row>
    <row r="91" spans="1:16" x14ac:dyDescent="0.25">
      <c r="A91" s="139" t="s">
        <v>343</v>
      </c>
      <c r="B91" s="157">
        <v>132417429.48</v>
      </c>
      <c r="C91" s="157"/>
      <c r="D91" s="158">
        <v>57827226.950000003</v>
      </c>
      <c r="E91" s="158"/>
      <c r="F91" s="153">
        <v>109298981.13</v>
      </c>
      <c r="G91" s="153"/>
      <c r="H91" s="158">
        <v>26528205.51000005</v>
      </c>
      <c r="J91" s="184"/>
      <c r="K91" s="184"/>
      <c r="L91" s="184"/>
      <c r="M91" s="184"/>
      <c r="N91" s="184"/>
      <c r="O91" s="184"/>
      <c r="P91" s="184"/>
    </row>
    <row r="92" spans="1:16" ht="23" x14ac:dyDescent="0.25">
      <c r="A92" s="160" t="s">
        <v>344</v>
      </c>
      <c r="B92" s="154">
        <v>0</v>
      </c>
      <c r="C92" s="154"/>
      <c r="D92" s="155">
        <v>0</v>
      </c>
      <c r="E92" s="155"/>
      <c r="F92" s="156">
        <v>0</v>
      </c>
      <c r="G92" s="156"/>
      <c r="H92" s="155">
        <v>0</v>
      </c>
      <c r="J92" s="184"/>
      <c r="K92" s="184"/>
      <c r="L92" s="184"/>
      <c r="M92" s="184"/>
      <c r="N92" s="184"/>
      <c r="O92" s="184"/>
      <c r="P92" s="184"/>
    </row>
    <row r="93" spans="1:16" ht="23" x14ac:dyDescent="0.25">
      <c r="A93" s="159" t="s">
        <v>345</v>
      </c>
      <c r="B93" s="187">
        <v>11535516.600000001</v>
      </c>
      <c r="C93" s="187"/>
      <c r="D93" s="188">
        <v>11535516.600000001</v>
      </c>
      <c r="E93" s="156"/>
      <c r="F93" s="188">
        <v>0</v>
      </c>
      <c r="G93" s="188"/>
      <c r="H93" s="188">
        <v>0</v>
      </c>
      <c r="J93" s="184"/>
      <c r="K93" s="184"/>
      <c r="L93" s="184"/>
      <c r="M93" s="184"/>
      <c r="N93" s="184"/>
      <c r="O93" s="184"/>
      <c r="P93" s="184"/>
    </row>
    <row r="94" spans="1:16" x14ac:dyDescent="0.25">
      <c r="A94" s="139" t="s">
        <v>331</v>
      </c>
      <c r="B94" s="189">
        <v>7366949.29</v>
      </c>
      <c r="C94" s="189"/>
      <c r="D94" s="190">
        <v>7366949.29</v>
      </c>
      <c r="E94" s="155"/>
      <c r="F94" s="188">
        <v>0</v>
      </c>
      <c r="G94" s="188"/>
      <c r="H94" s="188">
        <v>0</v>
      </c>
      <c r="J94" s="184"/>
      <c r="K94" s="184"/>
      <c r="L94" s="184"/>
      <c r="M94" s="184"/>
      <c r="N94" s="184"/>
      <c r="O94" s="184"/>
      <c r="P94" s="184"/>
    </row>
    <row r="95" spans="1:16" x14ac:dyDescent="0.25">
      <c r="A95" s="139" t="s">
        <v>332</v>
      </c>
      <c r="B95" s="189">
        <v>3599079.76</v>
      </c>
      <c r="C95" s="189"/>
      <c r="D95" s="190">
        <v>3599079.76</v>
      </c>
      <c r="E95" s="155"/>
      <c r="F95" s="188">
        <v>0</v>
      </c>
      <c r="G95" s="188"/>
      <c r="H95" s="190">
        <v>0</v>
      </c>
      <c r="J95" s="184"/>
      <c r="K95" s="184"/>
      <c r="L95" s="184"/>
      <c r="M95" s="184"/>
      <c r="N95" s="184"/>
      <c r="O95" s="184"/>
      <c r="P95" s="184"/>
    </row>
    <row r="96" spans="1:16" x14ac:dyDescent="0.25">
      <c r="A96" s="139" t="s">
        <v>346</v>
      </c>
      <c r="B96" s="189">
        <v>0</v>
      </c>
      <c r="C96" s="189"/>
      <c r="D96" s="190">
        <v>0</v>
      </c>
      <c r="E96" s="155"/>
      <c r="F96" s="156">
        <v>0</v>
      </c>
      <c r="G96" s="156"/>
      <c r="H96" s="155">
        <v>0</v>
      </c>
      <c r="J96" s="184"/>
      <c r="K96" s="184"/>
      <c r="L96" s="184"/>
      <c r="M96" s="184"/>
      <c r="N96" s="184"/>
      <c r="O96" s="184"/>
      <c r="P96" s="184"/>
    </row>
    <row r="97" spans="1:16" x14ac:dyDescent="0.25">
      <c r="A97" s="139" t="s">
        <v>333</v>
      </c>
      <c r="B97" s="189">
        <v>0</v>
      </c>
      <c r="C97" s="189"/>
      <c r="D97" s="190">
        <v>0</v>
      </c>
      <c r="E97" s="155"/>
      <c r="F97" s="156">
        <v>0</v>
      </c>
      <c r="G97" s="156"/>
      <c r="H97" s="155">
        <v>0</v>
      </c>
      <c r="J97" s="184"/>
      <c r="K97" s="184"/>
      <c r="L97" s="184"/>
      <c r="M97" s="184"/>
      <c r="N97" s="184"/>
      <c r="O97" s="184"/>
      <c r="P97" s="184"/>
    </row>
    <row r="98" spans="1:16" ht="12" thickBot="1" x14ac:dyDescent="0.3">
      <c r="A98" s="139" t="s">
        <v>347</v>
      </c>
      <c r="B98" s="191">
        <v>569487.55000000005</v>
      </c>
      <c r="C98" s="191"/>
      <c r="D98" s="192">
        <v>569487.55000000005</v>
      </c>
      <c r="E98" s="155"/>
      <c r="F98" s="162">
        <v>0</v>
      </c>
      <c r="G98" s="162"/>
      <c r="H98" s="161">
        <v>0</v>
      </c>
      <c r="J98" s="184"/>
      <c r="K98" s="184"/>
      <c r="L98" s="184"/>
      <c r="M98" s="184"/>
      <c r="N98" s="184"/>
      <c r="O98" s="184"/>
      <c r="P98" s="184"/>
    </row>
    <row r="99" spans="1:16" ht="12" thickBot="1" x14ac:dyDescent="0.3">
      <c r="A99" s="125" t="s">
        <v>307</v>
      </c>
      <c r="B99" s="163">
        <v>227867339.94999999</v>
      </c>
      <c r="C99" s="163"/>
      <c r="D99" s="163">
        <v>144990709.53999999</v>
      </c>
      <c r="E99" s="152"/>
      <c r="F99" s="163">
        <v>51591284.549999997</v>
      </c>
      <c r="G99" s="163"/>
      <c r="H99" s="163">
        <v>27451580.050000057</v>
      </c>
      <c r="J99" s="184"/>
      <c r="K99" s="184"/>
      <c r="L99" s="184"/>
      <c r="M99" s="184"/>
      <c r="N99" s="184"/>
      <c r="O99" s="184"/>
      <c r="P99" s="184"/>
    </row>
    <row r="101" spans="1:16" ht="12" x14ac:dyDescent="0.3">
      <c r="A101" s="111" t="s">
        <v>368</v>
      </c>
      <c r="B101" s="131"/>
      <c r="C101" s="131"/>
      <c r="D101" s="131"/>
      <c r="E101" s="131"/>
      <c r="F101" s="151"/>
      <c r="G101" s="151"/>
      <c r="H101" s="112"/>
      <c r="I101" s="131"/>
      <c r="J101" s="131" t="s">
        <v>297</v>
      </c>
    </row>
    <row r="102" spans="1:16" x14ac:dyDescent="0.25">
      <c r="A102" s="164" t="s">
        <v>348</v>
      </c>
      <c r="B102" s="338" t="s">
        <v>349</v>
      </c>
      <c r="C102" s="338"/>
      <c r="D102" s="338"/>
      <c r="E102" s="338"/>
      <c r="F102" s="338"/>
      <c r="G102" s="164"/>
      <c r="H102" s="338" t="s">
        <v>385</v>
      </c>
      <c r="I102" s="338"/>
      <c r="J102" s="338"/>
    </row>
    <row r="103" spans="1:16" x14ac:dyDescent="0.25">
      <c r="B103" s="165" t="s">
        <v>350</v>
      </c>
      <c r="C103" s="165"/>
      <c r="D103" s="165" t="s">
        <v>351</v>
      </c>
      <c r="E103" s="165"/>
      <c r="F103" s="165" t="s">
        <v>352</v>
      </c>
      <c r="G103" s="166"/>
      <c r="H103" s="165" t="s">
        <v>350</v>
      </c>
      <c r="I103" s="165" t="s">
        <v>351</v>
      </c>
      <c r="J103" s="165" t="s">
        <v>352</v>
      </c>
    </row>
    <row r="104" spans="1:16" s="164" customFormat="1" x14ac:dyDescent="0.25">
      <c r="A104" s="164" t="s">
        <v>353</v>
      </c>
      <c r="B104" s="167">
        <v>1558206655</v>
      </c>
      <c r="C104" s="167"/>
      <c r="D104" s="167">
        <v>0</v>
      </c>
      <c r="E104" s="167"/>
      <c r="F104" s="167">
        <v>0</v>
      </c>
      <c r="G104" s="167"/>
      <c r="H104" s="167">
        <v>1219156918</v>
      </c>
      <c r="I104" s="167">
        <v>0</v>
      </c>
      <c r="J104" s="167">
        <v>0</v>
      </c>
    </row>
    <row r="105" spans="1:16" x14ac:dyDescent="0.25">
      <c r="A105" s="107" t="s">
        <v>354</v>
      </c>
      <c r="B105" s="168">
        <v>1558206655</v>
      </c>
      <c r="C105" s="168"/>
      <c r="D105" s="168">
        <v>0</v>
      </c>
      <c r="E105" s="168"/>
      <c r="F105" s="168">
        <v>0</v>
      </c>
      <c r="G105" s="168"/>
      <c r="H105" s="168">
        <v>1219156918</v>
      </c>
      <c r="I105" s="168">
        <v>0</v>
      </c>
      <c r="J105" s="168">
        <v>0</v>
      </c>
    </row>
    <row r="106" spans="1:16" x14ac:dyDescent="0.25">
      <c r="A106" s="107" t="s">
        <v>308</v>
      </c>
      <c r="B106" s="168">
        <v>0</v>
      </c>
      <c r="C106" s="168"/>
      <c r="D106" s="168">
        <v>0</v>
      </c>
      <c r="E106" s="168"/>
      <c r="F106" s="168">
        <v>0</v>
      </c>
      <c r="G106" s="168"/>
      <c r="H106" s="168">
        <v>0</v>
      </c>
      <c r="I106" s="168">
        <v>0</v>
      </c>
      <c r="J106" s="168">
        <v>0</v>
      </c>
    </row>
    <row r="107" spans="1:16" s="164" customFormat="1" x14ac:dyDescent="0.25">
      <c r="A107" s="164" t="s">
        <v>355</v>
      </c>
      <c r="B107" s="167">
        <v>2244696908.7000008</v>
      </c>
      <c r="C107" s="167"/>
      <c r="D107" s="167">
        <v>4456728.0999999996</v>
      </c>
      <c r="E107" s="167"/>
      <c r="F107" s="167">
        <v>0</v>
      </c>
      <c r="G107" s="167"/>
      <c r="H107" s="167">
        <v>2513669836.6899996</v>
      </c>
      <c r="I107" s="167">
        <v>10294600.859999999</v>
      </c>
      <c r="J107" s="167">
        <v>0</v>
      </c>
    </row>
    <row r="108" spans="1:16" x14ac:dyDescent="0.25">
      <c r="A108" s="107" t="s">
        <v>354</v>
      </c>
      <c r="B108" s="168">
        <v>2250085612.0100007</v>
      </c>
      <c r="C108" s="168"/>
      <c r="D108" s="168">
        <v>5026891.0699999994</v>
      </c>
      <c r="E108" s="168"/>
      <c r="F108" s="168">
        <v>383502.69</v>
      </c>
      <c r="G108" s="168"/>
      <c r="H108" s="168">
        <v>2520514248.6799994</v>
      </c>
      <c r="I108" s="168">
        <v>10456303.309999999</v>
      </c>
      <c r="J108" s="168">
        <v>0</v>
      </c>
    </row>
    <row r="109" spans="1:16" x14ac:dyDescent="0.25">
      <c r="A109" s="107" t="s">
        <v>308</v>
      </c>
      <c r="B109" s="193">
        <v>-5388703.3099999968</v>
      </c>
      <c r="C109" s="168"/>
      <c r="D109" s="193">
        <v>-570162.97</v>
      </c>
      <c r="E109" s="168"/>
      <c r="F109" s="193">
        <v>-383502.69</v>
      </c>
      <c r="G109" s="168"/>
      <c r="H109" s="193">
        <v>-6844411.9899999993</v>
      </c>
      <c r="I109" s="193">
        <v>-161702.44999999998</v>
      </c>
      <c r="J109" s="168">
        <v>0</v>
      </c>
    </row>
    <row r="110" spans="1:16" s="164" customFormat="1" x14ac:dyDescent="0.25">
      <c r="A110" s="164" t="s">
        <v>356</v>
      </c>
      <c r="B110" s="194">
        <v>233379950.29000014</v>
      </c>
      <c r="C110" s="167"/>
      <c r="D110" s="167">
        <v>0</v>
      </c>
      <c r="E110" s="167"/>
      <c r="F110" s="167">
        <v>0</v>
      </c>
      <c r="G110" s="167"/>
      <c r="H110" s="167">
        <v>368510086.82999998</v>
      </c>
      <c r="I110" s="167">
        <v>0</v>
      </c>
      <c r="J110" s="167">
        <v>0</v>
      </c>
    </row>
    <row r="111" spans="1:16" x14ac:dyDescent="0.25">
      <c r="A111" s="107" t="s">
        <v>354</v>
      </c>
      <c r="B111" s="193">
        <v>574599.4200001359</v>
      </c>
      <c r="C111" s="168"/>
      <c r="D111" s="168">
        <v>0</v>
      </c>
      <c r="E111" s="168"/>
      <c r="F111" s="168">
        <v>0</v>
      </c>
      <c r="G111" s="168"/>
      <c r="H111" s="168">
        <v>57300.14</v>
      </c>
      <c r="I111" s="168">
        <v>0</v>
      </c>
      <c r="J111" s="168">
        <v>0</v>
      </c>
    </row>
    <row r="112" spans="1:16" x14ac:dyDescent="0.25">
      <c r="A112" s="107" t="s">
        <v>308</v>
      </c>
      <c r="B112" s="193">
        <v>-547979.06999995233</v>
      </c>
      <c r="C112" s="168"/>
      <c r="D112" s="168">
        <v>0</v>
      </c>
      <c r="E112" s="168"/>
      <c r="F112" s="168">
        <v>0</v>
      </c>
      <c r="G112" s="168"/>
      <c r="H112" s="168">
        <v>26.91</v>
      </c>
      <c r="I112" s="168">
        <v>0</v>
      </c>
      <c r="J112" s="168">
        <v>0</v>
      </c>
    </row>
    <row r="113" spans="1:12" x14ac:dyDescent="0.25">
      <c r="A113" s="107" t="s">
        <v>357</v>
      </c>
      <c r="B113" s="193">
        <v>233416894.95999998</v>
      </c>
      <c r="C113" s="168"/>
      <c r="D113" s="168">
        <v>0</v>
      </c>
      <c r="E113" s="168"/>
      <c r="F113" s="168">
        <v>0</v>
      </c>
      <c r="G113" s="168"/>
      <c r="H113" s="168">
        <v>368996913.38</v>
      </c>
      <c r="I113" s="168">
        <v>0</v>
      </c>
      <c r="J113" s="168">
        <v>0</v>
      </c>
    </row>
    <row r="114" spans="1:12" x14ac:dyDescent="0.25">
      <c r="A114" s="107" t="s">
        <v>308</v>
      </c>
      <c r="B114" s="193">
        <v>-63565.020000000004</v>
      </c>
      <c r="C114" s="168"/>
      <c r="D114" s="168">
        <v>0</v>
      </c>
      <c r="E114" s="168"/>
      <c r="F114" s="168">
        <v>0</v>
      </c>
      <c r="G114" s="168"/>
      <c r="H114" s="193">
        <v>-544153.59999999998</v>
      </c>
      <c r="I114" s="168">
        <v>0</v>
      </c>
      <c r="J114" s="168">
        <v>0</v>
      </c>
    </row>
    <row r="115" spans="1:12" s="164" customFormat="1" x14ac:dyDescent="0.25">
      <c r="A115" s="164" t="s">
        <v>358</v>
      </c>
      <c r="B115" s="194">
        <v>129436444.44999999</v>
      </c>
      <c r="C115" s="167"/>
      <c r="D115" s="167">
        <v>461200.67000000004</v>
      </c>
      <c r="E115" s="167"/>
      <c r="F115" s="167">
        <v>0</v>
      </c>
      <c r="G115" s="167"/>
      <c r="H115" s="167">
        <v>178937655.13</v>
      </c>
      <c r="I115" s="167">
        <v>3892.7699999999995</v>
      </c>
      <c r="J115" s="167">
        <v>0</v>
      </c>
    </row>
    <row r="116" spans="1:12" x14ac:dyDescent="0.25">
      <c r="A116" s="107" t="s">
        <v>354</v>
      </c>
      <c r="B116" s="193">
        <v>117745218.13</v>
      </c>
      <c r="C116" s="168"/>
      <c r="D116" s="168">
        <v>466360.96</v>
      </c>
      <c r="E116" s="168"/>
      <c r="F116" s="168">
        <v>15994.679999999998</v>
      </c>
      <c r="G116" s="168"/>
      <c r="H116" s="168">
        <v>168353094.84</v>
      </c>
      <c r="I116" s="168">
        <v>3982.5299999999997</v>
      </c>
      <c r="J116" s="168">
        <v>0</v>
      </c>
    </row>
    <row r="117" spans="1:12" x14ac:dyDescent="0.25">
      <c r="A117" s="107" t="s">
        <v>308</v>
      </c>
      <c r="B117" s="193">
        <v>-398193.57999999996</v>
      </c>
      <c r="C117" s="168"/>
      <c r="D117" s="193">
        <v>-5160.29</v>
      </c>
      <c r="E117" s="168"/>
      <c r="F117" s="193">
        <v>-15994.679999999998</v>
      </c>
      <c r="G117" s="168"/>
      <c r="H117" s="193">
        <v>-584452.55999999994</v>
      </c>
      <c r="I117" s="193">
        <v>-89.759999999999991</v>
      </c>
      <c r="J117" s="168">
        <v>0</v>
      </c>
    </row>
    <row r="118" spans="1:12" x14ac:dyDescent="0.25">
      <c r="A118" s="107" t="s">
        <v>354</v>
      </c>
      <c r="B118" s="193">
        <v>12197705.18</v>
      </c>
      <c r="C118" s="168"/>
      <c r="D118" s="168">
        <v>0</v>
      </c>
      <c r="E118" s="168"/>
      <c r="F118" s="195">
        <v>0</v>
      </c>
      <c r="G118" s="168"/>
      <c r="H118" s="168">
        <v>11262954.07</v>
      </c>
      <c r="I118" s="168">
        <v>0</v>
      </c>
      <c r="J118" s="168">
        <v>0</v>
      </c>
    </row>
    <row r="119" spans="1:12" x14ac:dyDescent="0.25">
      <c r="A119" s="107" t="s">
        <v>308</v>
      </c>
      <c r="B119" s="193">
        <v>-108285.28</v>
      </c>
      <c r="C119" s="168"/>
      <c r="D119" s="168">
        <v>0</v>
      </c>
      <c r="E119" s="168"/>
      <c r="F119" s="168">
        <v>0</v>
      </c>
      <c r="G119" s="168"/>
      <c r="H119" s="193">
        <v>-93941.22</v>
      </c>
      <c r="I119" s="168">
        <v>0</v>
      </c>
      <c r="J119" s="168">
        <v>0</v>
      </c>
    </row>
    <row r="120" spans="1:12" s="164" customFormat="1" x14ac:dyDescent="0.25">
      <c r="A120" s="164" t="s">
        <v>359</v>
      </c>
      <c r="B120" s="194">
        <v>3632345296.0700045</v>
      </c>
      <c r="C120" s="167"/>
      <c r="D120" s="167">
        <v>170418701.17999989</v>
      </c>
      <c r="E120" s="167"/>
      <c r="F120" s="167">
        <v>441502507.23999941</v>
      </c>
      <c r="G120" s="167"/>
      <c r="H120" s="167">
        <v>3626813947.3499999</v>
      </c>
      <c r="I120" s="167">
        <v>422197573.93000019</v>
      </c>
      <c r="J120" s="167">
        <v>636986563.96000004</v>
      </c>
    </row>
    <row r="121" spans="1:12" x14ac:dyDescent="0.25">
      <c r="A121" s="107" t="s">
        <v>354</v>
      </c>
      <c r="B121" s="193">
        <v>3729047912.6400042</v>
      </c>
      <c r="C121" s="168"/>
      <c r="D121" s="168">
        <v>219244197.07999989</v>
      </c>
      <c r="E121" s="168"/>
      <c r="F121" s="168">
        <v>1343775272.3500004</v>
      </c>
      <c r="G121" s="168"/>
      <c r="H121" s="193">
        <v>3753243004.7199998</v>
      </c>
      <c r="I121" s="193">
        <v>480885196.89000016</v>
      </c>
      <c r="J121" s="193">
        <v>1456527825.1099999</v>
      </c>
    </row>
    <row r="122" spans="1:12" x14ac:dyDescent="0.25">
      <c r="A122" s="107" t="s">
        <v>308</v>
      </c>
      <c r="B122" s="193">
        <v>-96702616.569999903</v>
      </c>
      <c r="C122" s="168"/>
      <c r="D122" s="193">
        <v>-48825495.900000006</v>
      </c>
      <c r="E122" s="168"/>
      <c r="F122" s="193">
        <v>-902272765.11000097</v>
      </c>
      <c r="G122" s="168"/>
      <c r="H122" s="193">
        <v>-126429057.37000006</v>
      </c>
      <c r="I122" s="193">
        <v>-58687622.959999971</v>
      </c>
      <c r="J122" s="193">
        <v>-819541261.14999986</v>
      </c>
    </row>
    <row r="123" spans="1:12" s="164" customFormat="1" x14ac:dyDescent="0.25">
      <c r="A123" s="164" t="s">
        <v>360</v>
      </c>
      <c r="B123" s="194">
        <v>6301397488.8199883</v>
      </c>
      <c r="C123" s="167"/>
      <c r="D123" s="167">
        <v>304661307.41000026</v>
      </c>
      <c r="E123" s="167"/>
      <c r="F123" s="167">
        <v>192441409.2599985</v>
      </c>
      <c r="G123" s="167"/>
      <c r="H123" s="194">
        <v>7022395634.9800272</v>
      </c>
      <c r="I123" s="194">
        <v>251126985.20999995</v>
      </c>
      <c r="J123" s="194">
        <v>162079076.04999983</v>
      </c>
    </row>
    <row r="124" spans="1:12" x14ac:dyDescent="0.25">
      <c r="A124" s="107" t="s">
        <v>354</v>
      </c>
      <c r="B124" s="193">
        <v>6330026490.349988</v>
      </c>
      <c r="C124" s="168"/>
      <c r="D124" s="168">
        <v>322194397.0600003</v>
      </c>
      <c r="E124" s="168"/>
      <c r="F124" s="168">
        <v>644630415.78999913</v>
      </c>
      <c r="G124" s="168"/>
      <c r="H124" s="193">
        <v>7060888858.5700274</v>
      </c>
      <c r="I124" s="193">
        <v>272846699.02999997</v>
      </c>
      <c r="J124" s="193">
        <v>688049269.20999932</v>
      </c>
    </row>
    <row r="125" spans="1:12" ht="12" thickBot="1" x14ac:dyDescent="0.3">
      <c r="A125" s="107" t="s">
        <v>308</v>
      </c>
      <c r="B125" s="196">
        <v>-28629001.52999996</v>
      </c>
      <c r="C125" s="169"/>
      <c r="D125" s="196">
        <v>-17533089.65000001</v>
      </c>
      <c r="E125" s="169"/>
      <c r="F125" s="196">
        <v>-452189006.53000063</v>
      </c>
      <c r="G125" s="168"/>
      <c r="H125" s="196">
        <v>-38493223.589999937</v>
      </c>
      <c r="I125" s="196">
        <v>-21719713.82000003</v>
      </c>
      <c r="J125" s="196">
        <v>-525970193.15999949</v>
      </c>
    </row>
    <row r="126" spans="1:12" s="164" customFormat="1" ht="12" thickBot="1" x14ac:dyDescent="0.3">
      <c r="A126" s="164" t="s">
        <v>307</v>
      </c>
      <c r="B126" s="170">
        <v>14099462743.329992</v>
      </c>
      <c r="C126" s="170"/>
      <c r="D126" s="170">
        <v>479997937.36000019</v>
      </c>
      <c r="E126" s="170"/>
      <c r="F126" s="170">
        <v>633943916.49999785</v>
      </c>
      <c r="G126" s="167"/>
      <c r="H126" s="170">
        <v>14929484078.980026</v>
      </c>
      <c r="I126" s="170">
        <v>683623052.7700001</v>
      </c>
      <c r="J126" s="170">
        <v>799065640.00999987</v>
      </c>
      <c r="L126" s="197"/>
    </row>
    <row r="127" spans="1:12" x14ac:dyDescent="0.25">
      <c r="B127" s="185"/>
      <c r="D127" s="185"/>
      <c r="F127" s="185"/>
      <c r="H127" s="185"/>
      <c r="I127" s="185"/>
      <c r="J127" s="185"/>
      <c r="L127" s="185"/>
    </row>
    <row r="128" spans="1:12" x14ac:dyDescent="0.25">
      <c r="A128" s="111" t="s">
        <v>369</v>
      </c>
      <c r="B128" s="111"/>
      <c r="C128" s="111"/>
      <c r="D128" s="171"/>
      <c r="E128" s="172"/>
      <c r="F128" s="172"/>
      <c r="G128" s="172"/>
      <c r="H128" s="172"/>
      <c r="I128" s="172"/>
      <c r="J128" s="131" t="s">
        <v>297</v>
      </c>
    </row>
    <row r="129" spans="1:10" x14ac:dyDescent="0.25">
      <c r="A129" s="107" t="s">
        <v>361</v>
      </c>
      <c r="B129" s="173" t="s">
        <v>349</v>
      </c>
      <c r="C129" s="166"/>
      <c r="D129" s="173" t="s">
        <v>385</v>
      </c>
    </row>
    <row r="130" spans="1:10" x14ac:dyDescent="0.25">
      <c r="A130" s="107" t="s">
        <v>353</v>
      </c>
      <c r="B130" s="168">
        <v>0</v>
      </c>
      <c r="C130" s="168"/>
      <c r="D130" s="168">
        <v>0</v>
      </c>
    </row>
    <row r="131" spans="1:10" x14ac:dyDescent="0.25">
      <c r="A131" s="107" t="s">
        <v>355</v>
      </c>
      <c r="B131" s="168">
        <v>0</v>
      </c>
      <c r="C131" s="168"/>
      <c r="D131" s="168">
        <v>0</v>
      </c>
    </row>
    <row r="132" spans="1:10" x14ac:dyDescent="0.25">
      <c r="A132" s="107" t="s">
        <v>356</v>
      </c>
      <c r="B132" s="168">
        <v>0</v>
      </c>
      <c r="C132" s="168"/>
      <c r="D132" s="168">
        <v>0</v>
      </c>
    </row>
    <row r="133" spans="1:10" x14ac:dyDescent="0.25">
      <c r="A133" s="107" t="s">
        <v>358</v>
      </c>
      <c r="B133" s="168">
        <v>0</v>
      </c>
      <c r="C133" s="168"/>
      <c r="D133" s="168">
        <v>0</v>
      </c>
    </row>
    <row r="134" spans="1:10" x14ac:dyDescent="0.25">
      <c r="A134" s="107" t="s">
        <v>359</v>
      </c>
      <c r="B134" s="168">
        <v>6692017.5300000003</v>
      </c>
      <c r="C134" s="168"/>
      <c r="D134" s="168">
        <v>5093282.9499999993</v>
      </c>
    </row>
    <row r="135" spans="1:10" ht="12" thickBot="1" x14ac:dyDescent="0.3">
      <c r="A135" s="107" t="s">
        <v>360</v>
      </c>
      <c r="B135" s="169">
        <v>14507068.809999999</v>
      </c>
      <c r="C135" s="168"/>
      <c r="D135" s="169">
        <v>13772618.189999998</v>
      </c>
    </row>
    <row r="136" spans="1:10" ht="12" thickBot="1" x14ac:dyDescent="0.3">
      <c r="A136" s="164" t="s">
        <v>307</v>
      </c>
      <c r="B136" s="170">
        <v>21199086.34</v>
      </c>
      <c r="C136" s="167"/>
      <c r="D136" s="174">
        <v>18865901.139999997</v>
      </c>
    </row>
    <row r="138" spans="1:10" x14ac:dyDescent="0.25">
      <c r="A138" s="175" t="s">
        <v>370</v>
      </c>
      <c r="B138" s="172"/>
      <c r="C138" s="172"/>
      <c r="D138" s="172"/>
      <c r="E138" s="172"/>
      <c r="F138" s="172"/>
      <c r="G138" s="172"/>
      <c r="H138" s="172"/>
      <c r="I138" s="172"/>
      <c r="J138" s="131" t="s">
        <v>297</v>
      </c>
    </row>
    <row r="139" spans="1:10" x14ac:dyDescent="0.25">
      <c r="A139" s="107" t="s">
        <v>309</v>
      </c>
      <c r="B139" s="173" t="s">
        <v>349</v>
      </c>
      <c r="C139" s="166"/>
      <c r="D139" s="173" t="s">
        <v>385</v>
      </c>
    </row>
    <row r="140" spans="1:10" x14ac:dyDescent="0.25">
      <c r="A140" s="107" t="s">
        <v>363</v>
      </c>
      <c r="B140" s="168">
        <v>0</v>
      </c>
      <c r="C140" s="168"/>
      <c r="D140" s="168">
        <v>400000000</v>
      </c>
    </row>
    <row r="141" spans="1:10" x14ac:dyDescent="0.25">
      <c r="A141" s="107" t="s">
        <v>371</v>
      </c>
      <c r="B141" s="168">
        <v>4896096419.9500027</v>
      </c>
      <c r="C141" s="168"/>
      <c r="D141" s="168">
        <v>5325746428.4499931</v>
      </c>
    </row>
    <row r="142" spans="1:10" x14ac:dyDescent="0.25">
      <c r="A142" s="107" t="s">
        <v>356</v>
      </c>
      <c r="B142" s="168">
        <v>127248024.05</v>
      </c>
      <c r="C142" s="168"/>
      <c r="D142" s="168">
        <v>209013088.14999998</v>
      </c>
    </row>
    <row r="143" spans="1:10" x14ac:dyDescent="0.25">
      <c r="A143" s="107" t="s">
        <v>358</v>
      </c>
      <c r="B143" s="168">
        <v>1443658667.3899996</v>
      </c>
      <c r="C143" s="168"/>
      <c r="D143" s="168">
        <v>1397035135.3699992</v>
      </c>
    </row>
    <row r="144" spans="1:10" x14ac:dyDescent="0.25">
      <c r="A144" s="107" t="s">
        <v>359</v>
      </c>
      <c r="B144" s="168">
        <v>2739494692.0799999</v>
      </c>
      <c r="C144" s="168"/>
      <c r="D144" s="168">
        <v>3162990952.8100033</v>
      </c>
    </row>
    <row r="145" spans="1:4" ht="12" thickBot="1" x14ac:dyDescent="0.3">
      <c r="A145" s="107" t="s">
        <v>360</v>
      </c>
      <c r="B145" s="169">
        <v>11737901121.320009</v>
      </c>
      <c r="C145" s="168"/>
      <c r="D145" s="169">
        <v>12074349418.620081</v>
      </c>
    </row>
    <row r="146" spans="1:4" ht="12" thickBot="1" x14ac:dyDescent="0.3">
      <c r="A146" s="164" t="s">
        <v>307</v>
      </c>
      <c r="B146" s="174">
        <v>20944398924.790009</v>
      </c>
      <c r="C146" s="167"/>
      <c r="D146" s="170">
        <v>22569135023.400078</v>
      </c>
    </row>
    <row r="148" spans="1:4" x14ac:dyDescent="0.25">
      <c r="A148" s="107" t="s">
        <v>386</v>
      </c>
    </row>
  </sheetData>
  <mergeCells count="20">
    <mergeCell ref="B5:D5"/>
    <mergeCell ref="F5:H5"/>
    <mergeCell ref="B15:D15"/>
    <mergeCell ref="F15:H15"/>
    <mergeCell ref="B25:D25"/>
    <mergeCell ref="F25:H25"/>
    <mergeCell ref="B35:D35"/>
    <mergeCell ref="F35:H35"/>
    <mergeCell ref="B42:D42"/>
    <mergeCell ref="F42:H42"/>
    <mergeCell ref="B52:D52"/>
    <mergeCell ref="F52:H52"/>
    <mergeCell ref="B102:F102"/>
    <mergeCell ref="H102:J102"/>
    <mergeCell ref="F60:H60"/>
    <mergeCell ref="B68:D68"/>
    <mergeCell ref="F68:H68"/>
    <mergeCell ref="B60:D60"/>
    <mergeCell ref="B81:D81"/>
    <mergeCell ref="F81:H81"/>
  </mergeCells>
  <pageMargins left="0.7" right="0.7" top="0.75" bottom="0.75" header="0.3" footer="0.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FD582E7-05BA-4708-AA6E-D70DC89059C1}">
          <x14:formula1>
            <xm:f>'P:\SUF_svi\TFI KI\TFI-KI 2020 Q3\Konsolidirano\[Konsolidirane bilješke TF-KI_Q3 2020.xlsx]Input'!#REF!</xm:f>
          </x14:formula1>
          <xm:sqref>B4:G4</xm:sqref>
        </x14:dataValidation>
        <x14:dataValidation type="list" allowBlank="1" showInputMessage="1" showErrorMessage="1" xr:uid="{E6865400-729F-4C78-9231-7AF506166176}">
          <x14:formula1>
            <xm:f>'\\Srzg-itd134\rpa$\SUF_svi\TFI KI\TFI-KI 2020 Q1\Konsolidirano\[Konsolidirano_HPB_TFI-KI_Q1 2020.xlsm]Sheet3'!#REF!</xm:f>
          </x14:formula1>
          <xm:sqref>B5:C5 F5:G5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www.w3.org/XML/1998/namespace"/>
    <ds:schemaRef ds:uri="d8745bc5-821e-4205-946a-621c2da728c8"/>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22baa3bd-a2fa-4ea9-9ebb-3a9c6a55952b"/>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2020-10-28T14:47:07Z</cp:lastPrinted>
  <dcterms:created xsi:type="dcterms:W3CDTF">2008-10-17T11:51:54Z</dcterms:created>
  <dcterms:modified xsi:type="dcterms:W3CDTF">2021-02-25T11:52:01Z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