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saveExternalLinkValues="0" codeName="ThisWorkbook" defaultThemeVersion="124226"/>
  <mc:AlternateContent xmlns:mc="http://schemas.openxmlformats.org/markup-compatibility/2006">
    <mc:Choice Requires="x15">
      <x15ac:absPath xmlns:x15ac="http://schemas.microsoft.com/office/spreadsheetml/2010/11/ac" url="https://jadranddu-my.sharepoint.com/personal/ana_rebernik_jadran-crikvenica_hr/Documents/Desktop/FIN.IZVJEŠTAJI/Završni-2020-kons/ZA PREDAJU/konsolidirano/HR/"/>
    </mc:Choice>
  </mc:AlternateContent>
  <xr:revisionPtr revIDLastSave="257" documentId="8_{4632A8FB-1D52-4E08-97BB-293F7BD70C07}" xr6:coauthVersionLast="46" xr6:coauthVersionMax="46" xr10:uidLastSave="{5AABE554-6F92-41BF-AD95-79777B194B75}"/>
  <bookViews>
    <workbookView xWindow="-28920" yWindow="-120" windowWidth="29040" windowHeight="1599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2" i="18" l="1"/>
  <c r="H122" i="18"/>
  <c r="H59" i="18"/>
  <c r="I59" i="18"/>
  <c r="I126" i="18" l="1"/>
  <c r="H126" i="18"/>
  <c r="H113" i="18"/>
  <c r="I113" i="18"/>
  <c r="I46" i="18"/>
  <c r="H46" i="18"/>
  <c r="I24" i="19"/>
  <c r="H24" i="19"/>
  <c r="I50" i="19"/>
  <c r="H50" i="19"/>
  <c r="H17" i="20"/>
  <c r="I11" i="20"/>
  <c r="H11" i="20"/>
  <c r="I69" i="19" l="1"/>
  <c r="I78" i="18" l="1"/>
  <c r="H78" i="18"/>
  <c r="U49" i="22" l="1"/>
  <c r="W49" i="22" s="1"/>
  <c r="U56" i="22"/>
  <c r="W56" i="22" s="1"/>
  <c r="U55" i="22"/>
  <c r="W55"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J60" i="22" s="1"/>
  <c r="K59" i="22"/>
  <c r="K60" i="22" s="1"/>
  <c r="L59" i="22"/>
  <c r="L60" i="22" s="1"/>
  <c r="M59" i="22"/>
  <c r="M60" i="22" s="1"/>
  <c r="N59" i="22"/>
  <c r="N60" i="22" s="1"/>
  <c r="O59" i="22"/>
  <c r="O60" i="22" s="1"/>
  <c r="P59" i="22"/>
  <c r="P60" i="22" s="1"/>
  <c r="Q59" i="22"/>
  <c r="Q60" i="22" s="1"/>
  <c r="R59" i="22"/>
  <c r="R60" i="22" s="1"/>
  <c r="S59" i="22"/>
  <c r="S60" i="22" s="1"/>
  <c r="T59" i="22"/>
  <c r="T60" i="22" s="1"/>
  <c r="V59" i="22"/>
  <c r="V60" i="22" s="1"/>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I47" i="21" l="1"/>
  <c r="H47" i="21"/>
  <c r="W60" i="22"/>
  <c r="W57" i="22"/>
  <c r="I33" i="21"/>
  <c r="I27" i="21"/>
  <c r="H33" i="21"/>
  <c r="H27" i="21"/>
  <c r="I16" i="21"/>
  <c r="I19" i="21" s="1"/>
  <c r="H16" i="21"/>
  <c r="H19" i="21" s="1"/>
  <c r="I54" i="20"/>
  <c r="H54" i="20"/>
  <c r="I48" i="20"/>
  <c r="H48" i="20"/>
  <c r="I41" i="20"/>
  <c r="H41" i="20"/>
  <c r="I35" i="20"/>
  <c r="H35" i="20"/>
  <c r="I19" i="20"/>
  <c r="H19" i="20"/>
  <c r="H9" i="20"/>
  <c r="H18" i="20" s="1"/>
  <c r="I9" i="20"/>
  <c r="I18" i="20" s="1"/>
  <c r="H55" i="20" l="1"/>
  <c r="I55" i="20"/>
  <c r="I24" i="20"/>
  <c r="I27" i="20" s="1"/>
  <c r="H24" i="20"/>
  <c r="H27" i="20" s="1"/>
  <c r="I42" i="20"/>
  <c r="I34" i="21"/>
  <c r="I49" i="21" s="1"/>
  <c r="I51" i="21" s="1"/>
  <c r="H42" i="20"/>
  <c r="H34" i="21"/>
  <c r="H49" i="21" s="1"/>
  <c r="H51" i="21" s="1"/>
  <c r="I89" i="19"/>
  <c r="I99" i="19" s="1"/>
  <c r="H89" i="19"/>
  <c r="H99" i="19" s="1"/>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I59" i="19"/>
  <c r="H57" i="20"/>
  <c r="H59" i="20" s="1"/>
  <c r="H59" i="19"/>
  <c r="H75" i="18"/>
  <c r="H131" i="18" s="1"/>
  <c r="H13" i="19"/>
  <c r="H60" i="19" s="1"/>
  <c r="H44" i="18"/>
  <c r="I75" i="18"/>
  <c r="I131" i="18" s="1"/>
  <c r="I13" i="19"/>
  <c r="I60" i="19" s="1"/>
  <c r="I44" i="18"/>
  <c r="I38" i="18"/>
  <c r="H38" i="18"/>
  <c r="I27" i="18"/>
  <c r="H27" i="18"/>
  <c r="I17" i="18"/>
  <c r="H10" i="18"/>
  <c r="I10" i="18"/>
  <c r="I63" i="19" l="1"/>
  <c r="I62" i="19"/>
  <c r="H63" i="19"/>
  <c r="H9" i="18"/>
  <c r="H72" i="18" s="1"/>
  <c r="H62" i="19"/>
  <c r="H61" i="19"/>
  <c r="I61" i="19"/>
  <c r="I9" i="18"/>
  <c r="I72" i="18" s="1"/>
  <c r="H66" i="19" l="1"/>
  <c r="H67" i="19"/>
  <c r="I66" i="19"/>
  <c r="I67" i="19"/>
  <c r="I85" i="19" s="1"/>
  <c r="I65" i="19"/>
  <c r="H65" i="19"/>
  <c r="I88" i="19" l="1"/>
  <c r="I84" i="19"/>
  <c r="H85" i="19"/>
  <c r="H84" i="19" s="1"/>
  <c r="H88" i="19"/>
  <c r="I103" i="19" l="1"/>
  <c r="I102" i="19" s="1"/>
  <c r="I100" i="19"/>
  <c r="H103" i="19"/>
  <c r="H102" i="19" s="1"/>
  <c r="H100" i="19"/>
</calcChain>
</file>

<file path=xl/sharedStrings.xml><?xml version="1.0" encoding="utf-8"?>
<sst xmlns="http://schemas.openxmlformats.org/spreadsheetml/2006/main" count="519" uniqueCount="457">
  <si>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</si>
  <si>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</si>
  <si>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</si>
  <si>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</si>
  <si>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</si>
  <si>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</si>
  <si>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</si>
  <si>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</si>
  <si>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</si>
  <si>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</si>
  <si>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</si>
  <si>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</si>
  <si>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</si>
  <si>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</si>
  <si>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</si>
  <si>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</si>
  <si>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</si>
  <si>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</si>
  <si>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</si>
  <si>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</si>
  <si>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</si>
  <si>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</si>
  <si>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</si>
  <si>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</si>
  <si>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</si>
  <si>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</si>
  <si>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</si>
  <si>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</si>
  <si>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</si>
  <si>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</si>
  <si>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</si>
  <si>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</si>
  <si>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</si>
  <si>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</si>
  <si>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</si>
  <si>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</si>
  <si>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</si>
  <si>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</si>
  <si>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</si>
  <si>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</si>
  <si>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</si>
  <si>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</si>
  <si>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</si>
  <si>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</si>
  <si>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</si>
  <si>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</si>
  <si>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</si>
  <si>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</si>
  <si>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</si>
  <si>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</si>
  <si>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</si>
  <si>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</si>
  <si>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</si>
  <si>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</si>
  <si>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</si>
  <si>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</si>
  <si>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</si>
  <si>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</si>
  <si>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</si>
  <si>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</si>
  <si>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</si>
  <si>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</si>
  <si>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</si>
  <si>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</si>
  <si>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</si>
  <si>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</si>
  <si>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</si>
  <si>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</si>
  <si>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</si>
  <si>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</si>
  <si>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</si>
  <si>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</si>
  <si>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</si>
  <si>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</si>
  <si>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</si>
  <si>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</si>
  <si>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</si>
  <si>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</si>
  <si>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</si>
  <si>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</si>
  <si>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</si>
  <si>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</si>
  <si>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</si>
  <si>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</si>
  <si>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</si>
  <si>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</si>
  <si>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</si>
  <si>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</si>
  <si>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</si>
  <si>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</si>
  <si>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</si>
  <si>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</si>
  <si>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</si>
  <si>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</si>
  <si>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</si>
  <si>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</si>
  <si>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</si>
  <si>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</si>
  <si>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</si>
  <si>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</si>
  <si>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</si>
  <si>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</si>
  <si>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</si>
  <si>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</si>
  <si>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</si>
  <si>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</si>
  <si>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</si>
  <si>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</si>
  <si>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</si>
  <si>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</si>
  <si>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</si>
  <si>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</si>
  <si>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</si>
  <si>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</si>
  <si>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</si>
  <si>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</si>
  <si>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</si>
  <si>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</si>
  <si>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</si>
  <si>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</si>
  <si>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</si>
  <si>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</si>
  <si>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</si>
  <si>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</si>
  <si>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</si>
  <si>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</si>
  <si>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</si>
  <si>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</si>
  <si>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</si>
  <si>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</si>
  <si>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</si>
  <si>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</si>
  <si>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</si>
  <si>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</si>
  <si>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</si>
  <si>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</si>
  <si>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</si>
  <si>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</si>
  <si>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</si>
  <si>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</si>
  <si>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</si>
  <si>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</si>
  <si>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</si>
  <si>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</si>
  <si>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</si>
  <si>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</si>
  <si>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</si>
  <si>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</si>
  <si>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</si>
  <si>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</si>
  <si>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</si>
  <si>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</si>
  <si>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</si>
  <si>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</si>
  <si>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</si>
  <si>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</si>
  <si>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</si>
  <si>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</si>
  <si>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</si>
  <si>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</si>
  <si>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</si>
  <si>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</si>
  <si>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</si>
  <si>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</si>
  <si>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</si>
  <si>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</si>
  <si>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</si>
  <si>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</si>
  <si>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</si>
  <si>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</si>
  <si>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</si>
  <si>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</si>
  <si>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</si>
  <si>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</si>
  <si>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</si>
  <si>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</si>
  <si>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</si>
  <si>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</si>
  <si>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</si>
  <si>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</si>
  <si>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</si>
  <si>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</si>
  <si>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</si>
  <si>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</si>
  <si>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</si>
  <si>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</si>
  <si>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</si>
  <si>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</si>
  <si>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</si>
  <si>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</si>
  <si>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</si>
  <si>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</si>
  <si>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</si>
  <si>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</si>
  <si>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</si>
  <si>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</si>
  <si>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</si>
  <si>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</si>
  <si>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</si>
  <si>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</si>
  <si>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</si>
  <si>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</si>
  <si>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</si>
  <si>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</si>
  <si>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</si>
  <si>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</si>
  <si>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</si>
  <si>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</si>
  <si>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</si>
  <si>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</si>
  <si>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</si>
  <si>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</si>
  <si>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</si>
  <si>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</si>
  <si>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</si>
  <si>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</si>
  <si>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</si>
  <si>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</si>
  <si>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</si>
  <si>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</si>
  <si>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</si>
  <si>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</si>
  <si>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</si>
  <si>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</si>
  <si>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</si>
  <si>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</si>
  <si>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</si>
  <si>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</si>
  <si>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</si>
  <si>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</si>
  <si>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</si>
  <si>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</si>
  <si>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</si>
  <si>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</si>
  <si>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</si>
  <si>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</si>
  <si>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</si>
  <si>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</si>
  <si>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</si>
  <si>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</si>
  <si>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</si>
  <si>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</si>
  <si>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</si>
  <si>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</si>
  <si>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</si>
  <si>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</si>
  <si>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</si>
  <si>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</si>
  <si>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</si>
  <si>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</si>
  <si>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</si>
  <si>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</si>
  <si>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</si>
  <si>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</si>
  <si>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</si>
  <si>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</si>
  <si>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</si>
  <si>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</si>
  <si>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</si>
  <si>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</si>
  <si>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</si>
  <si>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</si>
  <si>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</si>
  <si>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</si>
  <si>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</si>
  <si>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</si>
  <si>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</si>
  <si>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</si>
  <si>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</si>
  <si>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</si>
  <si>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</si>
  <si>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</si>
  <si>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</si>
  <si>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</si>
  <si>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</si>
  <si>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</si>
  <si>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</si>
  <si>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</si>
  <si>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</si>
  <si>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</si>
  <si>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</si>
  <si>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</si>
  <si>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</si>
  <si>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</si>
  <si>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</si>
  <si>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</si>
  <si>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</si>
  <si>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</si>
  <si>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</si>
  <si>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</si>
  <si>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</si>
  <si>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</si>
  <si>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</si>
  <si>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</si>
  <si>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</si>
  <si>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</si>
  <si>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</si>
  <si>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</si>
  <si>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</si>
  <si>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</si>
  <si>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</si>
  <si>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</si>
  <si>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</si>
  <si>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</si>
  <si>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</si>
  <si>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</si>
  <si>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</si>
  <si>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</si>
  <si>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</si>
  <si>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</si>
  <si>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</si>
  <si>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</si>
  <si>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</si>
  <si>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</si>
  <si>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</si>
  <si>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</si>
  <si>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</si>
  <si>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</si>
  <si>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</si>
  <si>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</si>
  <si>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</si>
  <si>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</si>
  <si>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</si>
  <si>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</si>
  <si>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</si>
  <si>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</si>
  <si>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</si>
  <si>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</si>
  <si>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</si>
  <si>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</si>
  <si>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</si>
  <si>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</si>
  <si>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</si>
  <si>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</si>
  <si>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</si>
  <si>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</si>
  <si>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</si>
  <si>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</si>
  <si>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</si>
  <si>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</si>
  <si>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</si>
  <si>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</si>
  <si>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</si>
  <si>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</si>
  <si>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</si>
  <si>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</si>
  <si>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</si>
  <si>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</si>
  <si>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</si>
  <si>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</si>
  <si>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</si>
  <si>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</si>
  <si>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</si>
  <si>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</si>
  <si>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</si>
  <si>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</si>
  <si>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</si>
  <si>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</si>
  <si>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</si>
  <si>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</si>
  <si>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</si>
  <si>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</si>
  <si>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</si>
  <si>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</si>
  <si>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</si>
  <si>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</si>
  <si>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</si>
  <si>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</si>
  <si>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</si>
  <si>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</si>
  <si>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</si>
  <si>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</si>
  <si>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</si>
  <si>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</si>
  <si>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</si>
  <si>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</si>
  <si>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</si>
  <si>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</si>
  <si>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</si>
  <si>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</si>
  <si>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</si>
  <si>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</si>
  <si>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</si>
  <si>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</si>
  <si>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</si>
  <si>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</si>
  <si>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</si>
  <si>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</si>
  <si>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</si>
  <si>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</si>
  <si>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</si>
  <si>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</si>
  <si>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</si>
  <si>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</si>
  <si>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</si>
  <si>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</si>
  <si>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</si>
  <si>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</si>
  <si>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</si>
  <si>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</si>
  <si>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</si>
  <si>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</si>
  <si>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</si>
  <si>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</si>
  <si>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</si>
  <si>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</si>
  <si>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</si>
  <si>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</si>
  <si>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</si>
  <si>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</si>
  <si>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</si>
  <si>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</si>
  <si>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</si>
  <si>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</si>
  <si>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</si>
  <si>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</si>
  <si>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</si>
  <si>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</si>
  <si>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</si>
  <si>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</si>
  <si>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</si>
  <si>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</si>
  <si>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</si>
  <si>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</si>
  <si>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</si>
  <si>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</si>
  <si>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</si>
  <si>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</si>
  <si>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</si>
  <si>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</si>
  <si>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HR</t>
  </si>
  <si>
    <t xml:space="preserve">PricewaterhouseCoopers d.o.o. </t>
  </si>
  <si>
    <t>stanje na dan 31.12.2020</t>
  </si>
  <si>
    <t>u razdoblju 01.01.2020 do 31.12.2020</t>
  </si>
  <si>
    <t>u razdoblju 01.01.2020. do 31.12.2020.</t>
  </si>
  <si>
    <t>Tamara Maćašović</t>
  </si>
  <si>
    <t>Detaljnije informacije o financijskim izvještajima dostupne su u PDF dokumentu "Godišnje izvješće za 2020. godinu" koji je istovremeno s ovim dokumentom objavljen na internetskim stranicama HANFE, Zagrebačke burze i Izdavatelja.</t>
  </si>
  <si>
    <t>03145662</t>
  </si>
  <si>
    <t>040000817</t>
  </si>
  <si>
    <t>56994999963</t>
  </si>
  <si>
    <t>74780030Q33IX8LEE969</t>
  </si>
  <si>
    <t>1285</t>
  </si>
  <si>
    <t>JADRAN d.d.</t>
  </si>
  <si>
    <t>CRIKVENICA</t>
  </si>
  <si>
    <t>BANA JELAČIĆA  16</t>
  </si>
  <si>
    <t>uprava@jadran-crikvenica.hr</t>
  </si>
  <si>
    <t>www.jadran-crikvenica.hr</t>
  </si>
  <si>
    <t>CLUB ADRIATIC d.o.o.</t>
  </si>
  <si>
    <t>STOLIST d.o.o.</t>
  </si>
  <si>
    <t xml:space="preserve">BAŠKA VODA, KRALJA PETRA KREŠIMIRA IV 11 </t>
  </si>
  <si>
    <t>CRIKVENICA, FRANKOPANSKA  22</t>
  </si>
  <si>
    <t>NATALI IVANČIĆ  MAJETIĆ</t>
  </si>
  <si>
    <t>051/800-482</t>
  </si>
  <si>
    <t>financije@jadran-crikvenica.hr</t>
  </si>
  <si>
    <t>Obveznik: JADRAN d.d.</t>
  </si>
  <si>
    <t xml:space="preserve">Revidirani konsolidirani financijski izvještaji JADRAN d.d. za razdoblje 01.01.-31.12.2020. godine pripremljeni su u skladu sa Zakonom o računovodstvu Republike Hrvatske i Međunarodnim standardima financijskog izvještavanja (MSFI) te daju cjelovit i istinit prikaz imovine i obveza, dobitka i gubitka, financijskog položaja i poslovanja.
</t>
  </si>
  <si>
    <t xml:space="preserve">BILJEŠKE UZ FINANCIJSKE IZVJEŠTAJE - GFI
Naziv izdavatelja:   JADRAN d.d.
OIB:  56994999963
Izvještajno razdoblje: 01.01.2020.-31.12.2020.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</si>
</sst>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
    <numFmt numFmtId="165" formatCode="00"/>
  </numFmts>
  <fonts count="3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2" fillId="0" borderId="0"/>
    <xf numFmtId="0" fontId="2" fillId="0" borderId="0"/>
    <xf numFmtId="0" fontId="1" fillId="0" borderId="0"/>
    <xf numFmtId="43" fontId="2" fillId="0" borderId="0" applyFont="0" applyFill="0" applyBorder="0" applyAlignment="0" applyProtection="0"/>
  </cellStyleXfs>
  <cellXfs count="346">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8" fillId="0" borderId="44" xfId="0" applyNumberFormat="1" applyFont="1" applyFill="1" applyBorder="1" applyAlignment="1" applyProtection="1">
      <alignment horizontal="center" vertical="center"/>
    </xf>
    <xf numFmtId="165" fontId="18" fillId="9" borderId="44" xfId="0" applyNumberFormat="1" applyFont="1" applyFill="1" applyBorder="1" applyAlignment="1" applyProtection="1">
      <alignment horizontal="center" vertical="center"/>
    </xf>
    <xf numFmtId="165" fontId="18"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8" fillId="3" borderId="18" xfId="3" applyNumberFormat="1" applyFont="1" applyFill="1" applyBorder="1" applyAlignment="1" applyProtection="1">
      <alignment horizontal="center" vertical="center" wrapText="1"/>
    </xf>
    <xf numFmtId="0" fontId="18"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8"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8" fillId="3" borderId="17" xfId="0" applyFont="1" applyFill="1" applyBorder="1" applyAlignment="1" applyProtection="1">
      <alignment horizontal="center" vertical="center"/>
    </xf>
    <xf numFmtId="3" fontId="18" fillId="3" borderId="17" xfId="0" applyNumberFormat="1" applyFont="1" applyFill="1" applyBorder="1" applyAlignment="1" applyProtection="1">
      <alignment horizontal="center" vertical="center" wrapText="1"/>
    </xf>
    <xf numFmtId="0" fontId="25"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8" fillId="10" borderId="47" xfId="0" applyFont="1" applyFill="1" applyBorder="1"/>
    <xf numFmtId="0" fontId="28" fillId="10" borderId="48" xfId="0" applyFont="1" applyFill="1" applyBorder="1" applyAlignment="1">
      <alignment wrapText="1"/>
    </xf>
    <xf numFmtId="0" fontId="28"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8"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3" fillId="0" borderId="51" xfId="0" applyNumberFormat="1" applyFont="1" applyFill="1" applyBorder="1" applyAlignment="1" applyProtection="1">
      <alignment vertical="center"/>
      <protection locked="0"/>
    </xf>
    <xf numFmtId="3" fontId="3" fillId="0" borderId="51" xfId="0" applyNumberFormat="1" applyFont="1" applyFill="1" applyBorder="1" applyAlignment="1" applyProtection="1">
      <alignment vertical="center"/>
      <protection locked="0" hidden="1"/>
    </xf>
    <xf numFmtId="3" fontId="18"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7" fillId="9"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7"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7" fillId="9" borderId="15" xfId="0" applyNumberFormat="1" applyFont="1" applyFill="1" applyBorder="1" applyAlignment="1" applyProtection="1">
      <alignment vertical="center"/>
    </xf>
    <xf numFmtId="3" fontId="17" fillId="9" borderId="16" xfId="0" applyNumberFormat="1" applyFont="1" applyFill="1" applyBorder="1" applyAlignment="1" applyProtection="1">
      <alignment vertical="center"/>
    </xf>
    <xf numFmtId="3" fontId="11" fillId="0" borderId="0" xfId="3" applyNumberFormat="1" applyProtection="1"/>
    <xf numFmtId="3" fontId="18" fillId="3" borderId="19" xfId="0" applyNumberFormat="1" applyFont="1" applyFill="1" applyBorder="1" applyAlignment="1" applyProtection="1">
      <alignment horizontal="center" vertical="center" wrapText="1"/>
    </xf>
    <xf numFmtId="3" fontId="18"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7" fillId="9" borderId="15"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7" fillId="9" borderId="14" xfId="0" applyNumberFormat="1" applyFont="1" applyFill="1" applyBorder="1" applyAlignment="1" applyProtection="1">
      <alignment horizontal="right" vertical="center" shrinkToFit="1"/>
    </xf>
    <xf numFmtId="3" fontId="17" fillId="9" borderId="16" xfId="0" applyNumberFormat="1" applyFont="1" applyFill="1" applyBorder="1" applyAlignment="1" applyProtection="1">
      <alignment horizontal="right" vertical="center" shrinkToFit="1"/>
    </xf>
    <xf numFmtId="3" fontId="17"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7"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3" fillId="0" borderId="44" xfId="0" applyNumberFormat="1" applyFont="1" applyFill="1" applyBorder="1" applyAlignment="1" applyProtection="1">
      <alignment vertical="center" shrinkToFit="1"/>
    </xf>
    <xf numFmtId="3" fontId="23" fillId="9" borderId="44" xfId="0" applyNumberFormat="1" applyFont="1" applyFill="1" applyBorder="1" applyAlignment="1" applyProtection="1">
      <alignment vertical="center" shrinkToFit="1"/>
    </xf>
    <xf numFmtId="3" fontId="23"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0" fontId="28" fillId="10" borderId="0" xfId="0" applyFont="1" applyFill="1" applyBorder="1"/>
    <xf numFmtId="0" fontId="4" fillId="11" borderId="4" xfId="0" applyFont="1" applyFill="1" applyBorder="1" applyAlignment="1" applyProtection="1">
      <alignment horizontal="center" vertical="center"/>
      <protection locked="0"/>
    </xf>
    <xf numFmtId="0" fontId="28" fillId="10" borderId="47" xfId="0" applyFont="1" applyFill="1" applyBorder="1" applyAlignment="1">
      <alignment wrapText="1"/>
    </xf>
    <xf numFmtId="0" fontId="28" fillId="10" borderId="0" xfId="0" applyFont="1" applyFill="1" applyBorder="1" applyAlignment="1">
      <alignment wrapText="1"/>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9" fillId="10" borderId="0" xfId="0" applyFont="1" applyFill="1" applyBorder="1" applyAlignment="1">
      <alignment vertical="center"/>
    </xf>
    <xf numFmtId="0" fontId="28" fillId="10" borderId="0" xfId="0" applyFont="1" applyFill="1" applyBorder="1" applyAlignment="1">
      <alignment vertical="center"/>
    </xf>
    <xf numFmtId="0" fontId="28" fillId="10" borderId="48" xfId="0" applyFont="1" applyFill="1" applyBorder="1" applyAlignment="1">
      <alignment vertical="center"/>
    </xf>
    <xf numFmtId="0" fontId="5" fillId="10" borderId="0" xfId="0" applyFont="1" applyFill="1" applyBorder="1" applyAlignment="1">
      <alignment horizontal="center" vertical="center"/>
    </xf>
    <xf numFmtId="0" fontId="29" fillId="10" borderId="48" xfId="0" applyFont="1" applyFill="1" applyBorder="1" applyAlignment="1">
      <alignment vertical="center"/>
    </xf>
    <xf numFmtId="0" fontId="28" fillId="10" borderId="0" xfId="0" applyFont="1" applyFill="1" applyBorder="1" applyAlignment="1">
      <alignment vertical="top" wrapText="1"/>
    </xf>
    <xf numFmtId="0" fontId="28" fillId="10" borderId="0" xfId="0" applyFont="1" applyFill="1" applyBorder="1" applyAlignment="1">
      <alignment vertical="top"/>
    </xf>
    <xf numFmtId="0" fontId="5" fillId="10" borderId="0" xfId="0" applyFont="1" applyFill="1" applyBorder="1" applyAlignment="1">
      <alignment horizontal="right" vertical="center" wrapText="1"/>
    </xf>
    <xf numFmtId="0" fontId="30"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31" fillId="10" borderId="0" xfId="0" applyFont="1" applyFill="1" applyBorder="1" applyAlignment="1"/>
    <xf numFmtId="0" fontId="32" fillId="10" borderId="0" xfId="0" applyFont="1" applyFill="1" applyBorder="1" applyAlignment="1">
      <alignment vertical="center"/>
    </xf>
    <xf numFmtId="0" fontId="33" fillId="10" borderId="48" xfId="0" applyFont="1" applyFill="1" applyBorder="1" applyAlignment="1">
      <alignment vertical="center"/>
    </xf>
    <xf numFmtId="0" fontId="35" fillId="10" borderId="0" xfId="0" applyFont="1" applyFill="1" applyBorder="1" applyAlignment="1">
      <alignment vertical="center"/>
    </xf>
    <xf numFmtId="0" fontId="36" fillId="10" borderId="0" xfId="0" applyFont="1" applyFill="1" applyBorder="1" applyAlignment="1">
      <alignment vertical="center"/>
    </xf>
    <xf numFmtId="0" fontId="34" fillId="10" borderId="48" xfId="0" applyFont="1" applyFill="1" applyBorder="1" applyAlignment="1">
      <alignment vertical="center"/>
    </xf>
    <xf numFmtId="0" fontId="31"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0" fontId="28" fillId="10" borderId="0" xfId="0" applyFont="1" applyFill="1" applyBorder="1" applyAlignment="1">
      <alignment vertical="top"/>
    </xf>
    <xf numFmtId="0" fontId="28" fillId="10" borderId="0" xfId="0" applyFont="1" applyFill="1" applyBorder="1"/>
    <xf numFmtId="0" fontId="28" fillId="10" borderId="0" xfId="0" applyFont="1" applyFill="1" applyBorder="1" applyAlignment="1">
      <alignment vertical="top" wrapText="1"/>
    </xf>
    <xf numFmtId="0" fontId="28" fillId="10" borderId="0" xfId="0" applyFont="1" applyFill="1" applyBorder="1" applyAlignment="1">
      <alignment wrapText="1"/>
    </xf>
    <xf numFmtId="3" fontId="17" fillId="9" borderId="15" xfId="0" applyNumberFormat="1" applyFont="1" applyFill="1" applyBorder="1" applyAlignment="1" applyProtection="1">
      <alignment horizontal="right" vertical="center" shrinkToFit="1"/>
      <protection locked="0"/>
    </xf>
    <xf numFmtId="3" fontId="17" fillId="9" borderId="16" xfId="0" applyNumberFormat="1" applyFont="1" applyFill="1" applyBorder="1" applyAlignment="1" applyProtection="1">
      <alignment horizontal="right" vertical="center" shrinkToFit="1"/>
      <protection locked="0"/>
    </xf>
    <xf numFmtId="3" fontId="5" fillId="0" borderId="15" xfId="4" applyNumberFormat="1" applyFont="1" applyFill="1" applyBorder="1" applyAlignment="1" applyProtection="1">
      <alignment horizontal="right" vertical="center" shrinkToFit="1"/>
      <protection locked="0"/>
    </xf>
    <xf numFmtId="3" fontId="5" fillId="0" borderId="15" xfId="5" applyNumberFormat="1" applyFont="1" applyFill="1" applyBorder="1" applyAlignment="1" applyProtection="1">
      <alignment horizontal="right" vertical="center" shrinkToFit="1"/>
      <protection locked="0"/>
    </xf>
    <xf numFmtId="3" fontId="5" fillId="0" borderId="15" xfId="5" applyNumberFormat="1" applyFont="1" applyFill="1" applyBorder="1" applyAlignment="1" applyProtection="1">
      <alignment horizontal="right" vertical="center" shrinkToFit="1"/>
      <protection locked="0"/>
    </xf>
    <xf numFmtId="3" fontId="5" fillId="0" borderId="15" xfId="5" applyNumberFormat="1" applyFont="1" applyFill="1" applyBorder="1" applyAlignment="1" applyProtection="1">
      <alignment horizontal="right" vertical="center" shrinkToFit="1"/>
      <protection locked="0"/>
    </xf>
    <xf numFmtId="3" fontId="5" fillId="0" borderId="15" xfId="5" applyNumberFormat="1" applyFont="1" applyFill="1" applyBorder="1" applyAlignment="1" applyProtection="1">
      <alignment horizontal="right" vertical="center" shrinkToFit="1"/>
      <protection locked="0"/>
    </xf>
    <xf numFmtId="3" fontId="5" fillId="0" borderId="15" xfId="5" applyNumberFormat="1" applyFont="1" applyFill="1" applyBorder="1" applyAlignment="1" applyProtection="1">
      <alignment horizontal="right" vertical="center" shrinkToFit="1"/>
      <protection locked="0"/>
    </xf>
    <xf numFmtId="3" fontId="3" fillId="0" borderId="51" xfId="5" applyNumberFormat="1" applyFont="1" applyFill="1" applyBorder="1" applyAlignment="1" applyProtection="1">
      <alignment vertical="center"/>
      <protection locked="0"/>
    </xf>
    <xf numFmtId="3" fontId="5" fillId="0" borderId="15" xfId="5" applyNumberFormat="1" applyFont="1" applyFill="1" applyBorder="1" applyAlignment="1" applyProtection="1">
      <alignment horizontal="right" vertical="center" shrinkToFit="1"/>
      <protection locked="0"/>
    </xf>
    <xf numFmtId="3" fontId="3" fillId="0" borderId="51" xfId="5" applyNumberFormat="1" applyFont="1" applyFill="1" applyBorder="1" applyAlignment="1" applyProtection="1">
      <alignment vertical="center"/>
      <protection locked="0"/>
    </xf>
    <xf numFmtId="3" fontId="3" fillId="0" borderId="51" xfId="5" applyNumberFormat="1" applyFont="1" applyFill="1" applyBorder="1" applyAlignment="1" applyProtection="1">
      <alignment vertical="center"/>
      <protection locked="0" hidden="1"/>
    </xf>
    <xf numFmtId="3" fontId="5" fillId="0" borderId="15" xfId="5" applyNumberFormat="1" applyFont="1" applyFill="1" applyBorder="1" applyAlignment="1" applyProtection="1">
      <alignment horizontal="right" vertical="center" shrinkToFit="1"/>
      <protection locked="0"/>
    </xf>
    <xf numFmtId="3" fontId="3" fillId="0" borderId="51" xfId="5" applyNumberFormat="1" applyFont="1" applyFill="1" applyBorder="1" applyAlignment="1" applyProtection="1">
      <alignment vertical="center"/>
      <protection locked="0"/>
    </xf>
    <xf numFmtId="3" fontId="5" fillId="0" borderId="15" xfId="5" applyNumberFormat="1" applyFont="1" applyFill="1" applyBorder="1" applyAlignment="1" applyProtection="1">
      <alignment horizontal="right" vertical="center" shrinkToFit="1"/>
      <protection locked="0"/>
    </xf>
    <xf numFmtId="0" fontId="0" fillId="10" borderId="0" xfId="0" applyFill="1"/>
    <xf numFmtId="0" fontId="2" fillId="10" borderId="0" xfId="0" applyFont="1" applyFill="1"/>
    <xf numFmtId="3" fontId="3" fillId="0" borderId="44" xfId="5" applyNumberFormat="1" applyFont="1" applyFill="1" applyBorder="1" applyAlignment="1" applyProtection="1">
      <alignment vertical="center" shrinkToFit="1"/>
      <protection locked="0"/>
    </xf>
    <xf numFmtId="3" fontId="3" fillId="0" borderId="44" xfId="5" applyNumberFormat="1" applyFont="1" applyFill="1" applyBorder="1" applyAlignment="1" applyProtection="1">
      <alignment vertical="center" shrinkToFit="1"/>
      <protection locked="0"/>
    </xf>
    <xf numFmtId="0" fontId="28" fillId="10" borderId="0" xfId="0" applyFont="1" applyFill="1" applyBorder="1" applyAlignment="1">
      <alignment vertical="top"/>
    </xf>
    <xf numFmtId="0" fontId="28" fillId="10" borderId="0" xfId="0" applyFont="1" applyFill="1" applyBorder="1"/>
    <xf numFmtId="0" fontId="5" fillId="10" borderId="1" xfId="0" applyFont="1" applyFill="1" applyBorder="1" applyAlignment="1">
      <alignment horizontal="left" vertical="center" wrapText="1"/>
    </xf>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47" xfId="0" applyFont="1" applyFill="1" applyBorder="1" applyAlignment="1">
      <alignment horizontal="center" vertical="center"/>
    </xf>
    <xf numFmtId="0" fontId="5" fillId="10" borderId="0" xfId="0" applyFont="1" applyFill="1" applyBorder="1" applyAlignment="1">
      <alignment horizontal="center" vertical="center"/>
    </xf>
    <xf numFmtId="0" fontId="4" fillId="11" borderId="3" xfId="0" applyFont="1" applyFill="1" applyBorder="1" applyAlignment="1" applyProtection="1">
      <alignment horizontal="left" vertical="center"/>
      <protection locked="0"/>
    </xf>
    <xf numFmtId="0" fontId="4" fillId="11" borderId="2" xfId="0" applyFont="1" applyFill="1" applyBorder="1" applyAlignment="1" applyProtection="1">
      <alignment horizontal="left" vertical="center"/>
      <protection locked="0"/>
    </xf>
    <xf numFmtId="0" fontId="28" fillId="10" borderId="0" xfId="0" applyFont="1" applyFill="1" applyBorder="1" applyProtection="1">
      <protection locked="0"/>
    </xf>
    <xf numFmtId="0" fontId="4" fillId="11" borderId="4" xfId="0" applyFont="1" applyFill="1" applyBorder="1" applyAlignment="1" applyProtection="1">
      <alignment horizontal="left" vertical="center"/>
      <protection locked="0"/>
    </xf>
    <xf numFmtId="0" fontId="28" fillId="10" borderId="0" xfId="0" applyFont="1" applyFill="1" applyBorder="1" applyAlignment="1">
      <alignment vertical="top" wrapText="1"/>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0" fontId="29" fillId="10" borderId="0" xfId="0" applyFont="1" applyFill="1" applyBorder="1" applyAlignment="1">
      <alignment vertical="center"/>
    </xf>
    <xf numFmtId="0" fontId="34" fillId="10" borderId="0" xfId="0" applyFont="1" applyFill="1" applyBorder="1" applyAlignment="1">
      <alignment vertical="center"/>
    </xf>
    <xf numFmtId="0" fontId="34" fillId="10" borderId="48" xfId="0" applyFont="1" applyFill="1" applyBorder="1" applyAlignment="1">
      <alignment vertical="center"/>
    </xf>
    <xf numFmtId="0" fontId="5" fillId="10" borderId="0" xfId="0" applyFont="1" applyFill="1" applyBorder="1" applyAlignment="1">
      <alignment vertical="center"/>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8" fillId="10" borderId="0" xfId="0" applyFont="1" applyFill="1" applyBorder="1" applyAlignment="1">
      <alignment vertical="center"/>
    </xf>
    <xf numFmtId="0" fontId="28" fillId="10" borderId="48" xfId="0" applyFont="1" applyFill="1" applyBorder="1" applyAlignment="1">
      <alignment vertical="center"/>
    </xf>
    <xf numFmtId="0" fontId="5" fillId="10" borderId="48"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29" fillId="10" borderId="47" xfId="0" applyFont="1" applyFill="1" applyBorder="1" applyAlignment="1">
      <alignment vertical="center"/>
    </xf>
    <xf numFmtId="0" fontId="28" fillId="10" borderId="47" xfId="0" applyFont="1" applyFill="1" applyBorder="1" applyAlignment="1">
      <alignment wrapText="1"/>
    </xf>
    <xf numFmtId="0" fontId="28" fillId="10" borderId="0" xfId="0" applyFont="1" applyFill="1" applyBorder="1" applyAlignment="1">
      <alignment wrapText="1"/>
    </xf>
    <xf numFmtId="0" fontId="24" fillId="10" borderId="31" xfId="0" applyFont="1" applyFill="1" applyBorder="1" applyAlignment="1">
      <alignment vertical="center"/>
    </xf>
    <xf numFmtId="0" fontId="24" fillId="10" borderId="1" xfId="0" applyFont="1" applyFill="1" applyBorder="1" applyAlignment="1">
      <alignment vertical="center"/>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8" fillId="10" borderId="0" xfId="0" applyFont="1" applyFill="1" applyBorder="1" applyAlignment="1">
      <alignment vertical="center" wrapText="1"/>
    </xf>
    <xf numFmtId="0" fontId="26" fillId="10" borderId="47" xfId="0" applyFont="1" applyFill="1" applyBorder="1" applyAlignment="1">
      <alignment horizontal="center" vertical="center" wrapText="1"/>
    </xf>
    <xf numFmtId="0" fontId="26" fillId="10" borderId="0" xfId="0" applyFont="1" applyFill="1" applyBorder="1" applyAlignment="1">
      <alignment horizontal="center" vertical="center" wrapText="1"/>
    </xf>
    <xf numFmtId="0" fontId="3" fillId="10" borderId="0" xfId="0" applyFont="1" applyFill="1" applyBorder="1" applyAlignment="1">
      <alignment horizontal="right" vertical="center" wrapText="1"/>
    </xf>
    <xf numFmtId="0" fontId="3" fillId="10" borderId="48" xfId="0" applyFont="1" applyFill="1" applyBorder="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48" xfId="0" applyFont="1" applyFill="1" applyBorder="1" applyAlignment="1">
      <alignment horizontal="center" vertical="center"/>
    </xf>
    <xf numFmtId="0" fontId="5" fillId="0" borderId="15" xfId="0" applyFont="1" applyFill="1" applyBorder="1" applyAlignment="1" applyProtection="1">
      <alignment horizontal="left" vertical="center" wrapText="1"/>
    </xf>
    <xf numFmtId="0" fontId="17" fillId="9" borderId="25" xfId="0" applyFont="1" applyFill="1" applyBorder="1" applyAlignment="1" applyProtection="1">
      <alignment horizontal="left" vertical="center" wrapText="1"/>
    </xf>
    <xf numFmtId="0" fontId="17" fillId="9" borderId="26" xfId="0" applyFont="1" applyFill="1" applyBorder="1" applyAlignment="1" applyProtection="1">
      <alignment horizontal="left" vertical="center" wrapText="1"/>
    </xf>
    <xf numFmtId="0" fontId="17" fillId="9" borderId="27"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5" fillId="0" borderId="28" xfId="0" applyFont="1" applyFill="1" applyBorder="1" applyAlignment="1" applyProtection="1">
      <alignment horizontal="left" vertical="center" wrapText="1"/>
    </xf>
    <xf numFmtId="0" fontId="15" fillId="0" borderId="29"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17" fillId="0" borderId="25" xfId="0" applyFont="1" applyFill="1" applyBorder="1" applyAlignment="1" applyProtection="1">
      <alignment horizontal="left" vertical="center" wrapText="1"/>
    </xf>
    <xf numFmtId="0" fontId="17" fillId="0" borderId="26" xfId="0" applyFont="1" applyFill="1" applyBorder="1" applyAlignment="1" applyProtection="1">
      <alignment horizontal="left" vertical="center" wrapText="1"/>
    </xf>
    <xf numFmtId="0" fontId="17" fillId="0" borderId="27" xfId="0" applyFont="1" applyFill="1" applyBorder="1" applyAlignment="1" applyProtection="1">
      <alignment horizontal="left" vertical="center" wrapText="1"/>
    </xf>
    <xf numFmtId="0" fontId="17" fillId="9"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5" fillId="0" borderId="22" xfId="0" applyFont="1" applyFill="1" applyBorder="1" applyAlignment="1" applyProtection="1">
      <alignment horizontal="left" vertical="center" wrapText="1"/>
    </xf>
    <xf numFmtId="0" fontId="15" fillId="0" borderId="23" xfId="0" applyFont="1" applyFill="1" applyBorder="1" applyAlignment="1" applyProtection="1">
      <alignment horizontal="left" vertical="center" wrapText="1"/>
    </xf>
    <xf numFmtId="0" fontId="15"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4" fillId="4" borderId="14" xfId="0" applyFont="1" applyFill="1" applyBorder="1" applyAlignment="1" applyProtection="1">
      <alignment vertical="center"/>
    </xf>
    <xf numFmtId="0" fontId="4" fillId="3" borderId="31" xfId="3" applyFont="1" applyFill="1" applyBorder="1" applyAlignment="1" applyProtection="1">
      <alignment horizontal="center" vertical="center" wrapText="1"/>
    </xf>
    <xf numFmtId="0" fontId="18"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21"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indent="1"/>
    </xf>
    <xf numFmtId="0" fontId="5" fillId="0" borderId="15" xfId="0" applyFont="1" applyFill="1" applyBorder="1" applyAlignment="1" applyProtection="1">
      <alignment horizontal="left" vertical="center" wrapText="1" indent="1"/>
    </xf>
    <xf numFmtId="0" fontId="12" fillId="4" borderId="14"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5" fillId="9" borderId="16" xfId="0" applyFont="1" applyFill="1" applyBorder="1" applyAlignment="1" applyProtection="1">
      <alignment horizontal="left" vertical="center" wrapText="1" indent="1"/>
    </xf>
    <xf numFmtId="0" fontId="15" fillId="9" borderId="14"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8" fillId="2" borderId="5" xfId="3" applyFont="1" applyFill="1" applyBorder="1" applyAlignment="1" applyProtection="1">
      <alignment vertical="center" wrapText="1"/>
      <protection locked="0"/>
    </xf>
    <xf numFmtId="0" fontId="21" fillId="0" borderId="25" xfId="0" applyFont="1" applyFill="1" applyBorder="1" applyAlignment="1" applyProtection="1">
      <alignment horizontal="left" vertical="center" wrapText="1" indent="2"/>
    </xf>
    <xf numFmtId="0" fontId="21" fillId="0" borderId="26" xfId="0" applyFont="1" applyFill="1" applyBorder="1" applyAlignment="1" applyProtection="1">
      <alignment horizontal="left" vertical="center" wrapText="1" indent="2"/>
    </xf>
    <xf numFmtId="0" fontId="21" fillId="0" borderId="27" xfId="0" applyFont="1" applyFill="1" applyBorder="1" applyAlignment="1" applyProtection="1">
      <alignment horizontal="left" vertical="center" wrapText="1" indent="2"/>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8"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12" fillId="9" borderId="16"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indent="1"/>
    </xf>
    <xf numFmtId="0" fontId="2" fillId="0" borderId="2" xfId="0" applyFont="1" applyBorder="1" applyAlignment="1" applyProtection="1">
      <alignment horizontal="right"/>
    </xf>
    <xf numFmtId="0" fontId="12" fillId="0" borderId="16"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44" xfId="0" applyFont="1" applyBorder="1" applyAlignment="1" applyProtection="1">
      <alignment horizontal="left" vertical="center" wrapText="1"/>
    </xf>
    <xf numFmtId="0" fontId="18" fillId="9" borderId="44" xfId="0" applyFont="1" applyFill="1" applyBorder="1" applyAlignment="1" applyProtection="1">
      <alignment horizontal="left" vertical="center" wrapText="1"/>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20" fillId="6" borderId="43" xfId="0" applyFont="1" applyFill="1" applyBorder="1" applyAlignment="1" applyProtection="1">
      <alignment horizontal="left" vertical="center"/>
    </xf>
    <xf numFmtId="0" fontId="22" fillId="6" borderId="43" xfId="0" applyFont="1" applyFill="1" applyBorder="1" applyAlignment="1" applyProtection="1">
      <alignment vertical="center"/>
    </xf>
    <xf numFmtId="0" fontId="3" fillId="0" borderId="43" xfId="0" applyFont="1" applyBorder="1" applyAlignment="1" applyProtection="1">
      <alignment vertical="center"/>
    </xf>
    <xf numFmtId="0" fontId="18" fillId="0" borderId="44" xfId="0" applyFont="1" applyBorder="1" applyAlignment="1" applyProtection="1">
      <alignment horizontal="left" vertical="center" wrapText="1"/>
    </xf>
    <xf numFmtId="0" fontId="18" fillId="9" borderId="45" xfId="0" applyFont="1" applyFill="1" applyBorder="1" applyAlignment="1" applyProtection="1">
      <alignment horizontal="left" vertical="center" wrapText="1"/>
    </xf>
    <xf numFmtId="0" fontId="20"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20" fillId="9" borderId="44" xfId="0" applyFont="1" applyFill="1" applyBorder="1" applyAlignment="1" applyProtection="1">
      <alignment horizontal="left" vertical="center" wrapText="1"/>
    </xf>
    <xf numFmtId="0" fontId="20" fillId="9" borderId="45" xfId="0" applyFont="1" applyFill="1" applyBorder="1" applyAlignment="1" applyProtection="1">
      <alignment horizontal="left" vertical="center" wrapText="1"/>
    </xf>
    <xf numFmtId="0" fontId="3" fillId="0" borderId="46" xfId="0" applyFont="1" applyBorder="1" applyProtection="1"/>
    <xf numFmtId="0" fontId="2" fillId="0" borderId="0" xfId="0" applyFont="1" applyAlignment="1">
      <alignment horizontal="left" vertical="top" wrapText="1"/>
    </xf>
    <xf numFmtId="0" fontId="2" fillId="10" borderId="0" xfId="0" applyFont="1" applyFill="1" applyAlignment="1">
      <alignment horizontal="left" wrapText="1"/>
    </xf>
  </cellXfs>
  <cellStyles count="8">
    <cellStyle name="Comma 2" xfId="7" xr:uid="{00000000-0005-0000-0000-000000000000}"/>
    <cellStyle name="Hyperlink 2" xfId="2" xr:uid="{00000000-0005-0000-0000-000001000000}"/>
    <cellStyle name="Normal 2" xfId="3" xr:uid="{00000000-0005-0000-0000-000002000000}"/>
    <cellStyle name="Normal 2 2" xfId="5" xr:uid="{00000000-0005-0000-0000-000003000000}"/>
    <cellStyle name="Normal 3" xfId="4" xr:uid="{00000000-0005-0000-0000-000004000000}"/>
    <cellStyle name="Normal 3 2" xfId="6" xr:uid="{00000000-0005-0000-0000-000005000000}"/>
    <cellStyle name="Normalno" xfId="0" builtinId="0"/>
    <cellStyle name="Style 1" xfId="1"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topLeftCell="A4" workbookViewId="0">
      <selection activeCell="A38" sqref="A38:J38"/>
    </sheetView>
  </sheetViews>
  <sheetFormatPr defaultRowHeight="13.2" x14ac:dyDescent="0.25"/>
  <cols>
    <col min="9" max="9" width="13.44140625" customWidth="1"/>
  </cols>
  <sheetData>
    <row r="1" spans="1:10" ht="15.6" x14ac:dyDescent="0.25">
      <c r="A1" s="178"/>
      <c r="B1" s="179"/>
      <c r="C1" s="179"/>
      <c r="D1" s="29"/>
      <c r="E1" s="29"/>
      <c r="F1" s="29"/>
      <c r="G1" s="29"/>
      <c r="H1" s="29"/>
      <c r="I1" s="29"/>
      <c r="J1" s="30"/>
    </row>
    <row r="2" spans="1:10" ht="14.4" customHeight="1" x14ac:dyDescent="0.25">
      <c r="A2" s="180" t="s">
        <v>404</v>
      </c>
      <c r="B2" s="181"/>
      <c r="C2" s="181"/>
      <c r="D2" s="181"/>
      <c r="E2" s="181"/>
      <c r="F2" s="181"/>
      <c r="G2" s="181"/>
      <c r="H2" s="181"/>
      <c r="I2" s="181"/>
      <c r="J2" s="182"/>
    </row>
    <row r="3" spans="1:10" ht="13.8" x14ac:dyDescent="0.25">
      <c r="A3" s="86"/>
      <c r="B3" s="87"/>
      <c r="C3" s="87"/>
      <c r="D3" s="87"/>
      <c r="E3" s="87"/>
      <c r="F3" s="87"/>
      <c r="G3" s="87"/>
      <c r="H3" s="87"/>
      <c r="I3" s="87"/>
      <c r="J3" s="88"/>
    </row>
    <row r="4" spans="1:10" ht="33.6" customHeight="1" x14ac:dyDescent="0.25">
      <c r="A4" s="183" t="s">
        <v>389</v>
      </c>
      <c r="B4" s="184"/>
      <c r="C4" s="184"/>
      <c r="D4" s="184"/>
      <c r="E4" s="185">
        <v>43831</v>
      </c>
      <c r="F4" s="186"/>
      <c r="G4" s="94" t="s">
        <v>0</v>
      </c>
      <c r="H4" s="185">
        <v>44196</v>
      </c>
      <c r="I4" s="186"/>
      <c r="J4" s="31"/>
    </row>
    <row r="5" spans="1:10" s="99" customFormat="1" ht="10.199999999999999" customHeight="1" x14ac:dyDescent="0.3">
      <c r="A5" s="187"/>
      <c r="B5" s="188"/>
      <c r="C5" s="188"/>
      <c r="D5" s="188"/>
      <c r="E5" s="188"/>
      <c r="F5" s="188"/>
      <c r="G5" s="188"/>
      <c r="H5" s="188"/>
      <c r="I5" s="188"/>
      <c r="J5" s="189"/>
    </row>
    <row r="6" spans="1:10" ht="20.399999999999999" customHeight="1" x14ac:dyDescent="0.25">
      <c r="A6" s="89"/>
      <c r="B6" s="100" t="s">
        <v>411</v>
      </c>
      <c r="C6" s="90"/>
      <c r="D6" s="90"/>
      <c r="E6" s="112">
        <v>2020</v>
      </c>
      <c r="F6" s="101"/>
      <c r="G6" s="94"/>
      <c r="H6" s="101"/>
      <c r="I6" s="101"/>
      <c r="J6" s="40"/>
    </row>
    <row r="7" spans="1:10" s="103" customFormat="1" ht="10.95" customHeight="1" x14ac:dyDescent="0.25">
      <c r="A7" s="89"/>
      <c r="B7" s="90"/>
      <c r="C7" s="90"/>
      <c r="D7" s="90"/>
      <c r="E7" s="102"/>
      <c r="F7" s="102"/>
      <c r="G7" s="94"/>
      <c r="H7" s="102"/>
      <c r="I7" s="102"/>
      <c r="J7" s="40"/>
    </row>
    <row r="8" spans="1:10" ht="37.950000000000003" customHeight="1" x14ac:dyDescent="0.25">
      <c r="A8" s="191" t="s">
        <v>412</v>
      </c>
      <c r="B8" s="192"/>
      <c r="C8" s="192"/>
      <c r="D8" s="192"/>
      <c r="E8" s="192"/>
      <c r="F8" s="192"/>
      <c r="G8" s="192"/>
      <c r="H8" s="192"/>
      <c r="I8" s="192"/>
      <c r="J8" s="32"/>
    </row>
    <row r="9" spans="1:10" ht="13.8" x14ac:dyDescent="0.25">
      <c r="A9" s="33"/>
      <c r="B9" s="82"/>
      <c r="C9" s="82"/>
      <c r="D9" s="82"/>
      <c r="E9" s="190"/>
      <c r="F9" s="190"/>
      <c r="G9" s="137"/>
      <c r="H9" s="137"/>
      <c r="I9" s="92"/>
      <c r="J9" s="93"/>
    </row>
    <row r="10" spans="1:10" ht="25.95" customHeight="1" x14ac:dyDescent="0.25">
      <c r="A10" s="158" t="s">
        <v>390</v>
      </c>
      <c r="B10" s="159"/>
      <c r="C10" s="170" t="s">
        <v>437</v>
      </c>
      <c r="D10" s="171"/>
      <c r="E10" s="84"/>
      <c r="F10" s="193" t="s">
        <v>413</v>
      </c>
      <c r="G10" s="194"/>
      <c r="H10" s="149" t="s">
        <v>430</v>
      </c>
      <c r="I10" s="150"/>
      <c r="J10" s="34"/>
    </row>
    <row r="11" spans="1:10" ht="15.6" customHeight="1" x14ac:dyDescent="0.25">
      <c r="A11" s="33"/>
      <c r="B11" s="82"/>
      <c r="C11" s="82"/>
      <c r="D11" s="82"/>
      <c r="E11" s="177"/>
      <c r="F11" s="177"/>
      <c r="G11" s="177"/>
      <c r="H11" s="177"/>
      <c r="I11" s="85"/>
      <c r="J11" s="34"/>
    </row>
    <row r="12" spans="1:10" ht="21" customHeight="1" x14ac:dyDescent="0.25">
      <c r="A12" s="139" t="s">
        <v>405</v>
      </c>
      <c r="B12" s="159"/>
      <c r="C12" s="170" t="s">
        <v>438</v>
      </c>
      <c r="D12" s="171"/>
      <c r="E12" s="176"/>
      <c r="F12" s="177"/>
      <c r="G12" s="177"/>
      <c r="H12" s="177"/>
      <c r="I12" s="85"/>
      <c r="J12" s="34"/>
    </row>
    <row r="13" spans="1:10" ht="10.95" customHeight="1" x14ac:dyDescent="0.25">
      <c r="A13" s="84"/>
      <c r="B13" s="85"/>
      <c r="C13" s="82"/>
      <c r="D13" s="82"/>
      <c r="E13" s="137"/>
      <c r="F13" s="137"/>
      <c r="G13" s="137"/>
      <c r="H13" s="137"/>
      <c r="I13" s="82"/>
      <c r="J13" s="35"/>
    </row>
    <row r="14" spans="1:10" ht="22.95" customHeight="1" x14ac:dyDescent="0.25">
      <c r="A14" s="139" t="s">
        <v>391</v>
      </c>
      <c r="B14" s="169"/>
      <c r="C14" s="170" t="s">
        <v>439</v>
      </c>
      <c r="D14" s="171"/>
      <c r="E14" s="175"/>
      <c r="F14" s="160"/>
      <c r="G14" s="98" t="s">
        <v>414</v>
      </c>
      <c r="H14" s="149" t="s">
        <v>440</v>
      </c>
      <c r="I14" s="150"/>
      <c r="J14" s="95"/>
    </row>
    <row r="15" spans="1:10" ht="14.4" customHeight="1" x14ac:dyDescent="0.25">
      <c r="A15" s="84"/>
      <c r="B15" s="85"/>
      <c r="C15" s="82"/>
      <c r="D15" s="82"/>
      <c r="E15" s="137"/>
      <c r="F15" s="137"/>
      <c r="G15" s="137"/>
      <c r="H15" s="137"/>
      <c r="I15" s="82"/>
      <c r="J15" s="35"/>
    </row>
    <row r="16" spans="1:10" ht="13.2" customHeight="1" x14ac:dyDescent="0.25">
      <c r="A16" s="139" t="s">
        <v>415</v>
      </c>
      <c r="B16" s="169"/>
      <c r="C16" s="170" t="s">
        <v>441</v>
      </c>
      <c r="D16" s="171"/>
      <c r="E16" s="91"/>
      <c r="F16" s="91"/>
      <c r="G16" s="91"/>
      <c r="H16" s="91"/>
      <c r="I16" s="91"/>
      <c r="J16" s="95"/>
    </row>
    <row r="17" spans="1:10" ht="14.4" customHeight="1" x14ac:dyDescent="0.25">
      <c r="A17" s="172"/>
      <c r="B17" s="173"/>
      <c r="C17" s="173"/>
      <c r="D17" s="173"/>
      <c r="E17" s="173"/>
      <c r="F17" s="173"/>
      <c r="G17" s="173"/>
      <c r="H17" s="173"/>
      <c r="I17" s="173"/>
      <c r="J17" s="174"/>
    </row>
    <row r="18" spans="1:10" x14ac:dyDescent="0.25">
      <c r="A18" s="158" t="s">
        <v>392</v>
      </c>
      <c r="B18" s="159"/>
      <c r="C18" s="141" t="s">
        <v>442</v>
      </c>
      <c r="D18" s="142"/>
      <c r="E18" s="142"/>
      <c r="F18" s="142"/>
      <c r="G18" s="142"/>
      <c r="H18" s="142"/>
      <c r="I18" s="142"/>
      <c r="J18" s="143"/>
    </row>
    <row r="19" spans="1:10" ht="13.8" x14ac:dyDescent="0.25">
      <c r="A19" s="33"/>
      <c r="B19" s="82"/>
      <c r="C19" s="97"/>
      <c r="D19" s="82"/>
      <c r="E19" s="137"/>
      <c r="F19" s="137"/>
      <c r="G19" s="137"/>
      <c r="H19" s="137"/>
      <c r="I19" s="82"/>
      <c r="J19" s="35"/>
    </row>
    <row r="20" spans="1:10" ht="13.8" x14ac:dyDescent="0.25">
      <c r="A20" s="158" t="s">
        <v>393</v>
      </c>
      <c r="B20" s="159"/>
      <c r="C20" s="149">
        <v>51260</v>
      </c>
      <c r="D20" s="150"/>
      <c r="E20" s="137"/>
      <c r="F20" s="137"/>
      <c r="G20" s="141" t="s">
        <v>443</v>
      </c>
      <c r="H20" s="142"/>
      <c r="I20" s="142"/>
      <c r="J20" s="143"/>
    </row>
    <row r="21" spans="1:10" ht="13.8" x14ac:dyDescent="0.25">
      <c r="A21" s="33"/>
      <c r="B21" s="82"/>
      <c r="C21" s="82"/>
      <c r="D21" s="82"/>
      <c r="E21" s="137"/>
      <c r="F21" s="137"/>
      <c r="G21" s="137"/>
      <c r="H21" s="137"/>
      <c r="I21" s="82"/>
      <c r="J21" s="35"/>
    </row>
    <row r="22" spans="1:10" x14ac:dyDescent="0.25">
      <c r="A22" s="158" t="s">
        <v>394</v>
      </c>
      <c r="B22" s="159"/>
      <c r="C22" s="141" t="s">
        <v>444</v>
      </c>
      <c r="D22" s="142"/>
      <c r="E22" s="142"/>
      <c r="F22" s="142"/>
      <c r="G22" s="142"/>
      <c r="H22" s="142"/>
      <c r="I22" s="142"/>
      <c r="J22" s="143"/>
    </row>
    <row r="23" spans="1:10" ht="13.8" x14ac:dyDescent="0.25">
      <c r="A23" s="33"/>
      <c r="B23" s="82"/>
      <c r="C23" s="82"/>
      <c r="D23" s="82"/>
      <c r="E23" s="137"/>
      <c r="F23" s="137"/>
      <c r="G23" s="137"/>
      <c r="H23" s="137"/>
      <c r="I23" s="82"/>
      <c r="J23" s="35"/>
    </row>
    <row r="24" spans="1:10" ht="13.8" x14ac:dyDescent="0.25">
      <c r="A24" s="158" t="s">
        <v>395</v>
      </c>
      <c r="B24" s="159"/>
      <c r="C24" s="164" t="s">
        <v>445</v>
      </c>
      <c r="D24" s="165"/>
      <c r="E24" s="165"/>
      <c r="F24" s="165"/>
      <c r="G24" s="165"/>
      <c r="H24" s="165"/>
      <c r="I24" s="165"/>
      <c r="J24" s="166"/>
    </row>
    <row r="25" spans="1:10" ht="13.8" x14ac:dyDescent="0.25">
      <c r="A25" s="33"/>
      <c r="B25" s="82"/>
      <c r="C25" s="97"/>
      <c r="D25" s="82"/>
      <c r="E25" s="137"/>
      <c r="F25" s="137"/>
      <c r="G25" s="137"/>
      <c r="H25" s="137"/>
      <c r="I25" s="82"/>
      <c r="J25" s="35"/>
    </row>
    <row r="26" spans="1:10" ht="13.8" x14ac:dyDescent="0.25">
      <c r="A26" s="158" t="s">
        <v>396</v>
      </c>
      <c r="B26" s="159"/>
      <c r="C26" s="164" t="s">
        <v>446</v>
      </c>
      <c r="D26" s="165"/>
      <c r="E26" s="165"/>
      <c r="F26" s="165"/>
      <c r="G26" s="165"/>
      <c r="H26" s="165"/>
      <c r="I26" s="165"/>
      <c r="J26" s="166"/>
    </row>
    <row r="27" spans="1:10" ht="13.95" customHeight="1" x14ac:dyDescent="0.25">
      <c r="A27" s="33"/>
      <c r="B27" s="82"/>
      <c r="C27" s="97"/>
      <c r="D27" s="82"/>
      <c r="E27" s="137"/>
      <c r="F27" s="137"/>
      <c r="G27" s="137"/>
      <c r="H27" s="137"/>
      <c r="I27" s="82"/>
      <c r="J27" s="35"/>
    </row>
    <row r="28" spans="1:10" ht="22.95" customHeight="1" x14ac:dyDescent="0.25">
      <c r="A28" s="139" t="s">
        <v>406</v>
      </c>
      <c r="B28" s="159"/>
      <c r="C28" s="62">
        <v>227</v>
      </c>
      <c r="D28" s="36"/>
      <c r="E28" s="163"/>
      <c r="F28" s="163"/>
      <c r="G28" s="163"/>
      <c r="H28" s="163"/>
      <c r="I28" s="167"/>
      <c r="J28" s="168"/>
    </row>
    <row r="29" spans="1:10" ht="13.8" x14ac:dyDescent="0.25">
      <c r="A29" s="33"/>
      <c r="B29" s="82"/>
      <c r="C29" s="82"/>
      <c r="D29" s="82"/>
      <c r="E29" s="137"/>
      <c r="F29" s="137"/>
      <c r="G29" s="137"/>
      <c r="H29" s="137"/>
      <c r="I29" s="82"/>
      <c r="J29" s="35"/>
    </row>
    <row r="30" spans="1:10" ht="14.4" x14ac:dyDescent="0.25">
      <c r="A30" s="158" t="s">
        <v>397</v>
      </c>
      <c r="B30" s="159"/>
      <c r="C30" s="111" t="s">
        <v>418</v>
      </c>
      <c r="D30" s="151" t="s">
        <v>416</v>
      </c>
      <c r="E30" s="152"/>
      <c r="F30" s="152"/>
      <c r="G30" s="152"/>
      <c r="H30" s="104" t="s">
        <v>417</v>
      </c>
      <c r="I30" s="105" t="s">
        <v>418</v>
      </c>
      <c r="J30" s="106"/>
    </row>
    <row r="31" spans="1:10" ht="13.8" x14ac:dyDescent="0.25">
      <c r="A31" s="158"/>
      <c r="B31" s="159"/>
      <c r="C31" s="37"/>
      <c r="D31" s="94"/>
      <c r="E31" s="160"/>
      <c r="F31" s="160"/>
      <c r="G31" s="160"/>
      <c r="H31" s="160"/>
      <c r="I31" s="161"/>
      <c r="J31" s="162"/>
    </row>
    <row r="32" spans="1:10" ht="13.8" x14ac:dyDescent="0.25">
      <c r="A32" s="158" t="s">
        <v>407</v>
      </c>
      <c r="B32" s="159"/>
      <c r="C32" s="62" t="s">
        <v>421</v>
      </c>
      <c r="D32" s="151" t="s">
        <v>419</v>
      </c>
      <c r="E32" s="152"/>
      <c r="F32" s="152"/>
      <c r="G32" s="152"/>
      <c r="H32" s="107" t="s">
        <v>420</v>
      </c>
      <c r="I32" s="108" t="s">
        <v>421</v>
      </c>
      <c r="J32" s="109"/>
    </row>
    <row r="33" spans="1:10" ht="13.8" x14ac:dyDescent="0.25">
      <c r="A33" s="33"/>
      <c r="B33" s="82"/>
      <c r="C33" s="82"/>
      <c r="D33" s="82"/>
      <c r="E33" s="137"/>
      <c r="F33" s="137"/>
      <c r="G33" s="137"/>
      <c r="H33" s="137"/>
      <c r="I33" s="82"/>
      <c r="J33" s="35"/>
    </row>
    <row r="34" spans="1:10" x14ac:dyDescent="0.25">
      <c r="A34" s="151" t="s">
        <v>408</v>
      </c>
      <c r="B34" s="152"/>
      <c r="C34" s="152"/>
      <c r="D34" s="152"/>
      <c r="E34" s="152" t="s">
        <v>398</v>
      </c>
      <c r="F34" s="152"/>
      <c r="G34" s="152"/>
      <c r="H34" s="152"/>
      <c r="I34" s="152"/>
      <c r="J34" s="38" t="s">
        <v>399</v>
      </c>
    </row>
    <row r="35" spans="1:10" ht="13.8" x14ac:dyDescent="0.25">
      <c r="A35" s="33"/>
      <c r="B35" s="82"/>
      <c r="C35" s="82"/>
      <c r="D35" s="82"/>
      <c r="E35" s="137"/>
      <c r="F35" s="137"/>
      <c r="G35" s="137"/>
      <c r="H35" s="137"/>
      <c r="I35" s="82"/>
      <c r="J35" s="93"/>
    </row>
    <row r="36" spans="1:10" x14ac:dyDescent="0.25">
      <c r="A36" s="153" t="s">
        <v>447</v>
      </c>
      <c r="B36" s="154"/>
      <c r="C36" s="154"/>
      <c r="D36" s="154"/>
      <c r="E36" s="153" t="s">
        <v>449</v>
      </c>
      <c r="F36" s="154"/>
      <c r="G36" s="154"/>
      <c r="H36" s="154"/>
      <c r="I36" s="156"/>
      <c r="J36" s="83">
        <v>1634470</v>
      </c>
    </row>
    <row r="37" spans="1:10" ht="13.8" x14ac:dyDescent="0.25">
      <c r="A37" s="33"/>
      <c r="B37" s="82"/>
      <c r="C37" s="97"/>
      <c r="D37" s="157"/>
      <c r="E37" s="157"/>
      <c r="F37" s="157"/>
      <c r="G37" s="157"/>
      <c r="H37" s="157"/>
      <c r="I37" s="157"/>
      <c r="J37" s="35"/>
    </row>
    <row r="38" spans="1:10" x14ac:dyDescent="0.25">
      <c r="A38" s="153" t="s">
        <v>448</v>
      </c>
      <c r="B38" s="154"/>
      <c r="C38" s="154"/>
      <c r="D38" s="156"/>
      <c r="E38" s="153" t="s">
        <v>450</v>
      </c>
      <c r="F38" s="154"/>
      <c r="G38" s="154"/>
      <c r="H38" s="154"/>
      <c r="I38" s="156"/>
      <c r="J38" s="62">
        <v>2741865</v>
      </c>
    </row>
    <row r="39" spans="1:10" ht="13.8" x14ac:dyDescent="0.25">
      <c r="A39" s="33"/>
      <c r="B39" s="82"/>
      <c r="C39" s="97"/>
      <c r="D39" s="96"/>
      <c r="E39" s="157"/>
      <c r="F39" s="157"/>
      <c r="G39" s="157"/>
      <c r="H39" s="157"/>
      <c r="I39" s="85"/>
      <c r="J39" s="35"/>
    </row>
    <row r="40" spans="1:10" x14ac:dyDescent="0.25">
      <c r="A40" s="144"/>
      <c r="B40" s="145"/>
      <c r="C40" s="145"/>
      <c r="D40" s="146"/>
      <c r="E40" s="144"/>
      <c r="F40" s="145"/>
      <c r="G40" s="145"/>
      <c r="H40" s="145"/>
      <c r="I40" s="146"/>
      <c r="J40" s="62"/>
    </row>
    <row r="41" spans="1:10" ht="13.8" x14ac:dyDescent="0.25">
      <c r="A41" s="33"/>
      <c r="B41" s="114"/>
      <c r="C41" s="113"/>
      <c r="D41" s="115"/>
      <c r="E41" s="115"/>
      <c r="F41" s="115"/>
      <c r="G41" s="115"/>
      <c r="H41" s="115"/>
      <c r="I41" s="116"/>
      <c r="J41" s="35"/>
    </row>
    <row r="42" spans="1:10" x14ac:dyDescent="0.25">
      <c r="A42" s="144"/>
      <c r="B42" s="145"/>
      <c r="C42" s="145"/>
      <c r="D42" s="146"/>
      <c r="E42" s="144"/>
      <c r="F42" s="145"/>
      <c r="G42" s="145"/>
      <c r="H42" s="145"/>
      <c r="I42" s="146"/>
      <c r="J42" s="62"/>
    </row>
    <row r="43" spans="1:10" ht="13.8" x14ac:dyDescent="0.25">
      <c r="A43" s="39"/>
      <c r="B43" s="97"/>
      <c r="C43" s="136"/>
      <c r="D43" s="136"/>
      <c r="E43" s="137"/>
      <c r="F43" s="137"/>
      <c r="G43" s="136"/>
      <c r="H43" s="136"/>
      <c r="I43" s="136"/>
      <c r="J43" s="35"/>
    </row>
    <row r="44" spans="1:10" x14ac:dyDescent="0.25">
      <c r="A44" s="144"/>
      <c r="B44" s="145"/>
      <c r="C44" s="145"/>
      <c r="D44" s="146"/>
      <c r="E44" s="144"/>
      <c r="F44" s="145"/>
      <c r="G44" s="145"/>
      <c r="H44" s="145"/>
      <c r="I44" s="146"/>
      <c r="J44" s="62"/>
    </row>
    <row r="45" spans="1:10" ht="13.8" x14ac:dyDescent="0.25">
      <c r="A45" s="39"/>
      <c r="B45" s="97"/>
      <c r="C45" s="97"/>
      <c r="D45" s="82"/>
      <c r="E45" s="155"/>
      <c r="F45" s="155"/>
      <c r="G45" s="136"/>
      <c r="H45" s="136"/>
      <c r="I45" s="82"/>
      <c r="J45" s="35"/>
    </row>
    <row r="46" spans="1:10" x14ac:dyDescent="0.25">
      <c r="A46" s="144"/>
      <c r="B46" s="145"/>
      <c r="C46" s="145"/>
      <c r="D46" s="146"/>
      <c r="E46" s="144"/>
      <c r="F46" s="145"/>
      <c r="G46" s="145"/>
      <c r="H46" s="145"/>
      <c r="I46" s="146"/>
      <c r="J46" s="62"/>
    </row>
    <row r="47" spans="1:10" ht="13.8" x14ac:dyDescent="0.25">
      <c r="A47" s="39"/>
      <c r="B47" s="97"/>
      <c r="C47" s="97"/>
      <c r="D47" s="82"/>
      <c r="E47" s="137"/>
      <c r="F47" s="137"/>
      <c r="G47" s="136"/>
      <c r="H47" s="136"/>
      <c r="I47" s="82"/>
      <c r="J47" s="110" t="s">
        <v>422</v>
      </c>
    </row>
    <row r="48" spans="1:10" ht="13.8" x14ac:dyDescent="0.25">
      <c r="A48" s="39"/>
      <c r="B48" s="97"/>
      <c r="C48" s="97"/>
      <c r="D48" s="82"/>
      <c r="E48" s="137"/>
      <c r="F48" s="137"/>
      <c r="G48" s="136"/>
      <c r="H48" s="136"/>
      <c r="I48" s="82"/>
      <c r="J48" s="110" t="s">
        <v>423</v>
      </c>
    </row>
    <row r="49" spans="1:10" ht="14.4" customHeight="1" x14ac:dyDescent="0.25">
      <c r="A49" s="139" t="s">
        <v>400</v>
      </c>
      <c r="B49" s="140"/>
      <c r="C49" s="149" t="s">
        <v>423</v>
      </c>
      <c r="D49" s="150"/>
      <c r="E49" s="147" t="s">
        <v>424</v>
      </c>
      <c r="F49" s="148"/>
      <c r="G49" s="141"/>
      <c r="H49" s="142"/>
      <c r="I49" s="142"/>
      <c r="J49" s="143"/>
    </row>
    <row r="50" spans="1:10" ht="13.8" x14ac:dyDescent="0.25">
      <c r="A50" s="39"/>
      <c r="B50" s="97"/>
      <c r="C50" s="136"/>
      <c r="D50" s="136"/>
      <c r="E50" s="137"/>
      <c r="F50" s="137"/>
      <c r="G50" s="138" t="s">
        <v>425</v>
      </c>
      <c r="H50" s="138"/>
      <c r="I50" s="138"/>
      <c r="J50" s="40"/>
    </row>
    <row r="51" spans="1:10" ht="13.95" customHeight="1" x14ac:dyDescent="0.25">
      <c r="A51" s="139" t="s">
        <v>401</v>
      </c>
      <c r="B51" s="140"/>
      <c r="C51" s="141" t="s">
        <v>451</v>
      </c>
      <c r="D51" s="142"/>
      <c r="E51" s="142"/>
      <c r="F51" s="142"/>
      <c r="G51" s="142"/>
      <c r="H51" s="142"/>
      <c r="I51" s="142"/>
      <c r="J51" s="143"/>
    </row>
    <row r="52" spans="1:10" ht="13.8" x14ac:dyDescent="0.25">
      <c r="A52" s="33"/>
      <c r="B52" s="82"/>
      <c r="C52" s="163" t="s">
        <v>402</v>
      </c>
      <c r="D52" s="163"/>
      <c r="E52" s="163"/>
      <c r="F52" s="163"/>
      <c r="G52" s="163"/>
      <c r="H52" s="163"/>
      <c r="I52" s="163"/>
      <c r="J52" s="35"/>
    </row>
    <row r="53" spans="1:10" ht="13.8" x14ac:dyDescent="0.25">
      <c r="A53" s="139" t="s">
        <v>403</v>
      </c>
      <c r="B53" s="140"/>
      <c r="C53" s="199" t="s">
        <v>452</v>
      </c>
      <c r="D53" s="200"/>
      <c r="E53" s="201"/>
      <c r="F53" s="137"/>
      <c r="G53" s="137"/>
      <c r="H53" s="152"/>
      <c r="I53" s="152"/>
      <c r="J53" s="202"/>
    </row>
    <row r="54" spans="1:10" ht="13.8" x14ac:dyDescent="0.25">
      <c r="A54" s="33"/>
      <c r="B54" s="82"/>
      <c r="C54" s="97"/>
      <c r="D54" s="82"/>
      <c r="E54" s="137"/>
      <c r="F54" s="137"/>
      <c r="G54" s="137"/>
      <c r="H54" s="137"/>
      <c r="I54" s="82"/>
      <c r="J54" s="35"/>
    </row>
    <row r="55" spans="1:10" ht="14.4" customHeight="1" x14ac:dyDescent="0.25">
      <c r="A55" s="139" t="s">
        <v>395</v>
      </c>
      <c r="B55" s="140"/>
      <c r="C55" s="195" t="s">
        <v>453</v>
      </c>
      <c r="D55" s="196"/>
      <c r="E55" s="196"/>
      <c r="F55" s="196"/>
      <c r="G55" s="196"/>
      <c r="H55" s="196"/>
      <c r="I55" s="196"/>
      <c r="J55" s="197"/>
    </row>
    <row r="56" spans="1:10" ht="13.8" x14ac:dyDescent="0.25">
      <c r="A56" s="33"/>
      <c r="B56" s="82"/>
      <c r="C56" s="82"/>
      <c r="D56" s="82"/>
      <c r="E56" s="137"/>
      <c r="F56" s="137"/>
      <c r="G56" s="137"/>
      <c r="H56" s="137"/>
      <c r="I56" s="82"/>
      <c r="J56" s="35"/>
    </row>
    <row r="57" spans="1:10" ht="13.8" x14ac:dyDescent="0.25">
      <c r="A57" s="139" t="s">
        <v>426</v>
      </c>
      <c r="B57" s="140"/>
      <c r="C57" s="195" t="s">
        <v>431</v>
      </c>
      <c r="D57" s="196"/>
      <c r="E57" s="196"/>
      <c r="F57" s="196"/>
      <c r="G57" s="196"/>
      <c r="H57" s="196"/>
      <c r="I57" s="196"/>
      <c r="J57" s="197"/>
    </row>
    <row r="58" spans="1:10" ht="14.4" customHeight="1" x14ac:dyDescent="0.25">
      <c r="A58" s="33"/>
      <c r="B58" s="82"/>
      <c r="C58" s="138" t="s">
        <v>427</v>
      </c>
      <c r="D58" s="138"/>
      <c r="E58" s="138"/>
      <c r="F58" s="138"/>
      <c r="G58" s="82"/>
      <c r="H58" s="82"/>
      <c r="I58" s="82"/>
      <c r="J58" s="35"/>
    </row>
    <row r="59" spans="1:10" ht="13.8" x14ac:dyDescent="0.25">
      <c r="A59" s="139" t="s">
        <v>428</v>
      </c>
      <c r="B59" s="140"/>
      <c r="C59" s="195" t="s">
        <v>435</v>
      </c>
      <c r="D59" s="196"/>
      <c r="E59" s="196"/>
      <c r="F59" s="196"/>
      <c r="G59" s="196"/>
      <c r="H59" s="196"/>
      <c r="I59" s="196"/>
      <c r="J59" s="197"/>
    </row>
    <row r="60" spans="1:10" ht="14.4" customHeight="1" x14ac:dyDescent="0.25">
      <c r="A60" s="41"/>
      <c r="B60" s="42"/>
      <c r="C60" s="198" t="s">
        <v>429</v>
      </c>
      <c r="D60" s="198"/>
      <c r="E60" s="198"/>
      <c r="F60" s="198"/>
      <c r="G60" s="198"/>
      <c r="H60" s="42"/>
      <c r="I60" s="42"/>
      <c r="J60" s="43"/>
    </row>
    <row r="67" ht="27" customHeight="1" x14ac:dyDescent="0.25"/>
    <row r="71" ht="38.4" customHeight="1" x14ac:dyDescent="0.25"/>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0866141732283472" right="0.70866141732283472" top="0.74803149606299213" bottom="0.7480314960629921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view="pageBreakPreview" zoomScale="110" zoomScaleNormal="100" workbookViewId="0">
      <selection activeCell="I81" sqref="I81"/>
    </sheetView>
  </sheetViews>
  <sheetFormatPr defaultColWidth="8.88671875" defaultRowHeight="13.2" x14ac:dyDescent="0.25"/>
  <cols>
    <col min="1" max="7" width="8.88671875" style="25"/>
    <col min="8" max="9" width="15.6640625" style="61" customWidth="1"/>
    <col min="10" max="10" width="10.33203125" style="25" bestFit="1" customWidth="1"/>
    <col min="11" max="16384" width="8.88671875" style="25"/>
  </cols>
  <sheetData>
    <row r="1" spans="1:9" x14ac:dyDescent="0.25">
      <c r="A1" s="215" t="s">
        <v>1</v>
      </c>
      <c r="B1" s="216"/>
      <c r="C1" s="216"/>
      <c r="D1" s="216"/>
      <c r="E1" s="216"/>
      <c r="F1" s="216"/>
      <c r="G1" s="216"/>
      <c r="H1" s="216"/>
      <c r="I1" s="216"/>
    </row>
    <row r="2" spans="1:9" x14ac:dyDescent="0.25">
      <c r="A2" s="217" t="s">
        <v>432</v>
      </c>
      <c r="B2" s="218"/>
      <c r="C2" s="218"/>
      <c r="D2" s="218"/>
      <c r="E2" s="218"/>
      <c r="F2" s="218"/>
      <c r="G2" s="218"/>
      <c r="H2" s="218"/>
      <c r="I2" s="218"/>
    </row>
    <row r="3" spans="1:9" x14ac:dyDescent="0.25">
      <c r="A3" s="219" t="s">
        <v>361</v>
      </c>
      <c r="B3" s="220"/>
      <c r="C3" s="220"/>
      <c r="D3" s="220"/>
      <c r="E3" s="220"/>
      <c r="F3" s="220"/>
      <c r="G3" s="220"/>
      <c r="H3" s="220"/>
      <c r="I3" s="220"/>
    </row>
    <row r="4" spans="1:9" x14ac:dyDescent="0.25">
      <c r="A4" s="221" t="s">
        <v>454</v>
      </c>
      <c r="B4" s="222"/>
      <c r="C4" s="222"/>
      <c r="D4" s="222"/>
      <c r="E4" s="222"/>
      <c r="F4" s="222"/>
      <c r="G4" s="222"/>
      <c r="H4" s="222"/>
      <c r="I4" s="223"/>
    </row>
    <row r="5" spans="1:9" ht="31.2" thickBot="1" x14ac:dyDescent="0.3">
      <c r="A5" s="227" t="s">
        <v>2</v>
      </c>
      <c r="B5" s="228"/>
      <c r="C5" s="228"/>
      <c r="D5" s="228"/>
      <c r="E5" s="228"/>
      <c r="F5" s="229"/>
      <c r="G5" s="26" t="s">
        <v>113</v>
      </c>
      <c r="H5" s="56" t="s">
        <v>376</v>
      </c>
      <c r="I5" s="57" t="s">
        <v>384</v>
      </c>
    </row>
    <row r="6" spans="1:9" x14ac:dyDescent="0.25">
      <c r="A6" s="224">
        <v>1</v>
      </c>
      <c r="B6" s="225"/>
      <c r="C6" s="225"/>
      <c r="D6" s="225"/>
      <c r="E6" s="225"/>
      <c r="F6" s="226"/>
      <c r="G6" s="27">
        <v>2</v>
      </c>
      <c r="H6" s="28">
        <v>3</v>
      </c>
      <c r="I6" s="28">
        <v>4</v>
      </c>
    </row>
    <row r="7" spans="1:9" x14ac:dyDescent="0.25">
      <c r="A7" s="230"/>
      <c r="B7" s="230"/>
      <c r="C7" s="230"/>
      <c r="D7" s="230"/>
      <c r="E7" s="230"/>
      <c r="F7" s="230"/>
      <c r="G7" s="230"/>
      <c r="H7" s="230"/>
      <c r="I7" s="231"/>
    </row>
    <row r="8" spans="1:9" ht="12.75" customHeight="1" x14ac:dyDescent="0.25">
      <c r="A8" s="232" t="s">
        <v>4</v>
      </c>
      <c r="B8" s="233"/>
      <c r="C8" s="233"/>
      <c r="D8" s="233"/>
      <c r="E8" s="233"/>
      <c r="F8" s="234"/>
      <c r="G8" s="16">
        <v>1</v>
      </c>
      <c r="H8" s="58">
        <v>0</v>
      </c>
      <c r="I8" s="58">
        <v>0</v>
      </c>
    </row>
    <row r="9" spans="1:9" ht="12.75" customHeight="1" x14ac:dyDescent="0.25">
      <c r="A9" s="212" t="s">
        <v>5</v>
      </c>
      <c r="B9" s="213"/>
      <c r="C9" s="213"/>
      <c r="D9" s="213"/>
      <c r="E9" s="213"/>
      <c r="F9" s="214"/>
      <c r="G9" s="17">
        <v>2</v>
      </c>
      <c r="H9" s="59">
        <f>H10+H17+H27+H38+H43</f>
        <v>850413320</v>
      </c>
      <c r="I9" s="59">
        <f>I10+I17+I27+I38+I43</f>
        <v>984487772</v>
      </c>
    </row>
    <row r="10" spans="1:9" ht="12.75" customHeight="1" x14ac:dyDescent="0.25">
      <c r="A10" s="204" t="s">
        <v>6</v>
      </c>
      <c r="B10" s="205"/>
      <c r="C10" s="205"/>
      <c r="D10" s="205"/>
      <c r="E10" s="205"/>
      <c r="F10" s="206"/>
      <c r="G10" s="17">
        <v>3</v>
      </c>
      <c r="H10" s="59">
        <f>H11+H12+H13+H14+H15+H16</f>
        <v>17631191</v>
      </c>
      <c r="I10" s="59">
        <f>I11+I12+I13+I14+I15+I16</f>
        <v>164978972</v>
      </c>
    </row>
    <row r="11" spans="1:9" ht="12.75" customHeight="1" x14ac:dyDescent="0.25">
      <c r="A11" s="209" t="s">
        <v>7</v>
      </c>
      <c r="B11" s="210"/>
      <c r="C11" s="210"/>
      <c r="D11" s="210"/>
      <c r="E11" s="210"/>
      <c r="F11" s="211"/>
      <c r="G11" s="16">
        <v>4</v>
      </c>
      <c r="H11" s="119">
        <v>0</v>
      </c>
      <c r="I11" s="58">
        <v>0</v>
      </c>
    </row>
    <row r="12" spans="1:9" ht="23.4" customHeight="1" x14ac:dyDescent="0.25">
      <c r="A12" s="209" t="s">
        <v>8</v>
      </c>
      <c r="B12" s="210"/>
      <c r="C12" s="210"/>
      <c r="D12" s="210"/>
      <c r="E12" s="210"/>
      <c r="F12" s="211"/>
      <c r="G12" s="16">
        <v>5</v>
      </c>
      <c r="H12" s="119">
        <v>255333</v>
      </c>
      <c r="I12" s="58">
        <v>743198</v>
      </c>
    </row>
    <row r="13" spans="1:9" ht="12.75" customHeight="1" x14ac:dyDescent="0.25">
      <c r="A13" s="209" t="s">
        <v>9</v>
      </c>
      <c r="B13" s="210"/>
      <c r="C13" s="210"/>
      <c r="D13" s="210"/>
      <c r="E13" s="210"/>
      <c r="F13" s="211"/>
      <c r="G13" s="16">
        <v>6</v>
      </c>
      <c r="H13" s="119">
        <v>1316765</v>
      </c>
      <c r="I13" s="58">
        <v>1316765</v>
      </c>
    </row>
    <row r="14" spans="1:9" ht="12.75" customHeight="1" x14ac:dyDescent="0.25">
      <c r="A14" s="209" t="s">
        <v>10</v>
      </c>
      <c r="B14" s="210"/>
      <c r="C14" s="210"/>
      <c r="D14" s="210"/>
      <c r="E14" s="210"/>
      <c r="F14" s="211"/>
      <c r="G14" s="16">
        <v>7</v>
      </c>
      <c r="H14" s="119">
        <v>0</v>
      </c>
      <c r="I14" s="58">
        <v>0</v>
      </c>
    </row>
    <row r="15" spans="1:9" ht="12.75" customHeight="1" x14ac:dyDescent="0.25">
      <c r="A15" s="209" t="s">
        <v>11</v>
      </c>
      <c r="B15" s="210"/>
      <c r="C15" s="210"/>
      <c r="D15" s="210"/>
      <c r="E15" s="210"/>
      <c r="F15" s="211"/>
      <c r="G15" s="16">
        <v>8</v>
      </c>
      <c r="H15" s="119">
        <v>0</v>
      </c>
      <c r="I15" s="58">
        <v>0</v>
      </c>
    </row>
    <row r="16" spans="1:9" ht="12.75" customHeight="1" x14ac:dyDescent="0.25">
      <c r="A16" s="209" t="s">
        <v>12</v>
      </c>
      <c r="B16" s="210"/>
      <c r="C16" s="210"/>
      <c r="D16" s="210"/>
      <c r="E16" s="210"/>
      <c r="F16" s="211"/>
      <c r="G16" s="16">
        <v>9</v>
      </c>
      <c r="H16" s="119">
        <v>16059093</v>
      </c>
      <c r="I16" s="58">
        <v>162919009</v>
      </c>
    </row>
    <row r="17" spans="1:9" ht="12.75" customHeight="1" x14ac:dyDescent="0.25">
      <c r="A17" s="204" t="s">
        <v>13</v>
      </c>
      <c r="B17" s="205"/>
      <c r="C17" s="205"/>
      <c r="D17" s="205"/>
      <c r="E17" s="205"/>
      <c r="F17" s="206"/>
      <c r="G17" s="17">
        <v>10</v>
      </c>
      <c r="H17" s="59">
        <f>H18+H19+H20+H21+H22+H23+H24+H25+H26</f>
        <v>832772599</v>
      </c>
      <c r="I17" s="59">
        <f>I18+I19+I20+I21+I22+I23+I24+I25+I26</f>
        <v>819499270</v>
      </c>
    </row>
    <row r="18" spans="1:9" ht="12.75" customHeight="1" x14ac:dyDescent="0.25">
      <c r="A18" s="209" t="s">
        <v>14</v>
      </c>
      <c r="B18" s="210"/>
      <c r="C18" s="210"/>
      <c r="D18" s="210"/>
      <c r="E18" s="210"/>
      <c r="F18" s="211"/>
      <c r="G18" s="16">
        <v>11</v>
      </c>
      <c r="H18" s="120">
        <v>447701921</v>
      </c>
      <c r="I18" s="58">
        <v>419704146</v>
      </c>
    </row>
    <row r="19" spans="1:9" ht="12.75" customHeight="1" x14ac:dyDescent="0.25">
      <c r="A19" s="209" t="s">
        <v>15</v>
      </c>
      <c r="B19" s="210"/>
      <c r="C19" s="210"/>
      <c r="D19" s="210"/>
      <c r="E19" s="210"/>
      <c r="F19" s="211"/>
      <c r="G19" s="16">
        <v>12</v>
      </c>
      <c r="H19" s="120">
        <v>239765279</v>
      </c>
      <c r="I19" s="58">
        <v>264147495</v>
      </c>
    </row>
    <row r="20" spans="1:9" ht="12.75" customHeight="1" x14ac:dyDescent="0.25">
      <c r="A20" s="209" t="s">
        <v>16</v>
      </c>
      <c r="B20" s="210"/>
      <c r="C20" s="210"/>
      <c r="D20" s="210"/>
      <c r="E20" s="210"/>
      <c r="F20" s="211"/>
      <c r="G20" s="16">
        <v>13</v>
      </c>
      <c r="H20" s="120">
        <v>74915668</v>
      </c>
      <c r="I20" s="58">
        <v>99205861</v>
      </c>
    </row>
    <row r="21" spans="1:9" ht="12.75" customHeight="1" x14ac:dyDescent="0.25">
      <c r="A21" s="209" t="s">
        <v>17</v>
      </c>
      <c r="B21" s="210"/>
      <c r="C21" s="210"/>
      <c r="D21" s="210"/>
      <c r="E21" s="210"/>
      <c r="F21" s="211"/>
      <c r="G21" s="16">
        <v>14</v>
      </c>
      <c r="H21" s="120">
        <v>0</v>
      </c>
      <c r="I21" s="58">
        <v>0</v>
      </c>
    </row>
    <row r="22" spans="1:9" ht="12.75" customHeight="1" x14ac:dyDescent="0.25">
      <c r="A22" s="209" t="s">
        <v>18</v>
      </c>
      <c r="B22" s="210"/>
      <c r="C22" s="210"/>
      <c r="D22" s="210"/>
      <c r="E22" s="210"/>
      <c r="F22" s="211"/>
      <c r="G22" s="16">
        <v>15</v>
      </c>
      <c r="H22" s="120">
        <v>731012</v>
      </c>
      <c r="I22" s="58">
        <v>951207</v>
      </c>
    </row>
    <row r="23" spans="1:9" ht="12.75" customHeight="1" x14ac:dyDescent="0.25">
      <c r="A23" s="209" t="s">
        <v>19</v>
      </c>
      <c r="B23" s="210"/>
      <c r="C23" s="210"/>
      <c r="D23" s="210"/>
      <c r="E23" s="210"/>
      <c r="F23" s="211"/>
      <c r="G23" s="16">
        <v>16</v>
      </c>
      <c r="H23" s="120">
        <v>0</v>
      </c>
      <c r="I23" s="58">
        <v>0</v>
      </c>
    </row>
    <row r="24" spans="1:9" ht="12.75" customHeight="1" x14ac:dyDescent="0.25">
      <c r="A24" s="209" t="s">
        <v>20</v>
      </c>
      <c r="B24" s="210"/>
      <c r="C24" s="210"/>
      <c r="D24" s="210"/>
      <c r="E24" s="210"/>
      <c r="F24" s="211"/>
      <c r="G24" s="16">
        <v>17</v>
      </c>
      <c r="H24" s="120">
        <v>35855416</v>
      </c>
      <c r="I24" s="58">
        <v>2666455</v>
      </c>
    </row>
    <row r="25" spans="1:9" ht="12.75" customHeight="1" x14ac:dyDescent="0.25">
      <c r="A25" s="209" t="s">
        <v>21</v>
      </c>
      <c r="B25" s="210"/>
      <c r="C25" s="210"/>
      <c r="D25" s="210"/>
      <c r="E25" s="210"/>
      <c r="F25" s="211"/>
      <c r="G25" s="16">
        <v>18</v>
      </c>
      <c r="H25" s="120">
        <v>0</v>
      </c>
      <c r="I25" s="58">
        <v>0</v>
      </c>
    </row>
    <row r="26" spans="1:9" ht="12.75" customHeight="1" x14ac:dyDescent="0.25">
      <c r="A26" s="209" t="s">
        <v>22</v>
      </c>
      <c r="B26" s="210"/>
      <c r="C26" s="210"/>
      <c r="D26" s="210"/>
      <c r="E26" s="210"/>
      <c r="F26" s="211"/>
      <c r="G26" s="16">
        <v>19</v>
      </c>
      <c r="H26" s="120">
        <v>33803303</v>
      </c>
      <c r="I26" s="58">
        <v>32824106</v>
      </c>
    </row>
    <row r="27" spans="1:9" ht="12.75" customHeight="1" x14ac:dyDescent="0.25">
      <c r="A27" s="204" t="s">
        <v>23</v>
      </c>
      <c r="B27" s="205"/>
      <c r="C27" s="205"/>
      <c r="D27" s="205"/>
      <c r="E27" s="205"/>
      <c r="F27" s="206"/>
      <c r="G27" s="17">
        <v>20</v>
      </c>
      <c r="H27" s="59">
        <f>SUM(H28:H37)</f>
        <v>9530</v>
      </c>
      <c r="I27" s="59">
        <f>SUM(I28:I37)</f>
        <v>9530</v>
      </c>
    </row>
    <row r="28" spans="1:9" ht="12.75" customHeight="1" x14ac:dyDescent="0.25">
      <c r="A28" s="209" t="s">
        <v>24</v>
      </c>
      <c r="B28" s="210"/>
      <c r="C28" s="210"/>
      <c r="D28" s="210"/>
      <c r="E28" s="210"/>
      <c r="F28" s="211"/>
      <c r="G28" s="16">
        <v>21</v>
      </c>
      <c r="H28" s="58">
        <v>0</v>
      </c>
      <c r="I28" s="58">
        <v>0</v>
      </c>
    </row>
    <row r="29" spans="1:9" ht="12.75" customHeight="1" x14ac:dyDescent="0.25">
      <c r="A29" s="209" t="s">
        <v>25</v>
      </c>
      <c r="B29" s="210"/>
      <c r="C29" s="210"/>
      <c r="D29" s="210"/>
      <c r="E29" s="210"/>
      <c r="F29" s="211"/>
      <c r="G29" s="16">
        <v>22</v>
      </c>
      <c r="H29" s="58">
        <v>0</v>
      </c>
      <c r="I29" s="58">
        <v>0</v>
      </c>
    </row>
    <row r="30" spans="1:9" ht="12.75" customHeight="1" x14ac:dyDescent="0.25">
      <c r="A30" s="209" t="s">
        <v>26</v>
      </c>
      <c r="B30" s="210"/>
      <c r="C30" s="210"/>
      <c r="D30" s="210"/>
      <c r="E30" s="210"/>
      <c r="F30" s="211"/>
      <c r="G30" s="16">
        <v>23</v>
      </c>
      <c r="H30" s="58">
        <v>0</v>
      </c>
      <c r="I30" s="58">
        <v>0</v>
      </c>
    </row>
    <row r="31" spans="1:9" ht="24.6" customHeight="1" x14ac:dyDescent="0.25">
      <c r="A31" s="209" t="s">
        <v>27</v>
      </c>
      <c r="B31" s="210"/>
      <c r="C31" s="210"/>
      <c r="D31" s="210"/>
      <c r="E31" s="210"/>
      <c r="F31" s="211"/>
      <c r="G31" s="16">
        <v>24</v>
      </c>
      <c r="H31" s="58">
        <v>0</v>
      </c>
      <c r="I31" s="58">
        <v>0</v>
      </c>
    </row>
    <row r="32" spans="1:9" ht="24" customHeight="1" x14ac:dyDescent="0.25">
      <c r="A32" s="209" t="s">
        <v>28</v>
      </c>
      <c r="B32" s="210"/>
      <c r="C32" s="210"/>
      <c r="D32" s="210"/>
      <c r="E32" s="210"/>
      <c r="F32" s="211"/>
      <c r="G32" s="16">
        <v>25</v>
      </c>
      <c r="H32" s="58">
        <v>0</v>
      </c>
      <c r="I32" s="58">
        <v>0</v>
      </c>
    </row>
    <row r="33" spans="1:9" ht="26.4" customHeight="1" x14ac:dyDescent="0.25">
      <c r="A33" s="209" t="s">
        <v>29</v>
      </c>
      <c r="B33" s="210"/>
      <c r="C33" s="210"/>
      <c r="D33" s="210"/>
      <c r="E33" s="210"/>
      <c r="F33" s="211"/>
      <c r="G33" s="16">
        <v>26</v>
      </c>
      <c r="H33" s="58">
        <v>0</v>
      </c>
      <c r="I33" s="58">
        <v>0</v>
      </c>
    </row>
    <row r="34" spans="1:9" ht="12.75" customHeight="1" x14ac:dyDescent="0.25">
      <c r="A34" s="209" t="s">
        <v>30</v>
      </c>
      <c r="B34" s="210"/>
      <c r="C34" s="210"/>
      <c r="D34" s="210"/>
      <c r="E34" s="210"/>
      <c r="F34" s="211"/>
      <c r="G34" s="16">
        <v>27</v>
      </c>
      <c r="H34" s="58">
        <v>9530</v>
      </c>
      <c r="I34" s="58">
        <v>9530</v>
      </c>
    </row>
    <row r="35" spans="1:9" ht="12.75" customHeight="1" x14ac:dyDescent="0.25">
      <c r="A35" s="209" t="s">
        <v>31</v>
      </c>
      <c r="B35" s="210"/>
      <c r="C35" s="210"/>
      <c r="D35" s="210"/>
      <c r="E35" s="210"/>
      <c r="F35" s="211"/>
      <c r="G35" s="16">
        <v>28</v>
      </c>
      <c r="H35" s="58">
        <v>0</v>
      </c>
      <c r="I35" s="58">
        <v>0</v>
      </c>
    </row>
    <row r="36" spans="1:9" ht="12.75" customHeight="1" x14ac:dyDescent="0.25">
      <c r="A36" s="209" t="s">
        <v>32</v>
      </c>
      <c r="B36" s="210"/>
      <c r="C36" s="210"/>
      <c r="D36" s="210"/>
      <c r="E36" s="210"/>
      <c r="F36" s="211"/>
      <c r="G36" s="16">
        <v>29</v>
      </c>
      <c r="H36" s="58">
        <v>0</v>
      </c>
      <c r="I36" s="58">
        <v>0</v>
      </c>
    </row>
    <row r="37" spans="1:9" ht="12.75" customHeight="1" x14ac:dyDescent="0.25">
      <c r="A37" s="209" t="s">
        <v>33</v>
      </c>
      <c r="B37" s="210"/>
      <c r="C37" s="210"/>
      <c r="D37" s="210"/>
      <c r="E37" s="210"/>
      <c r="F37" s="211"/>
      <c r="G37" s="16">
        <v>30</v>
      </c>
      <c r="H37" s="58">
        <v>0</v>
      </c>
      <c r="I37" s="58">
        <v>0</v>
      </c>
    </row>
    <row r="38" spans="1:9" ht="12.75" customHeight="1" x14ac:dyDescent="0.25">
      <c r="A38" s="204" t="s">
        <v>34</v>
      </c>
      <c r="B38" s="205"/>
      <c r="C38" s="205"/>
      <c r="D38" s="205"/>
      <c r="E38" s="205"/>
      <c r="F38" s="206"/>
      <c r="G38" s="17">
        <v>31</v>
      </c>
      <c r="H38" s="59">
        <f>H39+H40+H41+H42</f>
        <v>0</v>
      </c>
      <c r="I38" s="59">
        <f>I39+I40+I41+I42</f>
        <v>0</v>
      </c>
    </row>
    <row r="39" spans="1:9" ht="12.75" customHeight="1" x14ac:dyDescent="0.25">
      <c r="A39" s="209" t="s">
        <v>35</v>
      </c>
      <c r="B39" s="210"/>
      <c r="C39" s="210"/>
      <c r="D39" s="210"/>
      <c r="E39" s="210"/>
      <c r="F39" s="211"/>
      <c r="G39" s="16">
        <v>32</v>
      </c>
      <c r="H39" s="121">
        <v>0</v>
      </c>
      <c r="I39" s="58">
        <v>0</v>
      </c>
    </row>
    <row r="40" spans="1:9" ht="12.75" customHeight="1" x14ac:dyDescent="0.25">
      <c r="A40" s="209" t="s">
        <v>36</v>
      </c>
      <c r="B40" s="210"/>
      <c r="C40" s="210"/>
      <c r="D40" s="210"/>
      <c r="E40" s="210"/>
      <c r="F40" s="211"/>
      <c r="G40" s="16">
        <v>33</v>
      </c>
      <c r="H40" s="121">
        <v>0</v>
      </c>
      <c r="I40" s="58">
        <v>0</v>
      </c>
    </row>
    <row r="41" spans="1:9" ht="12.75" customHeight="1" x14ac:dyDescent="0.25">
      <c r="A41" s="209" t="s">
        <v>37</v>
      </c>
      <c r="B41" s="210"/>
      <c r="C41" s="210"/>
      <c r="D41" s="210"/>
      <c r="E41" s="210"/>
      <c r="F41" s="211"/>
      <c r="G41" s="16">
        <v>34</v>
      </c>
      <c r="H41" s="121">
        <v>0</v>
      </c>
      <c r="I41" s="58">
        <v>0</v>
      </c>
    </row>
    <row r="42" spans="1:9" ht="12.75" customHeight="1" x14ac:dyDescent="0.25">
      <c r="A42" s="209" t="s">
        <v>38</v>
      </c>
      <c r="B42" s="210"/>
      <c r="C42" s="210"/>
      <c r="D42" s="210"/>
      <c r="E42" s="210"/>
      <c r="F42" s="211"/>
      <c r="G42" s="16">
        <v>35</v>
      </c>
      <c r="H42" s="121">
        <v>0</v>
      </c>
      <c r="I42" s="58">
        <v>0</v>
      </c>
    </row>
    <row r="43" spans="1:9" ht="12.75" customHeight="1" x14ac:dyDescent="0.25">
      <c r="A43" s="235" t="s">
        <v>39</v>
      </c>
      <c r="B43" s="236"/>
      <c r="C43" s="236"/>
      <c r="D43" s="236"/>
      <c r="E43" s="236"/>
      <c r="F43" s="237"/>
      <c r="G43" s="16">
        <v>36</v>
      </c>
      <c r="H43" s="121">
        <v>0</v>
      </c>
      <c r="I43" s="58">
        <v>0</v>
      </c>
    </row>
    <row r="44" spans="1:9" ht="12.75" customHeight="1" x14ac:dyDescent="0.25">
      <c r="A44" s="212" t="s">
        <v>40</v>
      </c>
      <c r="B44" s="213"/>
      <c r="C44" s="213"/>
      <c r="D44" s="213"/>
      <c r="E44" s="213"/>
      <c r="F44" s="214"/>
      <c r="G44" s="17">
        <v>37</v>
      </c>
      <c r="H44" s="59">
        <f>H45+H53+H60+H70</f>
        <v>96646027</v>
      </c>
      <c r="I44" s="59">
        <f>I45+I53+I60+I70</f>
        <v>38361215</v>
      </c>
    </row>
    <row r="45" spans="1:9" ht="12.75" customHeight="1" x14ac:dyDescent="0.25">
      <c r="A45" s="204" t="s">
        <v>41</v>
      </c>
      <c r="B45" s="205"/>
      <c r="C45" s="205"/>
      <c r="D45" s="205"/>
      <c r="E45" s="205"/>
      <c r="F45" s="206"/>
      <c r="G45" s="17">
        <v>38</v>
      </c>
      <c r="H45" s="59">
        <f>SUM(H46:H52)</f>
        <v>542543</v>
      </c>
      <c r="I45" s="59">
        <f>SUM(I46:I52)</f>
        <v>620904</v>
      </c>
    </row>
    <row r="46" spans="1:9" ht="12.75" customHeight="1" x14ac:dyDescent="0.25">
      <c r="A46" s="209" t="s">
        <v>42</v>
      </c>
      <c r="B46" s="210"/>
      <c r="C46" s="210"/>
      <c r="D46" s="210"/>
      <c r="E46" s="210"/>
      <c r="F46" s="211"/>
      <c r="G46" s="16">
        <v>39</v>
      </c>
      <c r="H46" s="122">
        <f>542543-91690</f>
        <v>450853</v>
      </c>
      <c r="I46" s="58">
        <f>620904-13710</f>
        <v>607194</v>
      </c>
    </row>
    <row r="47" spans="1:9" ht="12.75" customHeight="1" x14ac:dyDescent="0.25">
      <c r="A47" s="209" t="s">
        <v>43</v>
      </c>
      <c r="B47" s="210"/>
      <c r="C47" s="210"/>
      <c r="D47" s="210"/>
      <c r="E47" s="210"/>
      <c r="F47" s="211"/>
      <c r="G47" s="16">
        <v>40</v>
      </c>
      <c r="H47" s="122">
        <v>0</v>
      </c>
      <c r="I47" s="58">
        <v>0</v>
      </c>
    </row>
    <row r="48" spans="1:9" ht="12.75" customHeight="1" x14ac:dyDescent="0.25">
      <c r="A48" s="209" t="s">
        <v>44</v>
      </c>
      <c r="B48" s="210"/>
      <c r="C48" s="210"/>
      <c r="D48" s="210"/>
      <c r="E48" s="210"/>
      <c r="F48" s="211"/>
      <c r="G48" s="16">
        <v>41</v>
      </c>
      <c r="H48" s="122">
        <v>0</v>
      </c>
      <c r="I48" s="58">
        <v>0</v>
      </c>
    </row>
    <row r="49" spans="1:9" ht="12.75" customHeight="1" x14ac:dyDescent="0.25">
      <c r="A49" s="209" t="s">
        <v>45</v>
      </c>
      <c r="B49" s="210"/>
      <c r="C49" s="210"/>
      <c r="D49" s="210"/>
      <c r="E49" s="210"/>
      <c r="F49" s="211"/>
      <c r="G49" s="16">
        <v>42</v>
      </c>
      <c r="H49" s="122">
        <v>91690</v>
      </c>
      <c r="I49" s="58">
        <v>13710</v>
      </c>
    </row>
    <row r="50" spans="1:9" ht="12.75" customHeight="1" x14ac:dyDescent="0.25">
      <c r="A50" s="209" t="s">
        <v>46</v>
      </c>
      <c r="B50" s="210"/>
      <c r="C50" s="210"/>
      <c r="D50" s="210"/>
      <c r="E50" s="210"/>
      <c r="F50" s="211"/>
      <c r="G50" s="16">
        <v>43</v>
      </c>
      <c r="H50" s="122">
        <v>0</v>
      </c>
      <c r="I50" s="58">
        <v>0</v>
      </c>
    </row>
    <row r="51" spans="1:9" ht="12.75" customHeight="1" x14ac:dyDescent="0.25">
      <c r="A51" s="209" t="s">
        <v>47</v>
      </c>
      <c r="B51" s="210"/>
      <c r="C51" s="210"/>
      <c r="D51" s="210"/>
      <c r="E51" s="210"/>
      <c r="F51" s="211"/>
      <c r="G51" s="16">
        <v>44</v>
      </c>
      <c r="H51" s="122">
        <v>0</v>
      </c>
      <c r="I51" s="58">
        <v>0</v>
      </c>
    </row>
    <row r="52" spans="1:9" ht="12.75" customHeight="1" x14ac:dyDescent="0.25">
      <c r="A52" s="209" t="s">
        <v>48</v>
      </c>
      <c r="B52" s="210"/>
      <c r="C52" s="210"/>
      <c r="D52" s="210"/>
      <c r="E52" s="210"/>
      <c r="F52" s="211"/>
      <c r="G52" s="16">
        <v>45</v>
      </c>
      <c r="H52" s="122">
        <v>0</v>
      </c>
      <c r="I52" s="58">
        <v>0</v>
      </c>
    </row>
    <row r="53" spans="1:9" ht="12.75" customHeight="1" x14ac:dyDescent="0.25">
      <c r="A53" s="204" t="s">
        <v>49</v>
      </c>
      <c r="B53" s="205"/>
      <c r="C53" s="205"/>
      <c r="D53" s="205"/>
      <c r="E53" s="205"/>
      <c r="F53" s="206"/>
      <c r="G53" s="17">
        <v>46</v>
      </c>
      <c r="H53" s="59">
        <f>SUM(H54:H59)</f>
        <v>72846495</v>
      </c>
      <c r="I53" s="59">
        <f>SUM(I54:I59)</f>
        <v>10099860</v>
      </c>
    </row>
    <row r="54" spans="1:9" ht="12.75" customHeight="1" x14ac:dyDescent="0.25">
      <c r="A54" s="209" t="s">
        <v>50</v>
      </c>
      <c r="B54" s="210"/>
      <c r="C54" s="210"/>
      <c r="D54" s="210"/>
      <c r="E54" s="210"/>
      <c r="F54" s="211"/>
      <c r="G54" s="16">
        <v>47</v>
      </c>
      <c r="H54" s="123">
        <v>0</v>
      </c>
      <c r="I54" s="58">
        <v>0</v>
      </c>
    </row>
    <row r="55" spans="1:9" ht="12.75" customHeight="1" x14ac:dyDescent="0.25">
      <c r="A55" s="209" t="s">
        <v>51</v>
      </c>
      <c r="B55" s="210"/>
      <c r="C55" s="210"/>
      <c r="D55" s="210"/>
      <c r="E55" s="210"/>
      <c r="F55" s="211"/>
      <c r="G55" s="16">
        <v>48</v>
      </c>
      <c r="H55" s="123">
        <v>0</v>
      </c>
      <c r="I55" s="58">
        <v>0</v>
      </c>
    </row>
    <row r="56" spans="1:9" ht="12.75" customHeight="1" x14ac:dyDescent="0.25">
      <c r="A56" s="209" t="s">
        <v>52</v>
      </c>
      <c r="B56" s="210"/>
      <c r="C56" s="210"/>
      <c r="D56" s="210"/>
      <c r="E56" s="210"/>
      <c r="F56" s="211"/>
      <c r="G56" s="16">
        <v>49</v>
      </c>
      <c r="H56" s="123">
        <v>4426268</v>
      </c>
      <c r="I56" s="58">
        <v>1720177</v>
      </c>
    </row>
    <row r="57" spans="1:9" ht="12.75" customHeight="1" x14ac:dyDescent="0.25">
      <c r="A57" s="209" t="s">
        <v>53</v>
      </c>
      <c r="B57" s="210"/>
      <c r="C57" s="210"/>
      <c r="D57" s="210"/>
      <c r="E57" s="210"/>
      <c r="F57" s="211"/>
      <c r="G57" s="16">
        <v>50</v>
      </c>
      <c r="H57" s="123">
        <v>29084</v>
      </c>
      <c r="I57" s="58">
        <v>24174</v>
      </c>
    </row>
    <row r="58" spans="1:9" ht="12.75" customHeight="1" x14ac:dyDescent="0.25">
      <c r="A58" s="209" t="s">
        <v>54</v>
      </c>
      <c r="B58" s="210"/>
      <c r="C58" s="210"/>
      <c r="D58" s="210"/>
      <c r="E58" s="210"/>
      <c r="F58" s="211"/>
      <c r="G58" s="16">
        <v>51</v>
      </c>
      <c r="H58" s="123">
        <v>977662</v>
      </c>
      <c r="I58" s="58">
        <v>6854864</v>
      </c>
    </row>
    <row r="59" spans="1:9" ht="12.75" customHeight="1" x14ac:dyDescent="0.25">
      <c r="A59" s="209" t="s">
        <v>55</v>
      </c>
      <c r="B59" s="210"/>
      <c r="C59" s="210"/>
      <c r="D59" s="210"/>
      <c r="E59" s="210"/>
      <c r="F59" s="211"/>
      <c r="G59" s="16">
        <v>52</v>
      </c>
      <c r="H59" s="123">
        <f>69295195-1852630-29084</f>
        <v>67413481</v>
      </c>
      <c r="I59" s="58">
        <f>2199354-24174-674535</f>
        <v>1500645</v>
      </c>
    </row>
    <row r="60" spans="1:9" ht="12.75" customHeight="1" x14ac:dyDescent="0.25">
      <c r="A60" s="204" t="s">
        <v>56</v>
      </c>
      <c r="B60" s="205"/>
      <c r="C60" s="205"/>
      <c r="D60" s="205"/>
      <c r="E60" s="205"/>
      <c r="F60" s="206"/>
      <c r="G60" s="17">
        <v>53</v>
      </c>
      <c r="H60" s="59">
        <f>SUM(H61:H69)</f>
        <v>0</v>
      </c>
      <c r="I60" s="59">
        <f>SUM(I61:I69)</f>
        <v>0</v>
      </c>
    </row>
    <row r="61" spans="1:9" ht="12.75" customHeight="1" x14ac:dyDescent="0.25">
      <c r="A61" s="209" t="s">
        <v>24</v>
      </c>
      <c r="B61" s="210"/>
      <c r="C61" s="210"/>
      <c r="D61" s="210"/>
      <c r="E61" s="210"/>
      <c r="F61" s="211"/>
      <c r="G61" s="16">
        <v>54</v>
      </c>
      <c r="H61" s="124">
        <v>0</v>
      </c>
      <c r="I61" s="58">
        <v>0</v>
      </c>
    </row>
    <row r="62" spans="1:9" ht="12.75" customHeight="1" x14ac:dyDescent="0.25">
      <c r="A62" s="209" t="s">
        <v>25</v>
      </c>
      <c r="B62" s="210"/>
      <c r="C62" s="210"/>
      <c r="D62" s="210"/>
      <c r="E62" s="210"/>
      <c r="F62" s="211"/>
      <c r="G62" s="16">
        <v>55</v>
      </c>
      <c r="H62" s="124">
        <v>0</v>
      </c>
      <c r="I62" s="58">
        <v>0</v>
      </c>
    </row>
    <row r="63" spans="1:9" ht="12.75" customHeight="1" x14ac:dyDescent="0.25">
      <c r="A63" s="209" t="s">
        <v>26</v>
      </c>
      <c r="B63" s="210"/>
      <c r="C63" s="210"/>
      <c r="D63" s="210"/>
      <c r="E63" s="210"/>
      <c r="F63" s="211"/>
      <c r="G63" s="16">
        <v>56</v>
      </c>
      <c r="H63" s="124">
        <v>0</v>
      </c>
      <c r="I63" s="58">
        <v>0</v>
      </c>
    </row>
    <row r="64" spans="1:9" ht="23.4" customHeight="1" x14ac:dyDescent="0.25">
      <c r="A64" s="209" t="s">
        <v>57</v>
      </c>
      <c r="B64" s="210"/>
      <c r="C64" s="210"/>
      <c r="D64" s="210"/>
      <c r="E64" s="210"/>
      <c r="F64" s="211"/>
      <c r="G64" s="16">
        <v>57</v>
      </c>
      <c r="H64" s="124">
        <v>0</v>
      </c>
      <c r="I64" s="58">
        <v>0</v>
      </c>
    </row>
    <row r="65" spans="1:9" ht="21" customHeight="1" x14ac:dyDescent="0.25">
      <c r="A65" s="209" t="s">
        <v>28</v>
      </c>
      <c r="B65" s="210"/>
      <c r="C65" s="210"/>
      <c r="D65" s="210"/>
      <c r="E65" s="210"/>
      <c r="F65" s="211"/>
      <c r="G65" s="16">
        <v>58</v>
      </c>
      <c r="H65" s="124">
        <v>0</v>
      </c>
      <c r="I65" s="58">
        <v>0</v>
      </c>
    </row>
    <row r="66" spans="1:9" ht="22.95" customHeight="1" x14ac:dyDescent="0.25">
      <c r="A66" s="209" t="s">
        <v>29</v>
      </c>
      <c r="B66" s="210"/>
      <c r="C66" s="210"/>
      <c r="D66" s="210"/>
      <c r="E66" s="210"/>
      <c r="F66" s="211"/>
      <c r="G66" s="16">
        <v>59</v>
      </c>
      <c r="H66" s="124">
        <v>0</v>
      </c>
      <c r="I66" s="58">
        <v>0</v>
      </c>
    </row>
    <row r="67" spans="1:9" ht="12.75" customHeight="1" x14ac:dyDescent="0.25">
      <c r="A67" s="209" t="s">
        <v>30</v>
      </c>
      <c r="B67" s="210"/>
      <c r="C67" s="210"/>
      <c r="D67" s="210"/>
      <c r="E67" s="210"/>
      <c r="F67" s="211"/>
      <c r="G67" s="16">
        <v>60</v>
      </c>
      <c r="H67" s="124">
        <v>0</v>
      </c>
      <c r="I67" s="58">
        <v>0</v>
      </c>
    </row>
    <row r="68" spans="1:9" ht="12.75" customHeight="1" x14ac:dyDescent="0.25">
      <c r="A68" s="209" t="s">
        <v>31</v>
      </c>
      <c r="B68" s="210"/>
      <c r="C68" s="210"/>
      <c r="D68" s="210"/>
      <c r="E68" s="210"/>
      <c r="F68" s="211"/>
      <c r="G68" s="16">
        <v>61</v>
      </c>
      <c r="H68" s="124">
        <v>0</v>
      </c>
      <c r="I68" s="58">
        <v>0</v>
      </c>
    </row>
    <row r="69" spans="1:9" ht="12.75" customHeight="1" x14ac:dyDescent="0.25">
      <c r="A69" s="209" t="s">
        <v>58</v>
      </c>
      <c r="B69" s="210"/>
      <c r="C69" s="210"/>
      <c r="D69" s="210"/>
      <c r="E69" s="210"/>
      <c r="F69" s="211"/>
      <c r="G69" s="16">
        <v>62</v>
      </c>
      <c r="H69" s="124">
        <v>0</v>
      </c>
      <c r="I69" s="58">
        <v>0</v>
      </c>
    </row>
    <row r="70" spans="1:9" ht="12.75" customHeight="1" x14ac:dyDescent="0.25">
      <c r="A70" s="235" t="s">
        <v>59</v>
      </c>
      <c r="B70" s="236"/>
      <c r="C70" s="236"/>
      <c r="D70" s="236"/>
      <c r="E70" s="236"/>
      <c r="F70" s="237"/>
      <c r="G70" s="16">
        <v>63</v>
      </c>
      <c r="H70" s="124">
        <v>23256989</v>
      </c>
      <c r="I70" s="58">
        <v>27640451</v>
      </c>
    </row>
    <row r="71" spans="1:9" ht="12.75" customHeight="1" x14ac:dyDescent="0.25">
      <c r="A71" s="241" t="s">
        <v>60</v>
      </c>
      <c r="B71" s="242"/>
      <c r="C71" s="242"/>
      <c r="D71" s="242"/>
      <c r="E71" s="242"/>
      <c r="F71" s="243"/>
      <c r="G71" s="16">
        <v>64</v>
      </c>
      <c r="H71" s="124">
        <v>1852630</v>
      </c>
      <c r="I71" s="58">
        <v>674535</v>
      </c>
    </row>
    <row r="72" spans="1:9" ht="12.75" customHeight="1" x14ac:dyDescent="0.25">
      <c r="A72" s="212" t="s">
        <v>61</v>
      </c>
      <c r="B72" s="213"/>
      <c r="C72" s="213"/>
      <c r="D72" s="213"/>
      <c r="E72" s="213"/>
      <c r="F72" s="214"/>
      <c r="G72" s="17">
        <v>65</v>
      </c>
      <c r="H72" s="59">
        <f>H8+H9+H44+H71</f>
        <v>948911977</v>
      </c>
      <c r="I72" s="59">
        <f>I8+I9+I44+I71</f>
        <v>1023523522</v>
      </c>
    </row>
    <row r="73" spans="1:9" ht="12.75" customHeight="1" x14ac:dyDescent="0.25">
      <c r="A73" s="244" t="s">
        <v>62</v>
      </c>
      <c r="B73" s="245"/>
      <c r="C73" s="245"/>
      <c r="D73" s="245"/>
      <c r="E73" s="245"/>
      <c r="F73" s="246"/>
      <c r="G73" s="19">
        <v>66</v>
      </c>
      <c r="H73" s="60">
        <v>0</v>
      </c>
      <c r="I73" s="60">
        <v>0</v>
      </c>
    </row>
    <row r="74" spans="1:9" x14ac:dyDescent="0.25">
      <c r="A74" s="247" t="s">
        <v>63</v>
      </c>
      <c r="B74" s="248"/>
      <c r="C74" s="248"/>
      <c r="D74" s="248"/>
      <c r="E74" s="248"/>
      <c r="F74" s="248"/>
      <c r="G74" s="248"/>
      <c r="H74" s="248"/>
      <c r="I74" s="248"/>
    </row>
    <row r="75" spans="1:9" ht="12.75" customHeight="1" x14ac:dyDescent="0.25">
      <c r="A75" s="207" t="s">
        <v>64</v>
      </c>
      <c r="B75" s="207"/>
      <c r="C75" s="207"/>
      <c r="D75" s="207"/>
      <c r="E75" s="207"/>
      <c r="F75" s="207"/>
      <c r="G75" s="17">
        <v>67</v>
      </c>
      <c r="H75" s="59">
        <f>H76+H77+H78+H84+H85+H89+H92+H95</f>
        <v>660243751</v>
      </c>
      <c r="I75" s="59">
        <f>I76+I77+I78+I84+I85+I89+I92+I95</f>
        <v>547620061</v>
      </c>
    </row>
    <row r="76" spans="1:9" ht="12.75" customHeight="1" x14ac:dyDescent="0.25">
      <c r="A76" s="208" t="s">
        <v>65</v>
      </c>
      <c r="B76" s="208"/>
      <c r="C76" s="208"/>
      <c r="D76" s="208"/>
      <c r="E76" s="208"/>
      <c r="F76" s="208"/>
      <c r="G76" s="16">
        <v>68</v>
      </c>
      <c r="H76" s="44">
        <v>482507730</v>
      </c>
      <c r="I76" s="44">
        <v>482507730</v>
      </c>
    </row>
    <row r="77" spans="1:9" ht="12.75" customHeight="1" x14ac:dyDescent="0.25">
      <c r="A77" s="208" t="s">
        <v>66</v>
      </c>
      <c r="B77" s="208"/>
      <c r="C77" s="208"/>
      <c r="D77" s="208"/>
      <c r="E77" s="208"/>
      <c r="F77" s="208"/>
      <c r="G77" s="16">
        <v>69</v>
      </c>
      <c r="H77" s="44">
        <v>234210922</v>
      </c>
      <c r="I77" s="44">
        <v>234210922</v>
      </c>
    </row>
    <row r="78" spans="1:9" ht="12.75" customHeight="1" x14ac:dyDescent="0.25">
      <c r="A78" s="238" t="s">
        <v>67</v>
      </c>
      <c r="B78" s="238"/>
      <c r="C78" s="238"/>
      <c r="D78" s="238"/>
      <c r="E78" s="238"/>
      <c r="F78" s="238"/>
      <c r="G78" s="17">
        <v>70</v>
      </c>
      <c r="H78" s="59">
        <f>SUM(H79:H83)</f>
        <v>0</v>
      </c>
      <c r="I78" s="59">
        <f>SUM(I79:I83)</f>
        <v>0</v>
      </c>
    </row>
    <row r="79" spans="1:9" ht="12.75" customHeight="1" x14ac:dyDescent="0.25">
      <c r="A79" s="203" t="s">
        <v>68</v>
      </c>
      <c r="B79" s="203"/>
      <c r="C79" s="203"/>
      <c r="D79" s="203"/>
      <c r="E79" s="203"/>
      <c r="F79" s="203"/>
      <c r="G79" s="16">
        <v>71</v>
      </c>
      <c r="H79" s="44">
        <v>0</v>
      </c>
      <c r="I79" s="44">
        <v>0</v>
      </c>
    </row>
    <row r="80" spans="1:9" ht="12.75" customHeight="1" x14ac:dyDescent="0.25">
      <c r="A80" s="203" t="s">
        <v>69</v>
      </c>
      <c r="B80" s="203"/>
      <c r="C80" s="203"/>
      <c r="D80" s="203"/>
      <c r="E80" s="203"/>
      <c r="F80" s="203"/>
      <c r="G80" s="16">
        <v>72</v>
      </c>
      <c r="H80" s="44">
        <v>0</v>
      </c>
      <c r="I80" s="44">
        <v>0</v>
      </c>
    </row>
    <row r="81" spans="1:9" ht="12.75" customHeight="1" x14ac:dyDescent="0.25">
      <c r="A81" s="203" t="s">
        <v>70</v>
      </c>
      <c r="B81" s="203"/>
      <c r="C81" s="203"/>
      <c r="D81" s="203"/>
      <c r="E81" s="203"/>
      <c r="F81" s="203"/>
      <c r="G81" s="16">
        <v>73</v>
      </c>
      <c r="H81" s="44">
        <v>0</v>
      </c>
      <c r="I81" s="44">
        <v>0</v>
      </c>
    </row>
    <row r="82" spans="1:9" ht="12.75" customHeight="1" x14ac:dyDescent="0.25">
      <c r="A82" s="203" t="s">
        <v>71</v>
      </c>
      <c r="B82" s="203"/>
      <c r="C82" s="203"/>
      <c r="D82" s="203"/>
      <c r="E82" s="203"/>
      <c r="F82" s="203"/>
      <c r="G82" s="16">
        <v>74</v>
      </c>
      <c r="H82" s="44">
        <v>0</v>
      </c>
      <c r="I82" s="44">
        <v>0</v>
      </c>
    </row>
    <row r="83" spans="1:9" ht="12.75" customHeight="1" x14ac:dyDescent="0.25">
      <c r="A83" s="203" t="s">
        <v>72</v>
      </c>
      <c r="B83" s="203"/>
      <c r="C83" s="203"/>
      <c r="D83" s="203"/>
      <c r="E83" s="203"/>
      <c r="F83" s="203"/>
      <c r="G83" s="16">
        <v>75</v>
      </c>
      <c r="H83" s="44">
        <v>0</v>
      </c>
      <c r="I83" s="44">
        <v>0</v>
      </c>
    </row>
    <row r="84" spans="1:9" ht="12.75" customHeight="1" x14ac:dyDescent="0.25">
      <c r="A84" s="208" t="s">
        <v>73</v>
      </c>
      <c r="B84" s="208"/>
      <c r="C84" s="208"/>
      <c r="D84" s="208"/>
      <c r="E84" s="208"/>
      <c r="F84" s="208"/>
      <c r="G84" s="16">
        <v>76</v>
      </c>
      <c r="H84" s="44">
        <v>0</v>
      </c>
      <c r="I84" s="44">
        <v>0</v>
      </c>
    </row>
    <row r="85" spans="1:9" ht="12.75" customHeight="1" x14ac:dyDescent="0.25">
      <c r="A85" s="238" t="s">
        <v>74</v>
      </c>
      <c r="B85" s="238"/>
      <c r="C85" s="238"/>
      <c r="D85" s="238"/>
      <c r="E85" s="238"/>
      <c r="F85" s="238"/>
      <c r="G85" s="17">
        <v>77</v>
      </c>
      <c r="H85" s="59">
        <f>H86+H87+H88</f>
        <v>0</v>
      </c>
      <c r="I85" s="59">
        <f>I86+I87+I88</f>
        <v>0</v>
      </c>
    </row>
    <row r="86" spans="1:9" ht="12.75" customHeight="1" x14ac:dyDescent="0.25">
      <c r="A86" s="203" t="s">
        <v>75</v>
      </c>
      <c r="B86" s="203"/>
      <c r="C86" s="203"/>
      <c r="D86" s="203"/>
      <c r="E86" s="203"/>
      <c r="F86" s="203"/>
      <c r="G86" s="16">
        <v>78</v>
      </c>
      <c r="H86" s="58">
        <v>0</v>
      </c>
      <c r="I86" s="58">
        <v>0</v>
      </c>
    </row>
    <row r="87" spans="1:9" ht="12.75" customHeight="1" x14ac:dyDescent="0.25">
      <c r="A87" s="203" t="s">
        <v>76</v>
      </c>
      <c r="B87" s="203"/>
      <c r="C87" s="203"/>
      <c r="D87" s="203"/>
      <c r="E87" s="203"/>
      <c r="F87" s="203"/>
      <c r="G87" s="16">
        <v>79</v>
      </c>
      <c r="H87" s="58">
        <v>0</v>
      </c>
      <c r="I87" s="58">
        <v>0</v>
      </c>
    </row>
    <row r="88" spans="1:9" ht="12.75" customHeight="1" x14ac:dyDescent="0.25">
      <c r="A88" s="203" t="s">
        <v>77</v>
      </c>
      <c r="B88" s="203"/>
      <c r="C88" s="203"/>
      <c r="D88" s="203"/>
      <c r="E88" s="203"/>
      <c r="F88" s="203"/>
      <c r="G88" s="16">
        <v>80</v>
      </c>
      <c r="H88" s="58">
        <v>0</v>
      </c>
      <c r="I88" s="58">
        <v>0</v>
      </c>
    </row>
    <row r="89" spans="1:9" ht="12.75" customHeight="1" x14ac:dyDescent="0.25">
      <c r="A89" s="238" t="s">
        <v>78</v>
      </c>
      <c r="B89" s="238"/>
      <c r="C89" s="238"/>
      <c r="D89" s="238"/>
      <c r="E89" s="238"/>
      <c r="F89" s="238"/>
      <c r="G89" s="17">
        <v>81</v>
      </c>
      <c r="H89" s="59">
        <f>H90-H91</f>
        <v>-54386993</v>
      </c>
      <c r="I89" s="59">
        <f>I90-I91</f>
        <v>-56474901</v>
      </c>
    </row>
    <row r="90" spans="1:9" ht="12.75" customHeight="1" x14ac:dyDescent="0.25">
      <c r="A90" s="203" t="s">
        <v>79</v>
      </c>
      <c r="B90" s="203"/>
      <c r="C90" s="203"/>
      <c r="D90" s="203"/>
      <c r="E90" s="203"/>
      <c r="F90" s="203"/>
      <c r="G90" s="16">
        <v>82</v>
      </c>
      <c r="H90" s="44">
        <v>0</v>
      </c>
      <c r="I90" s="44">
        <v>0</v>
      </c>
    </row>
    <row r="91" spans="1:9" ht="12.75" customHeight="1" x14ac:dyDescent="0.25">
      <c r="A91" s="203" t="s">
        <v>80</v>
      </c>
      <c r="B91" s="203"/>
      <c r="C91" s="203"/>
      <c r="D91" s="203"/>
      <c r="E91" s="203"/>
      <c r="F91" s="203"/>
      <c r="G91" s="16">
        <v>83</v>
      </c>
      <c r="H91" s="44">
        <v>54386993</v>
      </c>
      <c r="I91" s="44">
        <v>56474901</v>
      </c>
    </row>
    <row r="92" spans="1:9" ht="12.75" customHeight="1" x14ac:dyDescent="0.25">
      <c r="A92" s="238" t="s">
        <v>81</v>
      </c>
      <c r="B92" s="238"/>
      <c r="C92" s="238"/>
      <c r="D92" s="238"/>
      <c r="E92" s="238"/>
      <c r="F92" s="238"/>
      <c r="G92" s="17">
        <v>84</v>
      </c>
      <c r="H92" s="59">
        <f>H93-H94</f>
        <v>-2087908</v>
      </c>
      <c r="I92" s="59">
        <f>I93-I94</f>
        <v>-112623690</v>
      </c>
    </row>
    <row r="93" spans="1:9" ht="12.75" customHeight="1" x14ac:dyDescent="0.25">
      <c r="A93" s="203" t="s">
        <v>82</v>
      </c>
      <c r="B93" s="203"/>
      <c r="C93" s="203"/>
      <c r="D93" s="203"/>
      <c r="E93" s="203"/>
      <c r="F93" s="203"/>
      <c r="G93" s="16">
        <v>85</v>
      </c>
      <c r="H93" s="44">
        <v>0</v>
      </c>
      <c r="I93" s="44">
        <v>0</v>
      </c>
    </row>
    <row r="94" spans="1:9" ht="12.75" customHeight="1" x14ac:dyDescent="0.25">
      <c r="A94" s="203" t="s">
        <v>83</v>
      </c>
      <c r="B94" s="203"/>
      <c r="C94" s="203"/>
      <c r="D94" s="203"/>
      <c r="E94" s="203"/>
      <c r="F94" s="203"/>
      <c r="G94" s="16">
        <v>86</v>
      </c>
      <c r="H94" s="44">
        <v>2087908</v>
      </c>
      <c r="I94" s="44">
        <v>112623690</v>
      </c>
    </row>
    <row r="95" spans="1:9" ht="12.75" customHeight="1" x14ac:dyDescent="0.25">
      <c r="A95" s="208" t="s">
        <v>84</v>
      </c>
      <c r="B95" s="208"/>
      <c r="C95" s="208"/>
      <c r="D95" s="208"/>
      <c r="E95" s="208"/>
      <c r="F95" s="208"/>
      <c r="G95" s="16">
        <v>87</v>
      </c>
      <c r="H95" s="44">
        <v>0</v>
      </c>
      <c r="I95" s="44">
        <v>0</v>
      </c>
    </row>
    <row r="96" spans="1:9" ht="12.75" customHeight="1" x14ac:dyDescent="0.25">
      <c r="A96" s="207" t="s">
        <v>85</v>
      </c>
      <c r="B96" s="207"/>
      <c r="C96" s="207"/>
      <c r="D96" s="207"/>
      <c r="E96" s="207"/>
      <c r="F96" s="207"/>
      <c r="G96" s="17">
        <v>88</v>
      </c>
      <c r="H96" s="59">
        <f>SUM(H97:H102)</f>
        <v>489419</v>
      </c>
      <c r="I96" s="59">
        <f>SUM(I97:I102)</f>
        <v>484001</v>
      </c>
    </row>
    <row r="97" spans="1:9" ht="12.75" customHeight="1" x14ac:dyDescent="0.25">
      <c r="A97" s="203" t="s">
        <v>86</v>
      </c>
      <c r="B97" s="203"/>
      <c r="C97" s="203"/>
      <c r="D97" s="203"/>
      <c r="E97" s="203"/>
      <c r="F97" s="203"/>
      <c r="G97" s="16">
        <v>89</v>
      </c>
      <c r="H97" s="125">
        <v>489419</v>
      </c>
      <c r="I97" s="44">
        <v>484001</v>
      </c>
    </row>
    <row r="98" spans="1:9" ht="12.75" customHeight="1" x14ac:dyDescent="0.25">
      <c r="A98" s="203" t="s">
        <v>87</v>
      </c>
      <c r="B98" s="203"/>
      <c r="C98" s="203"/>
      <c r="D98" s="203"/>
      <c r="E98" s="203"/>
      <c r="F98" s="203"/>
      <c r="G98" s="16">
        <v>90</v>
      </c>
      <c r="H98" s="125">
        <v>0</v>
      </c>
      <c r="I98" s="44">
        <v>0</v>
      </c>
    </row>
    <row r="99" spans="1:9" ht="12.75" customHeight="1" x14ac:dyDescent="0.25">
      <c r="A99" s="203" t="s">
        <v>88</v>
      </c>
      <c r="B99" s="203"/>
      <c r="C99" s="203"/>
      <c r="D99" s="203"/>
      <c r="E99" s="203"/>
      <c r="F99" s="203"/>
      <c r="G99" s="16">
        <v>91</v>
      </c>
      <c r="H99" s="125">
        <v>0</v>
      </c>
      <c r="I99" s="44">
        <v>0</v>
      </c>
    </row>
    <row r="100" spans="1:9" ht="12.75" customHeight="1" x14ac:dyDescent="0.25">
      <c r="A100" s="203" t="s">
        <v>89</v>
      </c>
      <c r="B100" s="203"/>
      <c r="C100" s="203"/>
      <c r="D100" s="203"/>
      <c r="E100" s="203"/>
      <c r="F100" s="203"/>
      <c r="G100" s="16">
        <v>92</v>
      </c>
      <c r="H100" s="126">
        <v>0</v>
      </c>
      <c r="I100" s="58">
        <v>0</v>
      </c>
    </row>
    <row r="101" spans="1:9" ht="12.75" customHeight="1" x14ac:dyDescent="0.25">
      <c r="A101" s="203" t="s">
        <v>90</v>
      </c>
      <c r="B101" s="203"/>
      <c r="C101" s="203"/>
      <c r="D101" s="203"/>
      <c r="E101" s="203"/>
      <c r="F101" s="203"/>
      <c r="G101" s="16">
        <v>93</v>
      </c>
      <c r="H101" s="126">
        <v>0</v>
      </c>
      <c r="I101" s="58">
        <v>0</v>
      </c>
    </row>
    <row r="102" spans="1:9" ht="12.75" customHeight="1" x14ac:dyDescent="0.25">
      <c r="A102" s="203" t="s">
        <v>91</v>
      </c>
      <c r="B102" s="203"/>
      <c r="C102" s="203"/>
      <c r="D102" s="203"/>
      <c r="E102" s="203"/>
      <c r="F102" s="203"/>
      <c r="G102" s="16">
        <v>94</v>
      </c>
      <c r="H102" s="126">
        <v>0</v>
      </c>
      <c r="I102" s="58">
        <v>0</v>
      </c>
    </row>
    <row r="103" spans="1:9" ht="12.75" customHeight="1" x14ac:dyDescent="0.25">
      <c r="A103" s="207" t="s">
        <v>92</v>
      </c>
      <c r="B103" s="207"/>
      <c r="C103" s="207"/>
      <c r="D103" s="207"/>
      <c r="E103" s="207"/>
      <c r="F103" s="207"/>
      <c r="G103" s="17">
        <v>95</v>
      </c>
      <c r="H103" s="59">
        <f>SUM(H104:H114)</f>
        <v>188228144</v>
      </c>
      <c r="I103" s="59">
        <f>SUM(I104:I114)</f>
        <v>314881388</v>
      </c>
    </row>
    <row r="104" spans="1:9" ht="12.75" customHeight="1" x14ac:dyDescent="0.25">
      <c r="A104" s="203" t="s">
        <v>93</v>
      </c>
      <c r="B104" s="203"/>
      <c r="C104" s="203"/>
      <c r="D104" s="203"/>
      <c r="E104" s="203"/>
      <c r="F104" s="203"/>
      <c r="G104" s="16">
        <v>96</v>
      </c>
      <c r="H104" s="128">
        <v>0</v>
      </c>
      <c r="I104" s="45">
        <v>0</v>
      </c>
    </row>
    <row r="105" spans="1:9" ht="12.75" customHeight="1" x14ac:dyDescent="0.25">
      <c r="A105" s="203" t="s">
        <v>94</v>
      </c>
      <c r="B105" s="203"/>
      <c r="C105" s="203"/>
      <c r="D105" s="203"/>
      <c r="E105" s="203"/>
      <c r="F105" s="203"/>
      <c r="G105" s="16">
        <v>97</v>
      </c>
      <c r="H105" s="127">
        <v>0</v>
      </c>
      <c r="I105" s="44">
        <v>0</v>
      </c>
    </row>
    <row r="106" spans="1:9" ht="12.75" customHeight="1" x14ac:dyDescent="0.25">
      <c r="A106" s="203" t="s">
        <v>95</v>
      </c>
      <c r="B106" s="203"/>
      <c r="C106" s="203"/>
      <c r="D106" s="203"/>
      <c r="E106" s="203"/>
      <c r="F106" s="203"/>
      <c r="G106" s="16">
        <v>98</v>
      </c>
      <c r="H106" s="127">
        <v>0</v>
      </c>
      <c r="I106" s="44">
        <v>0</v>
      </c>
    </row>
    <row r="107" spans="1:9" ht="22.2" customHeight="1" x14ac:dyDescent="0.25">
      <c r="A107" s="203" t="s">
        <v>96</v>
      </c>
      <c r="B107" s="203"/>
      <c r="C107" s="203"/>
      <c r="D107" s="203"/>
      <c r="E107" s="203"/>
      <c r="F107" s="203"/>
      <c r="G107" s="16">
        <v>99</v>
      </c>
      <c r="H107" s="127">
        <v>0</v>
      </c>
      <c r="I107" s="44">
        <v>0</v>
      </c>
    </row>
    <row r="108" spans="1:9" ht="12.75" customHeight="1" x14ac:dyDescent="0.25">
      <c r="A108" s="203" t="s">
        <v>97</v>
      </c>
      <c r="B108" s="203"/>
      <c r="C108" s="203"/>
      <c r="D108" s="203"/>
      <c r="E108" s="203"/>
      <c r="F108" s="203"/>
      <c r="G108" s="16">
        <v>100</v>
      </c>
      <c r="H108" s="127">
        <v>0</v>
      </c>
      <c r="I108" s="44">
        <v>0</v>
      </c>
    </row>
    <row r="109" spans="1:9" ht="12.75" customHeight="1" x14ac:dyDescent="0.25">
      <c r="A109" s="203" t="s">
        <v>98</v>
      </c>
      <c r="B109" s="203"/>
      <c r="C109" s="203"/>
      <c r="D109" s="203"/>
      <c r="E109" s="203"/>
      <c r="F109" s="203"/>
      <c r="G109" s="16">
        <v>101</v>
      </c>
      <c r="H109" s="127">
        <v>171956525</v>
      </c>
      <c r="I109" s="44">
        <v>143201974</v>
      </c>
    </row>
    <row r="110" spans="1:9" ht="12.75" customHeight="1" x14ac:dyDescent="0.25">
      <c r="A110" s="203" t="s">
        <v>99</v>
      </c>
      <c r="B110" s="203"/>
      <c r="C110" s="203"/>
      <c r="D110" s="203"/>
      <c r="E110" s="203"/>
      <c r="F110" s="203"/>
      <c r="G110" s="16">
        <v>102</v>
      </c>
      <c r="H110" s="127">
        <v>0</v>
      </c>
      <c r="I110" s="44">
        <v>0</v>
      </c>
    </row>
    <row r="111" spans="1:9" ht="12.75" customHeight="1" x14ac:dyDescent="0.25">
      <c r="A111" s="203" t="s">
        <v>100</v>
      </c>
      <c r="B111" s="203"/>
      <c r="C111" s="203"/>
      <c r="D111" s="203"/>
      <c r="E111" s="203"/>
      <c r="F111" s="203"/>
      <c r="G111" s="16">
        <v>103</v>
      </c>
      <c r="H111" s="128">
        <v>0</v>
      </c>
      <c r="I111" s="45">
        <v>0</v>
      </c>
    </row>
    <row r="112" spans="1:9" ht="12.75" customHeight="1" x14ac:dyDescent="0.25">
      <c r="A112" s="203" t="s">
        <v>101</v>
      </c>
      <c r="B112" s="203"/>
      <c r="C112" s="203"/>
      <c r="D112" s="203"/>
      <c r="E112" s="203"/>
      <c r="F112" s="203"/>
      <c r="G112" s="16">
        <v>104</v>
      </c>
      <c r="H112" s="127">
        <v>0</v>
      </c>
      <c r="I112" s="44">
        <v>0</v>
      </c>
    </row>
    <row r="113" spans="1:9" ht="12.75" customHeight="1" x14ac:dyDescent="0.25">
      <c r="A113" s="203" t="s">
        <v>102</v>
      </c>
      <c r="B113" s="203"/>
      <c r="C113" s="203"/>
      <c r="D113" s="203"/>
      <c r="E113" s="203"/>
      <c r="F113" s="203"/>
      <c r="G113" s="16">
        <v>105</v>
      </c>
      <c r="H113" s="129">
        <f>61720+16209899</f>
        <v>16271619</v>
      </c>
      <c r="I113" s="58">
        <f>61720+171617694</f>
        <v>171679414</v>
      </c>
    </row>
    <row r="114" spans="1:9" ht="12.75" customHeight="1" x14ac:dyDescent="0.25">
      <c r="A114" s="203" t="s">
        <v>103</v>
      </c>
      <c r="B114" s="203"/>
      <c r="C114" s="203"/>
      <c r="D114" s="203"/>
      <c r="E114" s="203"/>
      <c r="F114" s="203"/>
      <c r="G114" s="16">
        <v>106</v>
      </c>
      <c r="H114" s="129">
        <v>0</v>
      </c>
      <c r="I114" s="58">
        <v>0</v>
      </c>
    </row>
    <row r="115" spans="1:9" ht="12.75" customHeight="1" x14ac:dyDescent="0.25">
      <c r="A115" s="207" t="s">
        <v>104</v>
      </c>
      <c r="B115" s="207"/>
      <c r="C115" s="207"/>
      <c r="D115" s="207"/>
      <c r="E115" s="207"/>
      <c r="F115" s="207"/>
      <c r="G115" s="17">
        <v>107</v>
      </c>
      <c r="H115" s="59">
        <f>SUM(H116:H129)</f>
        <v>98090784</v>
      </c>
      <c r="I115" s="59">
        <f>SUM(I116:I129)</f>
        <v>159713073</v>
      </c>
    </row>
    <row r="116" spans="1:9" ht="12.75" customHeight="1" x14ac:dyDescent="0.25">
      <c r="A116" s="203" t="s">
        <v>93</v>
      </c>
      <c r="B116" s="203"/>
      <c r="C116" s="203"/>
      <c r="D116" s="203"/>
      <c r="E116" s="203"/>
      <c r="F116" s="203"/>
      <c r="G116" s="16">
        <v>108</v>
      </c>
      <c r="H116" s="130">
        <v>0</v>
      </c>
      <c r="I116" s="44">
        <v>0</v>
      </c>
    </row>
    <row r="117" spans="1:9" ht="12.75" customHeight="1" x14ac:dyDescent="0.25">
      <c r="A117" s="203" t="s">
        <v>94</v>
      </c>
      <c r="B117" s="203"/>
      <c r="C117" s="203"/>
      <c r="D117" s="203"/>
      <c r="E117" s="203"/>
      <c r="F117" s="203"/>
      <c r="G117" s="16">
        <v>109</v>
      </c>
      <c r="H117" s="130">
        <v>0</v>
      </c>
      <c r="I117" s="44">
        <v>0</v>
      </c>
    </row>
    <row r="118" spans="1:9" ht="12.75" customHeight="1" x14ac:dyDescent="0.25">
      <c r="A118" s="203" t="s">
        <v>95</v>
      </c>
      <c r="B118" s="203"/>
      <c r="C118" s="203"/>
      <c r="D118" s="203"/>
      <c r="E118" s="203"/>
      <c r="F118" s="203"/>
      <c r="G118" s="16">
        <v>110</v>
      </c>
      <c r="H118" s="130">
        <v>0</v>
      </c>
      <c r="I118" s="44">
        <v>0</v>
      </c>
    </row>
    <row r="119" spans="1:9" ht="25.95" customHeight="1" x14ac:dyDescent="0.25">
      <c r="A119" s="203" t="s">
        <v>96</v>
      </c>
      <c r="B119" s="203"/>
      <c r="C119" s="203"/>
      <c r="D119" s="203"/>
      <c r="E119" s="203"/>
      <c r="F119" s="203"/>
      <c r="G119" s="16">
        <v>111</v>
      </c>
      <c r="H119" s="130">
        <v>0</v>
      </c>
      <c r="I119" s="44">
        <v>0</v>
      </c>
    </row>
    <row r="120" spans="1:9" ht="12.75" customHeight="1" x14ac:dyDescent="0.25">
      <c r="A120" s="203" t="s">
        <v>97</v>
      </c>
      <c r="B120" s="203"/>
      <c r="C120" s="203"/>
      <c r="D120" s="203"/>
      <c r="E120" s="203"/>
      <c r="F120" s="203"/>
      <c r="G120" s="16">
        <v>112</v>
      </c>
      <c r="H120" s="130">
        <v>576462</v>
      </c>
      <c r="I120" s="44">
        <v>593619</v>
      </c>
    </row>
    <row r="121" spans="1:9" ht="12.75" customHeight="1" x14ac:dyDescent="0.25">
      <c r="A121" s="203" t="s">
        <v>98</v>
      </c>
      <c r="B121" s="203"/>
      <c r="C121" s="203"/>
      <c r="D121" s="203"/>
      <c r="E121" s="203"/>
      <c r="F121" s="203"/>
      <c r="G121" s="16">
        <v>113</v>
      </c>
      <c r="H121" s="130">
        <v>44955627</v>
      </c>
      <c r="I121" s="44">
        <v>120832624</v>
      </c>
    </row>
    <row r="122" spans="1:9" ht="12.75" customHeight="1" x14ac:dyDescent="0.25">
      <c r="A122" s="203" t="s">
        <v>99</v>
      </c>
      <c r="B122" s="203"/>
      <c r="C122" s="203"/>
      <c r="D122" s="203"/>
      <c r="E122" s="203"/>
      <c r="F122" s="203"/>
      <c r="G122" s="16">
        <v>114</v>
      </c>
      <c r="H122" s="44">
        <f>6257275-576462</f>
        <v>5680813</v>
      </c>
      <c r="I122" s="44">
        <f>5903974-593619</f>
        <v>5310355</v>
      </c>
    </row>
    <row r="123" spans="1:9" ht="12.75" customHeight="1" x14ac:dyDescent="0.25">
      <c r="A123" s="203" t="s">
        <v>100</v>
      </c>
      <c r="B123" s="203"/>
      <c r="C123" s="203"/>
      <c r="D123" s="203"/>
      <c r="E123" s="203"/>
      <c r="F123" s="203"/>
      <c r="G123" s="16">
        <v>115</v>
      </c>
      <c r="H123" s="44">
        <v>25394438</v>
      </c>
      <c r="I123" s="44">
        <v>9809491</v>
      </c>
    </row>
    <row r="124" spans="1:9" x14ac:dyDescent="0.25">
      <c r="A124" s="203" t="s">
        <v>101</v>
      </c>
      <c r="B124" s="203"/>
      <c r="C124" s="203"/>
      <c r="D124" s="203"/>
      <c r="E124" s="203"/>
      <c r="F124" s="203"/>
      <c r="G124" s="16">
        <v>116</v>
      </c>
      <c r="H124" s="44">
        <v>0</v>
      </c>
      <c r="I124" s="44">
        <v>0</v>
      </c>
    </row>
    <row r="125" spans="1:9" x14ac:dyDescent="0.25">
      <c r="A125" s="203" t="s">
        <v>105</v>
      </c>
      <c r="B125" s="203"/>
      <c r="C125" s="203"/>
      <c r="D125" s="203"/>
      <c r="E125" s="203"/>
      <c r="F125" s="203"/>
      <c r="G125" s="16">
        <v>117</v>
      </c>
      <c r="H125" s="44">
        <v>4672347</v>
      </c>
      <c r="I125" s="44">
        <v>4195396</v>
      </c>
    </row>
    <row r="126" spans="1:9" x14ac:dyDescent="0.25">
      <c r="A126" s="203" t="s">
        <v>106</v>
      </c>
      <c r="B126" s="203"/>
      <c r="C126" s="203"/>
      <c r="D126" s="203"/>
      <c r="E126" s="203"/>
      <c r="F126" s="203"/>
      <c r="G126" s="16">
        <v>118</v>
      </c>
      <c r="H126" s="44">
        <f>3436291+3198973</f>
        <v>6635264</v>
      </c>
      <c r="I126" s="44">
        <f>556842+524673</f>
        <v>1081515</v>
      </c>
    </row>
    <row r="127" spans="1:9" x14ac:dyDescent="0.25">
      <c r="A127" s="203" t="s">
        <v>107</v>
      </c>
      <c r="B127" s="203"/>
      <c r="C127" s="203"/>
      <c r="D127" s="203"/>
      <c r="E127" s="203"/>
      <c r="F127" s="203"/>
      <c r="G127" s="16">
        <v>119</v>
      </c>
      <c r="H127" s="130">
        <v>0</v>
      </c>
      <c r="I127" s="44">
        <v>0</v>
      </c>
    </row>
    <row r="128" spans="1:9" x14ac:dyDescent="0.25">
      <c r="A128" s="203" t="s">
        <v>108</v>
      </c>
      <c r="B128" s="203"/>
      <c r="C128" s="203"/>
      <c r="D128" s="203"/>
      <c r="E128" s="203"/>
      <c r="F128" s="203"/>
      <c r="G128" s="16">
        <v>120</v>
      </c>
      <c r="H128" s="131">
        <v>0</v>
      </c>
      <c r="I128" s="58">
        <v>0</v>
      </c>
    </row>
    <row r="129" spans="1:9" x14ac:dyDescent="0.25">
      <c r="A129" s="203" t="s">
        <v>109</v>
      </c>
      <c r="B129" s="203"/>
      <c r="C129" s="203"/>
      <c r="D129" s="203"/>
      <c r="E129" s="203"/>
      <c r="F129" s="203"/>
      <c r="G129" s="16">
        <v>121</v>
      </c>
      <c r="H129" s="131">
        <v>10175833</v>
      </c>
      <c r="I129" s="58">
        <v>17890073</v>
      </c>
    </row>
    <row r="130" spans="1:9" ht="22.2" customHeight="1" x14ac:dyDescent="0.25">
      <c r="A130" s="239" t="s">
        <v>110</v>
      </c>
      <c r="B130" s="239"/>
      <c r="C130" s="239"/>
      <c r="D130" s="239"/>
      <c r="E130" s="239"/>
      <c r="F130" s="239"/>
      <c r="G130" s="16">
        <v>122</v>
      </c>
      <c r="H130" s="131">
        <v>1859879</v>
      </c>
      <c r="I130" s="58">
        <v>824999</v>
      </c>
    </row>
    <row r="131" spans="1:9" x14ac:dyDescent="0.25">
      <c r="A131" s="207" t="s">
        <v>111</v>
      </c>
      <c r="B131" s="207"/>
      <c r="C131" s="207"/>
      <c r="D131" s="207"/>
      <c r="E131" s="207"/>
      <c r="F131" s="207"/>
      <c r="G131" s="17">
        <v>123</v>
      </c>
      <c r="H131" s="59">
        <f>H75+H96+H103+H115+H130</f>
        <v>948911977</v>
      </c>
      <c r="I131" s="59">
        <f>I75+I96+I103+I115+I130</f>
        <v>1023523522</v>
      </c>
    </row>
    <row r="132" spans="1:9" x14ac:dyDescent="0.25">
      <c r="A132" s="240" t="s">
        <v>112</v>
      </c>
      <c r="B132" s="240"/>
      <c r="C132" s="240"/>
      <c r="D132" s="240"/>
      <c r="E132" s="240"/>
      <c r="F132" s="240"/>
      <c r="G132" s="19">
        <v>124</v>
      </c>
      <c r="H132" s="60">
        <v>0</v>
      </c>
      <c r="I132" s="60">
        <v>0</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15748031496062992" right="0.15748031496062992" top="0.39370078740157483" bottom="0.39370078740157483" header="0.51181102362204722" footer="0.51181102362204722"/>
  <pageSetup paperSize="9" scale="91"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zoomScaleNormal="100" zoomScaleSheetLayoutView="110" workbookViewId="0">
      <selection activeCell="H103" sqref="H103:I103"/>
    </sheetView>
  </sheetViews>
  <sheetFormatPr defaultRowHeight="13.2" x14ac:dyDescent="0.25"/>
  <cols>
    <col min="1" max="7" width="9.109375" style="11"/>
    <col min="8" max="9" width="18.5546875" style="55"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253" t="s">
        <v>114</v>
      </c>
      <c r="B1" s="216"/>
      <c r="C1" s="216"/>
      <c r="D1" s="216"/>
      <c r="E1" s="216"/>
      <c r="F1" s="216"/>
      <c r="G1" s="216"/>
      <c r="H1" s="216"/>
      <c r="I1" s="216"/>
    </row>
    <row r="2" spans="1:9" x14ac:dyDescent="0.25">
      <c r="A2" s="252" t="s">
        <v>433</v>
      </c>
      <c r="B2" s="218"/>
      <c r="C2" s="218"/>
      <c r="D2" s="218"/>
      <c r="E2" s="218"/>
      <c r="F2" s="218"/>
      <c r="G2" s="218"/>
      <c r="H2" s="218"/>
      <c r="I2" s="218"/>
    </row>
    <row r="3" spans="1:9" x14ac:dyDescent="0.25">
      <c r="A3" s="264" t="s">
        <v>361</v>
      </c>
      <c r="B3" s="265"/>
      <c r="C3" s="265"/>
      <c r="D3" s="265"/>
      <c r="E3" s="265"/>
      <c r="F3" s="265"/>
      <c r="G3" s="265"/>
      <c r="H3" s="265"/>
      <c r="I3" s="265"/>
    </row>
    <row r="4" spans="1:9" x14ac:dyDescent="0.25">
      <c r="A4" s="251" t="s">
        <v>454</v>
      </c>
      <c r="B4" s="222"/>
      <c r="C4" s="222"/>
      <c r="D4" s="222"/>
      <c r="E4" s="222"/>
      <c r="F4" s="222"/>
      <c r="G4" s="222"/>
      <c r="H4" s="222"/>
      <c r="I4" s="223"/>
    </row>
    <row r="5" spans="1:9" ht="22.8" thickBot="1" x14ac:dyDescent="0.3">
      <c r="A5" s="249" t="s">
        <v>2</v>
      </c>
      <c r="B5" s="228"/>
      <c r="C5" s="228"/>
      <c r="D5" s="228"/>
      <c r="E5" s="228"/>
      <c r="F5" s="229"/>
      <c r="G5" s="12" t="s">
        <v>115</v>
      </c>
      <c r="H5" s="46" t="s">
        <v>377</v>
      </c>
      <c r="I5" s="46" t="s">
        <v>353</v>
      </c>
    </row>
    <row r="6" spans="1:9" x14ac:dyDescent="0.25">
      <c r="A6" s="250">
        <v>1</v>
      </c>
      <c r="B6" s="225"/>
      <c r="C6" s="225"/>
      <c r="D6" s="225"/>
      <c r="E6" s="225"/>
      <c r="F6" s="226"/>
      <c r="G6" s="14">
        <v>2</v>
      </c>
      <c r="H6" s="20">
        <v>3</v>
      </c>
      <c r="I6" s="20">
        <v>4</v>
      </c>
    </row>
    <row r="7" spans="1:9" x14ac:dyDescent="0.25">
      <c r="A7" s="262" t="s">
        <v>128</v>
      </c>
      <c r="B7" s="262"/>
      <c r="C7" s="262"/>
      <c r="D7" s="262"/>
      <c r="E7" s="262"/>
      <c r="F7" s="262"/>
      <c r="G7" s="24">
        <v>125</v>
      </c>
      <c r="H7" s="63">
        <f>SUM(H8:H12)</f>
        <v>140298296</v>
      </c>
      <c r="I7" s="63">
        <f>SUM(I8:I12)</f>
        <v>83665934</v>
      </c>
    </row>
    <row r="8" spans="1:9" x14ac:dyDescent="0.25">
      <c r="A8" s="203" t="s">
        <v>129</v>
      </c>
      <c r="B8" s="203"/>
      <c r="C8" s="203"/>
      <c r="D8" s="203"/>
      <c r="E8" s="203"/>
      <c r="F8" s="203"/>
      <c r="G8" s="16">
        <v>126</v>
      </c>
      <c r="H8" s="58">
        <v>0</v>
      </c>
      <c r="I8" s="58">
        <v>0</v>
      </c>
    </row>
    <row r="9" spans="1:9" x14ac:dyDescent="0.25">
      <c r="A9" s="203" t="s">
        <v>130</v>
      </c>
      <c r="B9" s="203"/>
      <c r="C9" s="203"/>
      <c r="D9" s="203"/>
      <c r="E9" s="203"/>
      <c r="F9" s="203"/>
      <c r="G9" s="16">
        <v>127</v>
      </c>
      <c r="H9" s="58">
        <v>117301269</v>
      </c>
      <c r="I9" s="58">
        <v>68784751</v>
      </c>
    </row>
    <row r="10" spans="1:9" x14ac:dyDescent="0.25">
      <c r="A10" s="203" t="s">
        <v>131</v>
      </c>
      <c r="B10" s="203"/>
      <c r="C10" s="203"/>
      <c r="D10" s="203"/>
      <c r="E10" s="203"/>
      <c r="F10" s="203"/>
      <c r="G10" s="16">
        <v>128</v>
      </c>
      <c r="H10" s="58">
        <v>0</v>
      </c>
      <c r="I10" s="58">
        <v>0</v>
      </c>
    </row>
    <row r="11" spans="1:9" x14ac:dyDescent="0.25">
      <c r="A11" s="203" t="s">
        <v>132</v>
      </c>
      <c r="B11" s="203"/>
      <c r="C11" s="203"/>
      <c r="D11" s="203"/>
      <c r="E11" s="203"/>
      <c r="F11" s="203"/>
      <c r="G11" s="16">
        <v>129</v>
      </c>
      <c r="H11" s="58">
        <v>0</v>
      </c>
      <c r="I11" s="58">
        <v>0</v>
      </c>
    </row>
    <row r="12" spans="1:9" x14ac:dyDescent="0.25">
      <c r="A12" s="203" t="s">
        <v>133</v>
      </c>
      <c r="B12" s="203"/>
      <c r="C12" s="203"/>
      <c r="D12" s="203"/>
      <c r="E12" s="203"/>
      <c r="F12" s="203"/>
      <c r="G12" s="16">
        <v>130</v>
      </c>
      <c r="H12" s="58">
        <v>22997027</v>
      </c>
      <c r="I12" s="58">
        <v>14881183</v>
      </c>
    </row>
    <row r="13" spans="1:9" x14ac:dyDescent="0.25">
      <c r="A13" s="207" t="s">
        <v>134</v>
      </c>
      <c r="B13" s="207"/>
      <c r="C13" s="207"/>
      <c r="D13" s="207"/>
      <c r="E13" s="207"/>
      <c r="F13" s="207"/>
      <c r="G13" s="17">
        <v>131</v>
      </c>
      <c r="H13" s="59">
        <f>H14+H15+H19+H23+H24+H25+H28+H35</f>
        <v>135904541</v>
      </c>
      <c r="I13" s="59">
        <f>I14+I15+I19+I23+I24+I25+I28+I35</f>
        <v>184748138</v>
      </c>
    </row>
    <row r="14" spans="1:9" x14ac:dyDescent="0.25">
      <c r="A14" s="203" t="s">
        <v>116</v>
      </c>
      <c r="B14" s="203"/>
      <c r="C14" s="203"/>
      <c r="D14" s="203"/>
      <c r="E14" s="203"/>
      <c r="F14" s="203"/>
      <c r="G14" s="16">
        <v>132</v>
      </c>
      <c r="H14" s="58">
        <v>0</v>
      </c>
      <c r="I14" s="58">
        <v>0</v>
      </c>
    </row>
    <row r="15" spans="1:9" x14ac:dyDescent="0.25">
      <c r="A15" s="263" t="s">
        <v>135</v>
      </c>
      <c r="B15" s="263"/>
      <c r="C15" s="263"/>
      <c r="D15" s="263"/>
      <c r="E15" s="263"/>
      <c r="F15" s="263"/>
      <c r="G15" s="17">
        <v>133</v>
      </c>
      <c r="H15" s="59">
        <f>SUM(H16:H18)</f>
        <v>52970726</v>
      </c>
      <c r="I15" s="59">
        <f>SUM(I16:I18)</f>
        <v>36789226</v>
      </c>
    </row>
    <row r="16" spans="1:9" x14ac:dyDescent="0.25">
      <c r="A16" s="254" t="s">
        <v>136</v>
      </c>
      <c r="B16" s="254"/>
      <c r="C16" s="254"/>
      <c r="D16" s="254"/>
      <c r="E16" s="254"/>
      <c r="F16" s="254"/>
      <c r="G16" s="16">
        <v>134</v>
      </c>
      <c r="H16" s="58">
        <v>24624613</v>
      </c>
      <c r="I16" s="58">
        <v>15658353</v>
      </c>
    </row>
    <row r="17" spans="1:9" x14ac:dyDescent="0.25">
      <c r="A17" s="254" t="s">
        <v>137</v>
      </c>
      <c r="B17" s="254"/>
      <c r="C17" s="254"/>
      <c r="D17" s="254"/>
      <c r="E17" s="254"/>
      <c r="F17" s="254"/>
      <c r="G17" s="16">
        <v>135</v>
      </c>
      <c r="H17" s="58">
        <v>187438</v>
      </c>
      <c r="I17" s="58">
        <v>125547</v>
      </c>
    </row>
    <row r="18" spans="1:9" x14ac:dyDescent="0.25">
      <c r="A18" s="254" t="s">
        <v>138</v>
      </c>
      <c r="B18" s="254"/>
      <c r="C18" s="254"/>
      <c r="D18" s="254"/>
      <c r="E18" s="254"/>
      <c r="F18" s="254"/>
      <c r="G18" s="16">
        <v>136</v>
      </c>
      <c r="H18" s="58">
        <v>28158675</v>
      </c>
      <c r="I18" s="58">
        <v>21005326</v>
      </c>
    </row>
    <row r="19" spans="1:9" x14ac:dyDescent="0.25">
      <c r="A19" s="263" t="s">
        <v>139</v>
      </c>
      <c r="B19" s="263"/>
      <c r="C19" s="263"/>
      <c r="D19" s="263"/>
      <c r="E19" s="263"/>
      <c r="F19" s="263"/>
      <c r="G19" s="17">
        <v>137</v>
      </c>
      <c r="H19" s="59">
        <f>SUM(H20:H22)</f>
        <v>45060479</v>
      </c>
      <c r="I19" s="59">
        <f>SUM(I20:I22)</f>
        <v>35970658</v>
      </c>
    </row>
    <row r="20" spans="1:9" x14ac:dyDescent="0.25">
      <c r="A20" s="254" t="s">
        <v>117</v>
      </c>
      <c r="B20" s="254"/>
      <c r="C20" s="254"/>
      <c r="D20" s="254"/>
      <c r="E20" s="254"/>
      <c r="F20" s="254"/>
      <c r="G20" s="16">
        <v>138</v>
      </c>
      <c r="H20" s="58">
        <v>30395466</v>
      </c>
      <c r="I20" s="58">
        <v>23388977</v>
      </c>
    </row>
    <row r="21" spans="1:9" x14ac:dyDescent="0.25">
      <c r="A21" s="254" t="s">
        <v>118</v>
      </c>
      <c r="B21" s="254"/>
      <c r="C21" s="254"/>
      <c r="D21" s="254"/>
      <c r="E21" s="254"/>
      <c r="F21" s="254"/>
      <c r="G21" s="16">
        <v>139</v>
      </c>
      <c r="H21" s="58">
        <v>9160445</v>
      </c>
      <c r="I21" s="58">
        <v>8113359</v>
      </c>
    </row>
    <row r="22" spans="1:9" x14ac:dyDescent="0.25">
      <c r="A22" s="254" t="s">
        <v>119</v>
      </c>
      <c r="B22" s="254"/>
      <c r="C22" s="254"/>
      <c r="D22" s="254"/>
      <c r="E22" s="254"/>
      <c r="F22" s="254"/>
      <c r="G22" s="16">
        <v>140</v>
      </c>
      <c r="H22" s="58">
        <v>5504568</v>
      </c>
      <c r="I22" s="58">
        <v>4468322</v>
      </c>
    </row>
    <row r="23" spans="1:9" x14ac:dyDescent="0.25">
      <c r="A23" s="203" t="s">
        <v>120</v>
      </c>
      <c r="B23" s="203"/>
      <c r="C23" s="203"/>
      <c r="D23" s="203"/>
      <c r="E23" s="203"/>
      <c r="F23" s="203"/>
      <c r="G23" s="16">
        <v>141</v>
      </c>
      <c r="H23" s="58">
        <v>19481192</v>
      </c>
      <c r="I23" s="58">
        <v>42203003</v>
      </c>
    </row>
    <row r="24" spans="1:9" x14ac:dyDescent="0.25">
      <c r="A24" s="203" t="s">
        <v>121</v>
      </c>
      <c r="B24" s="203"/>
      <c r="C24" s="203"/>
      <c r="D24" s="203"/>
      <c r="E24" s="203"/>
      <c r="F24" s="203"/>
      <c r="G24" s="16">
        <v>142</v>
      </c>
      <c r="H24" s="58">
        <f>14826701-223688</f>
        <v>14603013</v>
      </c>
      <c r="I24" s="58">
        <f>9032128-396028</f>
        <v>8636100</v>
      </c>
    </row>
    <row r="25" spans="1:9" x14ac:dyDescent="0.25">
      <c r="A25" s="263" t="s">
        <v>140</v>
      </c>
      <c r="B25" s="263"/>
      <c r="C25" s="263"/>
      <c r="D25" s="263"/>
      <c r="E25" s="263"/>
      <c r="F25" s="263"/>
      <c r="G25" s="17">
        <v>143</v>
      </c>
      <c r="H25" s="59">
        <f>H26+H27</f>
        <v>3565443</v>
      </c>
      <c r="I25" s="59">
        <f>I26+I27</f>
        <v>60753123</v>
      </c>
    </row>
    <row r="26" spans="1:9" x14ac:dyDescent="0.25">
      <c r="A26" s="254" t="s">
        <v>141</v>
      </c>
      <c r="B26" s="254"/>
      <c r="C26" s="254"/>
      <c r="D26" s="254"/>
      <c r="E26" s="254"/>
      <c r="F26" s="254"/>
      <c r="G26" s="16">
        <v>144</v>
      </c>
      <c r="H26" s="58">
        <v>921713</v>
      </c>
      <c r="I26" s="58">
        <v>61186538</v>
      </c>
    </row>
    <row r="27" spans="1:9" x14ac:dyDescent="0.25">
      <c r="A27" s="254" t="s">
        <v>142</v>
      </c>
      <c r="B27" s="254"/>
      <c r="C27" s="254"/>
      <c r="D27" s="254"/>
      <c r="E27" s="254"/>
      <c r="F27" s="254"/>
      <c r="G27" s="16">
        <v>145</v>
      </c>
      <c r="H27" s="58">
        <v>2643730</v>
      </c>
      <c r="I27" s="58">
        <v>-433415</v>
      </c>
    </row>
    <row r="28" spans="1:9" x14ac:dyDescent="0.25">
      <c r="A28" s="263" t="s">
        <v>143</v>
      </c>
      <c r="B28" s="263"/>
      <c r="C28" s="263"/>
      <c r="D28" s="263"/>
      <c r="E28" s="263"/>
      <c r="F28" s="263"/>
      <c r="G28" s="17">
        <v>146</v>
      </c>
      <c r="H28" s="59">
        <f>SUM(H29:H34)</f>
        <v>0</v>
      </c>
      <c r="I28" s="59">
        <f>SUM(I29:I34)</f>
        <v>0</v>
      </c>
    </row>
    <row r="29" spans="1:9" x14ac:dyDescent="0.25">
      <c r="A29" s="254" t="s">
        <v>144</v>
      </c>
      <c r="B29" s="254"/>
      <c r="C29" s="254"/>
      <c r="D29" s="254"/>
      <c r="E29" s="254"/>
      <c r="F29" s="254"/>
      <c r="G29" s="16">
        <v>147</v>
      </c>
      <c r="H29" s="58">
        <v>0</v>
      </c>
      <c r="I29" s="58">
        <v>0</v>
      </c>
    </row>
    <row r="30" spans="1:9" x14ac:dyDescent="0.25">
      <c r="A30" s="254" t="s">
        <v>145</v>
      </c>
      <c r="B30" s="254"/>
      <c r="C30" s="254"/>
      <c r="D30" s="254"/>
      <c r="E30" s="254"/>
      <c r="F30" s="254"/>
      <c r="G30" s="16">
        <v>148</v>
      </c>
      <c r="H30" s="58">
        <v>0</v>
      </c>
      <c r="I30" s="58">
        <v>0</v>
      </c>
    </row>
    <row r="31" spans="1:9" x14ac:dyDescent="0.25">
      <c r="A31" s="254" t="s">
        <v>146</v>
      </c>
      <c r="B31" s="254"/>
      <c r="C31" s="254"/>
      <c r="D31" s="254"/>
      <c r="E31" s="254"/>
      <c r="F31" s="254"/>
      <c r="G31" s="16">
        <v>149</v>
      </c>
      <c r="H31" s="58">
        <v>0</v>
      </c>
      <c r="I31" s="58">
        <v>0</v>
      </c>
    </row>
    <row r="32" spans="1:9" x14ac:dyDescent="0.25">
      <c r="A32" s="254" t="s">
        <v>147</v>
      </c>
      <c r="B32" s="254"/>
      <c r="C32" s="254"/>
      <c r="D32" s="254"/>
      <c r="E32" s="254"/>
      <c r="F32" s="254"/>
      <c r="G32" s="16">
        <v>150</v>
      </c>
      <c r="H32" s="58">
        <v>0</v>
      </c>
      <c r="I32" s="58">
        <v>0</v>
      </c>
    </row>
    <row r="33" spans="1:9" x14ac:dyDescent="0.25">
      <c r="A33" s="254" t="s">
        <v>148</v>
      </c>
      <c r="B33" s="254"/>
      <c r="C33" s="254"/>
      <c r="D33" s="254"/>
      <c r="E33" s="254"/>
      <c r="F33" s="254"/>
      <c r="G33" s="16">
        <v>151</v>
      </c>
      <c r="H33" s="58">
        <v>0</v>
      </c>
      <c r="I33" s="58">
        <v>0</v>
      </c>
    </row>
    <row r="34" spans="1:9" x14ac:dyDescent="0.25">
      <c r="A34" s="254" t="s">
        <v>149</v>
      </c>
      <c r="B34" s="254"/>
      <c r="C34" s="254"/>
      <c r="D34" s="254"/>
      <c r="E34" s="254"/>
      <c r="F34" s="254"/>
      <c r="G34" s="16">
        <v>152</v>
      </c>
      <c r="H34" s="58">
        <v>0</v>
      </c>
      <c r="I34" s="58">
        <v>0</v>
      </c>
    </row>
    <row r="35" spans="1:9" x14ac:dyDescent="0.25">
      <c r="A35" s="203" t="s">
        <v>122</v>
      </c>
      <c r="B35" s="203"/>
      <c r="C35" s="203"/>
      <c r="D35" s="203"/>
      <c r="E35" s="203"/>
      <c r="F35" s="203"/>
      <c r="G35" s="16">
        <v>153</v>
      </c>
      <c r="H35" s="58">
        <v>223688</v>
      </c>
      <c r="I35" s="58">
        <v>396028</v>
      </c>
    </row>
    <row r="36" spans="1:9" x14ac:dyDescent="0.25">
      <c r="A36" s="207" t="s">
        <v>150</v>
      </c>
      <c r="B36" s="207"/>
      <c r="C36" s="207"/>
      <c r="D36" s="207"/>
      <c r="E36" s="207"/>
      <c r="F36" s="207"/>
      <c r="G36" s="17">
        <v>154</v>
      </c>
      <c r="H36" s="59">
        <f>SUM(H37:H46)</f>
        <v>607410</v>
      </c>
      <c r="I36" s="59">
        <f>SUM(I37:I46)</f>
        <v>352812</v>
      </c>
    </row>
    <row r="37" spans="1:9" x14ac:dyDescent="0.25">
      <c r="A37" s="203" t="s">
        <v>151</v>
      </c>
      <c r="B37" s="203"/>
      <c r="C37" s="203"/>
      <c r="D37" s="203"/>
      <c r="E37" s="203"/>
      <c r="F37" s="203"/>
      <c r="G37" s="16">
        <v>155</v>
      </c>
      <c r="H37" s="58">
        <v>0</v>
      </c>
      <c r="I37" s="58">
        <v>0</v>
      </c>
    </row>
    <row r="38" spans="1:9" ht="25.2" customHeight="1" x14ac:dyDescent="0.25">
      <c r="A38" s="203" t="s">
        <v>152</v>
      </c>
      <c r="B38" s="203"/>
      <c r="C38" s="203"/>
      <c r="D38" s="203"/>
      <c r="E38" s="203"/>
      <c r="F38" s="203"/>
      <c r="G38" s="16">
        <v>156</v>
      </c>
      <c r="H38" s="58">
        <v>0</v>
      </c>
      <c r="I38" s="58">
        <v>0</v>
      </c>
    </row>
    <row r="39" spans="1:9" ht="28.2" customHeight="1" x14ac:dyDescent="0.25">
      <c r="A39" s="203" t="s">
        <v>153</v>
      </c>
      <c r="B39" s="203"/>
      <c r="C39" s="203"/>
      <c r="D39" s="203"/>
      <c r="E39" s="203"/>
      <c r="F39" s="203"/>
      <c r="G39" s="16">
        <v>157</v>
      </c>
      <c r="H39" s="58">
        <v>0</v>
      </c>
      <c r="I39" s="58">
        <v>0</v>
      </c>
    </row>
    <row r="40" spans="1:9" ht="28.2" customHeight="1" x14ac:dyDescent="0.25">
      <c r="A40" s="203" t="s">
        <v>154</v>
      </c>
      <c r="B40" s="203"/>
      <c r="C40" s="203"/>
      <c r="D40" s="203"/>
      <c r="E40" s="203"/>
      <c r="F40" s="203"/>
      <c r="G40" s="16">
        <v>158</v>
      </c>
      <c r="H40" s="58">
        <v>0</v>
      </c>
      <c r="I40" s="58">
        <v>0</v>
      </c>
    </row>
    <row r="41" spans="1:9" ht="22.95" customHeight="1" x14ac:dyDescent="0.25">
      <c r="A41" s="203" t="s">
        <v>155</v>
      </c>
      <c r="B41" s="203"/>
      <c r="C41" s="203"/>
      <c r="D41" s="203"/>
      <c r="E41" s="203"/>
      <c r="F41" s="203"/>
      <c r="G41" s="16">
        <v>159</v>
      </c>
      <c r="H41" s="58">
        <v>0</v>
      </c>
      <c r="I41" s="58">
        <v>0</v>
      </c>
    </row>
    <row r="42" spans="1:9" x14ac:dyDescent="0.25">
      <c r="A42" s="203" t="s">
        <v>156</v>
      </c>
      <c r="B42" s="203"/>
      <c r="C42" s="203"/>
      <c r="D42" s="203"/>
      <c r="E42" s="203"/>
      <c r="F42" s="203"/>
      <c r="G42" s="16">
        <v>160</v>
      </c>
      <c r="H42" s="58">
        <v>0</v>
      </c>
      <c r="I42" s="58">
        <v>0</v>
      </c>
    </row>
    <row r="43" spans="1:9" x14ac:dyDescent="0.25">
      <c r="A43" s="203" t="s">
        <v>157</v>
      </c>
      <c r="B43" s="203"/>
      <c r="C43" s="203"/>
      <c r="D43" s="203"/>
      <c r="E43" s="203"/>
      <c r="F43" s="203"/>
      <c r="G43" s="16">
        <v>161</v>
      </c>
      <c r="H43" s="58">
        <v>12418</v>
      </c>
      <c r="I43" s="58">
        <v>19935</v>
      </c>
    </row>
    <row r="44" spans="1:9" x14ac:dyDescent="0.25">
      <c r="A44" s="203" t="s">
        <v>158</v>
      </c>
      <c r="B44" s="203"/>
      <c r="C44" s="203"/>
      <c r="D44" s="203"/>
      <c r="E44" s="203"/>
      <c r="F44" s="203"/>
      <c r="G44" s="16">
        <v>162</v>
      </c>
      <c r="H44" s="58">
        <v>594992</v>
      </c>
      <c r="I44" s="58">
        <v>332877</v>
      </c>
    </row>
    <row r="45" spans="1:9" x14ac:dyDescent="0.25">
      <c r="A45" s="203" t="s">
        <v>159</v>
      </c>
      <c r="B45" s="203"/>
      <c r="C45" s="203"/>
      <c r="D45" s="203"/>
      <c r="E45" s="203"/>
      <c r="F45" s="203"/>
      <c r="G45" s="16">
        <v>163</v>
      </c>
      <c r="H45" s="58">
        <v>0</v>
      </c>
      <c r="I45" s="58">
        <v>0</v>
      </c>
    </row>
    <row r="46" spans="1:9" x14ac:dyDescent="0.25">
      <c r="A46" s="203" t="s">
        <v>160</v>
      </c>
      <c r="B46" s="203"/>
      <c r="C46" s="203"/>
      <c r="D46" s="203"/>
      <c r="E46" s="203"/>
      <c r="F46" s="203"/>
      <c r="G46" s="16">
        <v>164</v>
      </c>
      <c r="H46" s="58">
        <v>0</v>
      </c>
      <c r="I46" s="58">
        <v>0</v>
      </c>
    </row>
    <row r="47" spans="1:9" x14ac:dyDescent="0.25">
      <c r="A47" s="207" t="s">
        <v>161</v>
      </c>
      <c r="B47" s="207"/>
      <c r="C47" s="207"/>
      <c r="D47" s="207"/>
      <c r="E47" s="207"/>
      <c r="F47" s="207"/>
      <c r="G47" s="17">
        <v>165</v>
      </c>
      <c r="H47" s="59">
        <f>SUM(H48:H54)</f>
        <v>3890099</v>
      </c>
      <c r="I47" s="59">
        <f>SUM(I48:I54)</f>
        <v>11894298</v>
      </c>
    </row>
    <row r="48" spans="1:9" ht="23.4" customHeight="1" x14ac:dyDescent="0.25">
      <c r="A48" s="203" t="s">
        <v>162</v>
      </c>
      <c r="B48" s="203"/>
      <c r="C48" s="203"/>
      <c r="D48" s="203"/>
      <c r="E48" s="203"/>
      <c r="F48" s="203"/>
      <c r="G48" s="16">
        <v>166</v>
      </c>
      <c r="H48" s="58">
        <v>0</v>
      </c>
      <c r="I48" s="58">
        <v>0</v>
      </c>
    </row>
    <row r="49" spans="1:9" x14ac:dyDescent="0.25">
      <c r="A49" s="256" t="s">
        <v>163</v>
      </c>
      <c r="B49" s="256"/>
      <c r="C49" s="256"/>
      <c r="D49" s="256"/>
      <c r="E49" s="256"/>
      <c r="F49" s="256"/>
      <c r="G49" s="16">
        <v>167</v>
      </c>
      <c r="H49" s="58">
        <v>0</v>
      </c>
      <c r="I49" s="58">
        <v>0</v>
      </c>
    </row>
    <row r="50" spans="1:9" x14ac:dyDescent="0.25">
      <c r="A50" s="256" t="s">
        <v>164</v>
      </c>
      <c r="B50" s="256"/>
      <c r="C50" s="256"/>
      <c r="D50" s="256"/>
      <c r="E50" s="256"/>
      <c r="F50" s="256"/>
      <c r="G50" s="16">
        <v>168</v>
      </c>
      <c r="H50" s="58">
        <f>2418434+525425</f>
        <v>2943859</v>
      </c>
      <c r="I50" s="58">
        <f>4820018+4820971</f>
        <v>9640989</v>
      </c>
    </row>
    <row r="51" spans="1:9" x14ac:dyDescent="0.25">
      <c r="A51" s="256" t="s">
        <v>165</v>
      </c>
      <c r="B51" s="256"/>
      <c r="C51" s="256"/>
      <c r="D51" s="256"/>
      <c r="E51" s="256"/>
      <c r="F51" s="256"/>
      <c r="G51" s="16">
        <v>169</v>
      </c>
      <c r="H51" s="58">
        <v>946240</v>
      </c>
      <c r="I51" s="58">
        <v>2253309</v>
      </c>
    </row>
    <row r="52" spans="1:9" x14ac:dyDescent="0.25">
      <c r="A52" s="256" t="s">
        <v>166</v>
      </c>
      <c r="B52" s="256"/>
      <c r="C52" s="256"/>
      <c r="D52" s="256"/>
      <c r="E52" s="256"/>
      <c r="F52" s="256"/>
      <c r="G52" s="16">
        <v>170</v>
      </c>
      <c r="H52" s="58">
        <v>0</v>
      </c>
      <c r="I52" s="58">
        <v>0</v>
      </c>
    </row>
    <row r="53" spans="1:9" x14ac:dyDescent="0.25">
      <c r="A53" s="256" t="s">
        <v>167</v>
      </c>
      <c r="B53" s="256"/>
      <c r="C53" s="256"/>
      <c r="D53" s="256"/>
      <c r="E53" s="256"/>
      <c r="F53" s="256"/>
      <c r="G53" s="16">
        <v>171</v>
      </c>
      <c r="H53" s="58">
        <v>0</v>
      </c>
      <c r="I53" s="58">
        <v>0</v>
      </c>
    </row>
    <row r="54" spans="1:9" x14ac:dyDescent="0.25">
      <c r="A54" s="256" t="s">
        <v>168</v>
      </c>
      <c r="B54" s="256"/>
      <c r="C54" s="256"/>
      <c r="D54" s="256"/>
      <c r="E54" s="256"/>
      <c r="F54" s="256"/>
      <c r="G54" s="16">
        <v>172</v>
      </c>
      <c r="H54" s="58">
        <v>0</v>
      </c>
      <c r="I54" s="58">
        <v>0</v>
      </c>
    </row>
    <row r="55" spans="1:9" ht="30.6" customHeight="1" x14ac:dyDescent="0.25">
      <c r="A55" s="239" t="s">
        <v>169</v>
      </c>
      <c r="B55" s="239"/>
      <c r="C55" s="239"/>
      <c r="D55" s="239"/>
      <c r="E55" s="239"/>
      <c r="F55" s="239"/>
      <c r="G55" s="16">
        <v>173</v>
      </c>
      <c r="H55" s="58">
        <v>0</v>
      </c>
      <c r="I55" s="58">
        <v>0</v>
      </c>
    </row>
    <row r="56" spans="1:9" x14ac:dyDescent="0.25">
      <c r="A56" s="239" t="s">
        <v>170</v>
      </c>
      <c r="B56" s="239"/>
      <c r="C56" s="239"/>
      <c r="D56" s="239"/>
      <c r="E56" s="239"/>
      <c r="F56" s="239"/>
      <c r="G56" s="16">
        <v>174</v>
      </c>
      <c r="H56" s="58">
        <v>0</v>
      </c>
      <c r="I56" s="58">
        <v>0</v>
      </c>
    </row>
    <row r="57" spans="1:9" ht="28.95" customHeight="1" x14ac:dyDescent="0.25">
      <c r="A57" s="239" t="s">
        <v>171</v>
      </c>
      <c r="B57" s="239"/>
      <c r="C57" s="239"/>
      <c r="D57" s="239"/>
      <c r="E57" s="239"/>
      <c r="F57" s="239"/>
      <c r="G57" s="16">
        <v>175</v>
      </c>
      <c r="H57" s="58">
        <v>0</v>
      </c>
      <c r="I57" s="58">
        <v>0</v>
      </c>
    </row>
    <row r="58" spans="1:9" x14ac:dyDescent="0.25">
      <c r="A58" s="239" t="s">
        <v>172</v>
      </c>
      <c r="B58" s="239"/>
      <c r="C58" s="239"/>
      <c r="D58" s="239"/>
      <c r="E58" s="239"/>
      <c r="F58" s="239"/>
      <c r="G58" s="16">
        <v>176</v>
      </c>
      <c r="H58" s="58">
        <v>0</v>
      </c>
      <c r="I58" s="58">
        <v>0</v>
      </c>
    </row>
    <row r="59" spans="1:9" x14ac:dyDescent="0.25">
      <c r="A59" s="207" t="s">
        <v>173</v>
      </c>
      <c r="B59" s="207"/>
      <c r="C59" s="207"/>
      <c r="D59" s="207"/>
      <c r="E59" s="207"/>
      <c r="F59" s="207"/>
      <c r="G59" s="17">
        <v>177</v>
      </c>
      <c r="H59" s="59">
        <f>H7+H36+H55+H56</f>
        <v>140905706</v>
      </c>
      <c r="I59" s="59">
        <f>I7+I36+I55+I56</f>
        <v>84018746</v>
      </c>
    </row>
    <row r="60" spans="1:9" x14ac:dyDescent="0.25">
      <c r="A60" s="207" t="s">
        <v>174</v>
      </c>
      <c r="B60" s="207"/>
      <c r="C60" s="207"/>
      <c r="D60" s="207"/>
      <c r="E60" s="207"/>
      <c r="F60" s="207"/>
      <c r="G60" s="17">
        <v>178</v>
      </c>
      <c r="H60" s="59">
        <f>H13+H47+H57+H58</f>
        <v>139794640</v>
      </c>
      <c r="I60" s="59">
        <f>I13+I47+I57+I58</f>
        <v>196642436</v>
      </c>
    </row>
    <row r="61" spans="1:9" x14ac:dyDescent="0.25">
      <c r="A61" s="207" t="s">
        <v>175</v>
      </c>
      <c r="B61" s="207"/>
      <c r="C61" s="207"/>
      <c r="D61" s="207"/>
      <c r="E61" s="207"/>
      <c r="F61" s="207"/>
      <c r="G61" s="17">
        <v>179</v>
      </c>
      <c r="H61" s="59">
        <f>H59-H60</f>
        <v>1111066</v>
      </c>
      <c r="I61" s="59">
        <f>I59-I60</f>
        <v>-112623690</v>
      </c>
    </row>
    <row r="62" spans="1:9" x14ac:dyDescent="0.25">
      <c r="A62" s="255" t="s">
        <v>176</v>
      </c>
      <c r="B62" s="255"/>
      <c r="C62" s="255"/>
      <c r="D62" s="255"/>
      <c r="E62" s="255"/>
      <c r="F62" s="255"/>
      <c r="G62" s="17">
        <v>180</v>
      </c>
      <c r="H62" s="59">
        <f>+IF((H59-H60)&gt;0,(H59-H60),0)</f>
        <v>1111066</v>
      </c>
      <c r="I62" s="59">
        <f>+IF((I59-I60)&gt;0,(I59-I60),0)</f>
        <v>0</v>
      </c>
    </row>
    <row r="63" spans="1:9" x14ac:dyDescent="0.25">
      <c r="A63" s="255" t="s">
        <v>177</v>
      </c>
      <c r="B63" s="255"/>
      <c r="C63" s="255"/>
      <c r="D63" s="255"/>
      <c r="E63" s="255"/>
      <c r="F63" s="255"/>
      <c r="G63" s="17">
        <v>181</v>
      </c>
      <c r="H63" s="59">
        <f>+IF((H59-H60)&lt;0,(H59-H60),0)</f>
        <v>0</v>
      </c>
      <c r="I63" s="59">
        <f>+IF((I59-I60)&lt;0,(I59-I60),0)</f>
        <v>-112623690</v>
      </c>
    </row>
    <row r="64" spans="1:9" x14ac:dyDescent="0.25">
      <c r="A64" s="239" t="s">
        <v>123</v>
      </c>
      <c r="B64" s="239"/>
      <c r="C64" s="239"/>
      <c r="D64" s="239"/>
      <c r="E64" s="239"/>
      <c r="F64" s="239"/>
      <c r="G64" s="16">
        <v>182</v>
      </c>
      <c r="H64" s="58">
        <v>3198974</v>
      </c>
      <c r="I64" s="58">
        <v>0</v>
      </c>
    </row>
    <row r="65" spans="1:9" x14ac:dyDescent="0.25">
      <c r="A65" s="207" t="s">
        <v>178</v>
      </c>
      <c r="B65" s="207"/>
      <c r="C65" s="207"/>
      <c r="D65" s="207"/>
      <c r="E65" s="207"/>
      <c r="F65" s="207"/>
      <c r="G65" s="17">
        <v>183</v>
      </c>
      <c r="H65" s="59">
        <f>H61-H64</f>
        <v>-2087908</v>
      </c>
      <c r="I65" s="59">
        <f>I61-I64</f>
        <v>-112623690</v>
      </c>
    </row>
    <row r="66" spans="1:9" x14ac:dyDescent="0.25">
      <c r="A66" s="255" t="s">
        <v>179</v>
      </c>
      <c r="B66" s="255"/>
      <c r="C66" s="255"/>
      <c r="D66" s="255"/>
      <c r="E66" s="255"/>
      <c r="F66" s="255"/>
      <c r="G66" s="17">
        <v>184</v>
      </c>
      <c r="H66" s="59">
        <f>+IF((H61-H64)&gt;0,(H61-H64),0)</f>
        <v>0</v>
      </c>
      <c r="I66" s="59">
        <f>+IF((I61-I64)&gt;0,(I61-I64),0)</f>
        <v>0</v>
      </c>
    </row>
    <row r="67" spans="1:9" x14ac:dyDescent="0.25">
      <c r="A67" s="261" t="s">
        <v>180</v>
      </c>
      <c r="B67" s="261"/>
      <c r="C67" s="261"/>
      <c r="D67" s="261"/>
      <c r="E67" s="261"/>
      <c r="F67" s="261"/>
      <c r="G67" s="18">
        <v>185</v>
      </c>
      <c r="H67" s="64">
        <f>+IF((H61-H64)&lt;0,(H61-H64),0)</f>
        <v>-2087908</v>
      </c>
      <c r="I67" s="64">
        <f>+IF((I61-I64)&lt;0,(I61-I64),0)</f>
        <v>-112623690</v>
      </c>
    </row>
    <row r="68" spans="1:9" x14ac:dyDescent="0.25">
      <c r="A68" s="247" t="s">
        <v>181</v>
      </c>
      <c r="B68" s="247"/>
      <c r="C68" s="247"/>
      <c r="D68" s="247"/>
      <c r="E68" s="247"/>
      <c r="F68" s="247"/>
      <c r="G68" s="257"/>
      <c r="H68" s="257"/>
      <c r="I68" s="257"/>
    </row>
    <row r="69" spans="1:9" ht="25.95" customHeight="1" x14ac:dyDescent="0.25">
      <c r="A69" s="207" t="s">
        <v>182</v>
      </c>
      <c r="B69" s="207"/>
      <c r="C69" s="207"/>
      <c r="D69" s="207"/>
      <c r="E69" s="207"/>
      <c r="F69" s="207"/>
      <c r="G69" s="17">
        <v>186</v>
      </c>
      <c r="H69" s="59">
        <f>H70-H71</f>
        <v>0</v>
      </c>
      <c r="I69" s="59">
        <f>I70-I71</f>
        <v>0</v>
      </c>
    </row>
    <row r="70" spans="1:9" x14ac:dyDescent="0.25">
      <c r="A70" s="256" t="s">
        <v>183</v>
      </c>
      <c r="B70" s="256"/>
      <c r="C70" s="256"/>
      <c r="D70" s="256"/>
      <c r="E70" s="256"/>
      <c r="F70" s="256"/>
      <c r="G70" s="16">
        <v>187</v>
      </c>
      <c r="H70" s="58">
        <v>0</v>
      </c>
      <c r="I70" s="58">
        <v>0</v>
      </c>
    </row>
    <row r="71" spans="1:9" x14ac:dyDescent="0.25">
      <c r="A71" s="256" t="s">
        <v>184</v>
      </c>
      <c r="B71" s="256"/>
      <c r="C71" s="256"/>
      <c r="D71" s="256"/>
      <c r="E71" s="256"/>
      <c r="F71" s="256"/>
      <c r="G71" s="16">
        <v>188</v>
      </c>
      <c r="H71" s="58">
        <v>0</v>
      </c>
      <c r="I71" s="58">
        <v>0</v>
      </c>
    </row>
    <row r="72" spans="1:9" x14ac:dyDescent="0.25">
      <c r="A72" s="239" t="s">
        <v>185</v>
      </c>
      <c r="B72" s="239"/>
      <c r="C72" s="239"/>
      <c r="D72" s="239"/>
      <c r="E72" s="239"/>
      <c r="F72" s="239"/>
      <c r="G72" s="16">
        <v>189</v>
      </c>
      <c r="H72" s="58">
        <v>0</v>
      </c>
      <c r="I72" s="58">
        <v>0</v>
      </c>
    </row>
    <row r="73" spans="1:9" x14ac:dyDescent="0.25">
      <c r="A73" s="255" t="s">
        <v>186</v>
      </c>
      <c r="B73" s="255"/>
      <c r="C73" s="255"/>
      <c r="D73" s="255"/>
      <c r="E73" s="255"/>
      <c r="F73" s="255"/>
      <c r="G73" s="17">
        <v>190</v>
      </c>
      <c r="H73" s="117">
        <v>0</v>
      </c>
      <c r="I73" s="117">
        <v>0</v>
      </c>
    </row>
    <row r="74" spans="1:9" x14ac:dyDescent="0.25">
      <c r="A74" s="261" t="s">
        <v>187</v>
      </c>
      <c r="B74" s="261"/>
      <c r="C74" s="261"/>
      <c r="D74" s="261"/>
      <c r="E74" s="261"/>
      <c r="F74" s="261"/>
      <c r="G74" s="18">
        <v>191</v>
      </c>
      <c r="H74" s="118">
        <v>0</v>
      </c>
      <c r="I74" s="118">
        <v>0</v>
      </c>
    </row>
    <row r="75" spans="1:9" x14ac:dyDescent="0.25">
      <c r="A75" s="247" t="s">
        <v>188</v>
      </c>
      <c r="B75" s="247"/>
      <c r="C75" s="247"/>
      <c r="D75" s="247"/>
      <c r="E75" s="247"/>
      <c r="F75" s="247"/>
      <c r="G75" s="257"/>
      <c r="H75" s="257"/>
      <c r="I75" s="257"/>
    </row>
    <row r="76" spans="1:9" x14ac:dyDescent="0.25">
      <c r="A76" s="207" t="s">
        <v>189</v>
      </c>
      <c r="B76" s="207"/>
      <c r="C76" s="207"/>
      <c r="D76" s="207"/>
      <c r="E76" s="207"/>
      <c r="F76" s="207"/>
      <c r="G76" s="17">
        <v>192</v>
      </c>
      <c r="H76" s="117">
        <v>0</v>
      </c>
      <c r="I76" s="117">
        <v>0</v>
      </c>
    </row>
    <row r="77" spans="1:9" x14ac:dyDescent="0.25">
      <c r="A77" s="271" t="s">
        <v>190</v>
      </c>
      <c r="B77" s="271"/>
      <c r="C77" s="271"/>
      <c r="D77" s="271"/>
      <c r="E77" s="271"/>
      <c r="F77" s="271"/>
      <c r="G77" s="22">
        <v>193</v>
      </c>
      <c r="H77" s="65">
        <v>0</v>
      </c>
      <c r="I77" s="65">
        <v>0</v>
      </c>
    </row>
    <row r="78" spans="1:9" x14ac:dyDescent="0.25">
      <c r="A78" s="271" t="s">
        <v>191</v>
      </c>
      <c r="B78" s="271"/>
      <c r="C78" s="271"/>
      <c r="D78" s="271"/>
      <c r="E78" s="271"/>
      <c r="F78" s="271"/>
      <c r="G78" s="22">
        <v>194</v>
      </c>
      <c r="H78" s="65">
        <v>0</v>
      </c>
      <c r="I78" s="65">
        <v>0</v>
      </c>
    </row>
    <row r="79" spans="1:9" x14ac:dyDescent="0.25">
      <c r="A79" s="207" t="s">
        <v>192</v>
      </c>
      <c r="B79" s="207"/>
      <c r="C79" s="207"/>
      <c r="D79" s="207"/>
      <c r="E79" s="207"/>
      <c r="F79" s="207"/>
      <c r="G79" s="17">
        <v>195</v>
      </c>
      <c r="H79" s="117">
        <v>0</v>
      </c>
      <c r="I79" s="117">
        <v>0</v>
      </c>
    </row>
    <row r="80" spans="1:9" x14ac:dyDescent="0.25">
      <c r="A80" s="207" t="s">
        <v>193</v>
      </c>
      <c r="B80" s="207"/>
      <c r="C80" s="207"/>
      <c r="D80" s="207"/>
      <c r="E80" s="207"/>
      <c r="F80" s="207"/>
      <c r="G80" s="17">
        <v>196</v>
      </c>
      <c r="H80" s="117">
        <v>0</v>
      </c>
      <c r="I80" s="117">
        <v>0</v>
      </c>
    </row>
    <row r="81" spans="1:9" x14ac:dyDescent="0.25">
      <c r="A81" s="255" t="s">
        <v>194</v>
      </c>
      <c r="B81" s="255"/>
      <c r="C81" s="255"/>
      <c r="D81" s="255"/>
      <c r="E81" s="255"/>
      <c r="F81" s="255"/>
      <c r="G81" s="17">
        <v>197</v>
      </c>
      <c r="H81" s="117">
        <v>0</v>
      </c>
      <c r="I81" s="117">
        <v>0</v>
      </c>
    </row>
    <row r="82" spans="1:9" x14ac:dyDescent="0.25">
      <c r="A82" s="261" t="s">
        <v>195</v>
      </c>
      <c r="B82" s="261"/>
      <c r="C82" s="261"/>
      <c r="D82" s="261"/>
      <c r="E82" s="261"/>
      <c r="F82" s="261"/>
      <c r="G82" s="18">
        <v>198</v>
      </c>
      <c r="H82" s="118">
        <v>0</v>
      </c>
      <c r="I82" s="118">
        <v>0</v>
      </c>
    </row>
    <row r="83" spans="1:9" x14ac:dyDescent="0.25">
      <c r="A83" s="247" t="s">
        <v>124</v>
      </c>
      <c r="B83" s="247"/>
      <c r="C83" s="247"/>
      <c r="D83" s="247"/>
      <c r="E83" s="247"/>
      <c r="F83" s="247"/>
      <c r="G83" s="257"/>
      <c r="H83" s="257"/>
      <c r="I83" s="257"/>
    </row>
    <row r="84" spans="1:9" x14ac:dyDescent="0.25">
      <c r="A84" s="258" t="s">
        <v>196</v>
      </c>
      <c r="B84" s="258"/>
      <c r="C84" s="258"/>
      <c r="D84" s="258"/>
      <c r="E84" s="258"/>
      <c r="F84" s="258"/>
      <c r="G84" s="17">
        <v>199</v>
      </c>
      <c r="H84" s="53">
        <f>H85+H86</f>
        <v>-2087908</v>
      </c>
      <c r="I84" s="53">
        <f>I85+I86</f>
        <v>-112623690</v>
      </c>
    </row>
    <row r="85" spans="1:9" x14ac:dyDescent="0.25">
      <c r="A85" s="259" t="s">
        <v>197</v>
      </c>
      <c r="B85" s="259"/>
      <c r="C85" s="259"/>
      <c r="D85" s="259"/>
      <c r="E85" s="259"/>
      <c r="F85" s="259"/>
      <c r="G85" s="16">
        <v>200</v>
      </c>
      <c r="H85" s="52">
        <f>+H67</f>
        <v>-2087908</v>
      </c>
      <c r="I85" s="52">
        <f>+I67</f>
        <v>-112623690</v>
      </c>
    </row>
    <row r="86" spans="1:9" x14ac:dyDescent="0.25">
      <c r="A86" s="260" t="s">
        <v>198</v>
      </c>
      <c r="B86" s="260"/>
      <c r="C86" s="260"/>
      <c r="D86" s="260"/>
      <c r="E86" s="260"/>
      <c r="F86" s="260"/>
      <c r="G86" s="19">
        <v>201</v>
      </c>
      <c r="H86" s="66">
        <v>0</v>
      </c>
      <c r="I86" s="66">
        <v>0</v>
      </c>
    </row>
    <row r="87" spans="1:9" x14ac:dyDescent="0.25">
      <c r="A87" s="268" t="s">
        <v>126</v>
      </c>
      <c r="B87" s="268"/>
      <c r="C87" s="268"/>
      <c r="D87" s="268"/>
      <c r="E87" s="268"/>
      <c r="F87" s="268"/>
      <c r="G87" s="269"/>
      <c r="H87" s="269"/>
      <c r="I87" s="269"/>
    </row>
    <row r="88" spans="1:9" x14ac:dyDescent="0.25">
      <c r="A88" s="270" t="s">
        <v>199</v>
      </c>
      <c r="B88" s="270"/>
      <c r="C88" s="270"/>
      <c r="D88" s="270"/>
      <c r="E88" s="270"/>
      <c r="F88" s="270"/>
      <c r="G88" s="16">
        <v>202</v>
      </c>
      <c r="H88" s="52">
        <f>+H67</f>
        <v>-2087908</v>
      </c>
      <c r="I88" s="52">
        <f>+I85</f>
        <v>-112623690</v>
      </c>
    </row>
    <row r="89" spans="1:9" ht="24.6" customHeight="1" x14ac:dyDescent="0.25">
      <c r="A89" s="266" t="s">
        <v>200</v>
      </c>
      <c r="B89" s="266"/>
      <c r="C89" s="266"/>
      <c r="D89" s="266"/>
      <c r="E89" s="266"/>
      <c r="F89" s="266"/>
      <c r="G89" s="17">
        <v>203</v>
      </c>
      <c r="H89" s="53">
        <f>SUM(H90:H97)</f>
        <v>0</v>
      </c>
      <c r="I89" s="53">
        <f>SUM(I90:I97)</f>
        <v>0</v>
      </c>
    </row>
    <row r="90" spans="1:9" x14ac:dyDescent="0.25">
      <c r="A90" s="256" t="s">
        <v>201</v>
      </c>
      <c r="B90" s="256"/>
      <c r="C90" s="256"/>
      <c r="D90" s="256"/>
      <c r="E90" s="256"/>
      <c r="F90" s="256"/>
      <c r="G90" s="16">
        <v>204</v>
      </c>
      <c r="H90" s="52">
        <v>0</v>
      </c>
      <c r="I90" s="52">
        <v>0</v>
      </c>
    </row>
    <row r="91" spans="1:9" ht="21.6" customHeight="1" x14ac:dyDescent="0.25">
      <c r="A91" s="256" t="s">
        <v>202</v>
      </c>
      <c r="B91" s="256"/>
      <c r="C91" s="256"/>
      <c r="D91" s="256"/>
      <c r="E91" s="256"/>
      <c r="F91" s="256"/>
      <c r="G91" s="16">
        <v>205</v>
      </c>
      <c r="H91" s="52">
        <v>0</v>
      </c>
      <c r="I91" s="52">
        <v>0</v>
      </c>
    </row>
    <row r="92" spans="1:9" ht="21.6" customHeight="1" x14ac:dyDescent="0.25">
      <c r="A92" s="256" t="s">
        <v>203</v>
      </c>
      <c r="B92" s="256"/>
      <c r="C92" s="256"/>
      <c r="D92" s="256"/>
      <c r="E92" s="256"/>
      <c r="F92" s="256"/>
      <c r="G92" s="16">
        <v>206</v>
      </c>
      <c r="H92" s="52">
        <v>0</v>
      </c>
      <c r="I92" s="52">
        <v>0</v>
      </c>
    </row>
    <row r="93" spans="1:9" x14ac:dyDescent="0.25">
      <c r="A93" s="256" t="s">
        <v>204</v>
      </c>
      <c r="B93" s="256"/>
      <c r="C93" s="256"/>
      <c r="D93" s="256"/>
      <c r="E93" s="256"/>
      <c r="F93" s="256"/>
      <c r="G93" s="16">
        <v>207</v>
      </c>
      <c r="H93" s="52">
        <v>0</v>
      </c>
      <c r="I93" s="52">
        <v>0</v>
      </c>
    </row>
    <row r="94" spans="1:9" x14ac:dyDescent="0.25">
      <c r="A94" s="256" t="s">
        <v>205</v>
      </c>
      <c r="B94" s="256"/>
      <c r="C94" s="256"/>
      <c r="D94" s="256"/>
      <c r="E94" s="256"/>
      <c r="F94" s="256"/>
      <c r="G94" s="16">
        <v>208</v>
      </c>
      <c r="H94" s="52">
        <v>0</v>
      </c>
      <c r="I94" s="52">
        <v>0</v>
      </c>
    </row>
    <row r="95" spans="1:9" ht="20.399999999999999" customHeight="1" x14ac:dyDescent="0.25">
      <c r="A95" s="256" t="s">
        <v>206</v>
      </c>
      <c r="B95" s="256"/>
      <c r="C95" s="256"/>
      <c r="D95" s="256"/>
      <c r="E95" s="256"/>
      <c r="F95" s="256"/>
      <c r="G95" s="16">
        <v>209</v>
      </c>
      <c r="H95" s="52">
        <v>0</v>
      </c>
      <c r="I95" s="52">
        <v>0</v>
      </c>
    </row>
    <row r="96" spans="1:9" x14ac:dyDescent="0.25">
      <c r="A96" s="256" t="s">
        <v>207</v>
      </c>
      <c r="B96" s="256"/>
      <c r="C96" s="256"/>
      <c r="D96" s="256"/>
      <c r="E96" s="256"/>
      <c r="F96" s="256"/>
      <c r="G96" s="16">
        <v>210</v>
      </c>
      <c r="H96" s="52">
        <v>0</v>
      </c>
      <c r="I96" s="52">
        <v>0</v>
      </c>
    </row>
    <row r="97" spans="1:9" x14ac:dyDescent="0.25">
      <c r="A97" s="256" t="s">
        <v>208</v>
      </c>
      <c r="B97" s="256"/>
      <c r="C97" s="256"/>
      <c r="D97" s="256"/>
      <c r="E97" s="256"/>
      <c r="F97" s="256"/>
      <c r="G97" s="16">
        <v>211</v>
      </c>
      <c r="H97" s="52">
        <v>0</v>
      </c>
      <c r="I97" s="52">
        <v>0</v>
      </c>
    </row>
    <row r="98" spans="1:9" x14ac:dyDescent="0.25">
      <c r="A98" s="270" t="s">
        <v>127</v>
      </c>
      <c r="B98" s="270"/>
      <c r="C98" s="270"/>
      <c r="D98" s="270"/>
      <c r="E98" s="270"/>
      <c r="F98" s="270"/>
      <c r="G98" s="16">
        <v>212</v>
      </c>
      <c r="H98" s="52">
        <v>0</v>
      </c>
      <c r="I98" s="52">
        <v>0</v>
      </c>
    </row>
    <row r="99" spans="1:9" ht="27.6" customHeight="1" x14ac:dyDescent="0.25">
      <c r="A99" s="266" t="s">
        <v>209</v>
      </c>
      <c r="B99" s="266"/>
      <c r="C99" s="266"/>
      <c r="D99" s="266"/>
      <c r="E99" s="266"/>
      <c r="F99" s="266"/>
      <c r="G99" s="17">
        <v>213</v>
      </c>
      <c r="H99" s="53">
        <f>H89-H98</f>
        <v>0</v>
      </c>
      <c r="I99" s="53">
        <f>I89-I98</f>
        <v>0</v>
      </c>
    </row>
    <row r="100" spans="1:9" x14ac:dyDescent="0.25">
      <c r="A100" s="267" t="s">
        <v>210</v>
      </c>
      <c r="B100" s="267"/>
      <c r="C100" s="267"/>
      <c r="D100" s="267"/>
      <c r="E100" s="267"/>
      <c r="F100" s="267"/>
      <c r="G100" s="18">
        <v>214</v>
      </c>
      <c r="H100" s="54">
        <f>H88+H99</f>
        <v>-2087908</v>
      </c>
      <c r="I100" s="54">
        <f>I88+I99</f>
        <v>-112623690</v>
      </c>
    </row>
    <row r="101" spans="1:9" x14ac:dyDescent="0.25">
      <c r="A101" s="247" t="s">
        <v>211</v>
      </c>
      <c r="B101" s="247"/>
      <c r="C101" s="247"/>
      <c r="D101" s="247"/>
      <c r="E101" s="247"/>
      <c r="F101" s="247"/>
      <c r="G101" s="257"/>
      <c r="H101" s="257"/>
      <c r="I101" s="257"/>
    </row>
    <row r="102" spans="1:9" x14ac:dyDescent="0.25">
      <c r="A102" s="258" t="s">
        <v>212</v>
      </c>
      <c r="B102" s="258"/>
      <c r="C102" s="258"/>
      <c r="D102" s="258"/>
      <c r="E102" s="258"/>
      <c r="F102" s="258"/>
      <c r="G102" s="17">
        <v>215</v>
      </c>
      <c r="H102" s="53">
        <f>H103+H104</f>
        <v>-2087908</v>
      </c>
      <c r="I102" s="53">
        <f>I103+I104</f>
        <v>-112623690</v>
      </c>
    </row>
    <row r="103" spans="1:9" x14ac:dyDescent="0.25">
      <c r="A103" s="259" t="s">
        <v>125</v>
      </c>
      <c r="B103" s="259"/>
      <c r="C103" s="259"/>
      <c r="D103" s="259"/>
      <c r="E103" s="259"/>
      <c r="F103" s="259"/>
      <c r="G103" s="16">
        <v>216</v>
      </c>
      <c r="H103" s="52">
        <f>+H88</f>
        <v>-2087908</v>
      </c>
      <c r="I103" s="52">
        <f>+I88</f>
        <v>-112623690</v>
      </c>
    </row>
    <row r="104" spans="1:9" x14ac:dyDescent="0.25">
      <c r="A104" s="260" t="s">
        <v>213</v>
      </c>
      <c r="B104" s="260"/>
      <c r="C104" s="260"/>
      <c r="D104" s="260"/>
      <c r="E104" s="260"/>
      <c r="F104" s="260"/>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15748031496062992" right="0.15748031496062992" top="0.39370078740157483" bottom="0.39370078740157483" header="0.51181102362204722" footer="0.51181102362204722"/>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H58" sqref="H58:I58"/>
    </sheetView>
  </sheetViews>
  <sheetFormatPr defaultColWidth="9.109375" defaultRowHeight="13.2" x14ac:dyDescent="0.25"/>
  <cols>
    <col min="1" max="6" width="9.109375" style="11"/>
    <col min="7" max="7" width="9.109375" style="23"/>
    <col min="8" max="9" width="16.33203125" style="55" customWidth="1"/>
    <col min="10" max="16384" width="9.109375" style="11"/>
  </cols>
  <sheetData>
    <row r="1" spans="1:9" x14ac:dyDescent="0.25">
      <c r="A1" s="253" t="s">
        <v>214</v>
      </c>
      <c r="B1" s="272"/>
      <c r="C1" s="272"/>
      <c r="D1" s="272"/>
      <c r="E1" s="272"/>
      <c r="F1" s="272"/>
      <c r="G1" s="272"/>
      <c r="H1" s="272"/>
      <c r="I1" s="272"/>
    </row>
    <row r="2" spans="1:9" x14ac:dyDescent="0.25">
      <c r="A2" s="252" t="s">
        <v>434</v>
      </c>
      <c r="B2" s="218"/>
      <c r="C2" s="218"/>
      <c r="D2" s="218"/>
      <c r="E2" s="218"/>
      <c r="F2" s="218"/>
      <c r="G2" s="218"/>
      <c r="H2" s="218"/>
      <c r="I2" s="218"/>
    </row>
    <row r="3" spans="1:9" x14ac:dyDescent="0.25">
      <c r="A3" s="280" t="s">
        <v>361</v>
      </c>
      <c r="B3" s="281"/>
      <c r="C3" s="281"/>
      <c r="D3" s="281"/>
      <c r="E3" s="281"/>
      <c r="F3" s="281"/>
      <c r="G3" s="281"/>
      <c r="H3" s="281"/>
      <c r="I3" s="281"/>
    </row>
    <row r="4" spans="1:9" x14ac:dyDescent="0.25">
      <c r="A4" s="276" t="s">
        <v>454</v>
      </c>
      <c r="B4" s="222"/>
      <c r="C4" s="222"/>
      <c r="D4" s="222"/>
      <c r="E4" s="222"/>
      <c r="F4" s="222"/>
      <c r="G4" s="222"/>
      <c r="H4" s="222"/>
      <c r="I4" s="223"/>
    </row>
    <row r="5" spans="1:9" ht="21" thickBot="1" x14ac:dyDescent="0.3">
      <c r="A5" s="288" t="s">
        <v>2</v>
      </c>
      <c r="B5" s="289"/>
      <c r="C5" s="289"/>
      <c r="D5" s="289"/>
      <c r="E5" s="289"/>
      <c r="F5" s="290"/>
      <c r="G5" s="13" t="s">
        <v>115</v>
      </c>
      <c r="H5" s="46" t="s">
        <v>377</v>
      </c>
      <c r="I5" s="46" t="s">
        <v>353</v>
      </c>
    </row>
    <row r="6" spans="1:9" x14ac:dyDescent="0.25">
      <c r="A6" s="291">
        <v>1</v>
      </c>
      <c r="B6" s="292"/>
      <c r="C6" s="292"/>
      <c r="D6" s="292"/>
      <c r="E6" s="292"/>
      <c r="F6" s="293"/>
      <c r="G6" s="20">
        <v>2</v>
      </c>
      <c r="H6" s="20" t="s">
        <v>215</v>
      </c>
      <c r="I6" s="20" t="s">
        <v>216</v>
      </c>
    </row>
    <row r="7" spans="1:9" x14ac:dyDescent="0.25">
      <c r="A7" s="294" t="s">
        <v>217</v>
      </c>
      <c r="B7" s="295"/>
      <c r="C7" s="295"/>
      <c r="D7" s="295"/>
      <c r="E7" s="295"/>
      <c r="F7" s="295"/>
      <c r="G7" s="295"/>
      <c r="H7" s="295"/>
      <c r="I7" s="296"/>
    </row>
    <row r="8" spans="1:9" ht="12.75" customHeight="1" x14ac:dyDescent="0.25">
      <c r="A8" s="297" t="s">
        <v>218</v>
      </c>
      <c r="B8" s="298"/>
      <c r="C8" s="298"/>
      <c r="D8" s="298"/>
      <c r="E8" s="298"/>
      <c r="F8" s="299"/>
      <c r="G8" s="21">
        <v>1</v>
      </c>
      <c r="H8" s="47">
        <v>1111066</v>
      </c>
      <c r="I8" s="47">
        <v>-112623690</v>
      </c>
    </row>
    <row r="9" spans="1:9" ht="12.75" customHeight="1" x14ac:dyDescent="0.25">
      <c r="A9" s="285" t="s">
        <v>219</v>
      </c>
      <c r="B9" s="286"/>
      <c r="C9" s="286"/>
      <c r="D9" s="286"/>
      <c r="E9" s="286"/>
      <c r="F9" s="287"/>
      <c r="G9" s="17">
        <v>2</v>
      </c>
      <c r="H9" s="48">
        <f>H10+H11+H12+H13+H14+H15+H16+H17</f>
        <v>21675324</v>
      </c>
      <c r="I9" s="48">
        <f>I10+I11+I12+I13+I14+I15+I16+I17</f>
        <v>114718020</v>
      </c>
    </row>
    <row r="10" spans="1:9" ht="12.75" customHeight="1" x14ac:dyDescent="0.25">
      <c r="A10" s="277" t="s">
        <v>220</v>
      </c>
      <c r="B10" s="278"/>
      <c r="C10" s="278"/>
      <c r="D10" s="278"/>
      <c r="E10" s="278"/>
      <c r="F10" s="279"/>
      <c r="G10" s="22">
        <v>3</v>
      </c>
      <c r="H10" s="49">
        <v>19481192</v>
      </c>
      <c r="I10" s="49">
        <v>42203003</v>
      </c>
    </row>
    <row r="11" spans="1:9" ht="31.2" customHeight="1" x14ac:dyDescent="0.25">
      <c r="A11" s="277" t="s">
        <v>385</v>
      </c>
      <c r="B11" s="278"/>
      <c r="C11" s="278"/>
      <c r="D11" s="278"/>
      <c r="E11" s="278"/>
      <c r="F11" s="279"/>
      <c r="G11" s="22">
        <v>4</v>
      </c>
      <c r="H11" s="49">
        <f>2008683+921713+3434323</f>
        <v>6364719</v>
      </c>
      <c r="I11" s="49">
        <f>61186538+306840</f>
        <v>61493378</v>
      </c>
    </row>
    <row r="12" spans="1:9" ht="28.2" customHeight="1" x14ac:dyDescent="0.25">
      <c r="A12" s="277" t="s">
        <v>386</v>
      </c>
      <c r="B12" s="278"/>
      <c r="C12" s="278"/>
      <c r="D12" s="278"/>
      <c r="E12" s="278"/>
      <c r="F12" s="279"/>
      <c r="G12" s="22">
        <v>5</v>
      </c>
      <c r="H12" s="49">
        <v>2643730</v>
      </c>
      <c r="I12" s="49">
        <v>-433415</v>
      </c>
    </row>
    <row r="13" spans="1:9" ht="12.75" customHeight="1" x14ac:dyDescent="0.25">
      <c r="A13" s="277" t="s">
        <v>221</v>
      </c>
      <c r="B13" s="278"/>
      <c r="C13" s="278"/>
      <c r="D13" s="278"/>
      <c r="E13" s="278"/>
      <c r="F13" s="279"/>
      <c r="G13" s="22">
        <v>6</v>
      </c>
      <c r="H13" s="49">
        <v>-12407</v>
      </c>
      <c r="I13" s="49">
        <v>-19935</v>
      </c>
    </row>
    <row r="14" spans="1:9" ht="12.75" customHeight="1" x14ac:dyDescent="0.25">
      <c r="A14" s="277" t="s">
        <v>222</v>
      </c>
      <c r="B14" s="278"/>
      <c r="C14" s="278"/>
      <c r="D14" s="278"/>
      <c r="E14" s="278"/>
      <c r="F14" s="279"/>
      <c r="G14" s="22">
        <v>7</v>
      </c>
      <c r="H14" s="49">
        <v>2943854</v>
      </c>
      <c r="I14" s="49">
        <v>9640989</v>
      </c>
    </row>
    <row r="15" spans="1:9" ht="12.75" customHeight="1" x14ac:dyDescent="0.25">
      <c r="A15" s="277" t="s">
        <v>223</v>
      </c>
      <c r="B15" s="278"/>
      <c r="C15" s="278"/>
      <c r="D15" s="278"/>
      <c r="E15" s="278"/>
      <c r="F15" s="279"/>
      <c r="G15" s="22">
        <v>8</v>
      </c>
      <c r="H15" s="49">
        <v>7006</v>
      </c>
      <c r="I15" s="49">
        <v>-5418</v>
      </c>
    </row>
    <row r="16" spans="1:9" ht="12.75" customHeight="1" x14ac:dyDescent="0.25">
      <c r="A16" s="277" t="s">
        <v>224</v>
      </c>
      <c r="B16" s="278"/>
      <c r="C16" s="278"/>
      <c r="D16" s="278"/>
      <c r="E16" s="278"/>
      <c r="F16" s="279"/>
      <c r="G16" s="22">
        <v>9</v>
      </c>
      <c r="H16" s="49">
        <v>351249</v>
      </c>
      <c r="I16" s="49">
        <v>1839418</v>
      </c>
    </row>
    <row r="17" spans="1:9" ht="27.6" customHeight="1" x14ac:dyDescent="0.25">
      <c r="A17" s="277" t="s">
        <v>225</v>
      </c>
      <c r="B17" s="278"/>
      <c r="C17" s="278"/>
      <c r="D17" s="278"/>
      <c r="E17" s="278"/>
      <c r="F17" s="279"/>
      <c r="G17" s="22">
        <v>10</v>
      </c>
      <c r="H17" s="49">
        <f>174390-10278409</f>
        <v>-10104019</v>
      </c>
      <c r="I17" s="49">
        <v>0</v>
      </c>
    </row>
    <row r="18" spans="1:9" ht="29.4" customHeight="1" x14ac:dyDescent="0.25">
      <c r="A18" s="282" t="s">
        <v>388</v>
      </c>
      <c r="B18" s="283"/>
      <c r="C18" s="283"/>
      <c r="D18" s="283"/>
      <c r="E18" s="283"/>
      <c r="F18" s="284"/>
      <c r="G18" s="17">
        <v>11</v>
      </c>
      <c r="H18" s="48">
        <f>H8+H9</f>
        <v>22786390</v>
      </c>
      <c r="I18" s="48">
        <f>I8+I9</f>
        <v>2094330</v>
      </c>
    </row>
    <row r="19" spans="1:9" ht="12.75" customHeight="1" x14ac:dyDescent="0.25">
      <c r="A19" s="285" t="s">
        <v>226</v>
      </c>
      <c r="B19" s="286"/>
      <c r="C19" s="286"/>
      <c r="D19" s="286"/>
      <c r="E19" s="286"/>
      <c r="F19" s="287"/>
      <c r="G19" s="17">
        <v>12</v>
      </c>
      <c r="H19" s="48">
        <f>H20+H21+H22+H23</f>
        <v>-96375163</v>
      </c>
      <c r="I19" s="48">
        <f>I20+I21+I22+I23</f>
        <v>32851780</v>
      </c>
    </row>
    <row r="20" spans="1:9" ht="12.75" customHeight="1" x14ac:dyDescent="0.25">
      <c r="A20" s="277" t="s">
        <v>227</v>
      </c>
      <c r="B20" s="278"/>
      <c r="C20" s="278"/>
      <c r="D20" s="278"/>
      <c r="E20" s="278"/>
      <c r="F20" s="279"/>
      <c r="G20" s="22">
        <v>13</v>
      </c>
      <c r="H20" s="49">
        <v>-33510348</v>
      </c>
      <c r="I20" s="49">
        <v>-31428959</v>
      </c>
    </row>
    <row r="21" spans="1:9" ht="12.75" customHeight="1" x14ac:dyDescent="0.25">
      <c r="A21" s="277" t="s">
        <v>228</v>
      </c>
      <c r="B21" s="278"/>
      <c r="C21" s="278"/>
      <c r="D21" s="278"/>
      <c r="E21" s="278"/>
      <c r="F21" s="279"/>
      <c r="G21" s="22">
        <v>14</v>
      </c>
      <c r="H21" s="49">
        <v>-63681190</v>
      </c>
      <c r="I21" s="49">
        <v>64359100</v>
      </c>
    </row>
    <row r="22" spans="1:9" ht="12.75" customHeight="1" x14ac:dyDescent="0.25">
      <c r="A22" s="277" t="s">
        <v>229</v>
      </c>
      <c r="B22" s="278"/>
      <c r="C22" s="278"/>
      <c r="D22" s="278"/>
      <c r="E22" s="278"/>
      <c r="F22" s="279"/>
      <c r="G22" s="22">
        <v>15</v>
      </c>
      <c r="H22" s="49">
        <v>816375</v>
      </c>
      <c r="I22" s="49">
        <v>-78361</v>
      </c>
    </row>
    <row r="23" spans="1:9" ht="12.75" customHeight="1" x14ac:dyDescent="0.25">
      <c r="A23" s="277" t="s">
        <v>230</v>
      </c>
      <c r="B23" s="278"/>
      <c r="C23" s="278"/>
      <c r="D23" s="278"/>
      <c r="E23" s="278"/>
      <c r="F23" s="279"/>
      <c r="G23" s="22">
        <v>16</v>
      </c>
      <c r="H23" s="49">
        <v>0</v>
      </c>
      <c r="I23" s="49">
        <v>0</v>
      </c>
    </row>
    <row r="24" spans="1:9" ht="12.75" customHeight="1" x14ac:dyDescent="0.25">
      <c r="A24" s="282" t="s">
        <v>231</v>
      </c>
      <c r="B24" s="283"/>
      <c r="C24" s="283"/>
      <c r="D24" s="283"/>
      <c r="E24" s="283"/>
      <c r="F24" s="284"/>
      <c r="G24" s="17">
        <v>17</v>
      </c>
      <c r="H24" s="48">
        <f>H18+H19</f>
        <v>-73588773</v>
      </c>
      <c r="I24" s="48">
        <f>I18+I19</f>
        <v>34946110</v>
      </c>
    </row>
    <row r="25" spans="1:9" ht="12.75" customHeight="1" x14ac:dyDescent="0.25">
      <c r="A25" s="273" t="s">
        <v>232</v>
      </c>
      <c r="B25" s="274"/>
      <c r="C25" s="274"/>
      <c r="D25" s="274"/>
      <c r="E25" s="274"/>
      <c r="F25" s="275"/>
      <c r="G25" s="22">
        <v>18</v>
      </c>
      <c r="H25" s="49">
        <v>-2641631</v>
      </c>
      <c r="I25" s="49">
        <v>-9150266</v>
      </c>
    </row>
    <row r="26" spans="1:9" ht="12.75" customHeight="1" x14ac:dyDescent="0.25">
      <c r="A26" s="273" t="s">
        <v>233</v>
      </c>
      <c r="B26" s="274"/>
      <c r="C26" s="274"/>
      <c r="D26" s="274"/>
      <c r="E26" s="274"/>
      <c r="F26" s="275"/>
      <c r="G26" s="22">
        <v>19</v>
      </c>
      <c r="H26" s="49">
        <v>0</v>
      </c>
      <c r="I26" s="49">
        <v>0</v>
      </c>
    </row>
    <row r="27" spans="1:9" ht="28.95" customHeight="1" x14ac:dyDescent="0.25">
      <c r="A27" s="300" t="s">
        <v>234</v>
      </c>
      <c r="B27" s="301"/>
      <c r="C27" s="301"/>
      <c r="D27" s="301"/>
      <c r="E27" s="301"/>
      <c r="F27" s="302"/>
      <c r="G27" s="18">
        <v>20</v>
      </c>
      <c r="H27" s="50">
        <f>H24+H25+H26</f>
        <v>-76230404</v>
      </c>
      <c r="I27" s="50">
        <f>I24+I25+I26</f>
        <v>25795844</v>
      </c>
    </row>
    <row r="28" spans="1:9" x14ac:dyDescent="0.25">
      <c r="A28" s="294" t="s">
        <v>235</v>
      </c>
      <c r="B28" s="295"/>
      <c r="C28" s="295"/>
      <c r="D28" s="295"/>
      <c r="E28" s="295"/>
      <c r="F28" s="295"/>
      <c r="G28" s="295"/>
      <c r="H28" s="295"/>
      <c r="I28" s="296"/>
    </row>
    <row r="29" spans="1:9" ht="23.4" customHeight="1" x14ac:dyDescent="0.25">
      <c r="A29" s="297" t="s">
        <v>236</v>
      </c>
      <c r="B29" s="298"/>
      <c r="C29" s="298"/>
      <c r="D29" s="298"/>
      <c r="E29" s="298"/>
      <c r="F29" s="299"/>
      <c r="G29" s="21">
        <v>21</v>
      </c>
      <c r="H29" s="51">
        <v>145469</v>
      </c>
      <c r="I29" s="51">
        <v>157500</v>
      </c>
    </row>
    <row r="30" spans="1:9" ht="12.75" customHeight="1" x14ac:dyDescent="0.25">
      <c r="A30" s="273" t="s">
        <v>237</v>
      </c>
      <c r="B30" s="274"/>
      <c r="C30" s="274"/>
      <c r="D30" s="274"/>
      <c r="E30" s="274"/>
      <c r="F30" s="275"/>
      <c r="G30" s="22">
        <v>22</v>
      </c>
      <c r="H30" s="52">
        <v>0</v>
      </c>
      <c r="I30" s="52">
        <v>0</v>
      </c>
    </row>
    <row r="31" spans="1:9" ht="12.75" customHeight="1" x14ac:dyDescent="0.25">
      <c r="A31" s="273" t="s">
        <v>238</v>
      </c>
      <c r="B31" s="274"/>
      <c r="C31" s="274"/>
      <c r="D31" s="274"/>
      <c r="E31" s="274"/>
      <c r="F31" s="275"/>
      <c r="G31" s="22">
        <v>23</v>
      </c>
      <c r="H31" s="52">
        <v>12397</v>
      </c>
      <c r="I31" s="52">
        <v>19935</v>
      </c>
    </row>
    <row r="32" spans="1:9" ht="12.75" customHeight="1" x14ac:dyDescent="0.25">
      <c r="A32" s="273" t="s">
        <v>239</v>
      </c>
      <c r="B32" s="274"/>
      <c r="C32" s="274"/>
      <c r="D32" s="274"/>
      <c r="E32" s="274"/>
      <c r="F32" s="275"/>
      <c r="G32" s="22">
        <v>24</v>
      </c>
      <c r="H32" s="52">
        <v>0</v>
      </c>
      <c r="I32" s="52">
        <v>0</v>
      </c>
    </row>
    <row r="33" spans="1:9" ht="12.75" customHeight="1" x14ac:dyDescent="0.25">
      <c r="A33" s="273" t="s">
        <v>240</v>
      </c>
      <c r="B33" s="274"/>
      <c r="C33" s="274"/>
      <c r="D33" s="274"/>
      <c r="E33" s="274"/>
      <c r="F33" s="275"/>
      <c r="G33" s="22">
        <v>25</v>
      </c>
      <c r="H33" s="52">
        <v>0</v>
      </c>
      <c r="I33" s="52">
        <v>0</v>
      </c>
    </row>
    <row r="34" spans="1:9" ht="12.75" customHeight="1" x14ac:dyDescent="0.25">
      <c r="A34" s="273" t="s">
        <v>241</v>
      </c>
      <c r="B34" s="274"/>
      <c r="C34" s="274"/>
      <c r="D34" s="274"/>
      <c r="E34" s="274"/>
      <c r="F34" s="275"/>
      <c r="G34" s="22">
        <v>26</v>
      </c>
      <c r="H34" s="52">
        <v>0</v>
      </c>
      <c r="I34" s="52">
        <v>0</v>
      </c>
    </row>
    <row r="35" spans="1:9" ht="27.6" customHeight="1" x14ac:dyDescent="0.25">
      <c r="A35" s="282" t="s">
        <v>242</v>
      </c>
      <c r="B35" s="283"/>
      <c r="C35" s="283"/>
      <c r="D35" s="283"/>
      <c r="E35" s="283"/>
      <c r="F35" s="284"/>
      <c r="G35" s="17">
        <v>27</v>
      </c>
      <c r="H35" s="53">
        <f>H29+H30+H31+H32+H33+H34</f>
        <v>157866</v>
      </c>
      <c r="I35" s="53">
        <f>I29+I30+I31+I32+I33+I34</f>
        <v>177435</v>
      </c>
    </row>
    <row r="36" spans="1:9" ht="26.4" customHeight="1" x14ac:dyDescent="0.25">
      <c r="A36" s="273" t="s">
        <v>243</v>
      </c>
      <c r="B36" s="274"/>
      <c r="C36" s="274"/>
      <c r="D36" s="274"/>
      <c r="E36" s="274"/>
      <c r="F36" s="275"/>
      <c r="G36" s="22">
        <v>28</v>
      </c>
      <c r="H36" s="52">
        <v>-136318724</v>
      </c>
      <c r="I36" s="52">
        <v>-66248764</v>
      </c>
    </row>
    <row r="37" spans="1:9" ht="12.75" customHeight="1" x14ac:dyDescent="0.25">
      <c r="A37" s="273" t="s">
        <v>244</v>
      </c>
      <c r="B37" s="274"/>
      <c r="C37" s="274"/>
      <c r="D37" s="274"/>
      <c r="E37" s="274"/>
      <c r="F37" s="275"/>
      <c r="G37" s="22">
        <v>29</v>
      </c>
      <c r="H37" s="52">
        <v>0</v>
      </c>
      <c r="I37" s="52">
        <v>0</v>
      </c>
    </row>
    <row r="38" spans="1:9" ht="12.75" customHeight="1" x14ac:dyDescent="0.25">
      <c r="A38" s="273" t="s">
        <v>245</v>
      </c>
      <c r="B38" s="274"/>
      <c r="C38" s="274"/>
      <c r="D38" s="274"/>
      <c r="E38" s="274"/>
      <c r="F38" s="275"/>
      <c r="G38" s="22">
        <v>30</v>
      </c>
      <c r="H38" s="52">
        <v>0</v>
      </c>
      <c r="I38" s="52">
        <v>0</v>
      </c>
    </row>
    <row r="39" spans="1:9" ht="12.75" customHeight="1" x14ac:dyDescent="0.25">
      <c r="A39" s="273" t="s">
        <v>246</v>
      </c>
      <c r="B39" s="274"/>
      <c r="C39" s="274"/>
      <c r="D39" s="274"/>
      <c r="E39" s="274"/>
      <c r="F39" s="275"/>
      <c r="G39" s="22">
        <v>31</v>
      </c>
      <c r="H39" s="52">
        <v>-875487</v>
      </c>
      <c r="I39" s="52">
        <v>0</v>
      </c>
    </row>
    <row r="40" spans="1:9" ht="12.75" customHeight="1" x14ac:dyDescent="0.25">
      <c r="A40" s="273" t="s">
        <v>247</v>
      </c>
      <c r="B40" s="274"/>
      <c r="C40" s="274"/>
      <c r="D40" s="274"/>
      <c r="E40" s="274"/>
      <c r="F40" s="275"/>
      <c r="G40" s="22">
        <v>32</v>
      </c>
      <c r="H40" s="52">
        <v>0</v>
      </c>
      <c r="I40" s="52">
        <v>0</v>
      </c>
    </row>
    <row r="41" spans="1:9" ht="22.95" customHeight="1" x14ac:dyDescent="0.25">
      <c r="A41" s="282" t="s">
        <v>248</v>
      </c>
      <c r="B41" s="283"/>
      <c r="C41" s="283"/>
      <c r="D41" s="283"/>
      <c r="E41" s="283"/>
      <c r="F41" s="284"/>
      <c r="G41" s="17">
        <v>33</v>
      </c>
      <c r="H41" s="53">
        <f>H36+H37+H38+H39+H40</f>
        <v>-137194211</v>
      </c>
      <c r="I41" s="53">
        <f>I36+I37+I38+I39+I40</f>
        <v>-66248764</v>
      </c>
    </row>
    <row r="42" spans="1:9" ht="30.6" customHeight="1" x14ac:dyDescent="0.25">
      <c r="A42" s="300" t="s">
        <v>249</v>
      </c>
      <c r="B42" s="301"/>
      <c r="C42" s="301"/>
      <c r="D42" s="301"/>
      <c r="E42" s="301"/>
      <c r="F42" s="302"/>
      <c r="G42" s="18">
        <v>34</v>
      </c>
      <c r="H42" s="54">
        <f>H35+H41</f>
        <v>-137036345</v>
      </c>
      <c r="I42" s="54">
        <f>I35+I41</f>
        <v>-66071329</v>
      </c>
    </row>
    <row r="43" spans="1:9" x14ac:dyDescent="0.25">
      <c r="A43" s="294" t="s">
        <v>250</v>
      </c>
      <c r="B43" s="295"/>
      <c r="C43" s="295"/>
      <c r="D43" s="295"/>
      <c r="E43" s="295"/>
      <c r="F43" s="295"/>
      <c r="G43" s="295"/>
      <c r="H43" s="295"/>
      <c r="I43" s="296"/>
    </row>
    <row r="44" spans="1:9" ht="12.75" customHeight="1" x14ac:dyDescent="0.25">
      <c r="A44" s="297" t="s">
        <v>251</v>
      </c>
      <c r="B44" s="298"/>
      <c r="C44" s="298"/>
      <c r="D44" s="298"/>
      <c r="E44" s="298"/>
      <c r="F44" s="299"/>
      <c r="G44" s="21">
        <v>35</v>
      </c>
      <c r="H44" s="51">
        <v>0</v>
      </c>
      <c r="I44" s="51">
        <v>0</v>
      </c>
    </row>
    <row r="45" spans="1:9" ht="27.6" customHeight="1" x14ac:dyDescent="0.25">
      <c r="A45" s="273" t="s">
        <v>252</v>
      </c>
      <c r="B45" s="274"/>
      <c r="C45" s="274"/>
      <c r="D45" s="274"/>
      <c r="E45" s="274"/>
      <c r="F45" s="275"/>
      <c r="G45" s="22">
        <v>36</v>
      </c>
      <c r="H45" s="52">
        <v>0</v>
      </c>
      <c r="I45" s="52">
        <v>0</v>
      </c>
    </row>
    <row r="46" spans="1:9" ht="12.75" customHeight="1" x14ac:dyDescent="0.25">
      <c r="A46" s="273" t="s">
        <v>253</v>
      </c>
      <c r="B46" s="274"/>
      <c r="C46" s="274"/>
      <c r="D46" s="274"/>
      <c r="E46" s="274"/>
      <c r="F46" s="275"/>
      <c r="G46" s="22">
        <v>37</v>
      </c>
      <c r="H46" s="52">
        <v>120266262</v>
      </c>
      <c r="I46" s="52">
        <v>75665552</v>
      </c>
    </row>
    <row r="47" spans="1:9" ht="12.75" customHeight="1" x14ac:dyDescent="0.25">
      <c r="A47" s="273" t="s">
        <v>254</v>
      </c>
      <c r="B47" s="274"/>
      <c r="C47" s="274"/>
      <c r="D47" s="274"/>
      <c r="E47" s="274"/>
      <c r="F47" s="275"/>
      <c r="G47" s="22">
        <v>38</v>
      </c>
      <c r="H47" s="52">
        <v>0</v>
      </c>
      <c r="I47" s="52">
        <v>0</v>
      </c>
    </row>
    <row r="48" spans="1:9" ht="25.95" customHeight="1" x14ac:dyDescent="0.25">
      <c r="A48" s="282" t="s">
        <v>255</v>
      </c>
      <c r="B48" s="283"/>
      <c r="C48" s="283"/>
      <c r="D48" s="283"/>
      <c r="E48" s="283"/>
      <c r="F48" s="284"/>
      <c r="G48" s="17">
        <v>39</v>
      </c>
      <c r="H48" s="53">
        <f>H44+H45+H46+H47</f>
        <v>120266262</v>
      </c>
      <c r="I48" s="53">
        <f>I44+I45+I46+I47</f>
        <v>75665552</v>
      </c>
    </row>
    <row r="49" spans="1:9" ht="24.6" customHeight="1" x14ac:dyDescent="0.25">
      <c r="A49" s="273" t="s">
        <v>387</v>
      </c>
      <c r="B49" s="274"/>
      <c r="C49" s="274"/>
      <c r="D49" s="274"/>
      <c r="E49" s="274"/>
      <c r="F49" s="275"/>
      <c r="G49" s="22">
        <v>40</v>
      </c>
      <c r="H49" s="52">
        <v>-17183706</v>
      </c>
      <c r="I49" s="52">
        <v>-30320706</v>
      </c>
    </row>
    <row r="50" spans="1:9" ht="12.75" customHeight="1" x14ac:dyDescent="0.25">
      <c r="A50" s="273" t="s">
        <v>256</v>
      </c>
      <c r="B50" s="274"/>
      <c r="C50" s="274"/>
      <c r="D50" s="274"/>
      <c r="E50" s="274"/>
      <c r="F50" s="275"/>
      <c r="G50" s="22">
        <v>41</v>
      </c>
      <c r="H50" s="52">
        <v>0</v>
      </c>
      <c r="I50" s="52">
        <v>0</v>
      </c>
    </row>
    <row r="51" spans="1:9" ht="12.75" customHeight="1" x14ac:dyDescent="0.25">
      <c r="A51" s="273" t="s">
        <v>257</v>
      </c>
      <c r="B51" s="274"/>
      <c r="C51" s="274"/>
      <c r="D51" s="274"/>
      <c r="E51" s="274"/>
      <c r="F51" s="275"/>
      <c r="G51" s="22">
        <v>42</v>
      </c>
      <c r="H51" s="52">
        <v>-302068</v>
      </c>
      <c r="I51" s="52">
        <v>-685899</v>
      </c>
    </row>
    <row r="52" spans="1:9" ht="26.4" customHeight="1" x14ac:dyDescent="0.25">
      <c r="A52" s="273" t="s">
        <v>258</v>
      </c>
      <c r="B52" s="274"/>
      <c r="C52" s="274"/>
      <c r="D52" s="274"/>
      <c r="E52" s="274"/>
      <c r="F52" s="275"/>
      <c r="G52" s="22">
        <v>43</v>
      </c>
      <c r="H52" s="52">
        <v>0</v>
      </c>
      <c r="I52" s="52">
        <v>0</v>
      </c>
    </row>
    <row r="53" spans="1:9" ht="12.75" customHeight="1" x14ac:dyDescent="0.25">
      <c r="A53" s="273" t="s">
        <v>259</v>
      </c>
      <c r="B53" s="274"/>
      <c r="C53" s="274"/>
      <c r="D53" s="274"/>
      <c r="E53" s="274"/>
      <c r="F53" s="275"/>
      <c r="G53" s="22">
        <v>44</v>
      </c>
      <c r="H53" s="52">
        <v>0</v>
      </c>
      <c r="I53" s="52">
        <v>0</v>
      </c>
    </row>
    <row r="54" spans="1:9" ht="27.6" customHeight="1" x14ac:dyDescent="0.25">
      <c r="A54" s="282" t="s">
        <v>260</v>
      </c>
      <c r="B54" s="283"/>
      <c r="C54" s="283"/>
      <c r="D54" s="283"/>
      <c r="E54" s="283"/>
      <c r="F54" s="284"/>
      <c r="G54" s="17">
        <v>45</v>
      </c>
      <c r="H54" s="53">
        <f>H49+H50+H51+H52+H53</f>
        <v>-17485774</v>
      </c>
      <c r="I54" s="53">
        <f>I49+I50+I51+I52+I53</f>
        <v>-31006605</v>
      </c>
    </row>
    <row r="55" spans="1:9" ht="27.6" customHeight="1" x14ac:dyDescent="0.25">
      <c r="A55" s="303" t="s">
        <v>261</v>
      </c>
      <c r="B55" s="304"/>
      <c r="C55" s="304"/>
      <c r="D55" s="304"/>
      <c r="E55" s="304"/>
      <c r="F55" s="305"/>
      <c r="G55" s="17">
        <v>46</v>
      </c>
      <c r="H55" s="53">
        <f>H48+H54</f>
        <v>102780488</v>
      </c>
      <c r="I55" s="53">
        <f>I48+I54</f>
        <v>44658947</v>
      </c>
    </row>
    <row r="56" spans="1:9" x14ac:dyDescent="0.25">
      <c r="A56" s="209" t="s">
        <v>262</v>
      </c>
      <c r="B56" s="210"/>
      <c r="C56" s="210"/>
      <c r="D56" s="210"/>
      <c r="E56" s="210"/>
      <c r="F56" s="211"/>
      <c r="G56" s="22">
        <v>47</v>
      </c>
      <c r="H56" s="52">
        <v>0</v>
      </c>
      <c r="I56" s="52">
        <v>0</v>
      </c>
    </row>
    <row r="57" spans="1:9" ht="27" customHeight="1" x14ac:dyDescent="0.25">
      <c r="A57" s="303" t="s">
        <v>263</v>
      </c>
      <c r="B57" s="304"/>
      <c r="C57" s="304"/>
      <c r="D57" s="304"/>
      <c r="E57" s="304"/>
      <c r="F57" s="305"/>
      <c r="G57" s="17">
        <v>48</v>
      </c>
      <c r="H57" s="53">
        <f>H27+H42+H55+H56</f>
        <v>-110486261</v>
      </c>
      <c r="I57" s="53">
        <f>I27+I42+I55+I56</f>
        <v>4383462</v>
      </c>
    </row>
    <row r="58" spans="1:9" ht="15.6" customHeight="1" x14ac:dyDescent="0.25">
      <c r="A58" s="306" t="s">
        <v>264</v>
      </c>
      <c r="B58" s="307"/>
      <c r="C58" s="307"/>
      <c r="D58" s="307"/>
      <c r="E58" s="307"/>
      <c r="F58" s="308"/>
      <c r="G58" s="22">
        <v>49</v>
      </c>
      <c r="H58" s="52">
        <v>133743250</v>
      </c>
      <c r="I58" s="52">
        <v>23256989</v>
      </c>
    </row>
    <row r="59" spans="1:9" ht="28.95" customHeight="1" x14ac:dyDescent="0.25">
      <c r="A59" s="300" t="s">
        <v>265</v>
      </c>
      <c r="B59" s="301"/>
      <c r="C59" s="301"/>
      <c r="D59" s="301"/>
      <c r="E59" s="301"/>
      <c r="F59" s="302"/>
      <c r="G59" s="18">
        <v>50</v>
      </c>
      <c r="H59" s="54">
        <f>H57+H58</f>
        <v>23256989</v>
      </c>
      <c r="I59" s="54">
        <f>I57+I58</f>
        <v>27640451</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15748031496062992" right="0.15748031496062992" top="0.39370078740157483" bottom="0.39370078740157483" header="0.51181102362204722" footer="0.51181102362204722"/>
  <pageSetup paperSize="9" scale="8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H50" sqref="H50:I50"/>
    </sheetView>
  </sheetViews>
  <sheetFormatPr defaultRowHeight="13.2" x14ac:dyDescent="0.25"/>
  <cols>
    <col min="1" max="7" width="9.109375" style="11"/>
    <col min="8" max="9" width="14.88671875" style="55"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253" t="s">
        <v>266</v>
      </c>
      <c r="B1" s="272"/>
      <c r="C1" s="272"/>
      <c r="D1" s="272"/>
      <c r="E1" s="272"/>
      <c r="F1" s="272"/>
      <c r="G1" s="272"/>
      <c r="H1" s="272"/>
      <c r="I1" s="272"/>
    </row>
    <row r="2" spans="1:9" ht="12.75" customHeight="1" x14ac:dyDescent="0.25">
      <c r="A2" s="252" t="s">
        <v>409</v>
      </c>
      <c r="B2" s="218"/>
      <c r="C2" s="218"/>
      <c r="D2" s="218"/>
      <c r="E2" s="218"/>
      <c r="F2" s="218"/>
      <c r="G2" s="218"/>
      <c r="H2" s="218"/>
      <c r="I2" s="218"/>
    </row>
    <row r="3" spans="1:9" x14ac:dyDescent="0.25">
      <c r="A3" s="280" t="s">
        <v>361</v>
      </c>
      <c r="B3" s="314"/>
      <c r="C3" s="314"/>
      <c r="D3" s="314"/>
      <c r="E3" s="314"/>
      <c r="F3" s="314"/>
      <c r="G3" s="314"/>
      <c r="H3" s="314"/>
      <c r="I3" s="314"/>
    </row>
    <row r="4" spans="1:9" x14ac:dyDescent="0.25">
      <c r="A4" s="276" t="s">
        <v>410</v>
      </c>
      <c r="B4" s="222"/>
      <c r="C4" s="222"/>
      <c r="D4" s="222"/>
      <c r="E4" s="222"/>
      <c r="F4" s="222"/>
      <c r="G4" s="222"/>
      <c r="H4" s="222"/>
      <c r="I4" s="223"/>
    </row>
    <row r="5" spans="1:9" ht="22.8" thickBot="1" x14ac:dyDescent="0.3">
      <c r="A5" s="288" t="s">
        <v>2</v>
      </c>
      <c r="B5" s="289"/>
      <c r="C5" s="289"/>
      <c r="D5" s="289"/>
      <c r="E5" s="289"/>
      <c r="F5" s="290"/>
      <c r="G5" s="12" t="s">
        <v>115</v>
      </c>
      <c r="H5" s="46" t="s">
        <v>377</v>
      </c>
      <c r="I5" s="46" t="s">
        <v>353</v>
      </c>
    </row>
    <row r="6" spans="1:9" x14ac:dyDescent="0.25">
      <c r="A6" s="291">
        <v>1</v>
      </c>
      <c r="B6" s="292"/>
      <c r="C6" s="292"/>
      <c r="D6" s="292"/>
      <c r="E6" s="292"/>
      <c r="F6" s="293"/>
      <c r="G6" s="14">
        <v>2</v>
      </c>
      <c r="H6" s="20" t="s">
        <v>215</v>
      </c>
      <c r="I6" s="20" t="s">
        <v>216</v>
      </c>
    </row>
    <row r="7" spans="1:9" x14ac:dyDescent="0.25">
      <c r="A7" s="294" t="s">
        <v>217</v>
      </c>
      <c r="B7" s="310"/>
      <c r="C7" s="310"/>
      <c r="D7" s="310"/>
      <c r="E7" s="310"/>
      <c r="F7" s="310"/>
      <c r="G7" s="310"/>
      <c r="H7" s="310"/>
      <c r="I7" s="311"/>
    </row>
    <row r="8" spans="1:9" x14ac:dyDescent="0.25">
      <c r="A8" s="313" t="s">
        <v>267</v>
      </c>
      <c r="B8" s="313"/>
      <c r="C8" s="313"/>
      <c r="D8" s="313"/>
      <c r="E8" s="313"/>
      <c r="F8" s="313"/>
      <c r="G8" s="15">
        <v>1</v>
      </c>
      <c r="H8" s="51">
        <v>0</v>
      </c>
      <c r="I8" s="51">
        <v>0</v>
      </c>
    </row>
    <row r="9" spans="1:9" x14ac:dyDescent="0.25">
      <c r="A9" s="256" t="s">
        <v>268</v>
      </c>
      <c r="B9" s="256"/>
      <c r="C9" s="256"/>
      <c r="D9" s="256"/>
      <c r="E9" s="256"/>
      <c r="F9" s="256"/>
      <c r="G9" s="16">
        <v>2</v>
      </c>
      <c r="H9" s="52">
        <v>0</v>
      </c>
      <c r="I9" s="52">
        <v>0</v>
      </c>
    </row>
    <row r="10" spans="1:9" x14ac:dyDescent="0.25">
      <c r="A10" s="256" t="s">
        <v>269</v>
      </c>
      <c r="B10" s="256"/>
      <c r="C10" s="256"/>
      <c r="D10" s="256"/>
      <c r="E10" s="256"/>
      <c r="F10" s="256"/>
      <c r="G10" s="16">
        <v>3</v>
      </c>
      <c r="H10" s="52">
        <v>0</v>
      </c>
      <c r="I10" s="52">
        <v>0</v>
      </c>
    </row>
    <row r="11" spans="1:9" x14ac:dyDescent="0.25">
      <c r="A11" s="256" t="s">
        <v>270</v>
      </c>
      <c r="B11" s="256"/>
      <c r="C11" s="256"/>
      <c r="D11" s="256"/>
      <c r="E11" s="256"/>
      <c r="F11" s="256"/>
      <c r="G11" s="16">
        <v>4</v>
      </c>
      <c r="H11" s="52">
        <v>0</v>
      </c>
      <c r="I11" s="52">
        <v>0</v>
      </c>
    </row>
    <row r="12" spans="1:9" x14ac:dyDescent="0.25">
      <c r="A12" s="256" t="s">
        <v>271</v>
      </c>
      <c r="B12" s="256"/>
      <c r="C12" s="256"/>
      <c r="D12" s="256"/>
      <c r="E12" s="256"/>
      <c r="F12" s="256"/>
      <c r="G12" s="16">
        <v>5</v>
      </c>
      <c r="H12" s="52">
        <v>0</v>
      </c>
      <c r="I12" s="52">
        <v>0</v>
      </c>
    </row>
    <row r="13" spans="1:9" x14ac:dyDescent="0.25">
      <c r="A13" s="256" t="s">
        <v>272</v>
      </c>
      <c r="B13" s="256"/>
      <c r="C13" s="256"/>
      <c r="D13" s="256"/>
      <c r="E13" s="256"/>
      <c r="F13" s="256"/>
      <c r="G13" s="16">
        <v>6</v>
      </c>
      <c r="H13" s="52">
        <v>0</v>
      </c>
      <c r="I13" s="52">
        <v>0</v>
      </c>
    </row>
    <row r="14" spans="1:9" x14ac:dyDescent="0.25">
      <c r="A14" s="256" t="s">
        <v>273</v>
      </c>
      <c r="B14" s="256"/>
      <c r="C14" s="256"/>
      <c r="D14" s="256"/>
      <c r="E14" s="256"/>
      <c r="F14" s="256"/>
      <c r="G14" s="16">
        <v>7</v>
      </c>
      <c r="H14" s="52">
        <v>0</v>
      </c>
      <c r="I14" s="52">
        <v>0</v>
      </c>
    </row>
    <row r="15" spans="1:9" x14ac:dyDescent="0.25">
      <c r="A15" s="256" t="s">
        <v>274</v>
      </c>
      <c r="B15" s="256"/>
      <c r="C15" s="256"/>
      <c r="D15" s="256"/>
      <c r="E15" s="256"/>
      <c r="F15" s="256"/>
      <c r="G15" s="16">
        <v>8</v>
      </c>
      <c r="H15" s="52">
        <v>0</v>
      </c>
      <c r="I15" s="52">
        <v>0</v>
      </c>
    </row>
    <row r="16" spans="1:9" x14ac:dyDescent="0.25">
      <c r="A16" s="266" t="s">
        <v>275</v>
      </c>
      <c r="B16" s="266"/>
      <c r="C16" s="266"/>
      <c r="D16" s="266"/>
      <c r="E16" s="266"/>
      <c r="F16" s="266"/>
      <c r="G16" s="17">
        <v>9</v>
      </c>
      <c r="H16" s="53">
        <f>SUM(H8:H15)</f>
        <v>0</v>
      </c>
      <c r="I16" s="53">
        <f>SUM(I8:I15)</f>
        <v>0</v>
      </c>
    </row>
    <row r="17" spans="1:9" x14ac:dyDescent="0.25">
      <c r="A17" s="256" t="s">
        <v>276</v>
      </c>
      <c r="B17" s="256"/>
      <c r="C17" s="256"/>
      <c r="D17" s="256"/>
      <c r="E17" s="256"/>
      <c r="F17" s="256"/>
      <c r="G17" s="16">
        <v>10</v>
      </c>
      <c r="H17" s="52">
        <v>0</v>
      </c>
      <c r="I17" s="52">
        <v>0</v>
      </c>
    </row>
    <row r="18" spans="1:9" x14ac:dyDescent="0.25">
      <c r="A18" s="256" t="s">
        <v>277</v>
      </c>
      <c r="B18" s="256"/>
      <c r="C18" s="256"/>
      <c r="D18" s="256"/>
      <c r="E18" s="256"/>
      <c r="F18" s="256"/>
      <c r="G18" s="16">
        <v>11</v>
      </c>
      <c r="H18" s="52">
        <v>0</v>
      </c>
      <c r="I18" s="52">
        <v>0</v>
      </c>
    </row>
    <row r="19" spans="1:9" ht="25.95" customHeight="1" x14ac:dyDescent="0.25">
      <c r="A19" s="312" t="s">
        <v>278</v>
      </c>
      <c r="B19" s="312"/>
      <c r="C19" s="312"/>
      <c r="D19" s="312"/>
      <c r="E19" s="312"/>
      <c r="F19" s="312"/>
      <c r="G19" s="18">
        <v>12</v>
      </c>
      <c r="H19" s="54">
        <f>H16+H17+H18</f>
        <v>0</v>
      </c>
      <c r="I19" s="54">
        <f>I16+I17+I18</f>
        <v>0</v>
      </c>
    </row>
    <row r="20" spans="1:9" x14ac:dyDescent="0.25">
      <c r="A20" s="294" t="s">
        <v>235</v>
      </c>
      <c r="B20" s="310"/>
      <c r="C20" s="310"/>
      <c r="D20" s="310"/>
      <c r="E20" s="310"/>
      <c r="F20" s="310"/>
      <c r="G20" s="310"/>
      <c r="H20" s="310"/>
      <c r="I20" s="311"/>
    </row>
    <row r="21" spans="1:9" ht="26.4" customHeight="1" x14ac:dyDescent="0.25">
      <c r="A21" s="313" t="s">
        <v>279</v>
      </c>
      <c r="B21" s="313"/>
      <c r="C21" s="313"/>
      <c r="D21" s="313"/>
      <c r="E21" s="313"/>
      <c r="F21" s="313"/>
      <c r="G21" s="15">
        <v>13</v>
      </c>
      <c r="H21" s="51">
        <v>0</v>
      </c>
      <c r="I21" s="51">
        <v>0</v>
      </c>
    </row>
    <row r="22" spans="1:9" x14ac:dyDescent="0.25">
      <c r="A22" s="256" t="s">
        <v>280</v>
      </c>
      <c r="B22" s="256"/>
      <c r="C22" s="256"/>
      <c r="D22" s="256"/>
      <c r="E22" s="256"/>
      <c r="F22" s="256"/>
      <c r="G22" s="16">
        <v>14</v>
      </c>
      <c r="H22" s="52">
        <v>0</v>
      </c>
      <c r="I22" s="52">
        <v>0</v>
      </c>
    </row>
    <row r="23" spans="1:9" x14ac:dyDescent="0.25">
      <c r="A23" s="256" t="s">
        <v>281</v>
      </c>
      <c r="B23" s="256"/>
      <c r="C23" s="256"/>
      <c r="D23" s="256"/>
      <c r="E23" s="256"/>
      <c r="F23" s="256"/>
      <c r="G23" s="16">
        <v>15</v>
      </c>
      <c r="H23" s="52">
        <v>0</v>
      </c>
      <c r="I23" s="52">
        <v>0</v>
      </c>
    </row>
    <row r="24" spans="1:9" x14ac:dyDescent="0.25">
      <c r="A24" s="256" t="s">
        <v>282</v>
      </c>
      <c r="B24" s="256"/>
      <c r="C24" s="256"/>
      <c r="D24" s="256"/>
      <c r="E24" s="256"/>
      <c r="F24" s="256"/>
      <c r="G24" s="16">
        <v>16</v>
      </c>
      <c r="H24" s="52">
        <v>0</v>
      </c>
      <c r="I24" s="52">
        <v>0</v>
      </c>
    </row>
    <row r="25" spans="1:9" x14ac:dyDescent="0.25">
      <c r="A25" s="256" t="s">
        <v>283</v>
      </c>
      <c r="B25" s="256"/>
      <c r="C25" s="256"/>
      <c r="D25" s="256"/>
      <c r="E25" s="256"/>
      <c r="F25" s="256"/>
      <c r="G25" s="16">
        <v>17</v>
      </c>
      <c r="H25" s="52">
        <v>0</v>
      </c>
      <c r="I25" s="52">
        <v>0</v>
      </c>
    </row>
    <row r="26" spans="1:9" x14ac:dyDescent="0.25">
      <c r="A26" s="256" t="s">
        <v>284</v>
      </c>
      <c r="B26" s="256"/>
      <c r="C26" s="256"/>
      <c r="D26" s="256"/>
      <c r="E26" s="256"/>
      <c r="F26" s="256"/>
      <c r="G26" s="16">
        <v>18</v>
      </c>
      <c r="H26" s="52">
        <v>0</v>
      </c>
      <c r="I26" s="52">
        <v>0</v>
      </c>
    </row>
    <row r="27" spans="1:9" ht="25.2" customHeight="1" x14ac:dyDescent="0.25">
      <c r="A27" s="266" t="s">
        <v>285</v>
      </c>
      <c r="B27" s="266"/>
      <c r="C27" s="266"/>
      <c r="D27" s="266"/>
      <c r="E27" s="266"/>
      <c r="F27" s="266"/>
      <c r="G27" s="17">
        <v>19</v>
      </c>
      <c r="H27" s="53">
        <f>SUM(H21:H26)</f>
        <v>0</v>
      </c>
      <c r="I27" s="53">
        <f>SUM(I21:I26)</f>
        <v>0</v>
      </c>
    </row>
    <row r="28" spans="1:9" ht="21" customHeight="1" x14ac:dyDescent="0.25">
      <c r="A28" s="256" t="s">
        <v>286</v>
      </c>
      <c r="B28" s="256"/>
      <c r="C28" s="256"/>
      <c r="D28" s="256"/>
      <c r="E28" s="256"/>
      <c r="F28" s="256"/>
      <c r="G28" s="16">
        <v>20</v>
      </c>
      <c r="H28" s="52">
        <v>0</v>
      </c>
      <c r="I28" s="52">
        <v>0</v>
      </c>
    </row>
    <row r="29" spans="1:9" x14ac:dyDescent="0.25">
      <c r="A29" s="256" t="s">
        <v>287</v>
      </c>
      <c r="B29" s="256"/>
      <c r="C29" s="256"/>
      <c r="D29" s="256"/>
      <c r="E29" s="256"/>
      <c r="F29" s="256"/>
      <c r="G29" s="16">
        <v>21</v>
      </c>
      <c r="H29" s="52">
        <v>0</v>
      </c>
      <c r="I29" s="52">
        <v>0</v>
      </c>
    </row>
    <row r="30" spans="1:9" x14ac:dyDescent="0.25">
      <c r="A30" s="256" t="s">
        <v>288</v>
      </c>
      <c r="B30" s="256"/>
      <c r="C30" s="256"/>
      <c r="D30" s="256"/>
      <c r="E30" s="256"/>
      <c r="F30" s="256"/>
      <c r="G30" s="16">
        <v>22</v>
      </c>
      <c r="H30" s="52">
        <v>0</v>
      </c>
      <c r="I30" s="52">
        <v>0</v>
      </c>
    </row>
    <row r="31" spans="1:9" x14ac:dyDescent="0.25">
      <c r="A31" s="256" t="s">
        <v>289</v>
      </c>
      <c r="B31" s="256"/>
      <c r="C31" s="256"/>
      <c r="D31" s="256"/>
      <c r="E31" s="256"/>
      <c r="F31" s="256"/>
      <c r="G31" s="16">
        <v>23</v>
      </c>
      <c r="H31" s="52">
        <v>0</v>
      </c>
      <c r="I31" s="52">
        <v>0</v>
      </c>
    </row>
    <row r="32" spans="1:9" x14ac:dyDescent="0.25">
      <c r="A32" s="256" t="s">
        <v>290</v>
      </c>
      <c r="B32" s="256"/>
      <c r="C32" s="256"/>
      <c r="D32" s="256"/>
      <c r="E32" s="256"/>
      <c r="F32" s="256"/>
      <c r="G32" s="16">
        <v>24</v>
      </c>
      <c r="H32" s="52">
        <v>0</v>
      </c>
      <c r="I32" s="52">
        <v>0</v>
      </c>
    </row>
    <row r="33" spans="1:9" ht="28.95" customHeight="1" x14ac:dyDescent="0.25">
      <c r="A33" s="266" t="s">
        <v>291</v>
      </c>
      <c r="B33" s="266"/>
      <c r="C33" s="266"/>
      <c r="D33" s="266"/>
      <c r="E33" s="266"/>
      <c r="F33" s="266"/>
      <c r="G33" s="17">
        <v>25</v>
      </c>
      <c r="H33" s="53">
        <f>SUM(H28:H32)</f>
        <v>0</v>
      </c>
      <c r="I33" s="53">
        <f>SUM(I28:I32)</f>
        <v>0</v>
      </c>
    </row>
    <row r="34" spans="1:9" ht="26.4" customHeight="1" x14ac:dyDescent="0.25">
      <c r="A34" s="312" t="s">
        <v>292</v>
      </c>
      <c r="B34" s="312"/>
      <c r="C34" s="312"/>
      <c r="D34" s="312"/>
      <c r="E34" s="312"/>
      <c r="F34" s="312"/>
      <c r="G34" s="18">
        <v>26</v>
      </c>
      <c r="H34" s="54">
        <f>H27+H33</f>
        <v>0</v>
      </c>
      <c r="I34" s="54">
        <f>I27+I33</f>
        <v>0</v>
      </c>
    </row>
    <row r="35" spans="1:9" x14ac:dyDescent="0.25">
      <c r="A35" s="294" t="s">
        <v>250</v>
      </c>
      <c r="B35" s="310"/>
      <c r="C35" s="310"/>
      <c r="D35" s="310"/>
      <c r="E35" s="310"/>
      <c r="F35" s="310"/>
      <c r="G35" s="310">
        <v>0</v>
      </c>
      <c r="H35" s="310"/>
      <c r="I35" s="311"/>
    </row>
    <row r="36" spans="1:9" x14ac:dyDescent="0.25">
      <c r="A36" s="309" t="s">
        <v>293</v>
      </c>
      <c r="B36" s="309"/>
      <c r="C36" s="309"/>
      <c r="D36" s="309"/>
      <c r="E36" s="309"/>
      <c r="F36" s="309"/>
      <c r="G36" s="15">
        <v>27</v>
      </c>
      <c r="H36" s="51">
        <v>0</v>
      </c>
      <c r="I36" s="51">
        <v>0</v>
      </c>
    </row>
    <row r="37" spans="1:9" ht="21.6" customHeight="1" x14ac:dyDescent="0.25">
      <c r="A37" s="203" t="s">
        <v>294</v>
      </c>
      <c r="B37" s="203"/>
      <c r="C37" s="203"/>
      <c r="D37" s="203"/>
      <c r="E37" s="203"/>
      <c r="F37" s="203"/>
      <c r="G37" s="16">
        <v>28</v>
      </c>
      <c r="H37" s="52">
        <v>0</v>
      </c>
      <c r="I37" s="52">
        <v>0</v>
      </c>
    </row>
    <row r="38" spans="1:9" x14ac:dyDescent="0.25">
      <c r="A38" s="203" t="s">
        <v>295</v>
      </c>
      <c r="B38" s="203"/>
      <c r="C38" s="203"/>
      <c r="D38" s="203"/>
      <c r="E38" s="203"/>
      <c r="F38" s="203"/>
      <c r="G38" s="16">
        <v>29</v>
      </c>
      <c r="H38" s="52">
        <v>0</v>
      </c>
      <c r="I38" s="52">
        <v>0</v>
      </c>
    </row>
    <row r="39" spans="1:9" x14ac:dyDescent="0.25">
      <c r="A39" s="203" t="s">
        <v>296</v>
      </c>
      <c r="B39" s="203"/>
      <c r="C39" s="203"/>
      <c r="D39" s="203"/>
      <c r="E39" s="203"/>
      <c r="F39" s="203"/>
      <c r="G39" s="16">
        <v>30</v>
      </c>
      <c r="H39" s="52">
        <v>0</v>
      </c>
      <c r="I39" s="52">
        <v>0</v>
      </c>
    </row>
    <row r="40" spans="1:9" ht="26.4" customHeight="1" x14ac:dyDescent="0.25">
      <c r="A40" s="266" t="s">
        <v>297</v>
      </c>
      <c r="B40" s="266"/>
      <c r="C40" s="266"/>
      <c r="D40" s="266"/>
      <c r="E40" s="266"/>
      <c r="F40" s="266"/>
      <c r="G40" s="17">
        <v>31</v>
      </c>
      <c r="H40" s="53">
        <f>H39+H38+H37+H36</f>
        <v>0</v>
      </c>
      <c r="I40" s="53">
        <f>I39+I38+I37+I36</f>
        <v>0</v>
      </c>
    </row>
    <row r="41" spans="1:9" ht="22.95" customHeight="1" x14ac:dyDescent="0.25">
      <c r="A41" s="203" t="s">
        <v>298</v>
      </c>
      <c r="B41" s="203"/>
      <c r="C41" s="203"/>
      <c r="D41" s="203"/>
      <c r="E41" s="203"/>
      <c r="F41" s="203"/>
      <c r="G41" s="16">
        <v>32</v>
      </c>
      <c r="H41" s="52">
        <v>0</v>
      </c>
      <c r="I41" s="52">
        <v>0</v>
      </c>
    </row>
    <row r="42" spans="1:9" x14ac:dyDescent="0.25">
      <c r="A42" s="203" t="s">
        <v>299</v>
      </c>
      <c r="B42" s="203"/>
      <c r="C42" s="203"/>
      <c r="D42" s="203"/>
      <c r="E42" s="203"/>
      <c r="F42" s="203"/>
      <c r="G42" s="16">
        <v>33</v>
      </c>
      <c r="H42" s="52">
        <v>0</v>
      </c>
      <c r="I42" s="52">
        <v>0</v>
      </c>
    </row>
    <row r="43" spans="1:9" x14ac:dyDescent="0.25">
      <c r="A43" s="203" t="s">
        <v>300</v>
      </c>
      <c r="B43" s="203"/>
      <c r="C43" s="203"/>
      <c r="D43" s="203"/>
      <c r="E43" s="203"/>
      <c r="F43" s="203"/>
      <c r="G43" s="16">
        <v>34</v>
      </c>
      <c r="H43" s="52">
        <v>0</v>
      </c>
      <c r="I43" s="52">
        <v>0</v>
      </c>
    </row>
    <row r="44" spans="1:9" ht="25.2" customHeight="1" x14ac:dyDescent="0.25">
      <c r="A44" s="203" t="s">
        <v>301</v>
      </c>
      <c r="B44" s="203"/>
      <c r="C44" s="203"/>
      <c r="D44" s="203"/>
      <c r="E44" s="203"/>
      <c r="F44" s="203"/>
      <c r="G44" s="16">
        <v>35</v>
      </c>
      <c r="H44" s="52">
        <v>0</v>
      </c>
      <c r="I44" s="52">
        <v>0</v>
      </c>
    </row>
    <row r="45" spans="1:9" x14ac:dyDescent="0.25">
      <c r="A45" s="203" t="s">
        <v>302</v>
      </c>
      <c r="B45" s="203"/>
      <c r="C45" s="203"/>
      <c r="D45" s="203"/>
      <c r="E45" s="203"/>
      <c r="F45" s="203"/>
      <c r="G45" s="16">
        <v>36</v>
      </c>
      <c r="H45" s="52">
        <v>0</v>
      </c>
      <c r="I45" s="52">
        <v>0</v>
      </c>
    </row>
    <row r="46" spans="1:9" ht="25.2" customHeight="1" x14ac:dyDescent="0.25">
      <c r="A46" s="266" t="s">
        <v>303</v>
      </c>
      <c r="B46" s="266"/>
      <c r="C46" s="266"/>
      <c r="D46" s="266"/>
      <c r="E46" s="266"/>
      <c r="F46" s="266"/>
      <c r="G46" s="17">
        <v>37</v>
      </c>
      <c r="H46" s="53">
        <f>H45+H44+H43+H42+H41</f>
        <v>0</v>
      </c>
      <c r="I46" s="53">
        <f>I45+I44+I43+I42+I41</f>
        <v>0</v>
      </c>
    </row>
    <row r="47" spans="1:9" ht="28.2" customHeight="1" x14ac:dyDescent="0.25">
      <c r="A47" s="258" t="s">
        <v>304</v>
      </c>
      <c r="B47" s="258"/>
      <c r="C47" s="258"/>
      <c r="D47" s="258"/>
      <c r="E47" s="258"/>
      <c r="F47" s="258"/>
      <c r="G47" s="17">
        <v>38</v>
      </c>
      <c r="H47" s="53">
        <f>H46+H40</f>
        <v>0</v>
      </c>
      <c r="I47" s="53">
        <f>I46+I40</f>
        <v>0</v>
      </c>
    </row>
    <row r="48" spans="1:9" x14ac:dyDescent="0.25">
      <c r="A48" s="256" t="s">
        <v>305</v>
      </c>
      <c r="B48" s="256"/>
      <c r="C48" s="256"/>
      <c r="D48" s="256"/>
      <c r="E48" s="256"/>
      <c r="F48" s="256"/>
      <c r="G48" s="16">
        <v>39</v>
      </c>
      <c r="H48" s="52">
        <v>0</v>
      </c>
      <c r="I48" s="52">
        <v>0</v>
      </c>
    </row>
    <row r="49" spans="1:9" ht="24.6" customHeight="1" x14ac:dyDescent="0.25">
      <c r="A49" s="258" t="s">
        <v>306</v>
      </c>
      <c r="B49" s="258"/>
      <c r="C49" s="258"/>
      <c r="D49" s="258"/>
      <c r="E49" s="258"/>
      <c r="F49" s="258"/>
      <c r="G49" s="17">
        <v>40</v>
      </c>
      <c r="H49" s="53">
        <f>H19+H34+H47+H48</f>
        <v>0</v>
      </c>
      <c r="I49" s="53">
        <f>I19+I34+I47+I48</f>
        <v>0</v>
      </c>
    </row>
    <row r="50" spans="1:9" x14ac:dyDescent="0.25">
      <c r="A50" s="316" t="s">
        <v>264</v>
      </c>
      <c r="B50" s="316"/>
      <c r="C50" s="316"/>
      <c r="D50" s="316"/>
      <c r="E50" s="316"/>
      <c r="F50" s="316"/>
      <c r="G50" s="16">
        <v>41</v>
      </c>
      <c r="H50" s="52">
        <v>0</v>
      </c>
      <c r="I50" s="52">
        <v>0</v>
      </c>
    </row>
    <row r="51" spans="1:9" ht="28.95" customHeight="1" x14ac:dyDescent="0.25">
      <c r="A51" s="315" t="s">
        <v>307</v>
      </c>
      <c r="B51" s="315"/>
      <c r="C51" s="315"/>
      <c r="D51" s="315"/>
      <c r="E51" s="315"/>
      <c r="F51" s="315"/>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61"/>
  <sheetViews>
    <sheetView view="pageBreakPreview" topLeftCell="A4" zoomScale="80" zoomScaleNormal="100" zoomScaleSheetLayoutView="80" workbookViewId="0">
      <selection activeCell="A19" sqref="A19:XFD19"/>
    </sheetView>
  </sheetViews>
  <sheetFormatPr defaultRowHeight="13.2" x14ac:dyDescent="0.25"/>
  <cols>
    <col min="1" max="4" width="9.109375" style="2"/>
    <col min="5" max="5" width="10.109375" style="2" bestFit="1" customWidth="1"/>
    <col min="6" max="6" width="9.109375" style="2"/>
    <col min="7" max="7" width="10.88671875" style="2" bestFit="1" customWidth="1"/>
    <col min="8" max="23" width="13.44140625" style="69" customWidth="1"/>
    <col min="24" max="24" width="13.44140625" style="1" customWidth="1"/>
    <col min="25" max="27" width="9.109375" style="1"/>
    <col min="28" max="259" width="9.109375" style="2"/>
    <col min="260" max="260" width="10.109375" style="2" bestFit="1" customWidth="1"/>
    <col min="261" max="264" width="9.109375" style="2"/>
    <col min="265" max="266" width="9.88671875" style="2" bestFit="1" customWidth="1"/>
    <col min="267" max="515" width="9.109375" style="2"/>
    <col min="516" max="516" width="10.109375" style="2" bestFit="1" customWidth="1"/>
    <col min="517" max="520" width="9.109375" style="2"/>
    <col min="521" max="522" width="9.88671875" style="2" bestFit="1" customWidth="1"/>
    <col min="523" max="771" width="9.109375" style="2"/>
    <col min="772" max="772" width="10.109375" style="2" bestFit="1" customWidth="1"/>
    <col min="773" max="776" width="9.109375" style="2"/>
    <col min="777" max="778" width="9.88671875" style="2" bestFit="1" customWidth="1"/>
    <col min="779" max="1027" width="9.109375" style="2"/>
    <col min="1028" max="1028" width="10.109375" style="2" bestFit="1" customWidth="1"/>
    <col min="1029" max="1032" width="9.109375" style="2"/>
    <col min="1033" max="1034" width="9.88671875" style="2" bestFit="1" customWidth="1"/>
    <col min="1035" max="1283" width="9.109375" style="2"/>
    <col min="1284" max="1284" width="10.109375" style="2" bestFit="1" customWidth="1"/>
    <col min="1285" max="1288" width="9.109375" style="2"/>
    <col min="1289" max="1290" width="9.88671875" style="2" bestFit="1" customWidth="1"/>
    <col min="1291" max="1539" width="9.109375" style="2"/>
    <col min="1540" max="1540" width="10.109375" style="2" bestFit="1" customWidth="1"/>
    <col min="1541" max="1544" width="9.109375" style="2"/>
    <col min="1545" max="1546" width="9.88671875" style="2" bestFit="1" customWidth="1"/>
    <col min="1547" max="1795" width="9.109375" style="2"/>
    <col min="1796" max="1796" width="10.109375" style="2" bestFit="1" customWidth="1"/>
    <col min="1797" max="1800" width="9.109375" style="2"/>
    <col min="1801" max="1802" width="9.88671875" style="2" bestFit="1" customWidth="1"/>
    <col min="1803" max="2051" width="9.109375" style="2"/>
    <col min="2052" max="2052" width="10.109375" style="2" bestFit="1" customWidth="1"/>
    <col min="2053" max="2056" width="9.109375" style="2"/>
    <col min="2057" max="2058" width="9.88671875" style="2" bestFit="1" customWidth="1"/>
    <col min="2059" max="2307" width="9.109375" style="2"/>
    <col min="2308" max="2308" width="10.109375" style="2" bestFit="1" customWidth="1"/>
    <col min="2309" max="2312" width="9.109375" style="2"/>
    <col min="2313" max="2314" width="9.88671875" style="2" bestFit="1" customWidth="1"/>
    <col min="2315" max="2563" width="9.109375" style="2"/>
    <col min="2564" max="2564" width="10.109375" style="2" bestFit="1" customWidth="1"/>
    <col min="2565" max="2568" width="9.109375" style="2"/>
    <col min="2569" max="2570" width="9.88671875" style="2" bestFit="1" customWidth="1"/>
    <col min="2571" max="2819" width="9.109375" style="2"/>
    <col min="2820" max="2820" width="10.109375" style="2" bestFit="1" customWidth="1"/>
    <col min="2821" max="2824" width="9.109375" style="2"/>
    <col min="2825" max="2826" width="9.88671875" style="2" bestFit="1" customWidth="1"/>
    <col min="2827" max="3075" width="9.109375" style="2"/>
    <col min="3076" max="3076" width="10.109375" style="2" bestFit="1" customWidth="1"/>
    <col min="3077" max="3080" width="9.109375" style="2"/>
    <col min="3081" max="3082" width="9.88671875" style="2" bestFit="1" customWidth="1"/>
    <col min="3083" max="3331" width="9.109375" style="2"/>
    <col min="3332" max="3332" width="10.109375" style="2" bestFit="1" customWidth="1"/>
    <col min="3333" max="3336" width="9.109375" style="2"/>
    <col min="3337" max="3338" width="9.88671875" style="2" bestFit="1" customWidth="1"/>
    <col min="3339" max="3587" width="9.109375" style="2"/>
    <col min="3588" max="3588" width="10.109375" style="2" bestFit="1" customWidth="1"/>
    <col min="3589" max="3592" width="9.109375" style="2"/>
    <col min="3593" max="3594" width="9.88671875" style="2" bestFit="1" customWidth="1"/>
    <col min="3595" max="3843" width="9.109375" style="2"/>
    <col min="3844" max="3844" width="10.109375" style="2" bestFit="1" customWidth="1"/>
    <col min="3845" max="3848" width="9.109375" style="2"/>
    <col min="3849" max="3850" width="9.88671875" style="2" bestFit="1" customWidth="1"/>
    <col min="3851" max="4099" width="9.109375" style="2"/>
    <col min="4100" max="4100" width="10.109375" style="2" bestFit="1" customWidth="1"/>
    <col min="4101" max="4104" width="9.109375" style="2"/>
    <col min="4105" max="4106" width="9.88671875" style="2" bestFit="1" customWidth="1"/>
    <col min="4107" max="4355" width="9.109375" style="2"/>
    <col min="4356" max="4356" width="10.109375" style="2" bestFit="1" customWidth="1"/>
    <col min="4357" max="4360" width="9.109375" style="2"/>
    <col min="4361" max="4362" width="9.88671875" style="2" bestFit="1" customWidth="1"/>
    <col min="4363" max="4611" width="9.109375" style="2"/>
    <col min="4612" max="4612" width="10.109375" style="2" bestFit="1" customWidth="1"/>
    <col min="4613" max="4616" width="9.109375" style="2"/>
    <col min="4617" max="4618" width="9.88671875" style="2" bestFit="1" customWidth="1"/>
    <col min="4619" max="4867" width="9.109375" style="2"/>
    <col min="4868" max="4868" width="10.109375" style="2" bestFit="1" customWidth="1"/>
    <col min="4869" max="4872" width="9.109375" style="2"/>
    <col min="4873" max="4874" width="9.88671875" style="2" bestFit="1" customWidth="1"/>
    <col min="4875" max="5123" width="9.109375" style="2"/>
    <col min="5124" max="5124" width="10.109375" style="2" bestFit="1" customWidth="1"/>
    <col min="5125" max="5128" width="9.109375" style="2"/>
    <col min="5129" max="5130" width="9.88671875" style="2" bestFit="1" customWidth="1"/>
    <col min="5131" max="5379" width="9.109375" style="2"/>
    <col min="5380" max="5380" width="10.109375" style="2" bestFit="1" customWidth="1"/>
    <col min="5381" max="5384" width="9.109375" style="2"/>
    <col min="5385" max="5386" width="9.88671875" style="2" bestFit="1" customWidth="1"/>
    <col min="5387" max="5635" width="9.109375" style="2"/>
    <col min="5636" max="5636" width="10.109375" style="2" bestFit="1" customWidth="1"/>
    <col min="5637" max="5640" width="9.109375" style="2"/>
    <col min="5641" max="5642" width="9.88671875" style="2" bestFit="1" customWidth="1"/>
    <col min="5643" max="5891" width="9.109375" style="2"/>
    <col min="5892" max="5892" width="10.109375" style="2" bestFit="1" customWidth="1"/>
    <col min="5893" max="5896" width="9.109375" style="2"/>
    <col min="5897" max="5898" width="9.88671875" style="2" bestFit="1" customWidth="1"/>
    <col min="5899" max="6147" width="9.109375" style="2"/>
    <col min="6148" max="6148" width="10.109375" style="2" bestFit="1" customWidth="1"/>
    <col min="6149" max="6152" width="9.109375" style="2"/>
    <col min="6153" max="6154" width="9.88671875" style="2" bestFit="1" customWidth="1"/>
    <col min="6155" max="6403" width="9.109375" style="2"/>
    <col min="6404" max="6404" width="10.109375" style="2" bestFit="1" customWidth="1"/>
    <col min="6405" max="6408" width="9.109375" style="2"/>
    <col min="6409" max="6410" width="9.88671875" style="2" bestFit="1" customWidth="1"/>
    <col min="6411" max="6659" width="9.109375" style="2"/>
    <col min="6660" max="6660" width="10.109375" style="2" bestFit="1" customWidth="1"/>
    <col min="6661" max="6664" width="9.109375" style="2"/>
    <col min="6665" max="6666" width="9.88671875" style="2" bestFit="1" customWidth="1"/>
    <col min="6667" max="6915" width="9.109375" style="2"/>
    <col min="6916" max="6916" width="10.109375" style="2" bestFit="1" customWidth="1"/>
    <col min="6917" max="6920" width="9.109375" style="2"/>
    <col min="6921" max="6922" width="9.88671875" style="2" bestFit="1" customWidth="1"/>
    <col min="6923" max="7171" width="9.109375" style="2"/>
    <col min="7172" max="7172" width="10.109375" style="2" bestFit="1" customWidth="1"/>
    <col min="7173" max="7176" width="9.109375" style="2"/>
    <col min="7177" max="7178" width="9.88671875" style="2" bestFit="1" customWidth="1"/>
    <col min="7179" max="7427" width="9.109375" style="2"/>
    <col min="7428" max="7428" width="10.109375" style="2" bestFit="1" customWidth="1"/>
    <col min="7429" max="7432" width="9.109375" style="2"/>
    <col min="7433" max="7434" width="9.88671875" style="2" bestFit="1" customWidth="1"/>
    <col min="7435" max="7683" width="9.109375" style="2"/>
    <col min="7684" max="7684" width="10.109375" style="2" bestFit="1" customWidth="1"/>
    <col min="7685" max="7688" width="9.109375" style="2"/>
    <col min="7689" max="7690" width="9.88671875" style="2" bestFit="1" customWidth="1"/>
    <col min="7691" max="7939" width="9.109375" style="2"/>
    <col min="7940" max="7940" width="10.109375" style="2" bestFit="1" customWidth="1"/>
    <col min="7941" max="7944" width="9.109375" style="2"/>
    <col min="7945" max="7946" width="9.88671875" style="2" bestFit="1" customWidth="1"/>
    <col min="7947" max="8195" width="9.109375" style="2"/>
    <col min="8196" max="8196" width="10.109375" style="2" bestFit="1" customWidth="1"/>
    <col min="8197" max="8200" width="9.109375" style="2"/>
    <col min="8201" max="8202" width="9.88671875" style="2" bestFit="1" customWidth="1"/>
    <col min="8203" max="8451" width="9.109375" style="2"/>
    <col min="8452" max="8452" width="10.109375" style="2" bestFit="1" customWidth="1"/>
    <col min="8453" max="8456" width="9.109375" style="2"/>
    <col min="8457" max="8458" width="9.88671875" style="2" bestFit="1" customWidth="1"/>
    <col min="8459" max="8707" width="9.109375" style="2"/>
    <col min="8708" max="8708" width="10.109375" style="2" bestFit="1" customWidth="1"/>
    <col min="8709" max="8712" width="9.109375" style="2"/>
    <col min="8713" max="8714" width="9.88671875" style="2" bestFit="1" customWidth="1"/>
    <col min="8715" max="8963" width="9.109375" style="2"/>
    <col min="8964" max="8964" width="10.109375" style="2" bestFit="1" customWidth="1"/>
    <col min="8965" max="8968" width="9.109375" style="2"/>
    <col min="8969" max="8970" width="9.88671875" style="2" bestFit="1" customWidth="1"/>
    <col min="8971" max="9219" width="9.109375" style="2"/>
    <col min="9220" max="9220" width="10.109375" style="2" bestFit="1" customWidth="1"/>
    <col min="9221" max="9224" width="9.109375" style="2"/>
    <col min="9225" max="9226" width="9.88671875" style="2" bestFit="1" customWidth="1"/>
    <col min="9227" max="9475" width="9.109375" style="2"/>
    <col min="9476" max="9476" width="10.109375" style="2" bestFit="1" customWidth="1"/>
    <col min="9477" max="9480" width="9.109375" style="2"/>
    <col min="9481" max="9482" width="9.88671875" style="2" bestFit="1" customWidth="1"/>
    <col min="9483" max="9731" width="9.109375" style="2"/>
    <col min="9732" max="9732" width="10.109375" style="2" bestFit="1" customWidth="1"/>
    <col min="9733" max="9736" width="9.109375" style="2"/>
    <col min="9737" max="9738" width="9.88671875" style="2" bestFit="1" customWidth="1"/>
    <col min="9739" max="9987" width="9.109375" style="2"/>
    <col min="9988" max="9988" width="10.109375" style="2" bestFit="1" customWidth="1"/>
    <col min="9989" max="9992" width="9.109375" style="2"/>
    <col min="9993" max="9994" width="9.88671875" style="2" bestFit="1" customWidth="1"/>
    <col min="9995" max="10243" width="9.109375" style="2"/>
    <col min="10244" max="10244" width="10.109375" style="2" bestFit="1" customWidth="1"/>
    <col min="10245" max="10248" width="9.109375" style="2"/>
    <col min="10249" max="10250" width="9.88671875" style="2" bestFit="1" customWidth="1"/>
    <col min="10251" max="10499" width="9.109375" style="2"/>
    <col min="10500" max="10500" width="10.109375" style="2" bestFit="1" customWidth="1"/>
    <col min="10501" max="10504" width="9.109375" style="2"/>
    <col min="10505" max="10506" width="9.88671875" style="2" bestFit="1" customWidth="1"/>
    <col min="10507" max="10755" width="9.109375" style="2"/>
    <col min="10756" max="10756" width="10.109375" style="2" bestFit="1" customWidth="1"/>
    <col min="10757" max="10760" width="9.109375" style="2"/>
    <col min="10761" max="10762" width="9.88671875" style="2" bestFit="1" customWidth="1"/>
    <col min="10763" max="11011" width="9.109375" style="2"/>
    <col min="11012" max="11012" width="10.109375" style="2" bestFit="1" customWidth="1"/>
    <col min="11013" max="11016" width="9.109375" style="2"/>
    <col min="11017" max="11018" width="9.88671875" style="2" bestFit="1" customWidth="1"/>
    <col min="11019" max="11267" width="9.109375" style="2"/>
    <col min="11268" max="11268" width="10.109375" style="2" bestFit="1" customWidth="1"/>
    <col min="11269" max="11272" width="9.109375" style="2"/>
    <col min="11273" max="11274" width="9.88671875" style="2" bestFit="1" customWidth="1"/>
    <col min="11275" max="11523" width="9.109375" style="2"/>
    <col min="11524" max="11524" width="10.109375" style="2" bestFit="1" customWidth="1"/>
    <col min="11525" max="11528" width="9.109375" style="2"/>
    <col min="11529" max="11530" width="9.88671875" style="2" bestFit="1" customWidth="1"/>
    <col min="11531" max="11779" width="9.109375" style="2"/>
    <col min="11780" max="11780" width="10.109375" style="2" bestFit="1" customWidth="1"/>
    <col min="11781" max="11784" width="9.109375" style="2"/>
    <col min="11785" max="11786" width="9.88671875" style="2" bestFit="1" customWidth="1"/>
    <col min="11787" max="12035" width="9.109375" style="2"/>
    <col min="12036" max="12036" width="10.109375" style="2" bestFit="1" customWidth="1"/>
    <col min="12037" max="12040" width="9.109375" style="2"/>
    <col min="12041" max="12042" width="9.88671875" style="2" bestFit="1" customWidth="1"/>
    <col min="12043" max="12291" width="9.109375" style="2"/>
    <col min="12292" max="12292" width="10.109375" style="2" bestFit="1" customWidth="1"/>
    <col min="12293" max="12296" width="9.109375" style="2"/>
    <col min="12297" max="12298" width="9.88671875" style="2" bestFit="1" customWidth="1"/>
    <col min="12299" max="12547" width="9.109375" style="2"/>
    <col min="12548" max="12548" width="10.109375" style="2" bestFit="1" customWidth="1"/>
    <col min="12549" max="12552" width="9.109375" style="2"/>
    <col min="12553" max="12554" width="9.88671875" style="2" bestFit="1" customWidth="1"/>
    <col min="12555" max="12803" width="9.109375" style="2"/>
    <col min="12804" max="12804" width="10.109375" style="2" bestFit="1" customWidth="1"/>
    <col min="12805" max="12808" width="9.109375" style="2"/>
    <col min="12809" max="12810" width="9.88671875" style="2" bestFit="1" customWidth="1"/>
    <col min="12811" max="13059" width="9.109375" style="2"/>
    <col min="13060" max="13060" width="10.109375" style="2" bestFit="1" customWidth="1"/>
    <col min="13061" max="13064" width="9.109375" style="2"/>
    <col min="13065" max="13066" width="9.88671875" style="2" bestFit="1" customWidth="1"/>
    <col min="13067" max="13315" width="9.109375" style="2"/>
    <col min="13316" max="13316" width="10.109375" style="2" bestFit="1" customWidth="1"/>
    <col min="13317" max="13320" width="9.109375" style="2"/>
    <col min="13321" max="13322" width="9.88671875" style="2" bestFit="1" customWidth="1"/>
    <col min="13323" max="13571" width="9.109375" style="2"/>
    <col min="13572" max="13572" width="10.109375" style="2" bestFit="1" customWidth="1"/>
    <col min="13573" max="13576" width="9.109375" style="2"/>
    <col min="13577" max="13578" width="9.88671875" style="2" bestFit="1" customWidth="1"/>
    <col min="13579" max="13827" width="9.109375" style="2"/>
    <col min="13828" max="13828" width="10.109375" style="2" bestFit="1" customWidth="1"/>
    <col min="13829" max="13832" width="9.109375" style="2"/>
    <col min="13833" max="13834" width="9.88671875" style="2" bestFit="1" customWidth="1"/>
    <col min="13835" max="14083" width="9.109375" style="2"/>
    <col min="14084" max="14084" width="10.109375" style="2" bestFit="1" customWidth="1"/>
    <col min="14085" max="14088" width="9.109375" style="2"/>
    <col min="14089" max="14090" width="9.88671875" style="2" bestFit="1" customWidth="1"/>
    <col min="14091" max="14339" width="9.109375" style="2"/>
    <col min="14340" max="14340" width="10.109375" style="2" bestFit="1" customWidth="1"/>
    <col min="14341" max="14344" width="9.109375" style="2"/>
    <col min="14345" max="14346" width="9.88671875" style="2" bestFit="1" customWidth="1"/>
    <col min="14347" max="14595" width="9.109375" style="2"/>
    <col min="14596" max="14596" width="10.109375" style="2" bestFit="1" customWidth="1"/>
    <col min="14597" max="14600" width="9.109375" style="2"/>
    <col min="14601" max="14602" width="9.88671875" style="2" bestFit="1" customWidth="1"/>
    <col min="14603" max="14851" width="9.109375" style="2"/>
    <col min="14852" max="14852" width="10.109375" style="2" bestFit="1" customWidth="1"/>
    <col min="14853" max="14856" width="9.109375" style="2"/>
    <col min="14857" max="14858" width="9.88671875" style="2" bestFit="1" customWidth="1"/>
    <col min="14859" max="15107" width="9.109375" style="2"/>
    <col min="15108" max="15108" width="10.109375" style="2" bestFit="1" customWidth="1"/>
    <col min="15109" max="15112" width="9.109375" style="2"/>
    <col min="15113" max="15114" width="9.88671875" style="2" bestFit="1" customWidth="1"/>
    <col min="15115" max="15363" width="9.109375" style="2"/>
    <col min="15364" max="15364" width="10.109375" style="2" bestFit="1" customWidth="1"/>
    <col min="15365" max="15368" width="9.109375" style="2"/>
    <col min="15369" max="15370" width="9.88671875" style="2" bestFit="1" customWidth="1"/>
    <col min="15371" max="15619" width="9.109375" style="2"/>
    <col min="15620" max="15620" width="10.109375" style="2" bestFit="1" customWidth="1"/>
    <col min="15621" max="15624" width="9.109375" style="2"/>
    <col min="15625" max="15626" width="9.88671875" style="2" bestFit="1" customWidth="1"/>
    <col min="15627" max="15875" width="9.109375" style="2"/>
    <col min="15876" max="15876" width="10.109375" style="2" bestFit="1" customWidth="1"/>
    <col min="15877" max="15880" width="9.109375" style="2"/>
    <col min="15881" max="15882" width="9.88671875" style="2" bestFit="1" customWidth="1"/>
    <col min="15883" max="16131" width="9.109375" style="2"/>
    <col min="16132" max="16132" width="10.109375" style="2" bestFit="1" customWidth="1"/>
    <col min="16133" max="16136" width="9.109375" style="2"/>
    <col min="16137" max="16138" width="9.88671875" style="2" bestFit="1" customWidth="1"/>
    <col min="16139" max="16384" width="9.109375" style="2"/>
  </cols>
  <sheetData>
    <row r="1" spans="1:23" x14ac:dyDescent="0.25">
      <c r="A1" s="317" t="s">
        <v>308</v>
      </c>
      <c r="B1" s="318"/>
      <c r="C1" s="318"/>
      <c r="D1" s="318"/>
      <c r="E1" s="318"/>
      <c r="F1" s="318"/>
      <c r="G1" s="318"/>
      <c r="H1" s="318"/>
      <c r="I1" s="318"/>
      <c r="J1" s="318"/>
      <c r="K1" s="68"/>
    </row>
    <row r="2" spans="1:23" ht="15.6" x14ac:dyDescent="0.25">
      <c r="A2" s="3"/>
      <c r="B2" s="4"/>
      <c r="C2" s="319" t="s">
        <v>309</v>
      </c>
      <c r="D2" s="319"/>
      <c r="E2" s="5">
        <v>43831</v>
      </c>
      <c r="F2" s="6" t="s">
        <v>0</v>
      </c>
      <c r="G2" s="5">
        <v>44196</v>
      </c>
      <c r="H2" s="70"/>
      <c r="I2" s="70"/>
      <c r="J2" s="70"/>
      <c r="K2" s="71"/>
      <c r="V2" s="72" t="s">
        <v>361</v>
      </c>
    </row>
    <row r="3" spans="1:23" ht="13.5" customHeight="1" thickBot="1" x14ac:dyDescent="0.3">
      <c r="A3" s="322" t="s">
        <v>310</v>
      </c>
      <c r="B3" s="323"/>
      <c r="C3" s="323"/>
      <c r="D3" s="323"/>
      <c r="E3" s="323"/>
      <c r="F3" s="323"/>
      <c r="G3" s="326" t="s">
        <v>3</v>
      </c>
      <c r="H3" s="328" t="s">
        <v>311</v>
      </c>
      <c r="I3" s="328"/>
      <c r="J3" s="328"/>
      <c r="K3" s="328"/>
      <c r="L3" s="328"/>
      <c r="M3" s="328"/>
      <c r="N3" s="328"/>
      <c r="O3" s="328"/>
      <c r="P3" s="328"/>
      <c r="Q3" s="328"/>
      <c r="R3" s="328"/>
      <c r="S3" s="328"/>
      <c r="T3" s="328"/>
      <c r="U3" s="328"/>
      <c r="V3" s="328" t="s">
        <v>312</v>
      </c>
      <c r="W3" s="330" t="s">
        <v>313</v>
      </c>
    </row>
    <row r="4" spans="1:23" ht="51.6" thickBot="1" x14ac:dyDescent="0.3">
      <c r="A4" s="324"/>
      <c r="B4" s="325"/>
      <c r="C4" s="325"/>
      <c r="D4" s="325"/>
      <c r="E4" s="325"/>
      <c r="F4" s="325"/>
      <c r="G4" s="327"/>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29"/>
      <c r="W4" s="331"/>
    </row>
    <row r="5" spans="1:23" ht="20.399999999999999" x14ac:dyDescent="0.25">
      <c r="A5" s="332">
        <v>1</v>
      </c>
      <c r="B5" s="333"/>
      <c r="C5" s="333"/>
      <c r="D5" s="333"/>
      <c r="E5" s="333"/>
      <c r="F5" s="333"/>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5">
      <c r="A6" s="334" t="s">
        <v>328</v>
      </c>
      <c r="B6" s="334"/>
      <c r="C6" s="334"/>
      <c r="D6" s="334"/>
      <c r="E6" s="334"/>
      <c r="F6" s="334"/>
      <c r="G6" s="334"/>
      <c r="H6" s="334"/>
      <c r="I6" s="334"/>
      <c r="J6" s="334"/>
      <c r="K6" s="334"/>
      <c r="L6" s="334"/>
      <c r="M6" s="334"/>
      <c r="N6" s="335"/>
      <c r="O6" s="335"/>
      <c r="P6" s="335"/>
      <c r="Q6" s="335"/>
      <c r="R6" s="335"/>
      <c r="S6" s="335"/>
      <c r="T6" s="335"/>
      <c r="U6" s="335"/>
      <c r="V6" s="335"/>
      <c r="W6" s="336"/>
    </row>
    <row r="7" spans="1:23" x14ac:dyDescent="0.25">
      <c r="A7" s="337" t="s">
        <v>378</v>
      </c>
      <c r="B7" s="337"/>
      <c r="C7" s="337"/>
      <c r="D7" s="337"/>
      <c r="E7" s="337"/>
      <c r="F7" s="337"/>
      <c r="G7" s="8">
        <v>1</v>
      </c>
      <c r="H7" s="77">
        <v>482507730</v>
      </c>
      <c r="I7" s="77">
        <v>234210922</v>
      </c>
      <c r="J7" s="77">
        <v>0</v>
      </c>
      <c r="K7" s="77">
        <v>0</v>
      </c>
      <c r="L7" s="77">
        <v>0</v>
      </c>
      <c r="M7" s="77">
        <v>0</v>
      </c>
      <c r="N7" s="77">
        <v>0</v>
      </c>
      <c r="O7" s="77">
        <v>0</v>
      </c>
      <c r="P7" s="77">
        <v>0</v>
      </c>
      <c r="Q7" s="77">
        <v>0</v>
      </c>
      <c r="R7" s="77">
        <v>0</v>
      </c>
      <c r="S7" s="77">
        <v>-54115871</v>
      </c>
      <c r="T7" s="77">
        <v>0</v>
      </c>
      <c r="U7" s="78">
        <f>H7+I7+J7+K7-L7+M7+N7+O7+P7+Q7+R7+S7+T7</f>
        <v>662602781</v>
      </c>
      <c r="V7" s="77">
        <v>0</v>
      </c>
      <c r="W7" s="78">
        <f>U7+V7</f>
        <v>662602781</v>
      </c>
    </row>
    <row r="8" spans="1:23" x14ac:dyDescent="0.25">
      <c r="A8" s="320" t="s">
        <v>329</v>
      </c>
      <c r="B8" s="320"/>
      <c r="C8" s="320"/>
      <c r="D8" s="320"/>
      <c r="E8" s="320"/>
      <c r="F8" s="320"/>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5">
      <c r="A9" s="320" t="s">
        <v>330</v>
      </c>
      <c r="B9" s="320"/>
      <c r="C9" s="320"/>
      <c r="D9" s="320"/>
      <c r="E9" s="320"/>
      <c r="F9" s="320"/>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5">
      <c r="A10" s="321" t="s">
        <v>379</v>
      </c>
      <c r="B10" s="321"/>
      <c r="C10" s="321"/>
      <c r="D10" s="321"/>
      <c r="E10" s="321"/>
      <c r="F10" s="321"/>
      <c r="G10" s="9">
        <v>4</v>
      </c>
      <c r="H10" s="79">
        <f>H7+H8+H9</f>
        <v>482507730</v>
      </c>
      <c r="I10" s="79">
        <f t="shared" ref="I10:W10" si="2">I7+I8+I9</f>
        <v>234210922</v>
      </c>
      <c r="J10" s="79">
        <f t="shared" si="2"/>
        <v>0</v>
      </c>
      <c r="K10" s="79">
        <f t="shared" si="2"/>
        <v>0</v>
      </c>
      <c r="L10" s="79">
        <f t="shared" si="2"/>
        <v>0</v>
      </c>
      <c r="M10" s="79">
        <f t="shared" si="2"/>
        <v>0</v>
      </c>
      <c r="N10" s="79">
        <f t="shared" si="2"/>
        <v>0</v>
      </c>
      <c r="O10" s="79">
        <f t="shared" si="2"/>
        <v>0</v>
      </c>
      <c r="P10" s="79">
        <f t="shared" si="2"/>
        <v>0</v>
      </c>
      <c r="Q10" s="79">
        <f t="shared" si="2"/>
        <v>0</v>
      </c>
      <c r="R10" s="79">
        <f t="shared" si="2"/>
        <v>0</v>
      </c>
      <c r="S10" s="79">
        <f t="shared" si="2"/>
        <v>-54115871</v>
      </c>
      <c r="T10" s="79">
        <f t="shared" si="2"/>
        <v>0</v>
      </c>
      <c r="U10" s="79">
        <f t="shared" si="2"/>
        <v>662602781</v>
      </c>
      <c r="V10" s="79">
        <f t="shared" si="2"/>
        <v>0</v>
      </c>
      <c r="W10" s="79">
        <f t="shared" si="2"/>
        <v>662602781</v>
      </c>
    </row>
    <row r="11" spans="1:23" x14ac:dyDescent="0.25">
      <c r="A11" s="320" t="s">
        <v>331</v>
      </c>
      <c r="B11" s="320"/>
      <c r="C11" s="320"/>
      <c r="D11" s="320"/>
      <c r="E11" s="320"/>
      <c r="F11" s="320"/>
      <c r="G11" s="8">
        <v>5</v>
      </c>
      <c r="H11" s="81">
        <v>0</v>
      </c>
      <c r="I11" s="81">
        <v>0</v>
      </c>
      <c r="J11" s="81">
        <v>0</v>
      </c>
      <c r="K11" s="81">
        <v>0</v>
      </c>
      <c r="L11" s="81">
        <v>0</v>
      </c>
      <c r="M11" s="81">
        <v>0</v>
      </c>
      <c r="N11" s="81">
        <v>0</v>
      </c>
      <c r="O11" s="81">
        <v>0</v>
      </c>
      <c r="P11" s="81">
        <v>0</v>
      </c>
      <c r="Q11" s="81">
        <v>0</v>
      </c>
      <c r="R11" s="81">
        <v>0</v>
      </c>
      <c r="S11" s="81">
        <v>0</v>
      </c>
      <c r="T11" s="77">
        <v>-2087908</v>
      </c>
      <c r="U11" s="78">
        <f>H11+I11+J11+K11-L11+M11+N11+O11+P11+Q11+R11+S11+T11</f>
        <v>-2087908</v>
      </c>
      <c r="V11" s="77">
        <v>0</v>
      </c>
      <c r="W11" s="78">
        <f t="shared" ref="W11:W28" si="3">U11+V11</f>
        <v>-2087908</v>
      </c>
    </row>
    <row r="12" spans="1:23" x14ac:dyDescent="0.25">
      <c r="A12" s="320" t="s">
        <v>332</v>
      </c>
      <c r="B12" s="320"/>
      <c r="C12" s="320"/>
      <c r="D12" s="320"/>
      <c r="E12" s="320"/>
      <c r="F12" s="320"/>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5">
      <c r="A13" s="320" t="s">
        <v>333</v>
      </c>
      <c r="B13" s="320"/>
      <c r="C13" s="320"/>
      <c r="D13" s="320"/>
      <c r="E13" s="320"/>
      <c r="F13" s="320"/>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5">
      <c r="A14" s="320" t="s">
        <v>334</v>
      </c>
      <c r="B14" s="320"/>
      <c r="C14" s="320"/>
      <c r="D14" s="320"/>
      <c r="E14" s="320"/>
      <c r="F14" s="320"/>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5">
      <c r="A15" s="320" t="s">
        <v>335</v>
      </c>
      <c r="B15" s="320"/>
      <c r="C15" s="320"/>
      <c r="D15" s="320"/>
      <c r="E15" s="320"/>
      <c r="F15" s="320"/>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5">
      <c r="A16" s="320" t="s">
        <v>336</v>
      </c>
      <c r="B16" s="320"/>
      <c r="C16" s="320"/>
      <c r="D16" s="320"/>
      <c r="E16" s="320"/>
      <c r="F16" s="320"/>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5">
      <c r="A17" s="320" t="s">
        <v>337</v>
      </c>
      <c r="B17" s="320"/>
      <c r="C17" s="320"/>
      <c r="D17" s="320"/>
      <c r="E17" s="320"/>
      <c r="F17" s="320"/>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5">
      <c r="A18" s="320" t="s">
        <v>338</v>
      </c>
      <c r="B18" s="320"/>
      <c r="C18" s="320"/>
      <c r="D18" s="320"/>
      <c r="E18" s="320"/>
      <c r="F18" s="320"/>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5">
      <c r="A19" s="320" t="s">
        <v>339</v>
      </c>
      <c r="B19" s="320"/>
      <c r="C19" s="320"/>
      <c r="D19" s="320"/>
      <c r="E19" s="320"/>
      <c r="F19" s="320"/>
      <c r="G19" s="8">
        <v>13</v>
      </c>
      <c r="H19" s="77">
        <v>0</v>
      </c>
      <c r="I19" s="77">
        <v>0</v>
      </c>
      <c r="J19" s="77">
        <v>0</v>
      </c>
      <c r="K19" s="77">
        <v>0</v>
      </c>
      <c r="L19" s="77">
        <v>0</v>
      </c>
      <c r="M19" s="77">
        <v>0</v>
      </c>
      <c r="N19" s="77">
        <v>0</v>
      </c>
      <c r="O19" s="77">
        <v>0</v>
      </c>
      <c r="P19" s="77">
        <v>0</v>
      </c>
      <c r="Q19" s="77">
        <v>0</v>
      </c>
      <c r="R19" s="77">
        <v>0</v>
      </c>
      <c r="S19" s="77">
        <v>-271122</v>
      </c>
      <c r="T19" s="77">
        <v>0</v>
      </c>
      <c r="U19" s="78">
        <f t="shared" si="4"/>
        <v>-271122</v>
      </c>
      <c r="V19" s="77">
        <v>0</v>
      </c>
      <c r="W19" s="78">
        <f t="shared" si="3"/>
        <v>-271122</v>
      </c>
    </row>
    <row r="20" spans="1:23" x14ac:dyDescent="0.25">
      <c r="A20" s="320" t="s">
        <v>340</v>
      </c>
      <c r="B20" s="320"/>
      <c r="C20" s="320"/>
      <c r="D20" s="320"/>
      <c r="E20" s="320"/>
      <c r="F20" s="320"/>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5">
      <c r="A21" s="320" t="s">
        <v>341</v>
      </c>
      <c r="B21" s="320"/>
      <c r="C21" s="320"/>
      <c r="D21" s="320"/>
      <c r="E21" s="320"/>
      <c r="F21" s="320"/>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5">
      <c r="A22" s="320" t="s">
        <v>342</v>
      </c>
      <c r="B22" s="320"/>
      <c r="C22" s="320"/>
      <c r="D22" s="320"/>
      <c r="E22" s="320"/>
      <c r="F22" s="320"/>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5">
      <c r="A23" s="320" t="s">
        <v>343</v>
      </c>
      <c r="B23" s="320"/>
      <c r="C23" s="320"/>
      <c r="D23" s="320"/>
      <c r="E23" s="320"/>
      <c r="F23" s="320"/>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5">
      <c r="A24" s="320" t="s">
        <v>344</v>
      </c>
      <c r="B24" s="320"/>
      <c r="C24" s="320"/>
      <c r="D24" s="320"/>
      <c r="E24" s="320"/>
      <c r="F24" s="320"/>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5">
      <c r="A25" s="320" t="s">
        <v>345</v>
      </c>
      <c r="B25" s="320"/>
      <c r="C25" s="320"/>
      <c r="D25" s="320"/>
      <c r="E25" s="320"/>
      <c r="F25" s="320"/>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5">
      <c r="A26" s="320" t="s">
        <v>346</v>
      </c>
      <c r="B26" s="320"/>
      <c r="C26" s="320"/>
      <c r="D26" s="320"/>
      <c r="E26" s="320"/>
      <c r="F26" s="320"/>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5">
      <c r="A27" s="320" t="s">
        <v>347</v>
      </c>
      <c r="B27" s="320"/>
      <c r="C27" s="320"/>
      <c r="D27" s="320"/>
      <c r="E27" s="320"/>
      <c r="F27" s="320"/>
      <c r="G27" s="8">
        <v>21</v>
      </c>
      <c r="H27" s="77">
        <v>0</v>
      </c>
      <c r="I27" s="77">
        <v>0</v>
      </c>
      <c r="J27" s="77">
        <v>0</v>
      </c>
      <c r="K27" s="77">
        <v>0</v>
      </c>
      <c r="L27" s="77">
        <v>0</v>
      </c>
      <c r="M27" s="77">
        <v>0</v>
      </c>
      <c r="N27" s="77">
        <v>0</v>
      </c>
      <c r="O27" s="77">
        <v>0</v>
      </c>
      <c r="P27" s="77">
        <v>0</v>
      </c>
      <c r="Q27" s="77">
        <v>0</v>
      </c>
      <c r="R27" s="77">
        <v>0</v>
      </c>
      <c r="S27" s="77">
        <v>0</v>
      </c>
      <c r="T27" s="77">
        <v>0</v>
      </c>
      <c r="U27" s="78">
        <f t="shared" si="4"/>
        <v>0</v>
      </c>
      <c r="V27" s="77">
        <v>0</v>
      </c>
      <c r="W27" s="78">
        <f t="shared" si="3"/>
        <v>0</v>
      </c>
    </row>
    <row r="28" spans="1:23" x14ac:dyDescent="0.25">
      <c r="A28" s="320" t="s">
        <v>348</v>
      </c>
      <c r="B28" s="320"/>
      <c r="C28" s="320"/>
      <c r="D28" s="320"/>
      <c r="E28" s="320"/>
      <c r="F28" s="320"/>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5">
      <c r="A29" s="338" t="s">
        <v>380</v>
      </c>
      <c r="B29" s="338"/>
      <c r="C29" s="338"/>
      <c r="D29" s="338"/>
      <c r="E29" s="338"/>
      <c r="F29" s="338"/>
      <c r="G29" s="10">
        <v>23</v>
      </c>
      <c r="H29" s="80">
        <f>SUM(H10:H28)</f>
        <v>482507730</v>
      </c>
      <c r="I29" s="80">
        <f t="shared" ref="I29:W29" si="5">SUM(I10:I28)</f>
        <v>234210922</v>
      </c>
      <c r="J29" s="80">
        <f t="shared" si="5"/>
        <v>0</v>
      </c>
      <c r="K29" s="80">
        <f t="shared" si="5"/>
        <v>0</v>
      </c>
      <c r="L29" s="80">
        <f t="shared" si="5"/>
        <v>0</v>
      </c>
      <c r="M29" s="80">
        <f t="shared" si="5"/>
        <v>0</v>
      </c>
      <c r="N29" s="80">
        <f t="shared" si="5"/>
        <v>0</v>
      </c>
      <c r="O29" s="80">
        <f t="shared" si="5"/>
        <v>0</v>
      </c>
      <c r="P29" s="80">
        <f t="shared" si="5"/>
        <v>0</v>
      </c>
      <c r="Q29" s="80">
        <f t="shared" si="5"/>
        <v>0</v>
      </c>
      <c r="R29" s="80">
        <f t="shared" si="5"/>
        <v>0</v>
      </c>
      <c r="S29" s="80">
        <f t="shared" si="5"/>
        <v>-54386993</v>
      </c>
      <c r="T29" s="80">
        <f t="shared" si="5"/>
        <v>-2087908</v>
      </c>
      <c r="U29" s="80">
        <f t="shared" si="5"/>
        <v>660243751</v>
      </c>
      <c r="V29" s="80">
        <f t="shared" si="5"/>
        <v>0</v>
      </c>
      <c r="W29" s="80">
        <f t="shared" si="5"/>
        <v>660243751</v>
      </c>
    </row>
    <row r="30" spans="1:23" x14ac:dyDescent="0.25">
      <c r="A30" s="339" t="s">
        <v>349</v>
      </c>
      <c r="B30" s="340"/>
      <c r="C30" s="340"/>
      <c r="D30" s="340"/>
      <c r="E30" s="340"/>
      <c r="F30" s="340"/>
      <c r="G30" s="340"/>
      <c r="H30" s="340"/>
      <c r="I30" s="340"/>
      <c r="J30" s="340"/>
      <c r="K30" s="340"/>
      <c r="L30" s="340"/>
      <c r="M30" s="340"/>
      <c r="N30" s="340"/>
      <c r="O30" s="340"/>
      <c r="P30" s="340"/>
      <c r="Q30" s="340"/>
      <c r="R30" s="340"/>
      <c r="S30" s="340"/>
      <c r="T30" s="340"/>
      <c r="U30" s="340"/>
      <c r="V30" s="340"/>
      <c r="W30" s="340"/>
    </row>
    <row r="31" spans="1:23" ht="36.75" customHeight="1" x14ac:dyDescent="0.25">
      <c r="A31" s="341" t="s">
        <v>350</v>
      </c>
      <c r="B31" s="341"/>
      <c r="C31" s="341"/>
      <c r="D31" s="341"/>
      <c r="E31" s="341"/>
      <c r="F31" s="341"/>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-271122</v>
      </c>
      <c r="T31" s="79">
        <f t="shared" si="6"/>
        <v>0</v>
      </c>
      <c r="U31" s="79">
        <f t="shared" si="6"/>
        <v>-271122</v>
      </c>
      <c r="V31" s="79">
        <f t="shared" si="6"/>
        <v>0</v>
      </c>
      <c r="W31" s="79">
        <f t="shared" si="6"/>
        <v>-271122</v>
      </c>
    </row>
    <row r="32" spans="1:23" ht="31.5" customHeight="1" x14ac:dyDescent="0.25">
      <c r="A32" s="341" t="s">
        <v>351</v>
      </c>
      <c r="B32" s="341"/>
      <c r="C32" s="341"/>
      <c r="D32" s="341"/>
      <c r="E32" s="341"/>
      <c r="F32" s="341"/>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-271122</v>
      </c>
      <c r="T32" s="79">
        <f t="shared" si="7"/>
        <v>-2087908</v>
      </c>
      <c r="U32" s="79">
        <f t="shared" si="7"/>
        <v>-2359030</v>
      </c>
      <c r="V32" s="79">
        <f t="shared" si="7"/>
        <v>0</v>
      </c>
      <c r="W32" s="79">
        <f t="shared" si="7"/>
        <v>-2359030</v>
      </c>
    </row>
    <row r="33" spans="1:23" ht="30.75" customHeight="1" x14ac:dyDescent="0.25">
      <c r="A33" s="342" t="s">
        <v>352</v>
      </c>
      <c r="B33" s="342"/>
      <c r="C33" s="342"/>
      <c r="D33" s="342"/>
      <c r="E33" s="342"/>
      <c r="F33" s="342"/>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0</v>
      </c>
      <c r="T33" s="80">
        <f t="shared" si="8"/>
        <v>0</v>
      </c>
      <c r="U33" s="80">
        <f t="shared" si="8"/>
        <v>0</v>
      </c>
      <c r="V33" s="80">
        <f t="shared" si="8"/>
        <v>0</v>
      </c>
      <c r="W33" s="80">
        <f t="shared" si="8"/>
        <v>0</v>
      </c>
    </row>
    <row r="34" spans="1:23" x14ac:dyDescent="0.25">
      <c r="A34" s="339" t="s">
        <v>353</v>
      </c>
      <c r="B34" s="343"/>
      <c r="C34" s="343"/>
      <c r="D34" s="343"/>
      <c r="E34" s="343"/>
      <c r="F34" s="343"/>
      <c r="G34" s="343"/>
      <c r="H34" s="343"/>
      <c r="I34" s="343"/>
      <c r="J34" s="343"/>
      <c r="K34" s="343"/>
      <c r="L34" s="343"/>
      <c r="M34" s="343"/>
      <c r="N34" s="343"/>
      <c r="O34" s="343"/>
      <c r="P34" s="343"/>
      <c r="Q34" s="343"/>
      <c r="R34" s="343"/>
      <c r="S34" s="343"/>
      <c r="T34" s="343"/>
      <c r="U34" s="343"/>
      <c r="V34" s="343"/>
      <c r="W34" s="343"/>
    </row>
    <row r="35" spans="1:23" x14ac:dyDescent="0.25">
      <c r="A35" s="337" t="s">
        <v>381</v>
      </c>
      <c r="B35" s="337"/>
      <c r="C35" s="337"/>
      <c r="D35" s="337"/>
      <c r="E35" s="337"/>
      <c r="F35" s="337"/>
      <c r="G35" s="8">
        <v>27</v>
      </c>
      <c r="H35" s="77">
        <v>482507730</v>
      </c>
      <c r="I35" s="77">
        <v>234210922</v>
      </c>
      <c r="J35" s="77">
        <v>0</v>
      </c>
      <c r="K35" s="77">
        <v>0</v>
      </c>
      <c r="L35" s="77">
        <v>0</v>
      </c>
      <c r="M35" s="77">
        <v>0</v>
      </c>
      <c r="N35" s="77">
        <v>0</v>
      </c>
      <c r="O35" s="77">
        <v>0</v>
      </c>
      <c r="P35" s="77">
        <v>0</v>
      </c>
      <c r="Q35" s="77">
        <v>0</v>
      </c>
      <c r="R35" s="77">
        <v>0</v>
      </c>
      <c r="S35" s="77">
        <v>-56474901</v>
      </c>
      <c r="T35" s="77">
        <v>0</v>
      </c>
      <c r="U35" s="78">
        <f t="shared" ref="U35:U37" si="9">H35+I35+J35+K35-L35+M35+N35+O35+P35+Q35+R35+S35+T35</f>
        <v>660243751</v>
      </c>
      <c r="V35" s="77">
        <v>0</v>
      </c>
      <c r="W35" s="78">
        <f t="shared" ref="W35:W37" si="10">U35+V35</f>
        <v>660243751</v>
      </c>
    </row>
    <row r="36" spans="1:23" x14ac:dyDescent="0.25">
      <c r="A36" s="320" t="s">
        <v>329</v>
      </c>
      <c r="B36" s="320"/>
      <c r="C36" s="320"/>
      <c r="D36" s="320"/>
      <c r="E36" s="320"/>
      <c r="F36" s="320"/>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5">
      <c r="A37" s="320" t="s">
        <v>330</v>
      </c>
      <c r="B37" s="320"/>
      <c r="C37" s="320"/>
      <c r="D37" s="320"/>
      <c r="E37" s="320"/>
      <c r="F37" s="320"/>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5">
      <c r="A38" s="321" t="s">
        <v>382</v>
      </c>
      <c r="B38" s="321"/>
      <c r="C38" s="321"/>
      <c r="D38" s="321"/>
      <c r="E38" s="321"/>
      <c r="F38" s="321"/>
      <c r="G38" s="9">
        <v>30</v>
      </c>
      <c r="H38" s="79">
        <f>H35+H36+H37</f>
        <v>482507730</v>
      </c>
      <c r="I38" s="79">
        <f t="shared" ref="I38:W38" si="11">I35+I36+I37</f>
        <v>234210922</v>
      </c>
      <c r="J38" s="79">
        <f t="shared" si="11"/>
        <v>0</v>
      </c>
      <c r="K38" s="79">
        <f t="shared" si="11"/>
        <v>0</v>
      </c>
      <c r="L38" s="79">
        <f t="shared" si="11"/>
        <v>0</v>
      </c>
      <c r="M38" s="79">
        <f t="shared" si="11"/>
        <v>0</v>
      </c>
      <c r="N38" s="79">
        <f t="shared" si="11"/>
        <v>0</v>
      </c>
      <c r="O38" s="79">
        <f t="shared" si="11"/>
        <v>0</v>
      </c>
      <c r="P38" s="79">
        <f t="shared" si="11"/>
        <v>0</v>
      </c>
      <c r="Q38" s="79">
        <f t="shared" si="11"/>
        <v>0</v>
      </c>
      <c r="R38" s="79">
        <f t="shared" si="11"/>
        <v>0</v>
      </c>
      <c r="S38" s="79">
        <f t="shared" si="11"/>
        <v>-56474901</v>
      </c>
      <c r="T38" s="79">
        <f t="shared" si="11"/>
        <v>0</v>
      </c>
      <c r="U38" s="79">
        <f t="shared" si="11"/>
        <v>660243751</v>
      </c>
      <c r="V38" s="79">
        <f t="shared" si="11"/>
        <v>0</v>
      </c>
      <c r="W38" s="79">
        <f t="shared" si="11"/>
        <v>660243751</v>
      </c>
    </row>
    <row r="39" spans="1:23" x14ac:dyDescent="0.25">
      <c r="A39" s="320" t="s">
        <v>331</v>
      </c>
      <c r="B39" s="320"/>
      <c r="C39" s="320"/>
      <c r="D39" s="320"/>
      <c r="E39" s="320"/>
      <c r="F39" s="320"/>
      <c r="G39" s="8">
        <v>31</v>
      </c>
      <c r="H39" s="81">
        <v>0</v>
      </c>
      <c r="I39" s="81">
        <v>0</v>
      </c>
      <c r="J39" s="81">
        <v>0</v>
      </c>
      <c r="K39" s="81">
        <v>0</v>
      </c>
      <c r="L39" s="81">
        <v>0</v>
      </c>
      <c r="M39" s="81">
        <v>0</v>
      </c>
      <c r="N39" s="81">
        <v>0</v>
      </c>
      <c r="O39" s="81">
        <v>0</v>
      </c>
      <c r="P39" s="81">
        <v>0</v>
      </c>
      <c r="Q39" s="81">
        <v>0</v>
      </c>
      <c r="R39" s="81">
        <v>0</v>
      </c>
      <c r="S39" s="81">
        <v>0</v>
      </c>
      <c r="T39" s="77">
        <v>-112623690</v>
      </c>
      <c r="U39" s="78">
        <f t="shared" ref="U39:U56" si="12">H39+I39+J39+K39-L39+M39+N39+O39+P39+Q39+R39+S39+T39</f>
        <v>-112623690</v>
      </c>
      <c r="V39" s="77">
        <v>0</v>
      </c>
      <c r="W39" s="78">
        <f t="shared" ref="W39:W56" si="13">U39+V39</f>
        <v>-112623690</v>
      </c>
    </row>
    <row r="40" spans="1:23" x14ac:dyDescent="0.25">
      <c r="A40" s="320" t="s">
        <v>332</v>
      </c>
      <c r="B40" s="320"/>
      <c r="C40" s="320"/>
      <c r="D40" s="320"/>
      <c r="E40" s="320"/>
      <c r="F40" s="320"/>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5">
      <c r="A41" s="320" t="s">
        <v>354</v>
      </c>
      <c r="B41" s="320"/>
      <c r="C41" s="320"/>
      <c r="D41" s="320"/>
      <c r="E41" s="320"/>
      <c r="F41" s="320"/>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5">
      <c r="A42" s="320" t="s">
        <v>334</v>
      </c>
      <c r="B42" s="320"/>
      <c r="C42" s="320"/>
      <c r="D42" s="320"/>
      <c r="E42" s="320"/>
      <c r="F42" s="320"/>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5">
      <c r="A43" s="320" t="s">
        <v>335</v>
      </c>
      <c r="B43" s="320"/>
      <c r="C43" s="320"/>
      <c r="D43" s="320"/>
      <c r="E43" s="320"/>
      <c r="F43" s="320"/>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5">
      <c r="A44" s="320" t="s">
        <v>336</v>
      </c>
      <c r="B44" s="320"/>
      <c r="C44" s="320"/>
      <c r="D44" s="320"/>
      <c r="E44" s="320"/>
      <c r="F44" s="320"/>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5">
      <c r="A45" s="320" t="s">
        <v>355</v>
      </c>
      <c r="B45" s="320"/>
      <c r="C45" s="320"/>
      <c r="D45" s="320"/>
      <c r="E45" s="320"/>
      <c r="F45" s="320"/>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5">
      <c r="A46" s="320" t="s">
        <v>338</v>
      </c>
      <c r="B46" s="320"/>
      <c r="C46" s="320"/>
      <c r="D46" s="320"/>
      <c r="E46" s="320"/>
      <c r="F46" s="320"/>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5">
      <c r="A47" s="320" t="s">
        <v>339</v>
      </c>
      <c r="B47" s="320"/>
      <c r="C47" s="320"/>
      <c r="D47" s="320"/>
      <c r="E47" s="320"/>
      <c r="F47" s="320"/>
      <c r="G47" s="8">
        <v>39</v>
      </c>
      <c r="H47" s="77">
        <v>0</v>
      </c>
      <c r="I47" s="77">
        <v>0</v>
      </c>
      <c r="J47" s="77">
        <v>0</v>
      </c>
      <c r="K47" s="77">
        <v>0</v>
      </c>
      <c r="L47" s="77">
        <v>0</v>
      </c>
      <c r="M47" s="77">
        <v>0</v>
      </c>
      <c r="N47" s="77">
        <v>0</v>
      </c>
      <c r="O47" s="77">
        <v>0</v>
      </c>
      <c r="P47" s="77">
        <v>0</v>
      </c>
      <c r="Q47" s="77">
        <v>0</v>
      </c>
      <c r="R47" s="77">
        <v>0</v>
      </c>
      <c r="S47" s="135">
        <v>0</v>
      </c>
      <c r="T47" s="135">
        <v>0</v>
      </c>
      <c r="U47" s="78">
        <f t="shared" si="12"/>
        <v>0</v>
      </c>
      <c r="V47" s="77">
        <v>0</v>
      </c>
      <c r="W47" s="78">
        <f t="shared" si="13"/>
        <v>0</v>
      </c>
    </row>
    <row r="48" spans="1:23" x14ac:dyDescent="0.25">
      <c r="A48" s="320" t="s">
        <v>340</v>
      </c>
      <c r="B48" s="320"/>
      <c r="C48" s="320"/>
      <c r="D48" s="320"/>
      <c r="E48" s="320"/>
      <c r="F48" s="320"/>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5">
      <c r="A49" s="320" t="s">
        <v>356</v>
      </c>
      <c r="B49" s="320"/>
      <c r="C49" s="320"/>
      <c r="D49" s="320"/>
      <c r="E49" s="320"/>
      <c r="F49" s="320"/>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5">
      <c r="A50" s="320" t="s">
        <v>342</v>
      </c>
      <c r="B50" s="320"/>
      <c r="C50" s="320"/>
      <c r="D50" s="320"/>
      <c r="E50" s="320"/>
      <c r="F50" s="320"/>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5">
      <c r="A51" s="320" t="s">
        <v>357</v>
      </c>
      <c r="B51" s="320"/>
      <c r="C51" s="320"/>
      <c r="D51" s="320"/>
      <c r="E51" s="320"/>
      <c r="F51" s="320"/>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5">
      <c r="A52" s="320" t="s">
        <v>344</v>
      </c>
      <c r="B52" s="320"/>
      <c r="C52" s="320"/>
      <c r="D52" s="320"/>
      <c r="E52" s="320"/>
      <c r="F52" s="320"/>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5">
      <c r="A53" s="320" t="s">
        <v>345</v>
      </c>
      <c r="B53" s="320"/>
      <c r="C53" s="320"/>
      <c r="D53" s="320"/>
      <c r="E53" s="320"/>
      <c r="F53" s="320"/>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x14ac:dyDescent="0.25">
      <c r="A54" s="320" t="s">
        <v>346</v>
      </c>
      <c r="B54" s="320"/>
      <c r="C54" s="320"/>
      <c r="D54" s="320"/>
      <c r="E54" s="320"/>
      <c r="F54" s="320"/>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5">
      <c r="A55" s="320" t="s">
        <v>347</v>
      </c>
      <c r="B55" s="320"/>
      <c r="C55" s="320"/>
      <c r="D55" s="320"/>
      <c r="E55" s="320"/>
      <c r="F55" s="320"/>
      <c r="G55" s="8">
        <v>47</v>
      </c>
      <c r="H55" s="134">
        <v>0</v>
      </c>
      <c r="I55" s="134">
        <v>0</v>
      </c>
      <c r="J55" s="134">
        <v>0</v>
      </c>
      <c r="K55" s="134">
        <v>0</v>
      </c>
      <c r="L55" s="134">
        <v>0</v>
      </c>
      <c r="M55" s="134">
        <v>0</v>
      </c>
      <c r="N55" s="134">
        <v>0</v>
      </c>
      <c r="O55" s="134">
        <v>0</v>
      </c>
      <c r="P55" s="134">
        <v>0</v>
      </c>
      <c r="Q55" s="134">
        <v>0</v>
      </c>
      <c r="R55" s="134">
        <v>0</v>
      </c>
      <c r="S55" s="134">
        <v>0</v>
      </c>
      <c r="T55" s="134">
        <v>0</v>
      </c>
      <c r="U55" s="78">
        <f t="shared" si="12"/>
        <v>0</v>
      </c>
      <c r="V55" s="77">
        <v>0</v>
      </c>
      <c r="W55" s="78">
        <f t="shared" si="13"/>
        <v>0</v>
      </c>
    </row>
    <row r="56" spans="1:23" x14ac:dyDescent="0.25">
      <c r="A56" s="320" t="s">
        <v>348</v>
      </c>
      <c r="B56" s="320"/>
      <c r="C56" s="320"/>
      <c r="D56" s="320"/>
      <c r="E56" s="320"/>
      <c r="F56" s="320"/>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5">
      <c r="A57" s="338" t="s">
        <v>383</v>
      </c>
      <c r="B57" s="338"/>
      <c r="C57" s="338"/>
      <c r="D57" s="338"/>
      <c r="E57" s="338"/>
      <c r="F57" s="338"/>
      <c r="G57" s="10">
        <v>49</v>
      </c>
      <c r="H57" s="80">
        <f>SUM(H38:H56)</f>
        <v>482507730</v>
      </c>
      <c r="I57" s="80">
        <f t="shared" ref="I57:W57" si="14">SUM(I38:I56)</f>
        <v>234210922</v>
      </c>
      <c r="J57" s="80">
        <f t="shared" si="14"/>
        <v>0</v>
      </c>
      <c r="K57" s="80">
        <f t="shared" si="14"/>
        <v>0</v>
      </c>
      <c r="L57" s="80">
        <f t="shared" si="14"/>
        <v>0</v>
      </c>
      <c r="M57" s="80">
        <f t="shared" si="14"/>
        <v>0</v>
      </c>
      <c r="N57" s="80">
        <f t="shared" si="14"/>
        <v>0</v>
      </c>
      <c r="O57" s="80">
        <f t="shared" si="14"/>
        <v>0</v>
      </c>
      <c r="P57" s="80">
        <f t="shared" si="14"/>
        <v>0</v>
      </c>
      <c r="Q57" s="80">
        <f t="shared" si="14"/>
        <v>0</v>
      </c>
      <c r="R57" s="80">
        <f t="shared" si="14"/>
        <v>0</v>
      </c>
      <c r="S57" s="80">
        <f t="shared" si="14"/>
        <v>-56474901</v>
      </c>
      <c r="T57" s="80">
        <f t="shared" si="14"/>
        <v>-112623690</v>
      </c>
      <c r="U57" s="80">
        <f t="shared" si="14"/>
        <v>547620061</v>
      </c>
      <c r="V57" s="80">
        <f t="shared" si="14"/>
        <v>0</v>
      </c>
      <c r="W57" s="80">
        <f t="shared" si="14"/>
        <v>547620061</v>
      </c>
    </row>
    <row r="58" spans="1:23" x14ac:dyDescent="0.25">
      <c r="A58" s="339" t="s">
        <v>349</v>
      </c>
      <c r="B58" s="340"/>
      <c r="C58" s="340"/>
      <c r="D58" s="340"/>
      <c r="E58" s="340"/>
      <c r="F58" s="340"/>
      <c r="G58" s="340"/>
      <c r="H58" s="340"/>
      <c r="I58" s="340"/>
      <c r="J58" s="340"/>
      <c r="K58" s="340"/>
      <c r="L58" s="340"/>
      <c r="M58" s="340"/>
      <c r="N58" s="340"/>
      <c r="O58" s="340"/>
      <c r="P58" s="340"/>
      <c r="Q58" s="340"/>
      <c r="R58" s="340"/>
      <c r="S58" s="340"/>
      <c r="T58" s="340"/>
      <c r="U58" s="340"/>
      <c r="V58" s="340"/>
      <c r="W58" s="340"/>
    </row>
    <row r="59" spans="1:23" ht="31.5" customHeight="1" x14ac:dyDescent="0.25">
      <c r="A59" s="341" t="s">
        <v>358</v>
      </c>
      <c r="B59" s="341"/>
      <c r="C59" s="341"/>
      <c r="D59" s="341"/>
      <c r="E59" s="341"/>
      <c r="F59" s="341"/>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0</v>
      </c>
      <c r="T59" s="79">
        <f t="shared" si="15"/>
        <v>0</v>
      </c>
      <c r="U59" s="79">
        <f t="shared" si="15"/>
        <v>0</v>
      </c>
      <c r="V59" s="79">
        <f t="shared" si="15"/>
        <v>0</v>
      </c>
      <c r="W59" s="79">
        <f t="shared" si="15"/>
        <v>0</v>
      </c>
    </row>
    <row r="60" spans="1:23" ht="27.75" customHeight="1" x14ac:dyDescent="0.25">
      <c r="A60" s="341" t="s">
        <v>359</v>
      </c>
      <c r="B60" s="341"/>
      <c r="C60" s="341"/>
      <c r="D60" s="341"/>
      <c r="E60" s="341"/>
      <c r="F60" s="341"/>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0</v>
      </c>
      <c r="T60" s="79">
        <f t="shared" si="16"/>
        <v>-112623690</v>
      </c>
      <c r="U60" s="79">
        <f t="shared" si="16"/>
        <v>-112623690</v>
      </c>
      <c r="V60" s="79">
        <f t="shared" si="16"/>
        <v>0</v>
      </c>
      <c r="W60" s="79">
        <f t="shared" si="16"/>
        <v>-112623690</v>
      </c>
    </row>
    <row r="61" spans="1:23" ht="29.25" customHeight="1" x14ac:dyDescent="0.25">
      <c r="A61" s="342" t="s">
        <v>360</v>
      </c>
      <c r="B61" s="342"/>
      <c r="C61" s="342"/>
      <c r="D61" s="342"/>
      <c r="E61" s="342"/>
      <c r="F61" s="342"/>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0</v>
      </c>
      <c r="T61" s="80">
        <f t="shared" si="17"/>
        <v>0</v>
      </c>
      <c r="U61" s="80">
        <f t="shared" si="17"/>
        <v>0</v>
      </c>
      <c r="V61" s="80">
        <f t="shared" si="17"/>
        <v>0</v>
      </c>
      <c r="W61" s="80">
        <f t="shared" si="17"/>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15748031496062992" right="0.15748031496062992" top="0.39370078740157483" bottom="0.39370078740157483" header="0.51181102362204722" footer="0.51181102362204722"/>
  <pageSetup paperSize="9" scale="48"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234"/>
  <sheetViews>
    <sheetView zoomScale="90" zoomScaleNormal="90" workbookViewId="0">
      <selection activeCell="A31" sqref="A31:S36"/>
    </sheetView>
  </sheetViews>
  <sheetFormatPr defaultRowHeight="13.2" x14ac:dyDescent="0.25"/>
  <cols>
    <col min="4" max="4" width="11.109375" customWidth="1"/>
    <col min="6" max="6" width="6.33203125" customWidth="1"/>
    <col min="8" max="8" width="10.33203125" customWidth="1"/>
    <col min="9" max="9" width="22.5546875" customWidth="1"/>
    <col min="10" max="10" width="8.6640625" customWidth="1"/>
    <col min="11" max="11" width="5.44140625" customWidth="1"/>
    <col min="12" max="12" width="9.44140625" customWidth="1"/>
    <col min="13" max="13" width="3.88671875" customWidth="1"/>
    <col min="14" max="14" width="20.109375" customWidth="1"/>
    <col min="15" max="15" width="22.44140625" customWidth="1"/>
    <col min="16" max="16" width="23.88671875" customWidth="1"/>
  </cols>
  <sheetData>
    <row r="1" spans="1:19" ht="12.75" customHeight="1" x14ac:dyDescent="0.25">
      <c r="A1" s="344" t="s">
        <v>456</v>
      </c>
      <c r="B1" s="344"/>
      <c r="C1" s="344"/>
      <c r="D1" s="344"/>
      <c r="E1" s="344"/>
      <c r="F1" s="344"/>
      <c r="G1" s="344"/>
      <c r="H1" s="344"/>
      <c r="I1" s="344"/>
      <c r="J1" s="344"/>
      <c r="K1" s="344"/>
      <c r="L1" s="344"/>
      <c r="M1" s="344"/>
      <c r="N1" s="344"/>
      <c r="O1" s="344"/>
      <c r="P1" s="344"/>
      <c r="Q1" s="344"/>
      <c r="R1" s="344"/>
      <c r="S1" s="344"/>
    </row>
    <row r="2" spans="1:19" x14ac:dyDescent="0.25">
      <c r="A2" s="344"/>
      <c r="B2" s="344"/>
      <c r="C2" s="344"/>
      <c r="D2" s="344"/>
      <c r="E2" s="344"/>
      <c r="F2" s="344"/>
      <c r="G2" s="344"/>
      <c r="H2" s="344"/>
      <c r="I2" s="344"/>
      <c r="J2" s="344"/>
      <c r="K2" s="344"/>
      <c r="L2" s="344"/>
      <c r="M2" s="344"/>
      <c r="N2" s="344"/>
      <c r="O2" s="344"/>
      <c r="P2" s="344"/>
      <c r="Q2" s="344"/>
      <c r="R2" s="344"/>
      <c r="S2" s="344"/>
    </row>
    <row r="3" spans="1:19" x14ac:dyDescent="0.25">
      <c r="A3" s="344"/>
      <c r="B3" s="344"/>
      <c r="C3" s="344"/>
      <c r="D3" s="344"/>
      <c r="E3" s="344"/>
      <c r="F3" s="344"/>
      <c r="G3" s="344"/>
      <c r="H3" s="344"/>
      <c r="I3" s="344"/>
      <c r="J3" s="344"/>
      <c r="K3" s="344"/>
      <c r="L3" s="344"/>
      <c r="M3" s="344"/>
      <c r="N3" s="344"/>
      <c r="O3" s="344"/>
      <c r="P3" s="344"/>
      <c r="Q3" s="344"/>
      <c r="R3" s="344"/>
      <c r="S3" s="344"/>
    </row>
    <row r="4" spans="1:19" x14ac:dyDescent="0.25">
      <c r="A4" s="344"/>
      <c r="B4" s="344"/>
      <c r="C4" s="344"/>
      <c r="D4" s="344"/>
      <c r="E4" s="344"/>
      <c r="F4" s="344"/>
      <c r="G4" s="344"/>
      <c r="H4" s="344"/>
      <c r="I4" s="344"/>
      <c r="J4" s="344"/>
      <c r="K4" s="344"/>
      <c r="L4" s="344"/>
      <c r="M4" s="344"/>
      <c r="N4" s="344"/>
      <c r="O4" s="344"/>
      <c r="P4" s="344"/>
      <c r="Q4" s="344"/>
      <c r="R4" s="344"/>
      <c r="S4" s="344"/>
    </row>
    <row r="5" spans="1:19" x14ac:dyDescent="0.25">
      <c r="A5" s="344"/>
      <c r="B5" s="344"/>
      <c r="C5" s="344"/>
      <c r="D5" s="344"/>
      <c r="E5" s="344"/>
      <c r="F5" s="344"/>
      <c r="G5" s="344"/>
      <c r="H5" s="344"/>
      <c r="I5" s="344"/>
      <c r="J5" s="344"/>
      <c r="K5" s="344"/>
      <c r="L5" s="344"/>
      <c r="M5" s="344"/>
      <c r="N5" s="344"/>
      <c r="O5" s="344"/>
      <c r="P5" s="344"/>
      <c r="Q5" s="344"/>
      <c r="R5" s="344"/>
      <c r="S5" s="344"/>
    </row>
    <row r="6" spans="1:19" x14ac:dyDescent="0.25">
      <c r="A6" s="344"/>
      <c r="B6" s="344"/>
      <c r="C6" s="344"/>
      <c r="D6" s="344"/>
      <c r="E6" s="344"/>
      <c r="F6" s="344"/>
      <c r="G6" s="344"/>
      <c r="H6" s="344"/>
      <c r="I6" s="344"/>
      <c r="J6" s="344"/>
      <c r="K6" s="344"/>
      <c r="L6" s="344"/>
      <c r="M6" s="344"/>
      <c r="N6" s="344"/>
      <c r="O6" s="344"/>
      <c r="P6" s="344"/>
      <c r="Q6" s="344"/>
      <c r="R6" s="344"/>
      <c r="S6" s="344"/>
    </row>
    <row r="7" spans="1:19" x14ac:dyDescent="0.25">
      <c r="A7" s="344"/>
      <c r="B7" s="344"/>
      <c r="C7" s="344"/>
      <c r="D7" s="344"/>
      <c r="E7" s="344"/>
      <c r="F7" s="344"/>
      <c r="G7" s="344"/>
      <c r="H7" s="344"/>
      <c r="I7" s="344"/>
      <c r="J7" s="344"/>
      <c r="K7" s="344"/>
      <c r="L7" s="344"/>
      <c r="M7" s="344"/>
      <c r="N7" s="344"/>
      <c r="O7" s="344"/>
      <c r="P7" s="344"/>
      <c r="Q7" s="344"/>
      <c r="R7" s="344"/>
      <c r="S7" s="344"/>
    </row>
    <row r="8" spans="1:19" x14ac:dyDescent="0.25">
      <c r="A8" s="344"/>
      <c r="B8" s="344"/>
      <c r="C8" s="344"/>
      <c r="D8" s="344"/>
      <c r="E8" s="344"/>
      <c r="F8" s="344"/>
      <c r="G8" s="344"/>
      <c r="H8" s="344"/>
      <c r="I8" s="344"/>
      <c r="J8" s="344"/>
      <c r="K8" s="344"/>
      <c r="L8" s="344"/>
      <c r="M8" s="344"/>
      <c r="N8" s="344"/>
      <c r="O8" s="344"/>
      <c r="P8" s="344"/>
      <c r="Q8" s="344"/>
      <c r="R8" s="344"/>
      <c r="S8" s="344"/>
    </row>
    <row r="9" spans="1:19" x14ac:dyDescent="0.25">
      <c r="A9" s="344"/>
      <c r="B9" s="344"/>
      <c r="C9" s="344"/>
      <c r="D9" s="344"/>
      <c r="E9" s="344"/>
      <c r="F9" s="344"/>
      <c r="G9" s="344"/>
      <c r="H9" s="344"/>
      <c r="I9" s="344"/>
      <c r="J9" s="344"/>
      <c r="K9" s="344"/>
      <c r="L9" s="344"/>
      <c r="M9" s="344"/>
      <c r="N9" s="344"/>
      <c r="O9" s="344"/>
      <c r="P9" s="344"/>
      <c r="Q9" s="344"/>
      <c r="R9" s="344"/>
      <c r="S9" s="344"/>
    </row>
    <row r="10" spans="1:19" x14ac:dyDescent="0.25">
      <c r="A10" s="344"/>
      <c r="B10" s="344"/>
      <c r="C10" s="344"/>
      <c r="D10" s="344"/>
      <c r="E10" s="344"/>
      <c r="F10" s="344"/>
      <c r="G10" s="344"/>
      <c r="H10" s="344"/>
      <c r="I10" s="344"/>
      <c r="J10" s="344"/>
      <c r="K10" s="344"/>
      <c r="L10" s="344"/>
      <c r="M10" s="344"/>
      <c r="N10" s="344"/>
      <c r="O10" s="344"/>
      <c r="P10" s="344"/>
      <c r="Q10" s="344"/>
      <c r="R10" s="344"/>
      <c r="S10" s="344"/>
    </row>
    <row r="11" spans="1:19" x14ac:dyDescent="0.25">
      <c r="A11" s="344"/>
      <c r="B11" s="344"/>
      <c r="C11" s="344"/>
      <c r="D11" s="344"/>
      <c r="E11" s="344"/>
      <c r="F11" s="344"/>
      <c r="G11" s="344"/>
      <c r="H11" s="344"/>
      <c r="I11" s="344"/>
      <c r="J11" s="344"/>
      <c r="K11" s="344"/>
      <c r="L11" s="344"/>
      <c r="M11" s="344"/>
      <c r="N11" s="344"/>
      <c r="O11" s="344"/>
      <c r="P11" s="344"/>
      <c r="Q11" s="344"/>
      <c r="R11" s="344"/>
      <c r="S11" s="344"/>
    </row>
    <row r="12" spans="1:19" x14ac:dyDescent="0.25">
      <c r="A12" s="344"/>
      <c r="B12" s="344"/>
      <c r="C12" s="344"/>
      <c r="D12" s="344"/>
      <c r="E12" s="344"/>
      <c r="F12" s="344"/>
      <c r="G12" s="344"/>
      <c r="H12" s="344"/>
      <c r="I12" s="344"/>
      <c r="J12" s="344"/>
      <c r="K12" s="344"/>
      <c r="L12" s="344"/>
      <c r="M12" s="344"/>
      <c r="N12" s="344"/>
      <c r="O12" s="344"/>
      <c r="P12" s="344"/>
      <c r="Q12" s="344"/>
      <c r="R12" s="344"/>
      <c r="S12" s="344"/>
    </row>
    <row r="13" spans="1:19" x14ac:dyDescent="0.25">
      <c r="A13" s="344"/>
      <c r="B13" s="344"/>
      <c r="C13" s="344"/>
      <c r="D13" s="344"/>
      <c r="E13" s="344"/>
      <c r="F13" s="344"/>
      <c r="G13" s="344"/>
      <c r="H13" s="344"/>
      <c r="I13" s="344"/>
      <c r="J13" s="344"/>
      <c r="K13" s="344"/>
      <c r="L13" s="344"/>
      <c r="M13" s="344"/>
      <c r="N13" s="344"/>
      <c r="O13" s="344"/>
      <c r="P13" s="344"/>
      <c r="Q13" s="344"/>
      <c r="R13" s="344"/>
      <c r="S13" s="344"/>
    </row>
    <row r="14" spans="1:19" x14ac:dyDescent="0.25">
      <c r="A14" s="344"/>
      <c r="B14" s="344"/>
      <c r="C14" s="344"/>
      <c r="D14" s="344"/>
      <c r="E14" s="344"/>
      <c r="F14" s="344"/>
      <c r="G14" s="344"/>
      <c r="H14" s="344"/>
      <c r="I14" s="344"/>
      <c r="J14" s="344"/>
      <c r="K14" s="344"/>
      <c r="L14" s="344"/>
      <c r="M14" s="344"/>
      <c r="N14" s="344"/>
      <c r="O14" s="344"/>
      <c r="P14" s="344"/>
      <c r="Q14" s="344"/>
      <c r="R14" s="344"/>
      <c r="S14" s="344"/>
    </row>
    <row r="15" spans="1:19" x14ac:dyDescent="0.25">
      <c r="A15" s="344"/>
      <c r="B15" s="344"/>
      <c r="C15" s="344"/>
      <c r="D15" s="344"/>
      <c r="E15" s="344"/>
      <c r="F15" s="344"/>
      <c r="G15" s="344"/>
      <c r="H15" s="344"/>
      <c r="I15" s="344"/>
      <c r="J15" s="344"/>
      <c r="K15" s="344"/>
      <c r="L15" s="344"/>
      <c r="M15" s="344"/>
      <c r="N15" s="344"/>
      <c r="O15" s="344"/>
      <c r="P15" s="344"/>
      <c r="Q15" s="344"/>
      <c r="R15" s="344"/>
      <c r="S15" s="344"/>
    </row>
    <row r="16" spans="1:19" x14ac:dyDescent="0.25">
      <c r="A16" s="344"/>
      <c r="B16" s="344"/>
      <c r="C16" s="344"/>
      <c r="D16" s="344"/>
      <c r="E16" s="344"/>
      <c r="F16" s="344"/>
      <c r="G16" s="344"/>
      <c r="H16" s="344"/>
      <c r="I16" s="344"/>
      <c r="J16" s="344"/>
      <c r="K16" s="344"/>
      <c r="L16" s="344"/>
      <c r="M16" s="344"/>
      <c r="N16" s="344"/>
      <c r="O16" s="344"/>
      <c r="P16" s="344"/>
      <c r="Q16" s="344"/>
      <c r="R16" s="344"/>
      <c r="S16" s="344"/>
    </row>
    <row r="17" spans="1:19" x14ac:dyDescent="0.25">
      <c r="A17" s="344"/>
      <c r="B17" s="344"/>
      <c r="C17" s="344"/>
      <c r="D17" s="344"/>
      <c r="E17" s="344"/>
      <c r="F17" s="344"/>
      <c r="G17" s="344"/>
      <c r="H17" s="344"/>
      <c r="I17" s="344"/>
      <c r="J17" s="344"/>
      <c r="K17" s="344"/>
      <c r="L17" s="344"/>
      <c r="M17" s="344"/>
      <c r="N17" s="344"/>
      <c r="O17" s="344"/>
      <c r="P17" s="344"/>
      <c r="Q17" s="344"/>
      <c r="R17" s="344"/>
      <c r="S17" s="344"/>
    </row>
    <row r="18" spans="1:19" x14ac:dyDescent="0.25">
      <c r="A18" s="344"/>
      <c r="B18" s="344"/>
      <c r="C18" s="344"/>
      <c r="D18" s="344"/>
      <c r="E18" s="344"/>
      <c r="F18" s="344"/>
      <c r="G18" s="344"/>
      <c r="H18" s="344"/>
      <c r="I18" s="344"/>
      <c r="J18" s="344"/>
      <c r="K18" s="344"/>
      <c r="L18" s="344"/>
      <c r="M18" s="344"/>
      <c r="N18" s="344"/>
      <c r="O18" s="344"/>
      <c r="P18" s="344"/>
      <c r="Q18" s="344"/>
      <c r="R18" s="344"/>
      <c r="S18" s="344"/>
    </row>
    <row r="19" spans="1:19" x14ac:dyDescent="0.25">
      <c r="A19" s="344"/>
      <c r="B19" s="344"/>
      <c r="C19" s="344"/>
      <c r="D19" s="344"/>
      <c r="E19" s="344"/>
      <c r="F19" s="344"/>
      <c r="G19" s="344"/>
      <c r="H19" s="344"/>
      <c r="I19" s="344"/>
      <c r="J19" s="344"/>
      <c r="K19" s="344"/>
      <c r="L19" s="344"/>
      <c r="M19" s="344"/>
      <c r="N19" s="344"/>
      <c r="O19" s="344"/>
      <c r="P19" s="344"/>
      <c r="Q19" s="344"/>
      <c r="R19" s="344"/>
      <c r="S19" s="344"/>
    </row>
    <row r="20" spans="1:19" x14ac:dyDescent="0.25">
      <c r="A20" s="344"/>
      <c r="B20" s="344"/>
      <c r="C20" s="344"/>
      <c r="D20" s="344"/>
      <c r="E20" s="344"/>
      <c r="F20" s="344"/>
      <c r="G20" s="344"/>
      <c r="H20" s="344"/>
      <c r="I20" s="344"/>
      <c r="J20" s="344"/>
      <c r="K20" s="344"/>
      <c r="L20" s="344"/>
      <c r="M20" s="344"/>
      <c r="N20" s="344"/>
      <c r="O20" s="344"/>
      <c r="P20" s="344"/>
      <c r="Q20" s="344"/>
      <c r="R20" s="344"/>
      <c r="S20" s="344"/>
    </row>
    <row r="21" spans="1:19" x14ac:dyDescent="0.25">
      <c r="A21" s="344"/>
      <c r="B21" s="344"/>
      <c r="C21" s="344"/>
      <c r="D21" s="344"/>
      <c r="E21" s="344"/>
      <c r="F21" s="344"/>
      <c r="G21" s="344"/>
      <c r="H21" s="344"/>
      <c r="I21" s="344"/>
      <c r="J21" s="344"/>
      <c r="K21" s="344"/>
      <c r="L21" s="344"/>
      <c r="M21" s="344"/>
      <c r="N21" s="344"/>
      <c r="O21" s="344"/>
      <c r="P21" s="344"/>
      <c r="Q21" s="344"/>
      <c r="R21" s="344"/>
      <c r="S21" s="344"/>
    </row>
    <row r="22" spans="1:19" x14ac:dyDescent="0.25">
      <c r="A22" s="344"/>
      <c r="B22" s="344"/>
      <c r="C22" s="344"/>
      <c r="D22" s="344"/>
      <c r="E22" s="344"/>
      <c r="F22" s="344"/>
      <c r="G22" s="344"/>
      <c r="H22" s="344"/>
      <c r="I22" s="344"/>
      <c r="J22" s="344"/>
      <c r="K22" s="344"/>
      <c r="L22" s="344"/>
      <c r="M22" s="344"/>
      <c r="N22" s="344"/>
      <c r="O22" s="344"/>
      <c r="P22" s="344"/>
      <c r="Q22" s="344"/>
      <c r="R22" s="344"/>
      <c r="S22" s="344"/>
    </row>
    <row r="23" spans="1:19" x14ac:dyDescent="0.25">
      <c r="A23" s="344"/>
      <c r="B23" s="344"/>
      <c r="C23" s="344"/>
      <c r="D23" s="344"/>
      <c r="E23" s="344"/>
      <c r="F23" s="344"/>
      <c r="G23" s="344"/>
      <c r="H23" s="344"/>
      <c r="I23" s="344"/>
      <c r="J23" s="344"/>
      <c r="K23" s="344"/>
      <c r="L23" s="344"/>
      <c r="M23" s="344"/>
      <c r="N23" s="344"/>
      <c r="O23" s="344"/>
      <c r="P23" s="344"/>
      <c r="Q23" s="344"/>
      <c r="R23" s="344"/>
      <c r="S23" s="344"/>
    </row>
    <row r="24" spans="1:19" x14ac:dyDescent="0.25">
      <c r="A24" s="344"/>
      <c r="B24" s="344"/>
      <c r="C24" s="344"/>
      <c r="D24" s="344"/>
      <c r="E24" s="344"/>
      <c r="F24" s="344"/>
      <c r="G24" s="344"/>
      <c r="H24" s="344"/>
      <c r="I24" s="344"/>
      <c r="J24" s="344"/>
      <c r="K24" s="344"/>
      <c r="L24" s="344"/>
      <c r="M24" s="344"/>
      <c r="N24" s="344"/>
      <c r="O24" s="344"/>
      <c r="P24" s="344"/>
      <c r="Q24" s="344"/>
      <c r="R24" s="344"/>
      <c r="S24" s="344"/>
    </row>
    <row r="25" spans="1:19" ht="119.25" customHeight="1" x14ac:dyDescent="0.25">
      <c r="A25" s="344"/>
      <c r="B25" s="344"/>
      <c r="C25" s="344"/>
      <c r="D25" s="344"/>
      <c r="E25" s="344"/>
      <c r="F25" s="344"/>
      <c r="G25" s="344"/>
      <c r="H25" s="344"/>
      <c r="I25" s="344"/>
      <c r="J25" s="344"/>
      <c r="K25" s="344"/>
      <c r="L25" s="344"/>
      <c r="M25" s="344"/>
      <c r="N25" s="344"/>
      <c r="O25" s="344"/>
      <c r="P25" s="344"/>
      <c r="Q25" s="344"/>
      <c r="R25" s="344"/>
      <c r="S25" s="344"/>
    </row>
    <row r="26" spans="1:19" ht="90" customHeight="1" x14ac:dyDescent="0.25">
      <c r="A26" s="344"/>
      <c r="B26" s="344"/>
      <c r="C26" s="344"/>
      <c r="D26" s="344"/>
      <c r="E26" s="344"/>
      <c r="F26" s="344"/>
      <c r="G26" s="344"/>
      <c r="H26" s="344"/>
      <c r="I26" s="344"/>
      <c r="J26" s="344"/>
      <c r="K26" s="344"/>
      <c r="L26" s="344"/>
      <c r="M26" s="344"/>
      <c r="N26" s="344"/>
      <c r="O26" s="344"/>
      <c r="P26" s="344"/>
      <c r="Q26" s="344"/>
      <c r="R26" s="344"/>
      <c r="S26" s="344"/>
    </row>
    <row r="27" spans="1:19" ht="87" customHeight="1" x14ac:dyDescent="0.25">
      <c r="A27" s="344"/>
      <c r="B27" s="344"/>
      <c r="C27" s="344"/>
      <c r="D27" s="344"/>
      <c r="E27" s="344"/>
      <c r="F27" s="344"/>
      <c r="G27" s="344"/>
      <c r="H27" s="344"/>
      <c r="I27" s="344"/>
      <c r="J27" s="344"/>
      <c r="K27" s="344"/>
      <c r="L27" s="344"/>
      <c r="M27" s="344"/>
      <c r="N27" s="344"/>
      <c r="O27" s="344"/>
      <c r="P27" s="344"/>
      <c r="Q27" s="344"/>
      <c r="R27" s="344"/>
      <c r="S27" s="344"/>
    </row>
    <row r="28" spans="1:19" ht="84" customHeight="1" x14ac:dyDescent="0.25">
      <c r="A28" s="344"/>
      <c r="B28" s="344"/>
      <c r="C28" s="344"/>
      <c r="D28" s="344"/>
      <c r="E28" s="344"/>
      <c r="F28" s="344"/>
      <c r="G28" s="344"/>
      <c r="H28" s="344"/>
      <c r="I28" s="344"/>
      <c r="J28" s="344"/>
      <c r="K28" s="344"/>
      <c r="L28" s="344"/>
      <c r="M28" s="344"/>
      <c r="N28" s="344"/>
      <c r="O28" s="344"/>
      <c r="P28" s="344"/>
      <c r="Q28" s="344"/>
      <c r="R28" s="344"/>
      <c r="S28" s="344"/>
    </row>
    <row r="29" spans="1:19" ht="148.5" customHeight="1" x14ac:dyDescent="0.25">
      <c r="A29" s="344"/>
      <c r="B29" s="344"/>
      <c r="C29" s="344"/>
      <c r="D29" s="344"/>
      <c r="E29" s="344"/>
      <c r="F29" s="344"/>
      <c r="G29" s="344"/>
      <c r="H29" s="344"/>
      <c r="I29" s="344"/>
      <c r="J29" s="344"/>
      <c r="K29" s="344"/>
      <c r="L29" s="344"/>
      <c r="M29" s="344"/>
      <c r="N29" s="344"/>
      <c r="O29" s="344"/>
      <c r="P29" s="344"/>
      <c r="Q29" s="344"/>
      <c r="R29" s="344"/>
      <c r="S29" s="344"/>
    </row>
    <row r="30" spans="1:19" ht="165" customHeight="1" x14ac:dyDescent="0.25">
      <c r="A30" s="344"/>
      <c r="B30" s="344"/>
      <c r="C30" s="344"/>
      <c r="D30" s="344"/>
      <c r="E30" s="344"/>
      <c r="F30" s="344"/>
      <c r="G30" s="344"/>
      <c r="H30" s="344"/>
      <c r="I30" s="344"/>
      <c r="J30" s="344"/>
      <c r="K30" s="344"/>
      <c r="L30" s="344"/>
      <c r="M30" s="344"/>
      <c r="N30" s="344"/>
      <c r="O30" s="344"/>
      <c r="P30" s="344"/>
      <c r="Q30" s="344"/>
      <c r="R30" s="344"/>
      <c r="S30" s="344"/>
    </row>
    <row r="31" spans="1:19" ht="12.75" customHeight="1" x14ac:dyDescent="0.25">
      <c r="A31" s="345" t="s">
        <v>455</v>
      </c>
      <c r="B31" s="345"/>
      <c r="C31" s="345"/>
      <c r="D31" s="345"/>
      <c r="E31" s="345"/>
      <c r="F31" s="345"/>
      <c r="G31" s="345"/>
      <c r="H31" s="345"/>
      <c r="I31" s="345"/>
      <c r="J31" s="345"/>
      <c r="K31" s="345"/>
      <c r="L31" s="345"/>
      <c r="M31" s="345"/>
      <c r="N31" s="345"/>
      <c r="O31" s="345"/>
      <c r="P31" s="345"/>
      <c r="Q31" s="345"/>
      <c r="R31" s="345"/>
      <c r="S31" s="345"/>
    </row>
    <row r="32" spans="1:19" x14ac:dyDescent="0.25">
      <c r="A32" s="345"/>
      <c r="B32" s="345"/>
      <c r="C32" s="345"/>
      <c r="D32" s="345"/>
      <c r="E32" s="345"/>
      <c r="F32" s="345"/>
      <c r="G32" s="345"/>
      <c r="H32" s="345"/>
      <c r="I32" s="345"/>
      <c r="J32" s="345"/>
      <c r="K32" s="345"/>
      <c r="L32" s="345"/>
      <c r="M32" s="345"/>
      <c r="N32" s="345"/>
      <c r="O32" s="345"/>
      <c r="P32" s="345"/>
      <c r="Q32" s="345"/>
      <c r="R32" s="345"/>
      <c r="S32" s="345"/>
    </row>
    <row r="33" spans="1:19" x14ac:dyDescent="0.25">
      <c r="A33" s="345"/>
      <c r="B33" s="345"/>
      <c r="C33" s="345"/>
      <c r="D33" s="345"/>
      <c r="E33" s="345"/>
      <c r="F33" s="345"/>
      <c r="G33" s="345"/>
      <c r="H33" s="345"/>
      <c r="I33" s="345"/>
      <c r="J33" s="345"/>
      <c r="K33" s="345"/>
      <c r="L33" s="345"/>
      <c r="M33" s="345"/>
      <c r="N33" s="345"/>
      <c r="O33" s="345"/>
      <c r="P33" s="345"/>
      <c r="Q33" s="345"/>
      <c r="R33" s="345"/>
      <c r="S33" s="345"/>
    </row>
    <row r="34" spans="1:19" x14ac:dyDescent="0.25">
      <c r="A34" s="345"/>
      <c r="B34" s="345"/>
      <c r="C34" s="345"/>
      <c r="D34" s="345"/>
      <c r="E34" s="345"/>
      <c r="F34" s="345"/>
      <c r="G34" s="345"/>
      <c r="H34" s="345"/>
      <c r="I34" s="345"/>
      <c r="J34" s="345"/>
      <c r="K34" s="345"/>
      <c r="L34" s="345"/>
      <c r="M34" s="345"/>
      <c r="N34" s="345"/>
      <c r="O34" s="345"/>
      <c r="P34" s="345"/>
      <c r="Q34" s="345"/>
      <c r="R34" s="345"/>
      <c r="S34" s="345"/>
    </row>
    <row r="35" spans="1:19" x14ac:dyDescent="0.25">
      <c r="A35" s="345"/>
      <c r="B35" s="345"/>
      <c r="C35" s="345"/>
      <c r="D35" s="345"/>
      <c r="E35" s="345"/>
      <c r="F35" s="345"/>
      <c r="G35" s="345"/>
      <c r="H35" s="345"/>
      <c r="I35" s="345"/>
      <c r="J35" s="345"/>
      <c r="K35" s="345"/>
      <c r="L35" s="345"/>
      <c r="M35" s="345"/>
      <c r="N35" s="345"/>
      <c r="O35" s="345"/>
      <c r="P35" s="345"/>
      <c r="Q35" s="345"/>
      <c r="R35" s="345"/>
      <c r="S35" s="345"/>
    </row>
    <row r="36" spans="1:19" x14ac:dyDescent="0.25">
      <c r="A36" s="345"/>
      <c r="B36" s="345"/>
      <c r="C36" s="345"/>
      <c r="D36" s="345"/>
      <c r="E36" s="345"/>
      <c r="F36" s="345"/>
      <c r="G36" s="345"/>
      <c r="H36" s="345"/>
      <c r="I36" s="345"/>
      <c r="J36" s="345"/>
      <c r="K36" s="345"/>
      <c r="L36" s="345"/>
      <c r="M36" s="345"/>
      <c r="N36" s="345"/>
      <c r="O36" s="345"/>
      <c r="P36" s="345"/>
      <c r="Q36" s="345"/>
      <c r="R36" s="345"/>
      <c r="S36" s="345"/>
    </row>
    <row r="37" spans="1:19" x14ac:dyDescent="0.25">
      <c r="A37" s="132"/>
      <c r="B37" s="132"/>
      <c r="C37" s="132"/>
      <c r="D37" s="132"/>
      <c r="E37" s="132"/>
      <c r="F37" s="132"/>
      <c r="G37" s="132"/>
      <c r="H37" s="132"/>
      <c r="I37" s="132"/>
      <c r="J37" s="132"/>
      <c r="K37" s="132"/>
      <c r="L37" s="132"/>
      <c r="M37" s="132"/>
      <c r="N37" s="132"/>
      <c r="O37" s="132"/>
      <c r="P37" s="132"/>
      <c r="Q37" s="132"/>
      <c r="R37" s="132"/>
      <c r="S37" s="132"/>
    </row>
    <row r="38" spans="1:19" x14ac:dyDescent="0.25">
      <c r="A38" s="132"/>
      <c r="B38" s="132"/>
      <c r="C38" s="132"/>
      <c r="D38" s="132"/>
      <c r="E38" s="132"/>
      <c r="F38" s="132"/>
      <c r="G38" s="132"/>
      <c r="H38" s="132"/>
      <c r="I38" s="132"/>
      <c r="J38" s="132"/>
      <c r="K38" s="132"/>
      <c r="L38" s="132"/>
      <c r="M38" s="132"/>
      <c r="N38" s="132"/>
      <c r="O38" s="132"/>
      <c r="P38" s="132"/>
      <c r="Q38" s="132"/>
      <c r="R38" s="132"/>
      <c r="S38" s="132"/>
    </row>
    <row r="39" spans="1:19" x14ac:dyDescent="0.25">
      <c r="A39" s="133" t="s">
        <v>436</v>
      </c>
      <c r="B39" s="132"/>
      <c r="C39" s="132"/>
      <c r="D39" s="132"/>
      <c r="E39" s="132"/>
      <c r="F39" s="132"/>
      <c r="G39" s="132"/>
      <c r="H39" s="132"/>
      <c r="I39" s="132"/>
      <c r="J39" s="132"/>
      <c r="K39" s="132"/>
      <c r="L39" s="132"/>
      <c r="M39" s="132"/>
      <c r="N39" s="132"/>
      <c r="O39" s="132"/>
      <c r="P39" s="132"/>
      <c r="Q39" s="132"/>
      <c r="R39" s="132"/>
      <c r="S39" s="132"/>
    </row>
    <row r="40" spans="1:19" x14ac:dyDescent="0.25">
      <c r="A40" s="132"/>
      <c r="B40" s="132"/>
      <c r="C40" s="132"/>
      <c r="D40" s="132"/>
      <c r="E40" s="132"/>
      <c r="F40" s="132"/>
      <c r="G40" s="132"/>
      <c r="H40" s="132"/>
      <c r="I40" s="132"/>
      <c r="J40" s="132"/>
      <c r="K40" s="132"/>
      <c r="L40" s="132"/>
      <c r="M40" s="132"/>
      <c r="N40" s="132"/>
      <c r="O40" s="132"/>
      <c r="P40" s="132"/>
      <c r="Q40" s="132"/>
      <c r="R40" s="132"/>
      <c r="S40" s="132"/>
    </row>
    <row r="41" spans="1:19" x14ac:dyDescent="0.25">
      <c r="A41" s="132"/>
      <c r="B41" s="132"/>
      <c r="C41" s="132"/>
      <c r="D41" s="132"/>
      <c r="E41" s="132"/>
      <c r="F41" s="132"/>
      <c r="G41" s="132"/>
      <c r="H41" s="132"/>
      <c r="I41" s="132"/>
      <c r="J41" s="132"/>
      <c r="K41" s="132"/>
      <c r="L41" s="132"/>
      <c r="M41" s="132"/>
      <c r="N41" s="132"/>
      <c r="O41" s="132"/>
      <c r="P41" s="132"/>
      <c r="Q41" s="132"/>
      <c r="R41" s="132"/>
      <c r="S41" s="132"/>
    </row>
    <row r="42" spans="1:19" x14ac:dyDescent="0.25">
      <c r="A42" s="132"/>
      <c r="B42" s="132"/>
      <c r="C42" s="132"/>
      <c r="D42" s="132"/>
      <c r="E42" s="132"/>
      <c r="F42" s="132"/>
      <c r="G42" s="132"/>
      <c r="H42" s="132"/>
      <c r="I42" s="132"/>
      <c r="J42" s="132"/>
      <c r="K42" s="132"/>
      <c r="L42" s="132"/>
      <c r="M42" s="132"/>
      <c r="N42" s="132"/>
      <c r="O42" s="132"/>
      <c r="P42" s="132"/>
      <c r="Q42" s="132"/>
      <c r="R42" s="132"/>
      <c r="S42" s="132"/>
    </row>
    <row r="43" spans="1:19" x14ac:dyDescent="0.25">
      <c r="A43" s="132"/>
      <c r="B43" s="132"/>
      <c r="C43" s="132"/>
      <c r="D43" s="132"/>
      <c r="E43" s="132"/>
      <c r="F43" s="132"/>
      <c r="G43" s="132"/>
      <c r="H43" s="132"/>
      <c r="I43" s="132"/>
      <c r="J43" s="132"/>
      <c r="K43" s="132"/>
      <c r="L43" s="132"/>
      <c r="M43" s="132"/>
      <c r="N43" s="132"/>
      <c r="O43" s="132"/>
      <c r="P43" s="132"/>
      <c r="Q43" s="132"/>
      <c r="R43" s="132"/>
      <c r="S43" s="132"/>
    </row>
    <row r="44" spans="1:19" x14ac:dyDescent="0.25">
      <c r="A44" s="132"/>
      <c r="B44" s="132"/>
      <c r="C44" s="132"/>
      <c r="D44" s="132"/>
      <c r="E44" s="132"/>
      <c r="F44" s="132"/>
      <c r="G44" s="132"/>
      <c r="H44" s="132"/>
      <c r="I44" s="132"/>
      <c r="J44" s="132"/>
      <c r="K44" s="132"/>
      <c r="L44" s="132"/>
      <c r="M44" s="132"/>
      <c r="N44" s="132"/>
      <c r="O44" s="132"/>
      <c r="P44" s="132"/>
      <c r="Q44" s="132"/>
      <c r="R44" s="132"/>
      <c r="S44" s="132"/>
    </row>
    <row r="45" spans="1:19" x14ac:dyDescent="0.25">
      <c r="A45" s="132"/>
      <c r="B45" s="132"/>
      <c r="C45" s="132"/>
      <c r="D45" s="132"/>
      <c r="E45" s="132"/>
      <c r="F45" s="132"/>
      <c r="G45" s="132"/>
      <c r="H45" s="132"/>
      <c r="I45" s="132"/>
      <c r="J45" s="132"/>
      <c r="K45" s="132"/>
      <c r="L45" s="132"/>
      <c r="M45" s="132"/>
      <c r="N45" s="132"/>
      <c r="O45" s="132"/>
      <c r="P45" s="132"/>
      <c r="Q45" s="132"/>
      <c r="R45" s="132"/>
      <c r="S45" s="132"/>
    </row>
    <row r="46" spans="1:19" x14ac:dyDescent="0.25">
      <c r="A46" s="132"/>
      <c r="B46" s="132"/>
      <c r="C46" s="132"/>
      <c r="D46" s="132"/>
      <c r="E46" s="132"/>
      <c r="F46" s="132"/>
      <c r="G46" s="132"/>
      <c r="H46" s="132"/>
      <c r="I46" s="132"/>
      <c r="J46" s="132"/>
      <c r="K46" s="132"/>
      <c r="L46" s="132"/>
      <c r="M46" s="132"/>
      <c r="N46" s="132"/>
      <c r="O46" s="132"/>
      <c r="P46" s="132"/>
      <c r="Q46" s="132"/>
      <c r="R46" s="132"/>
      <c r="S46" s="132"/>
    </row>
    <row r="47" spans="1:19" x14ac:dyDescent="0.25">
      <c r="A47" s="132"/>
      <c r="B47" s="132"/>
      <c r="C47" s="132"/>
      <c r="D47" s="132"/>
      <c r="E47" s="132"/>
      <c r="F47" s="132"/>
      <c r="G47" s="132"/>
      <c r="H47" s="132"/>
      <c r="I47" s="132"/>
      <c r="J47" s="132"/>
      <c r="K47" s="132"/>
      <c r="L47" s="132"/>
      <c r="M47" s="132"/>
      <c r="N47" s="132"/>
      <c r="O47" s="132"/>
      <c r="P47" s="132"/>
      <c r="Q47" s="132"/>
      <c r="R47" s="132"/>
      <c r="S47" s="132"/>
    </row>
    <row r="48" spans="1:19" x14ac:dyDescent="0.25">
      <c r="A48" s="132"/>
      <c r="B48" s="132"/>
      <c r="C48" s="132"/>
      <c r="D48" s="132"/>
      <c r="E48" s="132"/>
      <c r="F48" s="132"/>
      <c r="G48" s="132"/>
      <c r="H48" s="132"/>
      <c r="I48" s="132"/>
      <c r="J48" s="132"/>
      <c r="K48" s="132"/>
      <c r="L48" s="132"/>
      <c r="M48" s="132"/>
      <c r="N48" s="132"/>
      <c r="O48" s="132"/>
      <c r="P48" s="132"/>
      <c r="Q48" s="132"/>
      <c r="R48" s="132"/>
      <c r="S48" s="132"/>
    </row>
    <row r="49" spans="1:19" x14ac:dyDescent="0.25">
      <c r="A49" s="132"/>
      <c r="B49" s="132"/>
      <c r="C49" s="132"/>
      <c r="D49" s="132"/>
      <c r="E49" s="132"/>
      <c r="F49" s="132"/>
      <c r="G49" s="132"/>
      <c r="H49" s="132"/>
      <c r="I49" s="132"/>
      <c r="J49" s="132"/>
      <c r="K49" s="132"/>
      <c r="L49" s="132"/>
      <c r="M49" s="132"/>
      <c r="N49" s="132"/>
      <c r="O49" s="132"/>
      <c r="P49" s="132"/>
      <c r="Q49" s="132"/>
      <c r="R49" s="132"/>
      <c r="S49" s="132"/>
    </row>
    <row r="50" spans="1:19" x14ac:dyDescent="0.25">
      <c r="A50" s="132"/>
      <c r="B50" s="132"/>
      <c r="C50" s="132"/>
      <c r="D50" s="132"/>
      <c r="E50" s="132"/>
      <c r="F50" s="132"/>
      <c r="G50" s="132"/>
      <c r="H50" s="132"/>
      <c r="I50" s="132"/>
      <c r="J50" s="132"/>
      <c r="K50" s="132"/>
      <c r="L50" s="132"/>
      <c r="M50" s="132"/>
      <c r="N50" s="132"/>
      <c r="O50" s="132"/>
      <c r="P50" s="132"/>
      <c r="Q50" s="132"/>
      <c r="R50" s="132"/>
      <c r="S50" s="132"/>
    </row>
    <row r="51" spans="1:19" x14ac:dyDescent="0.25">
      <c r="A51" s="132"/>
      <c r="B51" s="132"/>
      <c r="C51" s="132"/>
      <c r="D51" s="132"/>
      <c r="E51" s="132"/>
      <c r="F51" s="132"/>
      <c r="G51" s="132"/>
      <c r="H51" s="132"/>
      <c r="I51" s="132"/>
      <c r="J51" s="132"/>
      <c r="K51" s="132"/>
      <c r="L51" s="132"/>
      <c r="M51" s="132"/>
      <c r="N51" s="132"/>
      <c r="O51" s="132"/>
      <c r="P51" s="132"/>
      <c r="Q51" s="132"/>
      <c r="R51" s="132"/>
      <c r="S51" s="132"/>
    </row>
    <row r="52" spans="1:19" x14ac:dyDescent="0.25">
      <c r="A52" s="132"/>
      <c r="B52" s="132"/>
      <c r="C52" s="132"/>
      <c r="D52" s="132"/>
      <c r="E52" s="132"/>
      <c r="F52" s="132"/>
      <c r="G52" s="132"/>
      <c r="H52" s="132"/>
      <c r="I52" s="132"/>
      <c r="J52" s="132"/>
      <c r="K52" s="132"/>
      <c r="L52" s="132"/>
      <c r="M52" s="132"/>
      <c r="N52" s="132"/>
      <c r="O52" s="132"/>
      <c r="P52" s="132"/>
      <c r="Q52" s="132"/>
      <c r="R52" s="132"/>
      <c r="S52" s="132"/>
    </row>
    <row r="53" spans="1:19" x14ac:dyDescent="0.25">
      <c r="A53" s="132"/>
      <c r="B53" s="132"/>
      <c r="C53" s="132"/>
      <c r="D53" s="132"/>
      <c r="E53" s="132"/>
      <c r="F53" s="132"/>
      <c r="G53" s="132"/>
      <c r="H53" s="132"/>
      <c r="I53" s="132"/>
      <c r="J53" s="132"/>
      <c r="K53" s="132"/>
      <c r="L53" s="132"/>
      <c r="M53" s="132"/>
      <c r="N53" s="132"/>
      <c r="O53" s="132"/>
      <c r="P53" s="132"/>
      <c r="Q53" s="132"/>
      <c r="R53" s="132"/>
      <c r="S53" s="132"/>
    </row>
    <row r="54" spans="1:19" x14ac:dyDescent="0.25">
      <c r="A54" s="132"/>
      <c r="B54" s="132"/>
      <c r="C54" s="132"/>
      <c r="D54" s="132"/>
      <c r="E54" s="132"/>
      <c r="F54" s="132"/>
      <c r="G54" s="132"/>
      <c r="H54" s="132"/>
      <c r="I54" s="132"/>
      <c r="J54" s="132"/>
      <c r="K54" s="132"/>
      <c r="L54" s="132"/>
      <c r="M54" s="132"/>
      <c r="N54" s="132"/>
      <c r="O54" s="132"/>
      <c r="P54" s="132"/>
      <c r="Q54" s="132"/>
      <c r="R54" s="132"/>
      <c r="S54" s="132"/>
    </row>
    <row r="55" spans="1:19" x14ac:dyDescent="0.25">
      <c r="A55" s="132"/>
      <c r="B55" s="132"/>
      <c r="C55" s="132"/>
      <c r="D55" s="132"/>
      <c r="E55" s="132"/>
      <c r="F55" s="132"/>
      <c r="G55" s="132"/>
      <c r="H55" s="132"/>
      <c r="I55" s="132"/>
      <c r="J55" s="132"/>
      <c r="K55" s="132"/>
      <c r="L55" s="132"/>
      <c r="M55" s="132"/>
      <c r="N55" s="132"/>
      <c r="O55" s="132"/>
      <c r="P55" s="132"/>
      <c r="Q55" s="132"/>
      <c r="R55" s="132"/>
      <c r="S55" s="132"/>
    </row>
    <row r="56" spans="1:19" x14ac:dyDescent="0.25">
      <c r="A56" s="132"/>
      <c r="B56" s="132"/>
      <c r="C56" s="132"/>
      <c r="D56" s="132"/>
      <c r="E56" s="132"/>
      <c r="F56" s="132"/>
      <c r="G56" s="132"/>
      <c r="H56" s="132"/>
      <c r="I56" s="132"/>
      <c r="J56" s="132"/>
      <c r="K56" s="132"/>
      <c r="L56" s="132"/>
      <c r="M56" s="132"/>
      <c r="N56" s="132"/>
      <c r="O56" s="132"/>
      <c r="P56" s="132"/>
      <c r="Q56" s="132"/>
      <c r="R56" s="132"/>
      <c r="S56" s="132"/>
    </row>
    <row r="57" spans="1:19" x14ac:dyDescent="0.25">
      <c r="A57" s="132"/>
      <c r="B57" s="132"/>
      <c r="C57" s="132"/>
      <c r="D57" s="132"/>
      <c r="E57" s="132"/>
      <c r="F57" s="132"/>
      <c r="G57" s="132"/>
      <c r="H57" s="132"/>
      <c r="I57" s="132"/>
      <c r="J57" s="132"/>
      <c r="K57" s="132"/>
      <c r="L57" s="132"/>
      <c r="M57" s="132"/>
      <c r="N57" s="132"/>
      <c r="O57" s="132"/>
      <c r="P57" s="132"/>
      <c r="Q57" s="132"/>
      <c r="R57" s="132"/>
      <c r="S57" s="132"/>
    </row>
    <row r="58" spans="1:19" x14ac:dyDescent="0.25">
      <c r="A58" s="132"/>
      <c r="B58" s="132"/>
      <c r="C58" s="132"/>
      <c r="D58" s="132"/>
      <c r="E58" s="132"/>
      <c r="F58" s="132"/>
      <c r="G58" s="132"/>
      <c r="H58" s="132"/>
      <c r="I58" s="132"/>
      <c r="J58" s="132"/>
      <c r="K58" s="132"/>
      <c r="L58" s="132"/>
      <c r="M58" s="132"/>
      <c r="N58" s="132"/>
      <c r="O58" s="132"/>
      <c r="P58" s="132"/>
      <c r="Q58" s="132"/>
      <c r="R58" s="132"/>
      <c r="S58" s="132"/>
    </row>
    <row r="59" spans="1:19" x14ac:dyDescent="0.25">
      <c r="A59" s="132"/>
      <c r="B59" s="132"/>
      <c r="C59" s="132"/>
      <c r="D59" s="132"/>
      <c r="E59" s="132"/>
      <c r="F59" s="132"/>
      <c r="G59" s="132"/>
      <c r="H59" s="132"/>
      <c r="I59" s="132"/>
      <c r="J59" s="132"/>
      <c r="K59" s="132"/>
      <c r="L59" s="132"/>
      <c r="M59" s="132"/>
      <c r="N59" s="132"/>
      <c r="O59" s="132"/>
      <c r="P59" s="132"/>
      <c r="Q59" s="132"/>
      <c r="R59" s="132"/>
      <c r="S59" s="132"/>
    </row>
    <row r="60" spans="1:19" x14ac:dyDescent="0.25">
      <c r="A60" s="132"/>
      <c r="B60" s="132"/>
      <c r="C60" s="132"/>
      <c r="D60" s="132"/>
      <c r="E60" s="132"/>
      <c r="F60" s="132"/>
      <c r="G60" s="132"/>
      <c r="H60" s="132"/>
      <c r="I60" s="132"/>
      <c r="J60" s="132"/>
      <c r="K60" s="132"/>
      <c r="L60" s="132"/>
      <c r="M60" s="132"/>
      <c r="N60" s="132"/>
      <c r="O60" s="132"/>
      <c r="P60" s="132"/>
      <c r="Q60" s="132"/>
      <c r="R60" s="132"/>
      <c r="S60" s="132"/>
    </row>
    <row r="61" spans="1:19" x14ac:dyDescent="0.25">
      <c r="A61" s="132"/>
      <c r="B61" s="132"/>
      <c r="C61" s="132"/>
      <c r="D61" s="132"/>
      <c r="E61" s="132"/>
      <c r="F61" s="132"/>
      <c r="G61" s="132"/>
      <c r="H61" s="132"/>
      <c r="I61" s="132"/>
      <c r="J61" s="132"/>
      <c r="K61" s="132"/>
      <c r="L61" s="132"/>
      <c r="M61" s="132"/>
      <c r="N61" s="132"/>
      <c r="O61" s="132"/>
      <c r="P61" s="132"/>
      <c r="Q61" s="132"/>
      <c r="R61" s="132"/>
      <c r="S61" s="132"/>
    </row>
    <row r="62" spans="1:19" x14ac:dyDescent="0.25">
      <c r="A62" s="132"/>
      <c r="B62" s="132"/>
      <c r="C62" s="132"/>
      <c r="D62" s="132"/>
      <c r="E62" s="132"/>
      <c r="F62" s="132"/>
      <c r="G62" s="132"/>
      <c r="H62" s="132"/>
      <c r="I62" s="132"/>
      <c r="J62" s="132"/>
      <c r="K62" s="132"/>
      <c r="L62" s="132"/>
      <c r="M62" s="132"/>
      <c r="N62" s="132"/>
      <c r="O62" s="132"/>
      <c r="P62" s="132"/>
      <c r="Q62" s="132"/>
      <c r="R62" s="132"/>
      <c r="S62" s="132"/>
    </row>
    <row r="63" spans="1:19" x14ac:dyDescent="0.25">
      <c r="A63" s="132"/>
      <c r="B63" s="132"/>
      <c r="C63" s="132"/>
      <c r="D63" s="132"/>
      <c r="E63" s="132"/>
      <c r="F63" s="132"/>
      <c r="G63" s="132"/>
      <c r="H63" s="132"/>
      <c r="I63" s="132"/>
      <c r="J63" s="132"/>
      <c r="K63" s="132"/>
      <c r="L63" s="132"/>
      <c r="M63" s="132"/>
      <c r="N63" s="132"/>
      <c r="O63" s="132"/>
      <c r="P63" s="132"/>
      <c r="Q63" s="132"/>
      <c r="R63" s="132"/>
      <c r="S63" s="132"/>
    </row>
    <row r="64" spans="1:19" x14ac:dyDescent="0.25">
      <c r="A64" s="132"/>
      <c r="B64" s="132"/>
      <c r="C64" s="132"/>
      <c r="D64" s="132"/>
      <c r="E64" s="132"/>
      <c r="F64" s="132"/>
      <c r="G64" s="132"/>
      <c r="H64" s="132"/>
      <c r="I64" s="132"/>
      <c r="J64" s="132"/>
      <c r="K64" s="132"/>
      <c r="L64" s="132"/>
      <c r="M64" s="132"/>
      <c r="N64" s="132"/>
      <c r="O64" s="132"/>
      <c r="P64" s="132"/>
      <c r="Q64" s="132"/>
      <c r="R64" s="132"/>
      <c r="S64" s="132"/>
    </row>
    <row r="65" spans="1:19" x14ac:dyDescent="0.25">
      <c r="A65" s="132"/>
      <c r="B65" s="132"/>
      <c r="C65" s="132"/>
      <c r="D65" s="132"/>
      <c r="E65" s="132"/>
      <c r="F65" s="132"/>
      <c r="G65" s="132"/>
      <c r="H65" s="132"/>
      <c r="I65" s="132"/>
      <c r="J65" s="132"/>
      <c r="K65" s="132"/>
      <c r="L65" s="132"/>
      <c r="M65" s="132"/>
      <c r="N65" s="132"/>
      <c r="O65" s="132"/>
      <c r="P65" s="132"/>
      <c r="Q65" s="132"/>
      <c r="R65" s="132"/>
      <c r="S65" s="132"/>
    </row>
    <row r="66" spans="1:19" x14ac:dyDescent="0.25">
      <c r="A66" s="132"/>
      <c r="B66" s="132"/>
      <c r="C66" s="132"/>
      <c r="D66" s="132"/>
      <c r="E66" s="132"/>
      <c r="F66" s="132"/>
      <c r="G66" s="132"/>
      <c r="H66" s="132"/>
      <c r="I66" s="132"/>
      <c r="J66" s="132"/>
      <c r="K66" s="132"/>
      <c r="L66" s="132"/>
      <c r="M66" s="132"/>
      <c r="N66" s="132"/>
      <c r="O66" s="132"/>
      <c r="P66" s="132"/>
      <c r="Q66" s="132"/>
      <c r="R66" s="132"/>
      <c r="S66" s="132"/>
    </row>
    <row r="67" spans="1:19" x14ac:dyDescent="0.25">
      <c r="A67" s="132"/>
      <c r="B67" s="132"/>
      <c r="C67" s="132"/>
      <c r="D67" s="132"/>
      <c r="E67" s="132"/>
      <c r="F67" s="132"/>
      <c r="G67" s="132"/>
      <c r="H67" s="132"/>
      <c r="I67" s="132"/>
      <c r="J67" s="132"/>
      <c r="K67" s="132"/>
      <c r="L67" s="132"/>
      <c r="M67" s="132"/>
      <c r="N67" s="132"/>
      <c r="O67" s="132"/>
      <c r="P67" s="132"/>
      <c r="Q67" s="132"/>
      <c r="R67" s="132"/>
      <c r="S67" s="132"/>
    </row>
    <row r="68" spans="1:19" x14ac:dyDescent="0.25">
      <c r="A68" s="132"/>
      <c r="B68" s="132"/>
      <c r="C68" s="132"/>
      <c r="D68" s="132"/>
      <c r="E68" s="132"/>
      <c r="F68" s="132"/>
      <c r="G68" s="132"/>
      <c r="H68" s="132"/>
      <c r="I68" s="132"/>
      <c r="J68" s="132"/>
      <c r="K68" s="132"/>
      <c r="L68" s="132"/>
      <c r="M68" s="132"/>
      <c r="N68" s="132"/>
      <c r="O68" s="132"/>
      <c r="P68" s="132"/>
      <c r="Q68" s="132"/>
      <c r="R68" s="132"/>
      <c r="S68" s="132"/>
    </row>
    <row r="69" spans="1:19" x14ac:dyDescent="0.25">
      <c r="A69" s="132"/>
      <c r="B69" s="132"/>
      <c r="C69" s="132"/>
      <c r="D69" s="132"/>
      <c r="E69" s="132"/>
      <c r="F69" s="132"/>
      <c r="G69" s="132"/>
      <c r="H69" s="132"/>
      <c r="I69" s="132"/>
      <c r="J69" s="132"/>
      <c r="K69" s="132"/>
      <c r="L69" s="132"/>
      <c r="M69" s="132"/>
      <c r="N69" s="132"/>
      <c r="O69" s="132"/>
      <c r="P69" s="132"/>
      <c r="Q69" s="132"/>
      <c r="R69" s="132"/>
      <c r="S69" s="132"/>
    </row>
    <row r="70" spans="1:19" x14ac:dyDescent="0.25">
      <c r="A70" s="132"/>
      <c r="B70" s="132"/>
      <c r="C70" s="132"/>
      <c r="D70" s="132"/>
      <c r="E70" s="132"/>
      <c r="F70" s="132"/>
      <c r="G70" s="132"/>
      <c r="H70" s="132"/>
      <c r="I70" s="132"/>
      <c r="J70" s="132"/>
      <c r="K70" s="132"/>
      <c r="L70" s="132"/>
      <c r="M70" s="132"/>
      <c r="N70" s="132"/>
      <c r="O70" s="132"/>
      <c r="P70" s="132"/>
      <c r="Q70" s="132"/>
      <c r="R70" s="132"/>
      <c r="S70" s="132"/>
    </row>
    <row r="71" spans="1:19" x14ac:dyDescent="0.25">
      <c r="A71" s="132"/>
      <c r="B71" s="132"/>
      <c r="C71" s="132"/>
      <c r="D71" s="132"/>
      <c r="E71" s="132"/>
      <c r="F71" s="132"/>
      <c r="G71" s="132"/>
      <c r="H71" s="132"/>
      <c r="I71" s="132"/>
      <c r="J71" s="132"/>
      <c r="K71" s="132"/>
      <c r="L71" s="132"/>
      <c r="M71" s="132"/>
      <c r="N71" s="132"/>
      <c r="O71" s="132"/>
      <c r="P71" s="132"/>
      <c r="Q71" s="132"/>
      <c r="R71" s="132"/>
      <c r="S71" s="132"/>
    </row>
    <row r="72" spans="1:19" x14ac:dyDescent="0.25">
      <c r="A72" s="132"/>
      <c r="B72" s="132"/>
      <c r="C72" s="132"/>
      <c r="D72" s="132"/>
      <c r="E72" s="132"/>
      <c r="F72" s="132"/>
      <c r="G72" s="132"/>
      <c r="H72" s="132"/>
      <c r="I72" s="132"/>
      <c r="J72" s="132"/>
      <c r="K72" s="132"/>
      <c r="L72" s="132"/>
      <c r="M72" s="132"/>
      <c r="N72" s="132"/>
      <c r="O72" s="132"/>
      <c r="P72" s="132"/>
      <c r="Q72" s="132"/>
      <c r="R72" s="132"/>
      <c r="S72" s="132"/>
    </row>
    <row r="73" spans="1:19" x14ac:dyDescent="0.25">
      <c r="A73" s="132"/>
      <c r="B73" s="132"/>
      <c r="C73" s="132"/>
      <c r="D73" s="132"/>
      <c r="E73" s="132"/>
      <c r="F73" s="132"/>
      <c r="G73" s="132"/>
      <c r="H73" s="132"/>
      <c r="I73" s="132"/>
      <c r="J73" s="132"/>
      <c r="K73" s="132"/>
      <c r="L73" s="132"/>
      <c r="M73" s="132"/>
      <c r="N73" s="132"/>
      <c r="O73" s="132"/>
      <c r="P73" s="132"/>
      <c r="Q73" s="132"/>
      <c r="R73" s="132"/>
      <c r="S73" s="132"/>
    </row>
    <row r="74" spans="1:19" x14ac:dyDescent="0.25">
      <c r="A74" s="132"/>
      <c r="B74" s="132"/>
      <c r="C74" s="132"/>
      <c r="D74" s="132"/>
      <c r="E74" s="132"/>
      <c r="F74" s="132"/>
      <c r="G74" s="132"/>
      <c r="H74" s="132"/>
      <c r="I74" s="132"/>
      <c r="J74" s="132"/>
      <c r="K74" s="132"/>
      <c r="L74" s="132"/>
      <c r="M74" s="132"/>
      <c r="N74" s="132"/>
      <c r="O74" s="132"/>
      <c r="P74" s="132"/>
      <c r="Q74" s="132"/>
      <c r="R74" s="132"/>
      <c r="S74" s="132"/>
    </row>
    <row r="75" spans="1:19" x14ac:dyDescent="0.25">
      <c r="A75" s="132"/>
      <c r="B75" s="132"/>
      <c r="C75" s="132"/>
      <c r="D75" s="132"/>
      <c r="E75" s="132"/>
      <c r="F75" s="132"/>
      <c r="G75" s="132"/>
      <c r="H75" s="132"/>
      <c r="I75" s="132"/>
      <c r="J75" s="132"/>
      <c r="K75" s="132"/>
      <c r="L75" s="132"/>
      <c r="M75" s="132"/>
      <c r="N75" s="132"/>
      <c r="O75" s="132"/>
      <c r="P75" s="132"/>
      <c r="Q75" s="132"/>
      <c r="R75" s="132"/>
      <c r="S75" s="132"/>
    </row>
    <row r="76" spans="1:19" x14ac:dyDescent="0.25">
      <c r="A76" s="132"/>
      <c r="B76" s="132"/>
      <c r="C76" s="132"/>
      <c r="D76" s="132"/>
      <c r="E76" s="132"/>
      <c r="F76" s="132"/>
      <c r="G76" s="132"/>
      <c r="H76" s="132"/>
      <c r="I76" s="132"/>
      <c r="J76" s="132"/>
      <c r="K76" s="132"/>
      <c r="L76" s="132"/>
      <c r="M76" s="132"/>
      <c r="N76" s="132"/>
      <c r="O76" s="132"/>
      <c r="P76" s="132"/>
      <c r="Q76" s="132"/>
      <c r="R76" s="132"/>
      <c r="S76" s="132"/>
    </row>
    <row r="77" spans="1:19" x14ac:dyDescent="0.25">
      <c r="A77" s="132"/>
      <c r="B77" s="132"/>
      <c r="C77" s="132"/>
      <c r="D77" s="132"/>
      <c r="E77" s="132"/>
      <c r="F77" s="132"/>
      <c r="G77" s="132"/>
      <c r="H77" s="132"/>
      <c r="I77" s="132"/>
      <c r="J77" s="132"/>
      <c r="K77" s="132"/>
      <c r="L77" s="132"/>
      <c r="M77" s="132"/>
      <c r="N77" s="132"/>
      <c r="O77" s="132"/>
      <c r="P77" s="132"/>
      <c r="Q77" s="132"/>
      <c r="R77" s="132"/>
      <c r="S77" s="132"/>
    </row>
    <row r="78" spans="1:19" x14ac:dyDescent="0.25">
      <c r="A78" s="132"/>
      <c r="B78" s="132"/>
      <c r="C78" s="132"/>
      <c r="D78" s="132"/>
      <c r="E78" s="132"/>
      <c r="F78" s="132"/>
      <c r="G78" s="132"/>
      <c r="H78" s="132"/>
      <c r="I78" s="132"/>
      <c r="J78" s="132"/>
      <c r="K78" s="132"/>
      <c r="L78" s="132"/>
      <c r="M78" s="132"/>
      <c r="N78" s="132"/>
      <c r="O78" s="132"/>
      <c r="P78" s="132"/>
      <c r="Q78" s="132"/>
      <c r="R78" s="132"/>
      <c r="S78" s="132"/>
    </row>
    <row r="79" spans="1:19" x14ac:dyDescent="0.25">
      <c r="A79" s="132"/>
      <c r="B79" s="132"/>
      <c r="C79" s="132"/>
      <c r="D79" s="132"/>
      <c r="E79" s="132"/>
      <c r="F79" s="132"/>
      <c r="G79" s="132"/>
      <c r="H79" s="132"/>
      <c r="I79" s="132"/>
      <c r="J79" s="132"/>
      <c r="K79" s="132"/>
      <c r="L79" s="132"/>
      <c r="M79" s="132"/>
      <c r="N79" s="132"/>
      <c r="O79" s="132"/>
      <c r="P79" s="132"/>
      <c r="Q79" s="132"/>
      <c r="R79" s="132"/>
      <c r="S79" s="132"/>
    </row>
    <row r="80" spans="1:19" x14ac:dyDescent="0.25">
      <c r="A80" s="132"/>
      <c r="B80" s="132"/>
      <c r="C80" s="132"/>
      <c r="D80" s="132"/>
      <c r="E80" s="132"/>
      <c r="F80" s="132"/>
      <c r="G80" s="132"/>
      <c r="H80" s="132"/>
      <c r="I80" s="132"/>
      <c r="J80" s="132"/>
      <c r="K80" s="132"/>
      <c r="L80" s="132"/>
      <c r="M80" s="132"/>
      <c r="N80" s="132"/>
      <c r="O80" s="132"/>
      <c r="P80" s="132"/>
      <c r="Q80" s="132"/>
      <c r="R80" s="132"/>
      <c r="S80" s="132"/>
    </row>
    <row r="81" spans="1:19" x14ac:dyDescent="0.25">
      <c r="A81" s="132"/>
      <c r="B81" s="132"/>
      <c r="C81" s="132"/>
      <c r="D81" s="132"/>
      <c r="E81" s="132"/>
      <c r="F81" s="132"/>
      <c r="G81" s="132"/>
      <c r="H81" s="132"/>
      <c r="I81" s="132"/>
      <c r="J81" s="132"/>
      <c r="K81" s="132"/>
      <c r="L81" s="132"/>
      <c r="M81" s="132"/>
      <c r="N81" s="132"/>
      <c r="O81" s="132"/>
      <c r="P81" s="132"/>
      <c r="Q81" s="132"/>
      <c r="R81" s="132"/>
      <c r="S81" s="132"/>
    </row>
    <row r="82" spans="1:19" x14ac:dyDescent="0.25">
      <c r="A82" s="132"/>
      <c r="B82" s="132"/>
      <c r="C82" s="132"/>
      <c r="D82" s="132"/>
      <c r="E82" s="132"/>
      <c r="F82" s="132"/>
      <c r="G82" s="132"/>
      <c r="H82" s="132"/>
      <c r="I82" s="132"/>
      <c r="J82" s="132"/>
      <c r="K82" s="132"/>
      <c r="L82" s="132"/>
      <c r="M82" s="132"/>
      <c r="N82" s="132"/>
      <c r="O82" s="132"/>
      <c r="P82" s="132"/>
      <c r="Q82" s="132"/>
      <c r="R82" s="132"/>
      <c r="S82" s="132"/>
    </row>
    <row r="83" spans="1:19" x14ac:dyDescent="0.25">
      <c r="A83" s="132"/>
      <c r="B83" s="132"/>
      <c r="C83" s="132"/>
      <c r="D83" s="132"/>
      <c r="E83" s="132"/>
      <c r="F83" s="132"/>
      <c r="G83" s="132"/>
      <c r="H83" s="132"/>
      <c r="I83" s="132"/>
      <c r="J83" s="132"/>
      <c r="K83" s="132"/>
      <c r="L83" s="132"/>
      <c r="M83" s="132"/>
      <c r="N83" s="132"/>
      <c r="O83" s="132"/>
      <c r="P83" s="132"/>
      <c r="Q83" s="132"/>
      <c r="R83" s="132"/>
      <c r="S83" s="132"/>
    </row>
    <row r="84" spans="1:19" x14ac:dyDescent="0.25">
      <c r="A84" s="132"/>
      <c r="B84" s="132"/>
      <c r="C84" s="132"/>
      <c r="D84" s="132"/>
      <c r="E84" s="132"/>
      <c r="F84" s="132"/>
      <c r="G84" s="132"/>
      <c r="H84" s="132"/>
      <c r="I84" s="132"/>
      <c r="J84" s="132"/>
      <c r="K84" s="132"/>
      <c r="L84" s="132"/>
      <c r="M84" s="132"/>
      <c r="N84" s="132"/>
      <c r="O84" s="132"/>
      <c r="P84" s="132"/>
      <c r="Q84" s="132"/>
      <c r="R84" s="132"/>
      <c r="S84" s="132"/>
    </row>
    <row r="85" spans="1:19" x14ac:dyDescent="0.25">
      <c r="A85" s="132"/>
      <c r="B85" s="132"/>
      <c r="C85" s="132"/>
      <c r="D85" s="132"/>
      <c r="E85" s="132"/>
      <c r="F85" s="132"/>
      <c r="G85" s="132"/>
      <c r="H85" s="132"/>
      <c r="I85" s="132"/>
      <c r="J85" s="132"/>
      <c r="K85" s="132"/>
      <c r="L85" s="132"/>
      <c r="M85" s="132"/>
      <c r="N85" s="132"/>
      <c r="O85" s="132"/>
      <c r="P85" s="132"/>
      <c r="Q85" s="132"/>
      <c r="R85" s="132"/>
      <c r="S85" s="132"/>
    </row>
    <row r="86" spans="1:19" x14ac:dyDescent="0.25">
      <c r="A86" s="132"/>
      <c r="B86" s="132"/>
      <c r="C86" s="132"/>
      <c r="D86" s="132"/>
      <c r="E86" s="132"/>
      <c r="F86" s="132"/>
      <c r="G86" s="132"/>
      <c r="H86" s="132"/>
      <c r="I86" s="132"/>
      <c r="J86" s="132"/>
      <c r="K86" s="132"/>
      <c r="L86" s="132"/>
      <c r="M86" s="132"/>
      <c r="N86" s="132"/>
      <c r="O86" s="132"/>
      <c r="P86" s="132"/>
      <c r="Q86" s="132"/>
      <c r="R86" s="132"/>
      <c r="S86" s="132"/>
    </row>
    <row r="87" spans="1:19" x14ac:dyDescent="0.25">
      <c r="A87" s="132"/>
      <c r="B87" s="132"/>
      <c r="C87" s="132"/>
      <c r="D87" s="132"/>
      <c r="E87" s="132"/>
      <c r="F87" s="132"/>
      <c r="G87" s="132"/>
      <c r="H87" s="132"/>
      <c r="I87" s="132"/>
      <c r="J87" s="132"/>
      <c r="K87" s="132"/>
      <c r="L87" s="132"/>
      <c r="M87" s="132"/>
      <c r="N87" s="132"/>
      <c r="O87" s="132"/>
      <c r="P87" s="132"/>
      <c r="Q87" s="132"/>
      <c r="R87" s="132"/>
      <c r="S87" s="132"/>
    </row>
    <row r="88" spans="1:19" x14ac:dyDescent="0.25">
      <c r="A88" s="132"/>
      <c r="B88" s="132"/>
      <c r="C88" s="132"/>
      <c r="D88" s="132"/>
      <c r="E88" s="132"/>
      <c r="F88" s="132"/>
      <c r="G88" s="132"/>
      <c r="H88" s="132"/>
      <c r="I88" s="132"/>
      <c r="J88" s="132"/>
      <c r="K88" s="132"/>
      <c r="L88" s="132"/>
      <c r="M88" s="132"/>
      <c r="N88" s="132"/>
      <c r="O88" s="132"/>
      <c r="P88" s="132"/>
      <c r="Q88" s="132"/>
      <c r="R88" s="132"/>
      <c r="S88" s="132"/>
    </row>
    <row r="89" spans="1:19" x14ac:dyDescent="0.25">
      <c r="A89" s="132"/>
      <c r="B89" s="132"/>
      <c r="C89" s="132"/>
      <c r="D89" s="132"/>
      <c r="E89" s="132"/>
      <c r="F89" s="132"/>
      <c r="G89" s="132"/>
      <c r="H89" s="132"/>
      <c r="I89" s="132"/>
      <c r="J89" s="132"/>
      <c r="K89" s="132"/>
      <c r="L89" s="132"/>
      <c r="M89" s="132"/>
      <c r="N89" s="132"/>
      <c r="O89" s="132"/>
      <c r="P89" s="132"/>
      <c r="Q89" s="132"/>
      <c r="R89" s="132"/>
      <c r="S89" s="132"/>
    </row>
    <row r="90" spans="1:19" x14ac:dyDescent="0.25">
      <c r="A90" s="132"/>
      <c r="B90" s="132"/>
      <c r="C90" s="132"/>
      <c r="D90" s="132"/>
      <c r="E90" s="132"/>
      <c r="F90" s="132"/>
      <c r="G90" s="132"/>
      <c r="H90" s="132"/>
      <c r="I90" s="132"/>
      <c r="J90" s="132"/>
      <c r="K90" s="132"/>
      <c r="L90" s="132"/>
      <c r="M90" s="132"/>
      <c r="N90" s="132"/>
      <c r="O90" s="132"/>
      <c r="P90" s="132"/>
      <c r="Q90" s="132"/>
      <c r="R90" s="132"/>
      <c r="S90" s="132"/>
    </row>
    <row r="91" spans="1:19" x14ac:dyDescent="0.25">
      <c r="A91" s="132"/>
      <c r="B91" s="132"/>
      <c r="C91" s="132"/>
      <c r="D91" s="132"/>
      <c r="E91" s="132"/>
      <c r="F91" s="132"/>
      <c r="G91" s="132"/>
      <c r="H91" s="132"/>
      <c r="I91" s="132"/>
      <c r="J91" s="132"/>
      <c r="K91" s="132"/>
      <c r="L91" s="132"/>
      <c r="M91" s="132"/>
      <c r="N91" s="132"/>
      <c r="O91" s="132"/>
      <c r="P91" s="132"/>
      <c r="Q91" s="132"/>
      <c r="R91" s="132"/>
      <c r="S91" s="132"/>
    </row>
    <row r="92" spans="1:19" x14ac:dyDescent="0.25">
      <c r="A92" s="132"/>
      <c r="B92" s="132"/>
      <c r="C92" s="132"/>
      <c r="D92" s="132"/>
      <c r="E92" s="132"/>
      <c r="F92" s="132"/>
      <c r="G92" s="132"/>
      <c r="H92" s="132"/>
      <c r="I92" s="132"/>
      <c r="J92" s="132"/>
      <c r="K92" s="132"/>
      <c r="L92" s="132"/>
      <c r="M92" s="132"/>
      <c r="N92" s="132"/>
      <c r="O92" s="132"/>
      <c r="P92" s="132"/>
      <c r="Q92" s="132"/>
      <c r="R92" s="132"/>
      <c r="S92" s="132"/>
    </row>
    <row r="93" spans="1:19" x14ac:dyDescent="0.25">
      <c r="A93" s="132"/>
      <c r="B93" s="132"/>
      <c r="C93" s="132"/>
      <c r="D93" s="132"/>
      <c r="E93" s="132"/>
      <c r="F93" s="132"/>
      <c r="G93" s="132"/>
      <c r="H93" s="132"/>
      <c r="I93" s="132"/>
      <c r="J93" s="132"/>
      <c r="K93" s="132"/>
      <c r="L93" s="132"/>
      <c r="M93" s="132"/>
      <c r="N93" s="132"/>
      <c r="O93" s="132"/>
      <c r="P93" s="132"/>
      <c r="Q93" s="132"/>
      <c r="R93" s="132"/>
      <c r="S93" s="132"/>
    </row>
    <row r="94" spans="1:19" x14ac:dyDescent="0.25">
      <c r="A94" s="132"/>
      <c r="B94" s="132"/>
      <c r="C94" s="132"/>
      <c r="D94" s="132"/>
      <c r="E94" s="132"/>
      <c r="F94" s="132"/>
      <c r="G94" s="132"/>
      <c r="H94" s="132"/>
      <c r="I94" s="132"/>
      <c r="J94" s="132"/>
      <c r="K94" s="132"/>
      <c r="L94" s="132"/>
      <c r="M94" s="132"/>
      <c r="N94" s="132"/>
      <c r="O94" s="132"/>
      <c r="P94" s="132"/>
      <c r="Q94" s="132"/>
      <c r="R94" s="132"/>
      <c r="S94" s="132"/>
    </row>
    <row r="95" spans="1:19" x14ac:dyDescent="0.25">
      <c r="A95" s="132"/>
      <c r="B95" s="132"/>
      <c r="C95" s="132"/>
      <c r="D95" s="132"/>
      <c r="E95" s="132"/>
      <c r="F95" s="132"/>
      <c r="G95" s="132"/>
      <c r="H95" s="132"/>
      <c r="I95" s="132"/>
      <c r="J95" s="132"/>
      <c r="K95" s="132"/>
      <c r="L95" s="132"/>
      <c r="M95" s="132"/>
      <c r="N95" s="132"/>
      <c r="O95" s="132"/>
      <c r="P95" s="132"/>
      <c r="Q95" s="132"/>
      <c r="R95" s="132"/>
      <c r="S95" s="132"/>
    </row>
    <row r="96" spans="1:19" x14ac:dyDescent="0.25">
      <c r="A96" s="132"/>
      <c r="B96" s="132"/>
      <c r="C96" s="132"/>
      <c r="D96" s="132"/>
      <c r="E96" s="132"/>
      <c r="F96" s="132"/>
      <c r="G96" s="132"/>
      <c r="H96" s="132"/>
      <c r="I96" s="132"/>
      <c r="J96" s="132"/>
      <c r="K96" s="132"/>
      <c r="L96" s="132"/>
      <c r="M96" s="132"/>
      <c r="N96" s="132"/>
      <c r="O96" s="132"/>
      <c r="P96" s="132"/>
      <c r="Q96" s="132"/>
      <c r="R96" s="132"/>
      <c r="S96" s="132"/>
    </row>
    <row r="97" spans="1:19" x14ac:dyDescent="0.25">
      <c r="A97" s="132"/>
      <c r="B97" s="132"/>
      <c r="C97" s="132"/>
      <c r="D97" s="132"/>
      <c r="E97" s="132"/>
      <c r="F97" s="132"/>
      <c r="G97" s="132"/>
      <c r="H97" s="132"/>
      <c r="I97" s="132"/>
      <c r="J97" s="132"/>
      <c r="K97" s="132"/>
      <c r="L97" s="132"/>
      <c r="M97" s="132"/>
      <c r="N97" s="132"/>
      <c r="O97" s="132"/>
      <c r="P97" s="132"/>
      <c r="Q97" s="132"/>
      <c r="R97" s="132"/>
      <c r="S97" s="132"/>
    </row>
    <row r="98" spans="1:19" x14ac:dyDescent="0.25">
      <c r="A98" s="132"/>
      <c r="B98" s="132"/>
      <c r="C98" s="132"/>
      <c r="D98" s="132"/>
      <c r="E98" s="132"/>
      <c r="F98" s="132"/>
      <c r="G98" s="132"/>
      <c r="H98" s="132"/>
      <c r="I98" s="132"/>
      <c r="J98" s="132"/>
      <c r="K98" s="132"/>
      <c r="L98" s="132"/>
      <c r="M98" s="132"/>
      <c r="N98" s="132"/>
      <c r="O98" s="132"/>
      <c r="P98" s="132"/>
      <c r="Q98" s="132"/>
      <c r="R98" s="132"/>
      <c r="S98" s="132"/>
    </row>
    <row r="99" spans="1:19" x14ac:dyDescent="0.25">
      <c r="A99" s="132"/>
      <c r="B99" s="132"/>
      <c r="C99" s="132"/>
      <c r="D99" s="132"/>
      <c r="E99" s="132"/>
      <c r="F99" s="132"/>
      <c r="G99" s="132"/>
      <c r="H99" s="132"/>
      <c r="I99" s="132"/>
      <c r="J99" s="132"/>
      <c r="K99" s="132"/>
      <c r="L99" s="132"/>
      <c r="M99" s="132"/>
      <c r="N99" s="132"/>
      <c r="O99" s="132"/>
      <c r="P99" s="132"/>
      <c r="Q99" s="132"/>
      <c r="R99" s="132"/>
      <c r="S99" s="132"/>
    </row>
    <row r="100" spans="1:19" x14ac:dyDescent="0.25">
      <c r="A100" s="132"/>
      <c r="B100" s="132"/>
      <c r="C100" s="132"/>
      <c r="D100" s="132"/>
      <c r="E100" s="132"/>
      <c r="F100" s="132"/>
      <c r="G100" s="132"/>
      <c r="H100" s="132"/>
      <c r="I100" s="132"/>
      <c r="J100" s="132"/>
      <c r="K100" s="132"/>
      <c r="L100" s="132"/>
      <c r="M100" s="132"/>
      <c r="N100" s="132"/>
      <c r="O100" s="132"/>
      <c r="P100" s="132"/>
      <c r="Q100" s="132"/>
      <c r="R100" s="132"/>
      <c r="S100" s="132"/>
    </row>
    <row r="101" spans="1:19" x14ac:dyDescent="0.25">
      <c r="A101" s="132"/>
      <c r="B101" s="132"/>
      <c r="C101" s="132"/>
      <c r="D101" s="132"/>
      <c r="E101" s="132"/>
      <c r="F101" s="132"/>
      <c r="G101" s="132"/>
      <c r="H101" s="132"/>
      <c r="I101" s="132"/>
      <c r="J101" s="132"/>
      <c r="K101" s="132"/>
      <c r="L101" s="132"/>
      <c r="M101" s="132"/>
      <c r="N101" s="132"/>
      <c r="O101" s="132"/>
      <c r="P101" s="132"/>
      <c r="Q101" s="132"/>
      <c r="R101" s="132"/>
      <c r="S101" s="132"/>
    </row>
    <row r="102" spans="1:19" x14ac:dyDescent="0.25">
      <c r="A102" s="132"/>
      <c r="B102" s="132"/>
      <c r="C102" s="132"/>
      <c r="D102" s="132"/>
      <c r="E102" s="132"/>
      <c r="F102" s="132"/>
      <c r="G102" s="132"/>
      <c r="H102" s="132"/>
      <c r="I102" s="132"/>
      <c r="J102" s="132"/>
      <c r="K102" s="132"/>
      <c r="L102" s="132"/>
      <c r="M102" s="132"/>
      <c r="N102" s="132"/>
      <c r="O102" s="132"/>
      <c r="P102" s="132"/>
      <c r="Q102" s="132"/>
      <c r="R102" s="132"/>
      <c r="S102" s="132"/>
    </row>
    <row r="103" spans="1:19" x14ac:dyDescent="0.25">
      <c r="A103" s="132"/>
      <c r="B103" s="132"/>
      <c r="C103" s="132"/>
      <c r="D103" s="132"/>
      <c r="E103" s="132"/>
      <c r="F103" s="132"/>
      <c r="G103" s="132"/>
      <c r="H103" s="132"/>
      <c r="I103" s="132"/>
      <c r="J103" s="132"/>
      <c r="K103" s="132"/>
      <c r="L103" s="132"/>
      <c r="M103" s="132"/>
      <c r="N103" s="132"/>
      <c r="O103" s="132"/>
      <c r="P103" s="132"/>
      <c r="Q103" s="132"/>
      <c r="R103" s="132"/>
      <c r="S103" s="132"/>
    </row>
    <row r="104" spans="1:19" x14ac:dyDescent="0.25">
      <c r="A104" s="132"/>
      <c r="B104" s="132"/>
      <c r="C104" s="132"/>
      <c r="D104" s="132"/>
      <c r="E104" s="132"/>
      <c r="F104" s="132"/>
      <c r="G104" s="132"/>
      <c r="H104" s="132"/>
      <c r="I104" s="132"/>
      <c r="J104" s="132"/>
      <c r="K104" s="132"/>
      <c r="L104" s="132"/>
      <c r="M104" s="132"/>
      <c r="N104" s="132"/>
      <c r="O104" s="132"/>
      <c r="P104" s="132"/>
      <c r="Q104" s="132"/>
      <c r="R104" s="132"/>
      <c r="S104" s="132"/>
    </row>
    <row r="105" spans="1:19" x14ac:dyDescent="0.25">
      <c r="A105" s="132"/>
      <c r="B105" s="132"/>
      <c r="C105" s="132"/>
      <c r="D105" s="132"/>
      <c r="E105" s="132"/>
      <c r="F105" s="132"/>
      <c r="G105" s="132"/>
      <c r="H105" s="132"/>
      <c r="I105" s="132"/>
      <c r="J105" s="132"/>
      <c r="K105" s="132"/>
      <c r="L105" s="132"/>
      <c r="M105" s="132"/>
      <c r="N105" s="132"/>
      <c r="O105" s="132"/>
      <c r="P105" s="132"/>
      <c r="Q105" s="132"/>
      <c r="R105" s="132"/>
      <c r="S105" s="132"/>
    </row>
    <row r="106" spans="1:19" x14ac:dyDescent="0.25">
      <c r="A106" s="132"/>
      <c r="B106" s="132"/>
      <c r="C106" s="132"/>
      <c r="D106" s="132"/>
      <c r="E106" s="132"/>
      <c r="F106" s="132"/>
      <c r="G106" s="132"/>
      <c r="H106" s="132"/>
      <c r="I106" s="132"/>
      <c r="J106" s="132"/>
      <c r="K106" s="132"/>
      <c r="L106" s="132"/>
      <c r="M106" s="132"/>
      <c r="N106" s="132"/>
      <c r="O106" s="132"/>
      <c r="P106" s="132"/>
      <c r="Q106" s="132"/>
      <c r="R106" s="132"/>
      <c r="S106" s="132"/>
    </row>
    <row r="107" spans="1:19" x14ac:dyDescent="0.25">
      <c r="A107" s="132"/>
      <c r="B107" s="132"/>
      <c r="C107" s="132"/>
      <c r="D107" s="132"/>
      <c r="E107" s="132"/>
      <c r="F107" s="132"/>
      <c r="G107" s="132"/>
      <c r="H107" s="132"/>
      <c r="I107" s="132"/>
      <c r="J107" s="132"/>
      <c r="K107" s="132"/>
      <c r="L107" s="132"/>
      <c r="M107" s="132"/>
      <c r="N107" s="132"/>
      <c r="O107" s="132"/>
      <c r="P107" s="132"/>
      <c r="Q107" s="132"/>
      <c r="R107" s="132"/>
      <c r="S107" s="132"/>
    </row>
    <row r="108" spans="1:19" x14ac:dyDescent="0.25">
      <c r="A108" s="132"/>
      <c r="B108" s="132"/>
      <c r="C108" s="132"/>
      <c r="D108" s="132"/>
      <c r="E108" s="132"/>
      <c r="F108" s="132"/>
      <c r="G108" s="132"/>
      <c r="H108" s="132"/>
      <c r="I108" s="132"/>
      <c r="J108" s="132"/>
      <c r="K108" s="132"/>
      <c r="L108" s="132"/>
      <c r="M108" s="132"/>
      <c r="N108" s="132"/>
      <c r="O108" s="132"/>
      <c r="P108" s="132"/>
      <c r="Q108" s="132"/>
      <c r="R108" s="132"/>
      <c r="S108" s="132"/>
    </row>
    <row r="109" spans="1:19" x14ac:dyDescent="0.25">
      <c r="A109" s="132"/>
      <c r="B109" s="132"/>
      <c r="C109" s="132"/>
      <c r="D109" s="132"/>
      <c r="E109" s="132"/>
      <c r="F109" s="132"/>
      <c r="G109" s="132"/>
      <c r="H109" s="132"/>
      <c r="I109" s="132"/>
      <c r="J109" s="132"/>
      <c r="K109" s="132"/>
      <c r="L109" s="132"/>
      <c r="M109" s="132"/>
      <c r="N109" s="132"/>
      <c r="O109" s="132"/>
      <c r="P109" s="132"/>
      <c r="Q109" s="132"/>
      <c r="R109" s="132"/>
      <c r="S109" s="132"/>
    </row>
    <row r="110" spans="1:19" x14ac:dyDescent="0.25">
      <c r="A110" s="132"/>
      <c r="B110" s="132"/>
      <c r="C110" s="132"/>
      <c r="D110" s="132"/>
      <c r="E110" s="132"/>
      <c r="F110" s="132"/>
      <c r="G110" s="132"/>
      <c r="H110" s="132"/>
      <c r="I110" s="132"/>
      <c r="J110" s="132"/>
      <c r="K110" s="132"/>
      <c r="L110" s="132"/>
      <c r="M110" s="132"/>
      <c r="N110" s="132"/>
      <c r="O110" s="132"/>
      <c r="P110" s="132"/>
      <c r="Q110" s="132"/>
      <c r="R110" s="132"/>
      <c r="S110" s="132"/>
    </row>
    <row r="111" spans="1:19" x14ac:dyDescent="0.25">
      <c r="A111" s="132"/>
      <c r="B111" s="132"/>
      <c r="C111" s="132"/>
      <c r="D111" s="132"/>
      <c r="E111" s="132"/>
      <c r="F111" s="132"/>
      <c r="G111" s="132"/>
      <c r="H111" s="132"/>
      <c r="I111" s="132"/>
      <c r="J111" s="132"/>
      <c r="K111" s="132"/>
      <c r="L111" s="132"/>
      <c r="M111" s="132"/>
      <c r="N111" s="132"/>
      <c r="O111" s="132"/>
      <c r="P111" s="132"/>
      <c r="Q111" s="132"/>
      <c r="R111" s="132"/>
      <c r="S111" s="132"/>
    </row>
    <row r="112" spans="1:19" x14ac:dyDescent="0.25">
      <c r="A112" s="132"/>
      <c r="B112" s="132"/>
      <c r="C112" s="132"/>
      <c r="D112" s="132"/>
      <c r="E112" s="132"/>
      <c r="F112" s="132"/>
      <c r="G112" s="132"/>
      <c r="H112" s="132"/>
      <c r="I112" s="132"/>
      <c r="J112" s="132"/>
      <c r="K112" s="132"/>
      <c r="L112" s="132"/>
      <c r="M112" s="132"/>
      <c r="N112" s="132"/>
      <c r="O112" s="132"/>
      <c r="P112" s="132"/>
      <c r="Q112" s="132"/>
      <c r="R112" s="132"/>
      <c r="S112" s="132"/>
    </row>
    <row r="113" spans="1:19" x14ac:dyDescent="0.25">
      <c r="A113" s="132"/>
      <c r="B113" s="132"/>
      <c r="C113" s="132"/>
      <c r="D113" s="132"/>
      <c r="E113" s="132"/>
      <c r="F113" s="132"/>
      <c r="G113" s="132"/>
      <c r="H113" s="132"/>
      <c r="I113" s="132"/>
      <c r="J113" s="132"/>
      <c r="K113" s="132"/>
      <c r="L113" s="132"/>
      <c r="M113" s="132"/>
      <c r="N113" s="132"/>
      <c r="O113" s="132"/>
      <c r="P113" s="132"/>
      <c r="Q113" s="132"/>
      <c r="R113" s="132"/>
      <c r="S113" s="132"/>
    </row>
    <row r="114" spans="1:19" x14ac:dyDescent="0.25">
      <c r="A114" s="132"/>
      <c r="B114" s="132"/>
      <c r="C114" s="132"/>
      <c r="D114" s="132"/>
      <c r="E114" s="132"/>
      <c r="F114" s="132"/>
      <c r="G114" s="132"/>
      <c r="H114" s="132"/>
      <c r="I114" s="132"/>
      <c r="J114" s="132"/>
      <c r="K114" s="132"/>
      <c r="L114" s="132"/>
      <c r="M114" s="132"/>
      <c r="N114" s="132"/>
      <c r="O114" s="132"/>
      <c r="P114" s="132"/>
      <c r="Q114" s="132"/>
      <c r="R114" s="132"/>
      <c r="S114" s="132"/>
    </row>
    <row r="115" spans="1:19" x14ac:dyDescent="0.25">
      <c r="A115" s="132"/>
      <c r="B115" s="132"/>
      <c r="C115" s="132"/>
      <c r="D115" s="132"/>
      <c r="E115" s="132"/>
      <c r="F115" s="132"/>
      <c r="G115" s="132"/>
      <c r="H115" s="132"/>
      <c r="I115" s="132"/>
      <c r="J115" s="132"/>
      <c r="K115" s="132"/>
      <c r="L115" s="132"/>
      <c r="M115" s="132"/>
      <c r="N115" s="132"/>
      <c r="O115" s="132"/>
      <c r="P115" s="132"/>
      <c r="Q115" s="132"/>
      <c r="R115" s="132"/>
      <c r="S115" s="132"/>
    </row>
    <row r="116" spans="1:19" x14ac:dyDescent="0.25">
      <c r="A116" s="132"/>
      <c r="B116" s="132"/>
      <c r="C116" s="132"/>
      <c r="D116" s="132"/>
      <c r="E116" s="132"/>
      <c r="F116" s="132"/>
      <c r="G116" s="132"/>
      <c r="H116" s="132"/>
      <c r="I116" s="132"/>
      <c r="J116" s="132"/>
      <c r="K116" s="132"/>
      <c r="L116" s="132"/>
      <c r="M116" s="132"/>
      <c r="N116" s="132"/>
      <c r="O116" s="132"/>
      <c r="P116" s="132"/>
      <c r="Q116" s="132"/>
      <c r="R116" s="132"/>
      <c r="S116" s="132"/>
    </row>
    <row r="117" spans="1:19" x14ac:dyDescent="0.25">
      <c r="A117" s="132"/>
      <c r="B117" s="132"/>
      <c r="C117" s="132"/>
      <c r="D117" s="132"/>
      <c r="E117" s="132"/>
      <c r="F117" s="132"/>
      <c r="G117" s="132"/>
      <c r="H117" s="132"/>
      <c r="I117" s="132"/>
      <c r="J117" s="132"/>
      <c r="K117" s="132"/>
      <c r="L117" s="132"/>
      <c r="M117" s="132"/>
      <c r="N117" s="132"/>
      <c r="O117" s="132"/>
      <c r="P117" s="132"/>
      <c r="Q117" s="132"/>
      <c r="R117" s="132"/>
      <c r="S117" s="132"/>
    </row>
    <row r="118" spans="1:19" x14ac:dyDescent="0.25">
      <c r="A118" s="132"/>
      <c r="B118" s="132"/>
      <c r="C118" s="132"/>
      <c r="D118" s="132"/>
      <c r="E118" s="132"/>
      <c r="F118" s="132"/>
      <c r="G118" s="132"/>
      <c r="H118" s="132"/>
      <c r="I118" s="132"/>
      <c r="J118" s="132"/>
      <c r="K118" s="132"/>
      <c r="L118" s="132"/>
      <c r="M118" s="132"/>
      <c r="N118" s="132"/>
      <c r="O118" s="132"/>
      <c r="P118" s="132"/>
      <c r="Q118" s="132"/>
      <c r="R118" s="132"/>
      <c r="S118" s="132"/>
    </row>
    <row r="119" spans="1:19" x14ac:dyDescent="0.25">
      <c r="A119" s="132"/>
      <c r="B119" s="132"/>
      <c r="C119" s="132"/>
      <c r="D119" s="132"/>
      <c r="E119" s="132"/>
      <c r="F119" s="132"/>
      <c r="G119" s="132"/>
      <c r="H119" s="132"/>
      <c r="I119" s="132"/>
      <c r="J119" s="132"/>
      <c r="K119" s="132"/>
      <c r="L119" s="132"/>
      <c r="M119" s="132"/>
      <c r="N119" s="132"/>
      <c r="O119" s="132"/>
      <c r="P119" s="132"/>
      <c r="Q119" s="132"/>
      <c r="R119" s="132"/>
      <c r="S119" s="132"/>
    </row>
    <row r="120" spans="1:19" x14ac:dyDescent="0.25">
      <c r="A120" s="132"/>
      <c r="B120" s="132"/>
      <c r="C120" s="132"/>
      <c r="D120" s="132"/>
      <c r="E120" s="132"/>
      <c r="F120" s="132"/>
      <c r="G120" s="132"/>
      <c r="H120" s="132"/>
      <c r="I120" s="132"/>
      <c r="J120" s="132"/>
      <c r="K120" s="132"/>
      <c r="L120" s="132"/>
      <c r="M120" s="132"/>
      <c r="N120" s="132"/>
      <c r="O120" s="132"/>
      <c r="P120" s="132"/>
      <c r="Q120" s="132"/>
      <c r="R120" s="132"/>
      <c r="S120" s="132"/>
    </row>
    <row r="121" spans="1:19" x14ac:dyDescent="0.25">
      <c r="A121" s="132"/>
      <c r="B121" s="132"/>
      <c r="C121" s="132"/>
      <c r="D121" s="132"/>
      <c r="E121" s="132"/>
      <c r="F121" s="132"/>
      <c r="G121" s="132"/>
      <c r="H121" s="132"/>
      <c r="I121" s="132"/>
      <c r="J121" s="132"/>
      <c r="K121" s="132"/>
      <c r="L121" s="132"/>
      <c r="M121" s="132"/>
      <c r="N121" s="132"/>
      <c r="O121" s="132"/>
      <c r="P121" s="132"/>
      <c r="Q121" s="132"/>
      <c r="R121" s="132"/>
      <c r="S121" s="132"/>
    </row>
    <row r="122" spans="1:19" x14ac:dyDescent="0.25">
      <c r="A122" s="132"/>
      <c r="B122" s="132"/>
      <c r="C122" s="132"/>
      <c r="D122" s="132"/>
      <c r="E122" s="132"/>
      <c r="F122" s="132"/>
      <c r="G122" s="132"/>
      <c r="H122" s="132"/>
      <c r="I122" s="132"/>
      <c r="J122" s="132"/>
      <c r="K122" s="132"/>
      <c r="L122" s="132"/>
      <c r="M122" s="132"/>
      <c r="N122" s="132"/>
      <c r="O122" s="132"/>
      <c r="P122" s="132"/>
      <c r="Q122" s="132"/>
      <c r="R122" s="132"/>
      <c r="S122" s="132"/>
    </row>
    <row r="123" spans="1:19" x14ac:dyDescent="0.25">
      <c r="A123" s="132"/>
      <c r="B123" s="132"/>
      <c r="C123" s="132"/>
      <c r="D123" s="132"/>
      <c r="E123" s="132"/>
      <c r="F123" s="132"/>
      <c r="G123" s="132"/>
      <c r="H123" s="132"/>
      <c r="I123" s="132"/>
      <c r="J123" s="132"/>
      <c r="K123" s="132"/>
      <c r="L123" s="132"/>
      <c r="M123" s="132"/>
      <c r="N123" s="132"/>
      <c r="O123" s="132"/>
      <c r="P123" s="132"/>
      <c r="Q123" s="132"/>
      <c r="R123" s="132"/>
      <c r="S123" s="132"/>
    </row>
    <row r="124" spans="1:19" x14ac:dyDescent="0.25">
      <c r="A124" s="132"/>
      <c r="B124" s="132"/>
      <c r="C124" s="132"/>
      <c r="D124" s="132"/>
      <c r="E124" s="132"/>
      <c r="F124" s="132"/>
      <c r="G124" s="132"/>
      <c r="H124" s="132"/>
      <c r="I124" s="132"/>
      <c r="J124" s="132"/>
      <c r="K124" s="132"/>
      <c r="L124" s="132"/>
      <c r="M124" s="132"/>
      <c r="N124" s="132"/>
      <c r="O124" s="132"/>
      <c r="P124" s="132"/>
      <c r="Q124" s="132"/>
      <c r="R124" s="132"/>
      <c r="S124" s="132"/>
    </row>
    <row r="125" spans="1:19" x14ac:dyDescent="0.25">
      <c r="A125" s="132"/>
      <c r="B125" s="132"/>
      <c r="C125" s="132"/>
      <c r="D125" s="132"/>
      <c r="E125" s="132"/>
      <c r="F125" s="132"/>
      <c r="G125" s="132"/>
      <c r="H125" s="132"/>
      <c r="I125" s="132"/>
      <c r="J125" s="132"/>
      <c r="K125" s="132"/>
      <c r="L125" s="132"/>
      <c r="M125" s="132"/>
      <c r="N125" s="132"/>
      <c r="O125" s="132"/>
      <c r="P125" s="132"/>
      <c r="Q125" s="132"/>
      <c r="R125" s="132"/>
      <c r="S125" s="132"/>
    </row>
    <row r="126" spans="1:19" x14ac:dyDescent="0.25">
      <c r="A126" s="132"/>
      <c r="B126" s="132"/>
      <c r="C126" s="132"/>
      <c r="D126" s="132"/>
      <c r="E126" s="132"/>
      <c r="F126" s="132"/>
      <c r="G126" s="132"/>
      <c r="H126" s="132"/>
      <c r="I126" s="132"/>
      <c r="J126" s="132"/>
      <c r="K126" s="132"/>
      <c r="L126" s="132"/>
      <c r="M126" s="132"/>
      <c r="N126" s="132"/>
      <c r="O126" s="132"/>
      <c r="P126" s="132"/>
      <c r="Q126" s="132"/>
      <c r="R126" s="132"/>
      <c r="S126" s="132"/>
    </row>
    <row r="127" spans="1:19" x14ac:dyDescent="0.25">
      <c r="A127" s="132"/>
      <c r="B127" s="132"/>
      <c r="C127" s="132"/>
      <c r="D127" s="132"/>
      <c r="E127" s="132"/>
      <c r="F127" s="132"/>
      <c r="G127" s="132"/>
      <c r="H127" s="132"/>
      <c r="I127" s="132"/>
      <c r="J127" s="132"/>
      <c r="K127" s="132"/>
      <c r="L127" s="132"/>
      <c r="M127" s="132"/>
      <c r="N127" s="132"/>
      <c r="O127" s="132"/>
      <c r="P127" s="132"/>
      <c r="Q127" s="132"/>
      <c r="R127" s="132"/>
      <c r="S127" s="132"/>
    </row>
    <row r="128" spans="1:19" x14ac:dyDescent="0.25">
      <c r="A128" s="132"/>
      <c r="B128" s="132"/>
      <c r="C128" s="132"/>
      <c r="D128" s="132"/>
      <c r="E128" s="132"/>
      <c r="F128" s="132"/>
      <c r="G128" s="132"/>
      <c r="H128" s="132"/>
      <c r="I128" s="132"/>
      <c r="J128" s="132"/>
      <c r="K128" s="132"/>
      <c r="L128" s="132"/>
      <c r="M128" s="132"/>
      <c r="N128" s="132"/>
      <c r="O128" s="132"/>
      <c r="P128" s="132"/>
      <c r="Q128" s="132"/>
      <c r="R128" s="132"/>
      <c r="S128" s="132"/>
    </row>
    <row r="129" spans="1:19" x14ac:dyDescent="0.25">
      <c r="A129" s="132"/>
      <c r="B129" s="132"/>
      <c r="C129" s="132"/>
      <c r="D129" s="132"/>
      <c r="E129" s="132"/>
      <c r="F129" s="132"/>
      <c r="G129" s="132"/>
      <c r="H129" s="132"/>
      <c r="I129" s="132"/>
      <c r="J129" s="132"/>
      <c r="K129" s="132"/>
      <c r="L129" s="132"/>
      <c r="M129" s="132"/>
      <c r="N129" s="132"/>
      <c r="O129" s="132"/>
      <c r="P129" s="132"/>
      <c r="Q129" s="132"/>
      <c r="R129" s="132"/>
      <c r="S129" s="132"/>
    </row>
    <row r="130" spans="1:19" x14ac:dyDescent="0.25">
      <c r="A130" s="132"/>
      <c r="B130" s="132"/>
      <c r="C130" s="132"/>
      <c r="D130" s="132"/>
      <c r="E130" s="132"/>
      <c r="F130" s="132"/>
      <c r="G130" s="132"/>
      <c r="H130" s="132"/>
      <c r="I130" s="132"/>
      <c r="J130" s="132"/>
      <c r="K130" s="132"/>
      <c r="L130" s="132"/>
      <c r="M130" s="132"/>
      <c r="N130" s="132"/>
      <c r="O130" s="132"/>
      <c r="P130" s="132"/>
      <c r="Q130" s="132"/>
      <c r="R130" s="132"/>
      <c r="S130" s="132"/>
    </row>
    <row r="131" spans="1:19" x14ac:dyDescent="0.25">
      <c r="A131" s="132"/>
      <c r="B131" s="132"/>
      <c r="C131" s="132"/>
      <c r="D131" s="132"/>
      <c r="E131" s="132"/>
      <c r="F131" s="132"/>
      <c r="G131" s="132"/>
      <c r="H131" s="132"/>
      <c r="I131" s="132"/>
      <c r="J131" s="132"/>
      <c r="K131" s="132"/>
      <c r="L131" s="132"/>
      <c r="M131" s="132"/>
      <c r="N131" s="132"/>
      <c r="O131" s="132"/>
      <c r="P131" s="132"/>
      <c r="Q131" s="132"/>
      <c r="R131" s="132"/>
      <c r="S131" s="132"/>
    </row>
    <row r="132" spans="1:19" x14ac:dyDescent="0.25">
      <c r="A132" s="132"/>
      <c r="B132" s="132"/>
      <c r="C132" s="132"/>
      <c r="D132" s="132"/>
      <c r="E132" s="132"/>
      <c r="F132" s="132"/>
      <c r="G132" s="132"/>
      <c r="H132" s="132"/>
      <c r="I132" s="132"/>
      <c r="J132" s="132"/>
      <c r="K132" s="132"/>
      <c r="L132" s="132"/>
      <c r="M132" s="132"/>
      <c r="N132" s="132"/>
      <c r="O132" s="132"/>
      <c r="P132" s="132"/>
      <c r="Q132" s="132"/>
      <c r="R132" s="132"/>
      <c r="S132" s="132"/>
    </row>
    <row r="133" spans="1:19" x14ac:dyDescent="0.25">
      <c r="A133" s="132"/>
      <c r="B133" s="132"/>
      <c r="C133" s="132"/>
      <c r="D133" s="132"/>
      <c r="E133" s="132"/>
      <c r="F133" s="132"/>
      <c r="G133" s="132"/>
      <c r="H133" s="132"/>
      <c r="I133" s="132"/>
      <c r="J133" s="132"/>
      <c r="K133" s="132"/>
      <c r="L133" s="132"/>
      <c r="M133" s="132"/>
      <c r="N133" s="132"/>
      <c r="O133" s="132"/>
      <c r="P133" s="132"/>
      <c r="Q133" s="132"/>
      <c r="R133" s="132"/>
      <c r="S133" s="132"/>
    </row>
    <row r="134" spans="1:19" x14ac:dyDescent="0.25">
      <c r="A134" s="132"/>
      <c r="B134" s="132"/>
      <c r="C134" s="132"/>
      <c r="D134" s="132"/>
      <c r="E134" s="132"/>
      <c r="F134" s="132"/>
      <c r="G134" s="132"/>
      <c r="H134" s="132"/>
      <c r="I134" s="132"/>
      <c r="J134" s="132"/>
      <c r="K134" s="132"/>
      <c r="L134" s="132"/>
      <c r="M134" s="132"/>
      <c r="N134" s="132"/>
      <c r="O134" s="132"/>
      <c r="P134" s="132"/>
      <c r="Q134" s="132"/>
      <c r="R134" s="132"/>
      <c r="S134" s="132"/>
    </row>
    <row r="135" spans="1:19" x14ac:dyDescent="0.25">
      <c r="A135" s="132"/>
      <c r="B135" s="132"/>
      <c r="C135" s="132"/>
      <c r="D135" s="132"/>
      <c r="E135" s="132"/>
      <c r="F135" s="132"/>
      <c r="G135" s="132"/>
      <c r="H135" s="132"/>
      <c r="I135" s="132"/>
      <c r="J135" s="132"/>
      <c r="K135" s="132"/>
      <c r="L135" s="132"/>
      <c r="M135" s="132"/>
      <c r="N135" s="132"/>
      <c r="O135" s="132"/>
      <c r="P135" s="132"/>
      <c r="Q135" s="132"/>
      <c r="R135" s="132"/>
      <c r="S135" s="132"/>
    </row>
    <row r="136" spans="1:19" x14ac:dyDescent="0.25">
      <c r="A136" s="132"/>
      <c r="B136" s="132"/>
      <c r="C136" s="132"/>
      <c r="D136" s="132"/>
      <c r="E136" s="132"/>
      <c r="F136" s="132"/>
      <c r="G136" s="132"/>
      <c r="H136" s="132"/>
      <c r="I136" s="132"/>
      <c r="J136" s="132"/>
      <c r="K136" s="132"/>
      <c r="L136" s="132"/>
      <c r="M136" s="132"/>
      <c r="N136" s="132"/>
      <c r="O136" s="132"/>
      <c r="P136" s="132"/>
      <c r="Q136" s="132"/>
      <c r="R136" s="132"/>
      <c r="S136" s="132"/>
    </row>
    <row r="137" spans="1:19" x14ac:dyDescent="0.25">
      <c r="A137" s="132"/>
      <c r="B137" s="132"/>
      <c r="C137" s="132"/>
      <c r="D137" s="132"/>
      <c r="E137" s="132"/>
      <c r="F137" s="132"/>
      <c r="G137" s="132"/>
      <c r="H137" s="132"/>
      <c r="I137" s="132"/>
      <c r="J137" s="132"/>
      <c r="K137" s="132"/>
      <c r="L137" s="132"/>
      <c r="M137" s="132"/>
      <c r="N137" s="132"/>
      <c r="O137" s="132"/>
      <c r="P137" s="132"/>
      <c r="Q137" s="132"/>
      <c r="R137" s="132"/>
      <c r="S137" s="132"/>
    </row>
    <row r="138" spans="1:19" x14ac:dyDescent="0.25">
      <c r="A138" s="132"/>
      <c r="B138" s="132"/>
      <c r="C138" s="132"/>
      <c r="D138" s="132"/>
      <c r="E138" s="132"/>
      <c r="F138" s="132"/>
      <c r="G138" s="132"/>
      <c r="H138" s="132"/>
      <c r="I138" s="132"/>
      <c r="J138" s="132"/>
      <c r="K138" s="132"/>
      <c r="L138" s="132"/>
      <c r="M138" s="132"/>
      <c r="N138" s="132"/>
      <c r="O138" s="132"/>
      <c r="P138" s="132"/>
      <c r="Q138" s="132"/>
      <c r="R138" s="132"/>
      <c r="S138" s="132"/>
    </row>
    <row r="139" spans="1:19" x14ac:dyDescent="0.25">
      <c r="A139" s="132"/>
      <c r="B139" s="132"/>
      <c r="C139" s="132"/>
      <c r="D139" s="132"/>
      <c r="E139" s="132"/>
      <c r="F139" s="132"/>
      <c r="G139" s="132"/>
      <c r="H139" s="132"/>
      <c r="I139" s="132"/>
      <c r="J139" s="132"/>
      <c r="K139" s="132"/>
      <c r="L139" s="132"/>
      <c r="M139" s="132"/>
      <c r="N139" s="132"/>
      <c r="O139" s="132"/>
      <c r="P139" s="132"/>
      <c r="Q139" s="132"/>
      <c r="R139" s="132"/>
      <c r="S139" s="132"/>
    </row>
    <row r="140" spans="1:19" x14ac:dyDescent="0.25">
      <c r="A140" s="132"/>
      <c r="B140" s="132"/>
      <c r="C140" s="132"/>
      <c r="D140" s="132"/>
      <c r="E140" s="132"/>
      <c r="F140" s="132"/>
      <c r="G140" s="132"/>
      <c r="H140" s="132"/>
      <c r="I140" s="132"/>
      <c r="J140" s="132"/>
      <c r="K140" s="132"/>
      <c r="L140" s="132"/>
      <c r="M140" s="132"/>
      <c r="N140" s="132"/>
      <c r="O140" s="132"/>
      <c r="P140" s="132"/>
      <c r="Q140" s="132"/>
      <c r="R140" s="132"/>
      <c r="S140" s="132"/>
    </row>
    <row r="141" spans="1:19" x14ac:dyDescent="0.25">
      <c r="A141" s="132"/>
      <c r="B141" s="132"/>
      <c r="C141" s="132"/>
      <c r="D141" s="132"/>
      <c r="E141" s="132"/>
      <c r="F141" s="132"/>
      <c r="G141" s="132"/>
      <c r="H141" s="132"/>
      <c r="I141" s="132"/>
      <c r="J141" s="132"/>
      <c r="K141" s="132"/>
      <c r="L141" s="132"/>
      <c r="M141" s="132"/>
      <c r="N141" s="132"/>
      <c r="O141" s="132"/>
      <c r="P141" s="132"/>
      <c r="Q141" s="132"/>
      <c r="R141" s="132"/>
      <c r="S141" s="132"/>
    </row>
    <row r="142" spans="1:19" x14ac:dyDescent="0.25">
      <c r="A142" s="132"/>
      <c r="B142" s="132"/>
      <c r="C142" s="132"/>
      <c r="D142" s="132"/>
      <c r="E142" s="132"/>
      <c r="F142" s="132"/>
      <c r="G142" s="132"/>
      <c r="H142" s="132"/>
      <c r="I142" s="132"/>
      <c r="J142" s="132"/>
      <c r="K142" s="132"/>
      <c r="L142" s="132"/>
      <c r="M142" s="132"/>
      <c r="N142" s="132"/>
      <c r="O142" s="132"/>
      <c r="P142" s="132"/>
      <c r="Q142" s="132"/>
      <c r="R142" s="132"/>
      <c r="S142" s="132"/>
    </row>
    <row r="143" spans="1:19" x14ac:dyDescent="0.25">
      <c r="A143" s="132"/>
      <c r="B143" s="132"/>
      <c r="C143" s="132"/>
      <c r="D143" s="132"/>
      <c r="E143" s="132"/>
      <c r="F143" s="132"/>
      <c r="G143" s="132"/>
      <c r="H143" s="132"/>
      <c r="I143" s="132"/>
      <c r="J143" s="132"/>
      <c r="K143" s="132"/>
      <c r="L143" s="132"/>
      <c r="M143" s="132"/>
      <c r="N143" s="132"/>
      <c r="O143" s="132"/>
      <c r="P143" s="132"/>
      <c r="Q143" s="132"/>
      <c r="R143" s="132"/>
      <c r="S143" s="132"/>
    </row>
    <row r="144" spans="1:19" x14ac:dyDescent="0.25">
      <c r="A144" s="132"/>
      <c r="B144" s="132"/>
      <c r="C144" s="132"/>
      <c r="D144" s="132"/>
      <c r="E144" s="132"/>
      <c r="F144" s="132"/>
      <c r="G144" s="132"/>
      <c r="H144" s="132"/>
      <c r="I144" s="132"/>
      <c r="J144" s="132"/>
      <c r="K144" s="132"/>
      <c r="L144" s="132"/>
      <c r="M144" s="132"/>
      <c r="N144" s="132"/>
      <c r="O144" s="132"/>
      <c r="P144" s="132"/>
      <c r="Q144" s="132"/>
      <c r="R144" s="132"/>
      <c r="S144" s="132"/>
    </row>
    <row r="145" spans="1:19" x14ac:dyDescent="0.25">
      <c r="A145" s="132"/>
      <c r="B145" s="132"/>
      <c r="C145" s="132"/>
      <c r="D145" s="132"/>
      <c r="E145" s="132"/>
      <c r="F145" s="132"/>
      <c r="G145" s="132"/>
      <c r="H145" s="132"/>
      <c r="I145" s="132"/>
      <c r="J145" s="132"/>
      <c r="K145" s="132"/>
      <c r="L145" s="132"/>
      <c r="M145" s="132"/>
      <c r="N145" s="132"/>
      <c r="O145" s="132"/>
      <c r="P145" s="132"/>
      <c r="Q145" s="132"/>
      <c r="R145" s="132"/>
      <c r="S145" s="132"/>
    </row>
    <row r="146" spans="1:19" x14ac:dyDescent="0.25">
      <c r="A146" s="132"/>
      <c r="B146" s="132"/>
      <c r="C146" s="132"/>
      <c r="D146" s="132"/>
      <c r="E146" s="132"/>
      <c r="F146" s="132"/>
      <c r="G146" s="132"/>
      <c r="H146" s="132"/>
      <c r="I146" s="132"/>
      <c r="J146" s="132"/>
      <c r="K146" s="132"/>
      <c r="L146" s="132"/>
      <c r="M146" s="132"/>
      <c r="N146" s="132"/>
      <c r="O146" s="132"/>
      <c r="P146" s="132"/>
      <c r="Q146" s="132"/>
      <c r="R146" s="132"/>
      <c r="S146" s="132"/>
    </row>
    <row r="147" spans="1:19" x14ac:dyDescent="0.25">
      <c r="A147" s="132"/>
      <c r="B147" s="132"/>
      <c r="C147" s="132"/>
      <c r="D147" s="132"/>
      <c r="E147" s="132"/>
      <c r="F147" s="132"/>
      <c r="G147" s="132"/>
      <c r="H147" s="132"/>
      <c r="I147" s="132"/>
      <c r="J147" s="132"/>
      <c r="K147" s="132"/>
      <c r="L147" s="132"/>
      <c r="M147" s="132"/>
      <c r="N147" s="132"/>
      <c r="O147" s="132"/>
      <c r="P147" s="132"/>
      <c r="Q147" s="132"/>
      <c r="R147" s="132"/>
      <c r="S147" s="132"/>
    </row>
    <row r="148" spans="1:19" x14ac:dyDescent="0.25">
      <c r="A148" s="132"/>
      <c r="B148" s="132"/>
      <c r="C148" s="132"/>
      <c r="D148" s="132"/>
      <c r="E148" s="132"/>
      <c r="F148" s="132"/>
      <c r="G148" s="132"/>
      <c r="H148" s="132"/>
      <c r="I148" s="132"/>
      <c r="J148" s="132"/>
      <c r="K148" s="132"/>
      <c r="L148" s="132"/>
      <c r="M148" s="132"/>
      <c r="N148" s="132"/>
      <c r="O148" s="132"/>
      <c r="P148" s="132"/>
      <c r="Q148" s="132"/>
      <c r="R148" s="132"/>
      <c r="S148" s="132"/>
    </row>
    <row r="149" spans="1:19" x14ac:dyDescent="0.25">
      <c r="A149" s="132"/>
      <c r="B149" s="132"/>
      <c r="C149" s="132"/>
      <c r="D149" s="132"/>
      <c r="E149" s="132"/>
      <c r="F149" s="132"/>
      <c r="G149" s="132"/>
      <c r="H149" s="132"/>
      <c r="I149" s="132"/>
      <c r="J149" s="132"/>
      <c r="K149" s="132"/>
      <c r="L149" s="132"/>
      <c r="M149" s="132"/>
      <c r="N149" s="132"/>
      <c r="O149" s="132"/>
      <c r="P149" s="132"/>
      <c r="Q149" s="132"/>
      <c r="R149" s="132"/>
      <c r="S149" s="132"/>
    </row>
    <row r="150" spans="1:19" x14ac:dyDescent="0.25">
      <c r="A150" s="132"/>
      <c r="B150" s="132"/>
      <c r="C150" s="132"/>
      <c r="D150" s="132"/>
      <c r="E150" s="132"/>
      <c r="F150" s="132"/>
      <c r="G150" s="132"/>
      <c r="H150" s="132"/>
      <c r="I150" s="132"/>
      <c r="J150" s="132"/>
      <c r="K150" s="132"/>
      <c r="L150" s="132"/>
      <c r="M150" s="132"/>
      <c r="N150" s="132"/>
      <c r="O150" s="132"/>
      <c r="P150" s="132"/>
      <c r="Q150" s="132"/>
      <c r="R150" s="132"/>
      <c r="S150" s="132"/>
    </row>
    <row r="151" spans="1:19" x14ac:dyDescent="0.25">
      <c r="A151" s="132"/>
      <c r="B151" s="132"/>
      <c r="C151" s="132"/>
      <c r="D151" s="132"/>
      <c r="E151" s="132"/>
      <c r="F151" s="132"/>
      <c r="G151" s="132"/>
      <c r="H151" s="132"/>
      <c r="I151" s="132"/>
      <c r="J151" s="132"/>
      <c r="K151" s="132"/>
      <c r="L151" s="132"/>
      <c r="M151" s="132"/>
      <c r="N151" s="132"/>
      <c r="O151" s="132"/>
      <c r="P151" s="132"/>
      <c r="Q151" s="132"/>
      <c r="R151" s="132"/>
      <c r="S151" s="132"/>
    </row>
    <row r="152" spans="1:19" x14ac:dyDescent="0.25">
      <c r="A152" s="132"/>
      <c r="B152" s="132"/>
      <c r="C152" s="132"/>
      <c r="D152" s="132"/>
      <c r="E152" s="132"/>
      <c r="F152" s="132"/>
      <c r="G152" s="132"/>
      <c r="H152" s="132"/>
      <c r="I152" s="132"/>
      <c r="J152" s="132"/>
      <c r="K152" s="132"/>
      <c r="L152" s="132"/>
      <c r="M152" s="132"/>
      <c r="N152" s="132"/>
      <c r="O152" s="132"/>
      <c r="P152" s="132"/>
      <c r="Q152" s="132"/>
      <c r="R152" s="132"/>
      <c r="S152" s="132"/>
    </row>
    <row r="153" spans="1:19" x14ac:dyDescent="0.25">
      <c r="A153" s="132"/>
      <c r="B153" s="132"/>
      <c r="C153" s="132"/>
      <c r="D153" s="132"/>
      <c r="E153" s="132"/>
      <c r="F153" s="132"/>
      <c r="G153" s="132"/>
      <c r="H153" s="132"/>
      <c r="I153" s="132"/>
      <c r="J153" s="132"/>
      <c r="K153" s="132"/>
      <c r="L153" s="132"/>
      <c r="M153" s="132"/>
      <c r="N153" s="132"/>
      <c r="O153" s="132"/>
      <c r="P153" s="132"/>
      <c r="Q153" s="132"/>
      <c r="R153" s="132"/>
      <c r="S153" s="132"/>
    </row>
    <row r="154" spans="1:19" x14ac:dyDescent="0.25">
      <c r="A154" s="132"/>
      <c r="B154" s="132"/>
      <c r="C154" s="132"/>
      <c r="D154" s="132"/>
      <c r="E154" s="132"/>
      <c r="F154" s="132"/>
      <c r="G154" s="132"/>
      <c r="H154" s="132"/>
      <c r="I154" s="132"/>
      <c r="J154" s="132"/>
      <c r="K154" s="132"/>
      <c r="L154" s="132"/>
      <c r="M154" s="132"/>
      <c r="N154" s="132"/>
      <c r="O154" s="132"/>
      <c r="P154" s="132"/>
      <c r="Q154" s="132"/>
      <c r="R154" s="132"/>
      <c r="S154" s="132"/>
    </row>
    <row r="155" spans="1:19" x14ac:dyDescent="0.25">
      <c r="A155" s="132"/>
      <c r="B155" s="132"/>
      <c r="C155" s="132"/>
      <c r="D155" s="132"/>
      <c r="E155" s="132"/>
      <c r="F155" s="132"/>
      <c r="G155" s="132"/>
      <c r="H155" s="132"/>
      <c r="I155" s="132"/>
      <c r="J155" s="132"/>
      <c r="K155" s="132"/>
      <c r="L155" s="132"/>
      <c r="M155" s="132"/>
      <c r="N155" s="132"/>
      <c r="O155" s="132"/>
      <c r="P155" s="132"/>
      <c r="Q155" s="132"/>
      <c r="R155" s="132"/>
      <c r="S155" s="132"/>
    </row>
    <row r="156" spans="1:19" x14ac:dyDescent="0.25">
      <c r="A156" s="132"/>
      <c r="B156" s="132"/>
      <c r="C156" s="132"/>
      <c r="D156" s="132"/>
      <c r="E156" s="132"/>
      <c r="F156" s="132"/>
      <c r="G156" s="132"/>
      <c r="H156" s="132"/>
      <c r="I156" s="132"/>
      <c r="J156" s="132"/>
      <c r="K156" s="132"/>
      <c r="L156" s="132"/>
      <c r="M156" s="132"/>
      <c r="N156" s="132"/>
      <c r="O156" s="132"/>
      <c r="P156" s="132"/>
      <c r="Q156" s="132"/>
      <c r="R156" s="132"/>
      <c r="S156" s="132"/>
    </row>
    <row r="157" spans="1:19" x14ac:dyDescent="0.25">
      <c r="A157" s="132"/>
      <c r="B157" s="132"/>
      <c r="C157" s="132"/>
      <c r="D157" s="132"/>
      <c r="E157" s="132"/>
      <c r="F157" s="132"/>
      <c r="G157" s="132"/>
      <c r="H157" s="132"/>
      <c r="I157" s="132"/>
      <c r="J157" s="132"/>
      <c r="K157" s="132"/>
      <c r="L157" s="132"/>
      <c r="M157" s="132"/>
      <c r="N157" s="132"/>
      <c r="O157" s="132"/>
      <c r="P157" s="132"/>
      <c r="Q157" s="132"/>
      <c r="R157" s="132"/>
      <c r="S157" s="132"/>
    </row>
    <row r="158" spans="1:19" x14ac:dyDescent="0.25">
      <c r="A158" s="132"/>
      <c r="B158" s="132"/>
      <c r="C158" s="132"/>
      <c r="D158" s="132"/>
      <c r="E158" s="132"/>
      <c r="F158" s="132"/>
      <c r="G158" s="132"/>
      <c r="H158" s="132"/>
      <c r="I158" s="132"/>
      <c r="J158" s="132"/>
      <c r="K158" s="132"/>
      <c r="L158" s="132"/>
      <c r="M158" s="132"/>
      <c r="N158" s="132"/>
      <c r="O158" s="132"/>
      <c r="P158" s="132"/>
      <c r="Q158" s="132"/>
      <c r="R158" s="132"/>
      <c r="S158" s="132"/>
    </row>
    <row r="159" spans="1:19" x14ac:dyDescent="0.25">
      <c r="A159" s="132"/>
      <c r="B159" s="132"/>
      <c r="C159" s="132"/>
      <c r="D159" s="132"/>
      <c r="E159" s="132"/>
      <c r="F159" s="132"/>
      <c r="G159" s="132"/>
      <c r="H159" s="132"/>
      <c r="I159" s="132"/>
      <c r="J159" s="132"/>
      <c r="K159" s="132"/>
      <c r="L159" s="132"/>
      <c r="M159" s="132"/>
      <c r="N159" s="132"/>
      <c r="O159" s="132"/>
      <c r="P159" s="132"/>
      <c r="Q159" s="132"/>
      <c r="R159" s="132"/>
      <c r="S159" s="132"/>
    </row>
    <row r="160" spans="1:19" x14ac:dyDescent="0.25">
      <c r="A160" s="132"/>
      <c r="B160" s="132"/>
      <c r="C160" s="132"/>
      <c r="D160" s="132"/>
      <c r="E160" s="132"/>
      <c r="F160" s="132"/>
      <c r="G160" s="132"/>
      <c r="H160" s="132"/>
      <c r="I160" s="132"/>
      <c r="J160" s="132"/>
      <c r="K160" s="132"/>
      <c r="L160" s="132"/>
      <c r="M160" s="132"/>
      <c r="N160" s="132"/>
      <c r="O160" s="132"/>
      <c r="P160" s="132"/>
      <c r="Q160" s="132"/>
      <c r="R160" s="132"/>
      <c r="S160" s="132"/>
    </row>
    <row r="161" spans="1:19" x14ac:dyDescent="0.25">
      <c r="A161" s="132"/>
      <c r="B161" s="132"/>
      <c r="C161" s="132"/>
      <c r="D161" s="132"/>
      <c r="E161" s="132"/>
      <c r="F161" s="132"/>
      <c r="G161" s="132"/>
      <c r="H161" s="132"/>
      <c r="I161" s="132"/>
      <c r="J161" s="132"/>
      <c r="K161" s="132"/>
      <c r="L161" s="132"/>
      <c r="M161" s="132"/>
      <c r="N161" s="132"/>
      <c r="O161" s="132"/>
      <c r="P161" s="132"/>
      <c r="Q161" s="132"/>
      <c r="R161" s="132"/>
      <c r="S161" s="132"/>
    </row>
    <row r="162" spans="1:19" x14ac:dyDescent="0.25">
      <c r="A162" s="132"/>
      <c r="B162" s="132"/>
      <c r="C162" s="132"/>
      <c r="D162" s="132"/>
      <c r="E162" s="132"/>
      <c r="F162" s="132"/>
      <c r="G162" s="132"/>
      <c r="H162" s="132"/>
      <c r="I162" s="132"/>
      <c r="J162" s="132"/>
      <c r="K162" s="132"/>
      <c r="L162" s="132"/>
      <c r="M162" s="132"/>
      <c r="N162" s="132"/>
      <c r="O162" s="132"/>
      <c r="P162" s="132"/>
      <c r="Q162" s="132"/>
      <c r="R162" s="132"/>
      <c r="S162" s="132"/>
    </row>
    <row r="163" spans="1:19" x14ac:dyDescent="0.25">
      <c r="A163" s="132"/>
      <c r="B163" s="132"/>
      <c r="C163" s="132"/>
      <c r="D163" s="132"/>
      <c r="E163" s="132"/>
      <c r="F163" s="132"/>
      <c r="G163" s="132"/>
      <c r="H163" s="132"/>
      <c r="I163" s="132"/>
      <c r="J163" s="132"/>
      <c r="K163" s="132"/>
      <c r="L163" s="132"/>
      <c r="M163" s="132"/>
      <c r="N163" s="132"/>
      <c r="O163" s="132"/>
      <c r="P163" s="132"/>
      <c r="Q163" s="132"/>
      <c r="R163" s="132"/>
      <c r="S163" s="132"/>
    </row>
    <row r="164" spans="1:19" x14ac:dyDescent="0.25">
      <c r="A164" s="132"/>
      <c r="B164" s="132"/>
      <c r="C164" s="132"/>
      <c r="D164" s="132"/>
      <c r="E164" s="132"/>
      <c r="F164" s="132"/>
      <c r="G164" s="132"/>
      <c r="H164" s="132"/>
      <c r="I164" s="132"/>
      <c r="J164" s="132"/>
      <c r="K164" s="132"/>
      <c r="L164" s="132"/>
      <c r="M164" s="132"/>
      <c r="N164" s="132"/>
      <c r="O164" s="132"/>
      <c r="P164" s="132"/>
      <c r="Q164" s="132"/>
      <c r="R164" s="132"/>
      <c r="S164" s="132"/>
    </row>
    <row r="165" spans="1:19" x14ac:dyDescent="0.25">
      <c r="A165" s="132"/>
      <c r="B165" s="132"/>
      <c r="C165" s="132"/>
      <c r="D165" s="132"/>
      <c r="E165" s="132"/>
      <c r="F165" s="132"/>
      <c r="G165" s="132"/>
      <c r="H165" s="132"/>
      <c r="I165" s="132"/>
      <c r="J165" s="132"/>
      <c r="K165" s="132"/>
      <c r="L165" s="132"/>
      <c r="M165" s="132"/>
      <c r="N165" s="132"/>
      <c r="O165" s="132"/>
      <c r="P165" s="132"/>
      <c r="Q165" s="132"/>
      <c r="R165" s="132"/>
      <c r="S165" s="132"/>
    </row>
    <row r="166" spans="1:19" x14ac:dyDescent="0.25">
      <c r="A166" s="132"/>
      <c r="B166" s="132"/>
      <c r="C166" s="132"/>
      <c r="D166" s="132"/>
      <c r="E166" s="132"/>
      <c r="F166" s="132"/>
      <c r="G166" s="132"/>
      <c r="H166" s="132"/>
      <c r="I166" s="132"/>
      <c r="J166" s="132"/>
      <c r="K166" s="132"/>
      <c r="L166" s="132"/>
      <c r="M166" s="132"/>
      <c r="N166" s="132"/>
      <c r="O166" s="132"/>
      <c r="P166" s="132"/>
      <c r="Q166" s="132"/>
      <c r="R166" s="132"/>
      <c r="S166" s="132"/>
    </row>
    <row r="167" spans="1:19" x14ac:dyDescent="0.25">
      <c r="A167" s="132"/>
      <c r="B167" s="132"/>
      <c r="C167" s="132"/>
      <c r="D167" s="132"/>
      <c r="E167" s="132"/>
      <c r="F167" s="132"/>
      <c r="G167" s="132"/>
      <c r="H167" s="132"/>
      <c r="I167" s="132"/>
      <c r="J167" s="132"/>
      <c r="K167" s="132"/>
      <c r="L167" s="132"/>
      <c r="M167" s="132"/>
      <c r="N167" s="132"/>
      <c r="O167" s="132"/>
      <c r="P167" s="132"/>
      <c r="Q167" s="132"/>
      <c r="R167" s="132"/>
      <c r="S167" s="132"/>
    </row>
    <row r="168" spans="1:19" x14ac:dyDescent="0.25">
      <c r="A168" s="132"/>
      <c r="B168" s="132"/>
      <c r="C168" s="132"/>
      <c r="D168" s="132"/>
      <c r="E168" s="132"/>
      <c r="F168" s="132"/>
      <c r="G168" s="132"/>
      <c r="H168" s="132"/>
      <c r="I168" s="132"/>
      <c r="J168" s="132"/>
      <c r="K168" s="132"/>
      <c r="L168" s="132"/>
      <c r="M168" s="132"/>
      <c r="N168" s="132"/>
      <c r="O168" s="132"/>
      <c r="P168" s="132"/>
      <c r="Q168" s="132"/>
      <c r="R168" s="132"/>
      <c r="S168" s="132"/>
    </row>
    <row r="169" spans="1:19" x14ac:dyDescent="0.25">
      <c r="A169" s="132"/>
      <c r="B169" s="132"/>
      <c r="C169" s="132"/>
      <c r="D169" s="132"/>
      <c r="E169" s="132"/>
      <c r="F169" s="132"/>
      <c r="G169" s="132"/>
      <c r="H169" s="132"/>
      <c r="I169" s="132"/>
      <c r="J169" s="132"/>
      <c r="K169" s="132"/>
      <c r="L169" s="132"/>
      <c r="M169" s="132"/>
      <c r="N169" s="132"/>
      <c r="O169" s="132"/>
      <c r="P169" s="132"/>
      <c r="Q169" s="132"/>
      <c r="R169" s="132"/>
      <c r="S169" s="132"/>
    </row>
    <row r="170" spans="1:19" x14ac:dyDescent="0.25">
      <c r="A170" s="132"/>
      <c r="B170" s="132"/>
      <c r="C170" s="132"/>
      <c r="D170" s="132"/>
      <c r="E170" s="132"/>
      <c r="F170" s="132"/>
      <c r="G170" s="132"/>
      <c r="H170" s="132"/>
      <c r="I170" s="132"/>
      <c r="J170" s="132"/>
      <c r="K170" s="132"/>
      <c r="L170" s="132"/>
      <c r="M170" s="132"/>
      <c r="N170" s="132"/>
      <c r="O170" s="132"/>
      <c r="P170" s="132"/>
      <c r="Q170" s="132"/>
      <c r="R170" s="132"/>
      <c r="S170" s="132"/>
    </row>
    <row r="171" spans="1:19" x14ac:dyDescent="0.25">
      <c r="A171" s="132"/>
      <c r="B171" s="132"/>
      <c r="C171" s="132"/>
      <c r="D171" s="132"/>
      <c r="E171" s="132"/>
      <c r="F171" s="132"/>
      <c r="G171" s="132"/>
      <c r="H171" s="132"/>
      <c r="I171" s="132"/>
      <c r="J171" s="132"/>
      <c r="K171" s="132"/>
      <c r="L171" s="132"/>
      <c r="M171" s="132"/>
      <c r="N171" s="132"/>
      <c r="O171" s="132"/>
      <c r="P171" s="132"/>
      <c r="Q171" s="132"/>
      <c r="R171" s="132"/>
      <c r="S171" s="132"/>
    </row>
    <row r="172" spans="1:19" x14ac:dyDescent="0.25">
      <c r="A172" s="132"/>
      <c r="B172" s="132"/>
      <c r="C172" s="132"/>
      <c r="D172" s="132"/>
      <c r="E172" s="132"/>
      <c r="F172" s="132"/>
      <c r="G172" s="132"/>
      <c r="H172" s="132"/>
      <c r="I172" s="132"/>
      <c r="J172" s="132"/>
      <c r="K172" s="132"/>
      <c r="L172" s="132"/>
      <c r="M172" s="132"/>
      <c r="N172" s="132"/>
      <c r="O172" s="132"/>
      <c r="P172" s="132"/>
      <c r="Q172" s="132"/>
      <c r="R172" s="132"/>
      <c r="S172" s="132"/>
    </row>
    <row r="173" spans="1:19" x14ac:dyDescent="0.25">
      <c r="A173" s="132"/>
      <c r="B173" s="132"/>
      <c r="C173" s="132"/>
      <c r="D173" s="132"/>
      <c r="E173" s="132"/>
      <c r="F173" s="132"/>
      <c r="G173" s="132"/>
      <c r="H173" s="132"/>
      <c r="I173" s="132"/>
      <c r="J173" s="132"/>
      <c r="K173" s="132"/>
      <c r="L173" s="132"/>
      <c r="M173" s="132"/>
      <c r="N173" s="132"/>
      <c r="O173" s="132"/>
      <c r="P173" s="132"/>
      <c r="Q173" s="132"/>
      <c r="R173" s="132"/>
      <c r="S173" s="132"/>
    </row>
    <row r="174" spans="1:19" x14ac:dyDescent="0.25">
      <c r="A174" s="132"/>
      <c r="B174" s="132"/>
      <c r="C174" s="132"/>
      <c r="D174" s="132"/>
      <c r="E174" s="132"/>
      <c r="F174" s="132"/>
      <c r="G174" s="132"/>
      <c r="H174" s="132"/>
      <c r="I174" s="132"/>
      <c r="J174" s="132"/>
      <c r="K174" s="132"/>
      <c r="L174" s="132"/>
      <c r="M174" s="132"/>
      <c r="N174" s="132"/>
      <c r="O174" s="132"/>
      <c r="P174" s="132"/>
      <c r="Q174" s="132"/>
      <c r="R174" s="132"/>
      <c r="S174" s="132"/>
    </row>
    <row r="175" spans="1:19" x14ac:dyDescent="0.25">
      <c r="A175" s="132"/>
      <c r="B175" s="132"/>
      <c r="C175" s="132"/>
      <c r="D175" s="132"/>
      <c r="E175" s="132"/>
      <c r="F175" s="132"/>
      <c r="G175" s="132"/>
      <c r="H175" s="132"/>
      <c r="I175" s="132"/>
      <c r="J175" s="132"/>
      <c r="K175" s="132"/>
      <c r="L175" s="132"/>
      <c r="M175" s="132"/>
      <c r="N175" s="132"/>
      <c r="O175" s="132"/>
      <c r="P175" s="132"/>
      <c r="Q175" s="132"/>
      <c r="R175" s="132"/>
      <c r="S175" s="132"/>
    </row>
    <row r="176" spans="1:19" x14ac:dyDescent="0.25">
      <c r="A176" s="132"/>
      <c r="B176" s="132"/>
      <c r="C176" s="132"/>
      <c r="D176" s="132"/>
      <c r="E176" s="132"/>
      <c r="F176" s="132"/>
      <c r="G176" s="132"/>
      <c r="H176" s="132"/>
      <c r="I176" s="132"/>
      <c r="J176" s="132"/>
      <c r="K176" s="132"/>
      <c r="L176" s="132"/>
      <c r="M176" s="132"/>
      <c r="N176" s="132"/>
      <c r="O176" s="132"/>
      <c r="P176" s="132"/>
      <c r="Q176" s="132"/>
      <c r="R176" s="132"/>
      <c r="S176" s="132"/>
    </row>
    <row r="177" spans="1:19" x14ac:dyDescent="0.25">
      <c r="A177" s="132"/>
      <c r="B177" s="132"/>
      <c r="C177" s="132"/>
      <c r="D177" s="132"/>
      <c r="E177" s="132"/>
      <c r="F177" s="132"/>
      <c r="G177" s="132"/>
      <c r="H177" s="132"/>
      <c r="I177" s="132"/>
      <c r="J177" s="132"/>
      <c r="K177" s="132"/>
      <c r="L177" s="132"/>
      <c r="M177" s="132"/>
      <c r="N177" s="132"/>
      <c r="O177" s="132"/>
      <c r="P177" s="132"/>
      <c r="Q177" s="132"/>
      <c r="R177" s="132"/>
      <c r="S177" s="132"/>
    </row>
    <row r="178" spans="1:19" x14ac:dyDescent="0.25">
      <c r="A178" s="132"/>
      <c r="B178" s="132"/>
      <c r="C178" s="132"/>
      <c r="D178" s="132"/>
      <c r="E178" s="132"/>
      <c r="F178" s="132"/>
      <c r="G178" s="132"/>
      <c r="H178" s="132"/>
      <c r="I178" s="132"/>
      <c r="J178" s="132"/>
      <c r="K178" s="132"/>
      <c r="L178" s="132"/>
      <c r="M178" s="132"/>
      <c r="N178" s="132"/>
      <c r="O178" s="132"/>
      <c r="P178" s="132"/>
      <c r="Q178" s="132"/>
      <c r="R178" s="132"/>
      <c r="S178" s="132"/>
    </row>
    <row r="179" spans="1:19" x14ac:dyDescent="0.25">
      <c r="A179" s="132"/>
      <c r="B179" s="132"/>
      <c r="C179" s="132"/>
      <c r="D179" s="132"/>
      <c r="E179" s="132"/>
      <c r="F179" s="132"/>
      <c r="G179" s="132"/>
      <c r="H179" s="132"/>
      <c r="I179" s="132"/>
      <c r="J179" s="132"/>
      <c r="K179" s="132"/>
      <c r="L179" s="132"/>
      <c r="M179" s="132"/>
      <c r="N179" s="132"/>
      <c r="O179" s="132"/>
      <c r="P179" s="132"/>
      <c r="Q179" s="132"/>
      <c r="R179" s="132"/>
      <c r="S179" s="132"/>
    </row>
    <row r="180" spans="1:19" x14ac:dyDescent="0.25">
      <c r="A180" s="132"/>
      <c r="B180" s="132"/>
      <c r="C180" s="132"/>
      <c r="D180" s="132"/>
      <c r="E180" s="132"/>
      <c r="F180" s="132"/>
      <c r="G180" s="132"/>
      <c r="H180" s="132"/>
      <c r="I180" s="132"/>
      <c r="J180" s="132"/>
      <c r="K180" s="132"/>
      <c r="L180" s="132"/>
      <c r="M180" s="132"/>
      <c r="N180" s="132"/>
      <c r="O180" s="132"/>
      <c r="P180" s="132"/>
      <c r="Q180" s="132"/>
      <c r="R180" s="132"/>
      <c r="S180" s="132"/>
    </row>
    <row r="181" spans="1:19" x14ac:dyDescent="0.25">
      <c r="A181" s="132"/>
      <c r="B181" s="132"/>
      <c r="C181" s="132"/>
      <c r="D181" s="132"/>
      <c r="E181" s="132"/>
      <c r="F181" s="132"/>
      <c r="G181" s="132"/>
      <c r="H181" s="132"/>
      <c r="I181" s="132"/>
      <c r="J181" s="132"/>
      <c r="K181" s="132"/>
      <c r="L181" s="132"/>
      <c r="M181" s="132"/>
      <c r="N181" s="132"/>
      <c r="O181" s="132"/>
      <c r="P181" s="132"/>
      <c r="Q181" s="132"/>
      <c r="R181" s="132"/>
      <c r="S181" s="132"/>
    </row>
    <row r="182" spans="1:19" x14ac:dyDescent="0.25">
      <c r="A182" s="132"/>
      <c r="B182" s="132"/>
      <c r="C182" s="132"/>
      <c r="D182" s="132"/>
      <c r="E182" s="132"/>
      <c r="F182" s="132"/>
      <c r="G182" s="132"/>
      <c r="H182" s="132"/>
      <c r="I182" s="132"/>
      <c r="J182" s="132"/>
      <c r="K182" s="132"/>
      <c r="L182" s="132"/>
      <c r="M182" s="132"/>
      <c r="N182" s="132"/>
      <c r="O182" s="132"/>
      <c r="P182" s="132"/>
      <c r="Q182" s="132"/>
      <c r="R182" s="132"/>
      <c r="S182" s="132"/>
    </row>
    <row r="183" spans="1:19" x14ac:dyDescent="0.25">
      <c r="A183" s="132"/>
      <c r="B183" s="132"/>
      <c r="C183" s="132"/>
      <c r="D183" s="132"/>
      <c r="E183" s="132"/>
      <c r="F183" s="132"/>
      <c r="G183" s="132"/>
      <c r="H183" s="132"/>
      <c r="I183" s="132"/>
      <c r="J183" s="132"/>
      <c r="K183" s="132"/>
      <c r="L183" s="132"/>
      <c r="M183" s="132"/>
      <c r="N183" s="132"/>
      <c r="O183" s="132"/>
      <c r="P183" s="132"/>
      <c r="Q183" s="132"/>
      <c r="R183" s="132"/>
      <c r="S183" s="132"/>
    </row>
    <row r="184" spans="1:19" x14ac:dyDescent="0.25">
      <c r="A184" s="132"/>
      <c r="B184" s="132"/>
      <c r="C184" s="132"/>
      <c r="D184" s="132"/>
      <c r="E184" s="132"/>
      <c r="F184" s="132"/>
      <c r="G184" s="132"/>
      <c r="H184" s="132"/>
      <c r="I184" s="132"/>
      <c r="J184" s="132"/>
      <c r="K184" s="132"/>
      <c r="L184" s="132"/>
      <c r="M184" s="132"/>
      <c r="N184" s="132"/>
      <c r="O184" s="132"/>
      <c r="P184" s="132"/>
      <c r="Q184" s="132"/>
      <c r="R184" s="132"/>
      <c r="S184" s="132"/>
    </row>
    <row r="185" spans="1:19" x14ac:dyDescent="0.25">
      <c r="A185" s="132"/>
      <c r="B185" s="132"/>
      <c r="C185" s="132"/>
      <c r="D185" s="132"/>
      <c r="E185" s="132"/>
      <c r="F185" s="132"/>
      <c r="G185" s="132"/>
      <c r="H185" s="132"/>
      <c r="I185" s="132"/>
      <c r="J185" s="132"/>
      <c r="K185" s="132"/>
      <c r="L185" s="132"/>
      <c r="M185" s="132"/>
      <c r="N185" s="132"/>
      <c r="O185" s="132"/>
      <c r="P185" s="132"/>
      <c r="Q185" s="132"/>
      <c r="R185" s="132"/>
      <c r="S185" s="132"/>
    </row>
    <row r="186" spans="1:19" x14ac:dyDescent="0.25">
      <c r="A186" s="132"/>
      <c r="B186" s="132"/>
      <c r="C186" s="132"/>
      <c r="D186" s="132"/>
      <c r="E186" s="132"/>
      <c r="F186" s="132"/>
      <c r="G186" s="132"/>
      <c r="H186" s="132"/>
      <c r="I186" s="132"/>
      <c r="J186" s="132"/>
      <c r="K186" s="132"/>
      <c r="L186" s="132"/>
      <c r="M186" s="132"/>
      <c r="N186" s="132"/>
      <c r="O186" s="132"/>
      <c r="P186" s="132"/>
      <c r="Q186" s="132"/>
      <c r="R186" s="132"/>
      <c r="S186" s="132"/>
    </row>
    <row r="187" spans="1:19" x14ac:dyDescent="0.25">
      <c r="A187" s="132"/>
      <c r="B187" s="132"/>
      <c r="C187" s="132"/>
      <c r="D187" s="132"/>
      <c r="E187" s="132"/>
      <c r="F187" s="132"/>
      <c r="G187" s="132"/>
      <c r="H187" s="132"/>
      <c r="I187" s="132"/>
      <c r="J187" s="132"/>
      <c r="K187" s="132"/>
      <c r="L187" s="132"/>
      <c r="M187" s="132"/>
      <c r="N187" s="132"/>
      <c r="O187" s="132"/>
      <c r="P187" s="132"/>
      <c r="Q187" s="132"/>
      <c r="R187" s="132"/>
      <c r="S187" s="132"/>
    </row>
    <row r="188" spans="1:19" x14ac:dyDescent="0.25">
      <c r="A188" s="132"/>
      <c r="B188" s="132"/>
      <c r="C188" s="132"/>
      <c r="D188" s="132"/>
      <c r="E188" s="132"/>
      <c r="F188" s="132"/>
      <c r="G188" s="132"/>
      <c r="H188" s="132"/>
      <c r="I188" s="132"/>
      <c r="J188" s="132"/>
      <c r="K188" s="132"/>
      <c r="L188" s="132"/>
      <c r="M188" s="132"/>
      <c r="N188" s="132"/>
      <c r="O188" s="132"/>
      <c r="P188" s="132"/>
      <c r="Q188" s="132"/>
      <c r="R188" s="132"/>
      <c r="S188" s="132"/>
    </row>
    <row r="189" spans="1:19" x14ac:dyDescent="0.25">
      <c r="A189" s="132"/>
      <c r="B189" s="132"/>
      <c r="C189" s="132"/>
      <c r="D189" s="132"/>
      <c r="E189" s="132"/>
      <c r="F189" s="132"/>
      <c r="G189" s="132"/>
      <c r="H189" s="132"/>
      <c r="I189" s="132"/>
      <c r="J189" s="132"/>
      <c r="K189" s="132"/>
      <c r="L189" s="132"/>
      <c r="M189" s="132"/>
      <c r="N189" s="132"/>
      <c r="O189" s="132"/>
      <c r="P189" s="132"/>
      <c r="Q189" s="132"/>
      <c r="R189" s="132"/>
      <c r="S189" s="132"/>
    </row>
    <row r="190" spans="1:19" x14ac:dyDescent="0.25">
      <c r="A190" s="132"/>
      <c r="B190" s="132"/>
      <c r="C190" s="132"/>
      <c r="D190" s="132"/>
      <c r="E190" s="132"/>
      <c r="F190" s="132"/>
      <c r="G190" s="132"/>
      <c r="H190" s="132"/>
      <c r="I190" s="132"/>
      <c r="J190" s="132"/>
      <c r="K190" s="132"/>
      <c r="L190" s="132"/>
      <c r="M190" s="132"/>
      <c r="N190" s="132"/>
      <c r="O190" s="132"/>
      <c r="P190" s="132"/>
      <c r="Q190" s="132"/>
      <c r="R190" s="132"/>
      <c r="S190" s="132"/>
    </row>
    <row r="191" spans="1:19" x14ac:dyDescent="0.25">
      <c r="A191" s="132"/>
      <c r="B191" s="132"/>
      <c r="C191" s="132"/>
      <c r="D191" s="132"/>
      <c r="E191" s="132"/>
      <c r="F191" s="132"/>
      <c r="G191" s="132"/>
      <c r="H191" s="132"/>
      <c r="I191" s="132"/>
      <c r="J191" s="132"/>
      <c r="K191" s="132"/>
      <c r="L191" s="132"/>
      <c r="M191" s="132"/>
      <c r="N191" s="132"/>
      <c r="O191" s="132"/>
      <c r="P191" s="132"/>
      <c r="Q191" s="132"/>
      <c r="R191" s="132"/>
      <c r="S191" s="132"/>
    </row>
    <row r="192" spans="1:19" x14ac:dyDescent="0.25">
      <c r="A192" s="132"/>
      <c r="B192" s="132"/>
      <c r="C192" s="132"/>
      <c r="D192" s="132"/>
      <c r="E192" s="132"/>
      <c r="F192" s="132"/>
      <c r="G192" s="132"/>
      <c r="H192" s="132"/>
      <c r="I192" s="132"/>
      <c r="J192" s="132"/>
      <c r="K192" s="132"/>
      <c r="L192" s="132"/>
      <c r="M192" s="132"/>
      <c r="N192" s="132"/>
      <c r="O192" s="132"/>
      <c r="P192" s="132"/>
      <c r="Q192" s="132"/>
      <c r="R192" s="132"/>
      <c r="S192" s="132"/>
    </row>
    <row r="193" spans="1:19" x14ac:dyDescent="0.25">
      <c r="A193" s="132"/>
      <c r="B193" s="132"/>
      <c r="C193" s="132"/>
      <c r="D193" s="132"/>
      <c r="E193" s="132"/>
      <c r="F193" s="132"/>
      <c r="G193" s="132"/>
      <c r="H193" s="132"/>
      <c r="I193" s="132"/>
      <c r="J193" s="132"/>
      <c r="K193" s="132"/>
      <c r="L193" s="132"/>
      <c r="M193" s="132"/>
      <c r="N193" s="132"/>
      <c r="O193" s="132"/>
      <c r="P193" s="132"/>
      <c r="Q193" s="132"/>
      <c r="R193" s="132"/>
      <c r="S193" s="132"/>
    </row>
    <row r="194" spans="1:19" x14ac:dyDescent="0.25">
      <c r="A194" s="132"/>
      <c r="B194" s="132"/>
      <c r="C194" s="132"/>
      <c r="D194" s="132"/>
      <c r="E194" s="132"/>
      <c r="F194" s="132"/>
      <c r="G194" s="132"/>
      <c r="H194" s="132"/>
      <c r="I194" s="132"/>
      <c r="J194" s="132"/>
      <c r="K194" s="132"/>
      <c r="L194" s="132"/>
      <c r="M194" s="132"/>
      <c r="N194" s="132"/>
      <c r="O194" s="132"/>
      <c r="P194" s="132"/>
      <c r="Q194" s="132"/>
      <c r="R194" s="132"/>
      <c r="S194" s="132"/>
    </row>
    <row r="195" spans="1:19" x14ac:dyDescent="0.25">
      <c r="A195" s="132"/>
      <c r="B195" s="132"/>
      <c r="C195" s="132"/>
      <c r="D195" s="132"/>
      <c r="E195" s="132"/>
      <c r="F195" s="132"/>
      <c r="G195" s="132"/>
      <c r="H195" s="132"/>
      <c r="I195" s="132"/>
      <c r="J195" s="132"/>
      <c r="K195" s="132"/>
      <c r="L195" s="132"/>
      <c r="M195" s="132"/>
      <c r="N195" s="132"/>
      <c r="O195" s="132"/>
      <c r="P195" s="132"/>
      <c r="Q195" s="132"/>
      <c r="R195" s="132"/>
      <c r="S195" s="132"/>
    </row>
    <row r="196" spans="1:19" x14ac:dyDescent="0.25">
      <c r="A196" s="132"/>
      <c r="B196" s="132"/>
      <c r="C196" s="132"/>
      <c r="D196" s="132"/>
      <c r="E196" s="132"/>
      <c r="F196" s="132"/>
      <c r="G196" s="132"/>
      <c r="H196" s="132"/>
      <c r="I196" s="132"/>
      <c r="J196" s="132"/>
      <c r="K196" s="132"/>
      <c r="L196" s="132"/>
      <c r="M196" s="132"/>
      <c r="N196" s="132"/>
      <c r="O196" s="132"/>
      <c r="P196" s="132"/>
      <c r="Q196" s="132"/>
      <c r="R196" s="132"/>
      <c r="S196" s="132"/>
    </row>
    <row r="197" spans="1:19" x14ac:dyDescent="0.25">
      <c r="A197" s="132"/>
      <c r="B197" s="132"/>
      <c r="C197" s="132"/>
      <c r="D197" s="132"/>
      <c r="E197" s="132"/>
      <c r="F197" s="132"/>
      <c r="G197" s="132"/>
      <c r="H197" s="132"/>
      <c r="I197" s="132"/>
      <c r="J197" s="132"/>
      <c r="K197" s="132"/>
      <c r="L197" s="132"/>
      <c r="M197" s="132"/>
      <c r="N197" s="132"/>
      <c r="O197" s="132"/>
      <c r="P197" s="132"/>
      <c r="Q197" s="132"/>
      <c r="R197" s="132"/>
      <c r="S197" s="132"/>
    </row>
    <row r="198" spans="1:19" x14ac:dyDescent="0.25">
      <c r="A198" s="132"/>
      <c r="B198" s="132"/>
      <c r="C198" s="132"/>
      <c r="D198" s="132"/>
      <c r="E198" s="132"/>
      <c r="F198" s="132"/>
      <c r="G198" s="132"/>
      <c r="H198" s="132"/>
      <c r="I198" s="132"/>
      <c r="J198" s="132"/>
      <c r="K198" s="132"/>
      <c r="L198" s="132"/>
      <c r="M198" s="132"/>
      <c r="N198" s="132"/>
      <c r="O198" s="132"/>
      <c r="P198" s="132"/>
      <c r="Q198" s="132"/>
      <c r="R198" s="132"/>
      <c r="S198" s="132"/>
    </row>
    <row r="199" spans="1:19" x14ac:dyDescent="0.25">
      <c r="A199" s="132"/>
      <c r="B199" s="132"/>
      <c r="C199" s="132"/>
      <c r="D199" s="132"/>
      <c r="E199" s="132"/>
      <c r="F199" s="132"/>
      <c r="G199" s="132"/>
      <c r="H199" s="132"/>
      <c r="I199" s="132"/>
      <c r="J199" s="132"/>
      <c r="K199" s="132"/>
      <c r="L199" s="132"/>
      <c r="M199" s="132"/>
      <c r="N199" s="132"/>
      <c r="O199" s="132"/>
      <c r="P199" s="132"/>
      <c r="Q199" s="132"/>
      <c r="R199" s="132"/>
      <c r="S199" s="132"/>
    </row>
    <row r="200" spans="1:19" x14ac:dyDescent="0.25">
      <c r="A200" s="132"/>
      <c r="B200" s="132"/>
      <c r="C200" s="132"/>
      <c r="D200" s="132"/>
      <c r="E200" s="132"/>
      <c r="F200" s="132"/>
      <c r="G200" s="132"/>
      <c r="H200" s="132"/>
      <c r="I200" s="132"/>
      <c r="J200" s="132"/>
      <c r="K200" s="132"/>
      <c r="L200" s="132"/>
      <c r="M200" s="132"/>
      <c r="N200" s="132"/>
      <c r="O200" s="132"/>
      <c r="P200" s="132"/>
      <c r="Q200" s="132"/>
      <c r="R200" s="132"/>
      <c r="S200" s="132"/>
    </row>
    <row r="201" spans="1:19" x14ac:dyDescent="0.25">
      <c r="A201" s="132"/>
      <c r="B201" s="132"/>
      <c r="C201" s="132"/>
      <c r="D201" s="132"/>
      <c r="E201" s="132"/>
      <c r="F201" s="132"/>
      <c r="G201" s="132"/>
      <c r="H201" s="132"/>
      <c r="I201" s="132"/>
      <c r="J201" s="132"/>
      <c r="K201" s="132"/>
      <c r="L201" s="132"/>
      <c r="M201" s="132"/>
      <c r="N201" s="132"/>
      <c r="O201" s="132"/>
      <c r="P201" s="132"/>
      <c r="Q201" s="132"/>
      <c r="R201" s="132"/>
      <c r="S201" s="132"/>
    </row>
    <row r="202" spans="1:19" x14ac:dyDescent="0.25">
      <c r="A202" s="132"/>
      <c r="B202" s="132"/>
      <c r="C202" s="132"/>
      <c r="D202" s="132"/>
      <c r="E202" s="132"/>
      <c r="F202" s="132"/>
      <c r="G202" s="132"/>
      <c r="H202" s="132"/>
      <c r="I202" s="132"/>
      <c r="J202" s="132"/>
      <c r="K202" s="132"/>
      <c r="L202" s="132"/>
      <c r="M202" s="132"/>
      <c r="N202" s="132"/>
      <c r="O202" s="132"/>
      <c r="P202" s="132"/>
      <c r="Q202" s="132"/>
      <c r="R202" s="132"/>
      <c r="S202" s="132"/>
    </row>
    <row r="203" spans="1:19" x14ac:dyDescent="0.25">
      <c r="A203" s="132"/>
      <c r="B203" s="132"/>
      <c r="C203" s="132"/>
      <c r="D203" s="132"/>
      <c r="E203" s="132"/>
      <c r="F203" s="132"/>
      <c r="G203" s="132"/>
      <c r="H203" s="132"/>
      <c r="I203" s="132"/>
      <c r="J203" s="132"/>
      <c r="K203" s="132"/>
      <c r="L203" s="132"/>
      <c r="M203" s="132"/>
      <c r="N203" s="132"/>
      <c r="O203" s="132"/>
      <c r="P203" s="132"/>
      <c r="Q203" s="132"/>
      <c r="R203" s="132"/>
      <c r="S203" s="132"/>
    </row>
    <row r="204" spans="1:19" x14ac:dyDescent="0.25">
      <c r="A204" s="132"/>
      <c r="B204" s="132"/>
      <c r="C204" s="132"/>
      <c r="D204" s="132"/>
      <c r="E204" s="132"/>
      <c r="F204" s="132"/>
      <c r="G204" s="132"/>
      <c r="H204" s="132"/>
      <c r="I204" s="132"/>
      <c r="J204" s="132"/>
      <c r="K204" s="132"/>
      <c r="L204" s="132"/>
      <c r="M204" s="132"/>
      <c r="N204" s="132"/>
      <c r="O204" s="132"/>
      <c r="P204" s="132"/>
      <c r="Q204" s="132"/>
      <c r="R204" s="132"/>
      <c r="S204" s="132"/>
    </row>
    <row r="205" spans="1:19" x14ac:dyDescent="0.25">
      <c r="A205" s="132"/>
      <c r="B205" s="132"/>
      <c r="C205" s="132"/>
      <c r="D205" s="132"/>
      <c r="E205" s="132"/>
      <c r="F205" s="132"/>
      <c r="G205" s="132"/>
      <c r="H205" s="132"/>
      <c r="I205" s="132"/>
      <c r="J205" s="132"/>
      <c r="K205" s="132"/>
      <c r="L205" s="132"/>
      <c r="M205" s="132"/>
      <c r="N205" s="132"/>
      <c r="O205" s="132"/>
      <c r="P205" s="132"/>
      <c r="Q205" s="132"/>
      <c r="R205" s="132"/>
      <c r="S205" s="132"/>
    </row>
    <row r="206" spans="1:19" x14ac:dyDescent="0.25">
      <c r="A206" s="132"/>
      <c r="B206" s="132"/>
      <c r="C206" s="132"/>
      <c r="D206" s="132"/>
      <c r="E206" s="132"/>
      <c r="F206" s="132"/>
      <c r="G206" s="132"/>
      <c r="H206" s="132"/>
      <c r="I206" s="132"/>
      <c r="J206" s="132"/>
      <c r="K206" s="132"/>
      <c r="L206" s="132"/>
      <c r="M206" s="132"/>
      <c r="N206" s="132"/>
      <c r="O206" s="132"/>
      <c r="P206" s="132"/>
      <c r="Q206" s="132"/>
      <c r="R206" s="132"/>
      <c r="S206" s="132"/>
    </row>
    <row r="207" spans="1:19" x14ac:dyDescent="0.25">
      <c r="A207" s="132"/>
      <c r="B207" s="132"/>
      <c r="C207" s="132"/>
      <c r="D207" s="132"/>
      <c r="E207" s="132"/>
      <c r="F207" s="132"/>
      <c r="G207" s="132"/>
      <c r="H207" s="132"/>
      <c r="I207" s="132"/>
      <c r="J207" s="132"/>
      <c r="K207" s="132"/>
      <c r="L207" s="132"/>
      <c r="M207" s="132"/>
      <c r="N207" s="132"/>
      <c r="O207" s="132"/>
      <c r="P207" s="132"/>
      <c r="Q207" s="132"/>
      <c r="R207" s="132"/>
      <c r="S207" s="132"/>
    </row>
    <row r="208" spans="1:19" x14ac:dyDescent="0.25">
      <c r="A208" s="132"/>
      <c r="B208" s="132"/>
      <c r="C208" s="132"/>
      <c r="D208" s="132"/>
      <c r="E208" s="132"/>
      <c r="F208" s="132"/>
      <c r="G208" s="132"/>
      <c r="H208" s="132"/>
      <c r="I208" s="132"/>
      <c r="J208" s="132"/>
      <c r="K208" s="132"/>
      <c r="L208" s="132"/>
      <c r="M208" s="132"/>
      <c r="N208" s="132"/>
      <c r="O208" s="132"/>
      <c r="P208" s="132"/>
      <c r="Q208" s="132"/>
      <c r="R208" s="132"/>
      <c r="S208" s="132"/>
    </row>
    <row r="209" spans="1:19" x14ac:dyDescent="0.25">
      <c r="A209" s="132"/>
      <c r="B209" s="132"/>
      <c r="C209" s="132"/>
      <c r="D209" s="132"/>
      <c r="E209" s="132"/>
      <c r="F209" s="132"/>
      <c r="G209" s="132"/>
      <c r="H209" s="132"/>
      <c r="I209" s="132"/>
      <c r="J209" s="132"/>
      <c r="K209" s="132"/>
      <c r="L209" s="132"/>
      <c r="M209" s="132"/>
      <c r="N209" s="132"/>
      <c r="O209" s="132"/>
      <c r="P209" s="132"/>
      <c r="Q209" s="132"/>
      <c r="R209" s="132"/>
      <c r="S209" s="132"/>
    </row>
    <row r="210" spans="1:19" x14ac:dyDescent="0.25">
      <c r="A210" s="132"/>
      <c r="B210" s="132"/>
      <c r="C210" s="132"/>
      <c r="D210" s="132"/>
      <c r="E210" s="132"/>
      <c r="F210" s="132"/>
      <c r="G210" s="132"/>
      <c r="H210" s="132"/>
      <c r="I210" s="132"/>
      <c r="J210" s="132"/>
      <c r="K210" s="132"/>
      <c r="L210" s="132"/>
      <c r="M210" s="132"/>
      <c r="N210" s="132"/>
      <c r="O210" s="132"/>
      <c r="P210" s="132"/>
      <c r="Q210" s="132"/>
      <c r="R210" s="132"/>
      <c r="S210" s="132"/>
    </row>
    <row r="211" spans="1:19" x14ac:dyDescent="0.25">
      <c r="A211" s="132"/>
      <c r="B211" s="132"/>
      <c r="C211" s="132"/>
      <c r="D211" s="132"/>
      <c r="E211" s="132"/>
      <c r="F211" s="132"/>
      <c r="G211" s="132"/>
      <c r="H211" s="132"/>
      <c r="I211" s="132"/>
      <c r="J211" s="132"/>
      <c r="K211" s="132"/>
      <c r="L211" s="132"/>
      <c r="M211" s="132"/>
      <c r="N211" s="132"/>
      <c r="O211" s="132"/>
      <c r="P211" s="132"/>
      <c r="Q211" s="132"/>
      <c r="R211" s="132"/>
      <c r="S211" s="132"/>
    </row>
    <row r="212" spans="1:19" x14ac:dyDescent="0.25">
      <c r="A212" s="132"/>
      <c r="B212" s="132"/>
      <c r="C212" s="132"/>
      <c r="D212" s="132"/>
      <c r="E212" s="132"/>
      <c r="F212" s="132"/>
      <c r="G212" s="132"/>
      <c r="H212" s="132"/>
      <c r="I212" s="132"/>
      <c r="J212" s="132"/>
      <c r="K212" s="132"/>
      <c r="L212" s="132"/>
      <c r="M212" s="132"/>
      <c r="N212" s="132"/>
      <c r="O212" s="132"/>
      <c r="P212" s="132"/>
      <c r="Q212" s="132"/>
      <c r="R212" s="132"/>
      <c r="S212" s="132"/>
    </row>
    <row r="213" spans="1:19" x14ac:dyDescent="0.25">
      <c r="A213" s="132"/>
      <c r="B213" s="132"/>
      <c r="C213" s="132"/>
      <c r="D213" s="132"/>
      <c r="E213" s="132"/>
      <c r="F213" s="132"/>
      <c r="G213" s="132"/>
      <c r="H213" s="132"/>
      <c r="I213" s="132"/>
      <c r="J213" s="132"/>
      <c r="K213" s="132"/>
      <c r="L213" s="132"/>
      <c r="M213" s="132"/>
      <c r="N213" s="132"/>
      <c r="O213" s="132"/>
      <c r="P213" s="132"/>
      <c r="Q213" s="132"/>
      <c r="R213" s="132"/>
      <c r="S213" s="132"/>
    </row>
    <row r="214" spans="1:19" x14ac:dyDescent="0.25">
      <c r="A214" s="132"/>
      <c r="B214" s="132"/>
      <c r="C214" s="132"/>
      <c r="D214" s="132"/>
      <c r="E214" s="132"/>
      <c r="F214" s="132"/>
      <c r="G214" s="132"/>
      <c r="H214" s="132"/>
      <c r="I214" s="132"/>
      <c r="J214" s="132"/>
      <c r="K214" s="132"/>
      <c r="L214" s="132"/>
      <c r="M214" s="132"/>
      <c r="N214" s="132"/>
      <c r="O214" s="132"/>
      <c r="P214" s="132"/>
      <c r="Q214" s="132"/>
      <c r="R214" s="132"/>
      <c r="S214" s="132"/>
    </row>
    <row r="215" spans="1:19" x14ac:dyDescent="0.25">
      <c r="A215" s="132"/>
      <c r="B215" s="132"/>
      <c r="C215" s="132"/>
      <c r="D215" s="132"/>
      <c r="E215" s="132"/>
      <c r="F215" s="132"/>
      <c r="G215" s="132"/>
      <c r="H215" s="132"/>
      <c r="I215" s="132"/>
      <c r="J215" s="132"/>
      <c r="K215" s="132"/>
      <c r="L215" s="132"/>
      <c r="M215" s="132"/>
      <c r="N215" s="132"/>
      <c r="O215" s="132"/>
      <c r="P215" s="132"/>
      <c r="Q215" s="132"/>
      <c r="R215" s="132"/>
      <c r="S215" s="132"/>
    </row>
    <row r="216" spans="1:19" x14ac:dyDescent="0.25">
      <c r="A216" s="132"/>
      <c r="B216" s="132"/>
      <c r="C216" s="132"/>
      <c r="D216" s="132"/>
      <c r="E216" s="132"/>
      <c r="F216" s="132"/>
      <c r="G216" s="132"/>
      <c r="H216" s="132"/>
      <c r="I216" s="132"/>
      <c r="J216" s="132"/>
      <c r="K216" s="132"/>
      <c r="L216" s="132"/>
      <c r="M216" s="132"/>
      <c r="N216" s="132"/>
      <c r="O216" s="132"/>
      <c r="P216" s="132"/>
      <c r="Q216" s="132"/>
      <c r="R216" s="132"/>
      <c r="S216" s="132"/>
    </row>
    <row r="217" spans="1:19" x14ac:dyDescent="0.25">
      <c r="A217" s="132"/>
      <c r="B217" s="132"/>
      <c r="C217" s="132"/>
      <c r="D217" s="132"/>
      <c r="E217" s="132"/>
      <c r="F217" s="132"/>
      <c r="G217" s="132"/>
      <c r="H217" s="132"/>
      <c r="I217" s="132"/>
      <c r="J217" s="132"/>
      <c r="K217" s="132"/>
      <c r="L217" s="132"/>
      <c r="M217" s="132"/>
      <c r="N217" s="132"/>
      <c r="O217" s="132"/>
      <c r="P217" s="132"/>
      <c r="Q217" s="132"/>
      <c r="R217" s="132"/>
      <c r="S217" s="132"/>
    </row>
    <row r="218" spans="1:19" x14ac:dyDescent="0.25">
      <c r="A218" s="132"/>
      <c r="B218" s="132"/>
      <c r="C218" s="132"/>
      <c r="D218" s="132"/>
      <c r="E218" s="132"/>
      <c r="F218" s="132"/>
      <c r="G218" s="132"/>
      <c r="H218" s="132"/>
      <c r="I218" s="132"/>
      <c r="J218" s="132"/>
      <c r="K218" s="132"/>
      <c r="L218" s="132"/>
      <c r="M218" s="132"/>
      <c r="N218" s="132"/>
      <c r="O218" s="132"/>
      <c r="P218" s="132"/>
      <c r="Q218" s="132"/>
      <c r="R218" s="132"/>
      <c r="S218" s="132"/>
    </row>
    <row r="219" spans="1:19" x14ac:dyDescent="0.25">
      <c r="A219" s="132"/>
      <c r="B219" s="132"/>
      <c r="C219" s="132"/>
      <c r="D219" s="132"/>
      <c r="E219" s="132"/>
      <c r="F219" s="132"/>
      <c r="G219" s="132"/>
      <c r="H219" s="132"/>
      <c r="I219" s="132"/>
      <c r="J219" s="132"/>
      <c r="K219" s="132"/>
      <c r="L219" s="132"/>
      <c r="M219" s="132"/>
      <c r="N219" s="132"/>
      <c r="O219" s="132"/>
      <c r="P219" s="132"/>
      <c r="Q219" s="132"/>
      <c r="R219" s="132"/>
      <c r="S219" s="132"/>
    </row>
    <row r="220" spans="1:19" x14ac:dyDescent="0.25">
      <c r="A220" s="132"/>
      <c r="B220" s="132"/>
      <c r="C220" s="132"/>
      <c r="D220" s="132"/>
      <c r="E220" s="132"/>
      <c r="F220" s="132"/>
      <c r="G220" s="132"/>
      <c r="H220" s="132"/>
      <c r="I220" s="132"/>
      <c r="J220" s="132"/>
      <c r="K220" s="132"/>
      <c r="L220" s="132"/>
      <c r="M220" s="132"/>
      <c r="N220" s="132"/>
      <c r="O220" s="132"/>
      <c r="P220" s="132"/>
      <c r="Q220" s="132"/>
      <c r="R220" s="132"/>
      <c r="S220" s="132"/>
    </row>
    <row r="221" spans="1:19" x14ac:dyDescent="0.25">
      <c r="A221" s="132"/>
      <c r="B221" s="132"/>
      <c r="C221" s="132"/>
      <c r="D221" s="132"/>
      <c r="E221" s="132"/>
      <c r="F221" s="132"/>
      <c r="G221" s="132"/>
      <c r="H221" s="132"/>
      <c r="I221" s="132"/>
      <c r="J221" s="132"/>
      <c r="K221" s="132"/>
      <c r="L221" s="132"/>
      <c r="M221" s="132"/>
      <c r="N221" s="132"/>
      <c r="O221" s="132"/>
      <c r="P221" s="132"/>
      <c r="Q221" s="132"/>
      <c r="R221" s="132"/>
      <c r="S221" s="132"/>
    </row>
    <row r="222" spans="1:19" x14ac:dyDescent="0.25">
      <c r="A222" s="132"/>
      <c r="B222" s="132"/>
      <c r="C222" s="132"/>
      <c r="D222" s="132"/>
      <c r="E222" s="132"/>
      <c r="F222" s="132"/>
      <c r="G222" s="132"/>
      <c r="H222" s="132"/>
      <c r="I222" s="132"/>
      <c r="J222" s="132"/>
      <c r="K222" s="132"/>
      <c r="L222" s="132"/>
      <c r="M222" s="132"/>
      <c r="N222" s="132"/>
      <c r="O222" s="132"/>
      <c r="P222" s="132"/>
      <c r="Q222" s="132"/>
      <c r="R222" s="132"/>
      <c r="S222" s="132"/>
    </row>
    <row r="223" spans="1:19" x14ac:dyDescent="0.25">
      <c r="A223" s="132"/>
      <c r="B223" s="132"/>
      <c r="C223" s="132"/>
      <c r="D223" s="132"/>
      <c r="E223" s="132"/>
      <c r="F223" s="132"/>
      <c r="G223" s="132"/>
      <c r="H223" s="132"/>
      <c r="I223" s="132"/>
      <c r="J223" s="132"/>
      <c r="K223" s="132"/>
      <c r="L223" s="132"/>
      <c r="M223" s="132"/>
      <c r="N223" s="132"/>
      <c r="O223" s="132"/>
      <c r="P223" s="132"/>
      <c r="Q223" s="132"/>
      <c r="R223" s="132"/>
      <c r="S223" s="132"/>
    </row>
    <row r="224" spans="1:19" x14ac:dyDescent="0.25">
      <c r="A224" s="132"/>
      <c r="B224" s="132"/>
      <c r="C224" s="132"/>
      <c r="D224" s="132"/>
      <c r="E224" s="132"/>
      <c r="F224" s="132"/>
      <c r="G224" s="132"/>
      <c r="H224" s="132"/>
      <c r="I224" s="132"/>
      <c r="J224" s="132"/>
      <c r="K224" s="132"/>
      <c r="L224" s="132"/>
      <c r="M224" s="132"/>
      <c r="N224" s="132"/>
      <c r="O224" s="132"/>
      <c r="P224" s="132"/>
      <c r="Q224" s="132"/>
      <c r="R224" s="132"/>
      <c r="S224" s="132"/>
    </row>
    <row r="225" spans="1:19" x14ac:dyDescent="0.25">
      <c r="A225" s="132"/>
      <c r="B225" s="132"/>
      <c r="C225" s="132"/>
      <c r="D225" s="132"/>
      <c r="E225" s="132"/>
      <c r="F225" s="132"/>
      <c r="G225" s="132"/>
      <c r="H225" s="132"/>
      <c r="I225" s="132"/>
      <c r="J225" s="132"/>
      <c r="K225" s="132"/>
      <c r="L225" s="132"/>
      <c r="M225" s="132"/>
      <c r="N225" s="132"/>
      <c r="O225" s="132"/>
      <c r="P225" s="132"/>
      <c r="Q225" s="132"/>
      <c r="R225" s="132"/>
      <c r="S225" s="132"/>
    </row>
    <row r="226" spans="1:19" x14ac:dyDescent="0.25">
      <c r="A226" s="132"/>
      <c r="B226" s="132"/>
      <c r="C226" s="132"/>
      <c r="D226" s="132"/>
      <c r="E226" s="132"/>
      <c r="F226" s="132"/>
      <c r="G226" s="132"/>
      <c r="H226" s="132"/>
      <c r="I226" s="132"/>
      <c r="J226" s="132"/>
      <c r="K226" s="132"/>
      <c r="L226" s="132"/>
      <c r="M226" s="132"/>
      <c r="N226" s="132"/>
      <c r="O226" s="132"/>
      <c r="P226" s="132"/>
      <c r="Q226" s="132"/>
      <c r="R226" s="132"/>
      <c r="S226" s="132"/>
    </row>
    <row r="227" spans="1:19" x14ac:dyDescent="0.25">
      <c r="A227" s="132"/>
      <c r="B227" s="132"/>
      <c r="C227" s="132"/>
      <c r="D227" s="132"/>
      <c r="E227" s="132"/>
      <c r="F227" s="132"/>
      <c r="G227" s="132"/>
      <c r="H227" s="132"/>
      <c r="I227" s="132"/>
      <c r="J227" s="132"/>
      <c r="K227" s="132"/>
      <c r="L227" s="132"/>
      <c r="M227" s="132"/>
      <c r="N227" s="132"/>
      <c r="O227" s="132"/>
      <c r="P227" s="132"/>
      <c r="Q227" s="132"/>
      <c r="R227" s="132"/>
      <c r="S227" s="132"/>
    </row>
    <row r="228" spans="1:19" x14ac:dyDescent="0.25">
      <c r="A228" s="132"/>
      <c r="B228" s="132"/>
      <c r="C228" s="132"/>
      <c r="D228" s="132"/>
      <c r="E228" s="132"/>
      <c r="F228" s="132"/>
      <c r="G228" s="132"/>
      <c r="H228" s="132"/>
      <c r="I228" s="132"/>
      <c r="J228" s="132"/>
      <c r="K228" s="132"/>
      <c r="L228" s="132"/>
      <c r="M228" s="132"/>
      <c r="N228" s="132"/>
      <c r="O228" s="132"/>
      <c r="P228" s="132"/>
      <c r="Q228" s="132"/>
      <c r="R228" s="132"/>
      <c r="S228" s="132"/>
    </row>
    <row r="229" spans="1:19" x14ac:dyDescent="0.25">
      <c r="A229" s="132"/>
      <c r="B229" s="132"/>
      <c r="C229" s="132"/>
      <c r="D229" s="132"/>
      <c r="E229" s="132"/>
      <c r="F229" s="132"/>
      <c r="G229" s="132"/>
      <c r="H229" s="132"/>
      <c r="I229" s="132"/>
      <c r="J229" s="132"/>
      <c r="K229" s="132"/>
      <c r="L229" s="132"/>
      <c r="M229" s="132"/>
      <c r="N229" s="132"/>
      <c r="O229" s="132"/>
      <c r="P229" s="132"/>
      <c r="Q229" s="132"/>
      <c r="R229" s="132"/>
      <c r="S229" s="132"/>
    </row>
    <row r="230" spans="1:19" x14ac:dyDescent="0.25">
      <c r="A230" s="132"/>
      <c r="B230" s="132"/>
      <c r="C230" s="132"/>
      <c r="D230" s="132"/>
      <c r="E230" s="132"/>
      <c r="F230" s="132"/>
      <c r="G230" s="132"/>
      <c r="H230" s="132"/>
      <c r="I230" s="132"/>
      <c r="J230" s="132"/>
      <c r="K230" s="132"/>
      <c r="L230" s="132"/>
      <c r="M230" s="132"/>
      <c r="N230" s="132"/>
      <c r="O230" s="132"/>
      <c r="P230" s="132"/>
      <c r="Q230" s="132"/>
      <c r="R230" s="132"/>
      <c r="S230" s="132"/>
    </row>
    <row r="231" spans="1:19" x14ac:dyDescent="0.25">
      <c r="A231" s="132"/>
      <c r="B231" s="132"/>
      <c r="C231" s="132"/>
      <c r="D231" s="132"/>
      <c r="E231" s="132"/>
      <c r="F231" s="132"/>
      <c r="G231" s="132"/>
      <c r="H231" s="132"/>
      <c r="I231" s="132"/>
      <c r="J231" s="132"/>
      <c r="K231" s="132"/>
      <c r="L231" s="132"/>
      <c r="M231" s="132"/>
      <c r="N231" s="132"/>
      <c r="O231" s="132"/>
      <c r="P231" s="132"/>
      <c r="Q231" s="132"/>
      <c r="R231" s="132"/>
      <c r="S231" s="132"/>
    </row>
    <row r="232" spans="1:19" x14ac:dyDescent="0.25">
      <c r="A232" s="132"/>
      <c r="B232" s="132"/>
      <c r="C232" s="132"/>
      <c r="D232" s="132"/>
      <c r="E232" s="132"/>
      <c r="F232" s="132"/>
      <c r="G232" s="132"/>
      <c r="H232" s="132"/>
      <c r="I232" s="132"/>
      <c r="J232" s="132"/>
      <c r="K232" s="132"/>
      <c r="L232" s="132"/>
      <c r="M232" s="132"/>
      <c r="N232" s="132"/>
      <c r="O232" s="132"/>
      <c r="P232" s="132"/>
      <c r="Q232" s="132"/>
      <c r="R232" s="132"/>
      <c r="S232" s="132"/>
    </row>
    <row r="233" spans="1:19" x14ac:dyDescent="0.25">
      <c r="A233" s="132"/>
      <c r="B233" s="132"/>
      <c r="C233" s="132"/>
      <c r="D233" s="132"/>
      <c r="E233" s="132"/>
      <c r="F233" s="132"/>
      <c r="G233" s="132"/>
      <c r="H233" s="132"/>
      <c r="I233" s="132"/>
      <c r="J233" s="132"/>
      <c r="K233" s="132"/>
      <c r="L233" s="132"/>
      <c r="M233" s="132"/>
      <c r="N233" s="132"/>
      <c r="O233" s="132"/>
      <c r="P233" s="132"/>
      <c r="Q233" s="132"/>
      <c r="R233" s="132"/>
      <c r="S233" s="132"/>
    </row>
    <row r="234" spans="1:19" x14ac:dyDescent="0.25">
      <c r="A234" s="132"/>
      <c r="B234" s="132"/>
      <c r="C234" s="132"/>
      <c r="D234" s="132"/>
      <c r="E234" s="132"/>
      <c r="F234" s="132"/>
      <c r="G234" s="132"/>
      <c r="H234" s="132"/>
      <c r="I234" s="132"/>
      <c r="J234" s="132"/>
      <c r="K234" s="132"/>
      <c r="L234" s="132"/>
      <c r="M234" s="132"/>
      <c r="N234" s="132"/>
      <c r="O234" s="132"/>
      <c r="P234" s="132"/>
      <c r="Q234" s="132"/>
      <c r="R234" s="132"/>
      <c r="S234" s="132"/>
    </row>
  </sheetData>
  <mergeCells count="2">
    <mergeCell ref="A1:S30"/>
    <mergeCell ref="A31:S36"/>
  </mergeCells>
  <pageMargins left="0.70866141732283472" right="0.70866141732283472" top="0.74803149606299213" bottom="0.74803149606299213" header="0.31496062992125984" footer="0.31496062992125984"/>
  <pageSetup paperSize="9" scale="45" fitToHeight="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1a488d8f3b9bf50499171155a8ba331d">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b00f2a0b5ebf9868f61efc512b53dbb7"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30AA2F86-D124-484E-BACA-C0E06EDCC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purl.org/dc/elements/1.1/"/>
    <ds:schemaRef ds:uri="http://schemas.microsoft.com/office/2006/documentManagement/types"/>
    <ds:schemaRef ds:uri="http://schemas.openxmlformats.org/package/2006/metadata/core-properties"/>
    <ds:schemaRef ds:uri="ebeef9ca-c00b-443c-ae4d-d16a6508f86d"/>
    <ds:schemaRef ds:uri="http://www.w3.org/XML/1998/namespace"/>
    <ds:schemaRef ds:uri="http://schemas.microsoft.com/office/infopath/2007/PartnerControls"/>
    <ds:schemaRef ds:uri="f00c05a3-a522-4b3b-aeec-75a37a6bc44f"/>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Rebernik</cp:lastModifiedBy>
  <cp:lastPrinted>2021-04-28T10:46:40Z</cp:lastPrinted>
  <dcterms:created xsi:type="dcterms:W3CDTF">2008-10-17T11:51:54Z</dcterms:created>
  <dcterms:modified xsi:type="dcterms:W3CDTF">2021-04-29T12:28:59Z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