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spanzg.sharepoint.com/sites/Reporting/Zajednicki dokumenti/General/2026/6-2026/TFI/Za Petru V2/"/>
    </mc:Choice>
  </mc:AlternateContent>
  <xr:revisionPtr revIDLastSave="350" documentId="13_ncr:1_{0F7DA94B-60F6-43C6-833B-68023BFB874F}" xr6:coauthVersionLast="47" xr6:coauthVersionMax="47" xr10:uidLastSave="{CC671D0D-C147-40A9-A682-15B05EFF3277}"/>
  <bookViews>
    <workbookView xWindow="-120" yWindow="-120" windowWidth="29040" windowHeight="1572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<sst xmlns="http://schemas.openxmlformats.org/spreadsheetml/2006/main" count="534" uniqueCount="467">
  <si>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</si>
  <si>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</si>
  <si>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</si>
  <si>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</si>
  <si>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</si>
  <si>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</si>
  <si>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</si>
  <si>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</si>
  <si>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</si>
  <si>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</si>
  <si>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</si>
  <si>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</si>
  <si>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</si>
  <si>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</si>
  <si>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</si>
  <si>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</si>
  <si>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</si>
  <si>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</si>
  <si>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</si>
  <si>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</si>
  <si>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</si>
  <si>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</si>
  <si>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</si>
  <si>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</si>
  <si>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</si>
  <si>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</si>
  <si>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</si>
  <si>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</si>
  <si>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</si>
  <si>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</si>
  <si>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</si>
  <si>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</si>
  <si>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</si>
  <si>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</si>
  <si>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</si>
  <si>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</si>
  <si>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</si>
  <si>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</si>
  <si>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</si>
  <si>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</si>
  <si>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</si>
  <si>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</si>
  <si>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</si>
  <si>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</si>
  <si>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</si>
  <si>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</si>
  <si>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</si>
  <si>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</si>
  <si>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</si>
  <si>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</si>
  <si>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</si>
  <si>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</si>
  <si>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</si>
  <si>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</si>
  <si>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</si>
  <si>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</si>
  <si>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</si>
  <si>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</si>
  <si>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</si>
  <si>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</si>
  <si>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</si>
  <si>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</si>
  <si>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</si>
  <si>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</si>
  <si>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</si>
  <si>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</si>
  <si>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</si>
  <si>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</si>
  <si>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</si>
  <si>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</si>
  <si>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</si>
  <si>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</si>
  <si>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</si>
  <si>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</si>
  <si>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</si>
  <si>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</si>
  <si>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</si>
  <si>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</si>
  <si>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</si>
  <si>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</si>
  <si>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</si>
  <si>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</si>
  <si>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</si>
  <si>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</si>
  <si>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</si>
  <si>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</si>
  <si>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</si>
  <si>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</si>
  <si>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</si>
  <si>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</si>
  <si>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</si>
  <si>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</si>
  <si>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</si>
  <si>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</si>
  <si>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</si>
  <si>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</si>
  <si>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</si>
  <si>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</si>
  <si>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</si>
  <si>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</si>
  <si>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</si>
  <si>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</si>
  <si>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</si>
  <si>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</si>
  <si>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</si>
  <si>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</si>
  <si>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</si>
  <si>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</si>
  <si>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</si>
  <si>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</si>
  <si>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</si>
  <si>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</si>
  <si>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</si>
  <si>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</si>
  <si>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</si>
  <si>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</si>
  <si>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</si>
  <si>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</si>
  <si>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</si>
  <si>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</si>
  <si>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</si>
  <si>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</si>
  <si>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</si>
  <si>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</si>
  <si>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</si>
  <si>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</si>
  <si>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</si>
  <si>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</si>
  <si>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</si>
  <si>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</si>
  <si>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</si>
  <si>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</si>
  <si>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</si>
  <si>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</si>
  <si>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</si>
  <si>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</si>
  <si>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</si>
  <si>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</si>
  <si>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</si>
  <si>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</si>
  <si>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</si>
  <si>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</si>
  <si>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</si>
  <si>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</si>
  <si>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</si>
  <si>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</si>
  <si>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</si>
  <si>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</si>
  <si>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</si>
  <si>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</si>
  <si>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</si>
  <si>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</si>
  <si>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</si>
  <si>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</si>
  <si>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</si>
  <si>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</si>
  <si>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</si>
  <si>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</si>
  <si>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</si>
  <si>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</si>
  <si>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</si>
  <si>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</si>
  <si>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</si>
  <si>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</si>
  <si>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</si>
  <si>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</si>
  <si>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</si>
  <si>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</si>
  <si>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</si>
  <si>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</si>
  <si>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</si>
  <si>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</si>
  <si>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</si>
  <si>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</si>
  <si>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</si>
  <si>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</si>
  <si>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</si>
  <si>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</si>
  <si>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</si>
  <si>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</si>
  <si>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</si>
  <si>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</si>
  <si>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</si>
  <si>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</si>
  <si>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</si>
  <si>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</si>
  <si>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</si>
  <si>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</si>
  <si>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</si>
  <si>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</si>
  <si>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</si>
  <si>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</si>
  <si>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</si>
  <si>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</si>
  <si>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</si>
  <si>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</si>
  <si>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</si>
  <si>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</si>
  <si>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</si>
  <si>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</si>
  <si>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</si>
  <si>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</si>
  <si>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</si>
  <si>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</si>
  <si>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</si>
  <si>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</si>
  <si>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</si>
  <si>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</si>
  <si>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</si>
  <si>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</si>
  <si>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</si>
  <si>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</si>
  <si>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</si>
  <si>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</si>
  <si>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</si>
  <si>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</si>
  <si>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</si>
  <si>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</si>
  <si>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</si>
  <si>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</si>
  <si>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</si>
  <si>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</si>
  <si>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</si>
  <si>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</si>
  <si>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</si>
  <si>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</si>
  <si>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</si>
  <si>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</si>
  <si>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</si>
  <si>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</si>
  <si>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</si>
  <si>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</si>
  <si>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</si>
  <si>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</si>
  <si>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</si>
  <si>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</si>
  <si>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</si>
  <si>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</si>
  <si>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</si>
  <si>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</si>
  <si>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</si>
  <si>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</si>
  <si>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</si>
  <si>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</si>
  <si>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</si>
  <si>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</si>
  <si>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</si>
  <si>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</si>
  <si>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</si>
  <si>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</si>
  <si>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</si>
  <si>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</si>
  <si>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</si>
  <si>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</si>
  <si>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</si>
  <si>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</si>
  <si>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</si>
  <si>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</si>
  <si>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</si>
  <si>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</si>
  <si>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</si>
  <si>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</si>
  <si>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</si>
  <si>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</si>
  <si>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</si>
  <si>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</si>
  <si>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</si>
  <si>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</si>
  <si>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</si>
  <si>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</si>
  <si>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</si>
  <si>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</si>
  <si>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</si>
  <si>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</si>
  <si>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</si>
  <si>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</si>
  <si>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</si>
  <si>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</si>
  <si>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</si>
  <si>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</si>
  <si>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</si>
  <si>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</si>
  <si>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</si>
  <si>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</si>
  <si>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</si>
  <si>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</si>
  <si>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</si>
  <si>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</si>
  <si>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</si>
  <si>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</si>
  <si>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</si>
  <si>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</si>
  <si>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</si>
  <si>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</si>
  <si>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</si>
  <si>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</si>
  <si>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</si>
  <si>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</si>
  <si>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</si>
  <si>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</si>
  <si>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</si>
  <si>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</si>
  <si>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</si>
  <si>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</si>
  <si>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</si>
  <si>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</si>
  <si>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</si>
  <si>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</si>
  <si>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</si>
  <si>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</si>
  <si>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</si>
  <si>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</si>
  <si>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</si>
  <si>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</si>
  <si>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</si>
  <si>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</si>
  <si>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</si>
  <si>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</si>
  <si>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</si>
  <si>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</si>
  <si>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</si>
  <si>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</si>
  <si>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</si>
  <si>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</si>
  <si>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</si>
  <si>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</si>
  <si>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</si>
  <si>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</si>
  <si>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</si>
  <si>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</si>
  <si>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</si>
  <si>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</si>
  <si>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</si>
  <si>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</si>
  <si>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</si>
  <si>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</si>
  <si>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</si>
  <si>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</si>
  <si>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</si>
  <si>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</si>
  <si>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</si>
  <si>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</si>
  <si>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</si>
  <si>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</si>
  <si>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</si>
  <si>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</si>
  <si>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</si>
  <si>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</si>
  <si>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</si>
  <si>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</si>
  <si>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</si>
  <si>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</si>
  <si>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</si>
  <si>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</si>
  <si>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</si>
  <si>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</si>
  <si>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</si>
  <si>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</si>
  <si>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</si>
  <si>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</si>
  <si>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</si>
  <si>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</si>
  <si>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</si>
  <si>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</si>
  <si>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</si>
  <si>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</si>
  <si>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</si>
  <si>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</si>
  <si>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</si>
  <si>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</si>
  <si>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</si>
  <si>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</si>
  <si>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</si>
  <si>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</si>
  <si>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</si>
  <si>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</si>
  <si>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</si>
  <si>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</si>
  <si>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</si>
  <si>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</si>
  <si>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</si>
  <si>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</si>
  <si>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</si>
  <si>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</si>
  <si>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</si>
  <si>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</si>
  <si>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</si>
  <si>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</si>
  <si>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</si>
  <si>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</si>
  <si>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</si>
  <si>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</si>
  <si>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</si>
  <si>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</si>
  <si>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</si>
  <si>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</si>
  <si>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</si>
  <si>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</si>
  <si>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</si>
  <si>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</si>
  <si>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</si>
  <si>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</si>
  <si>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</si>
  <si>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</si>
  <si>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</si>
  <si>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</si>
  <si>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</si>
  <si>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</si>
  <si>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</si>
  <si>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</si>
  <si>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</si>
  <si>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</si>
  <si>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</si>
  <si>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</si>
  <si>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</si>
  <si>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</si>
  <si>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</si>
  <si>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</si>
  <si>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</si>
  <si>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</si>
  <si>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</si>
  <si>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</si>
  <si>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</si>
  <si>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</si>
  <si>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</si>
  <si>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</si>
  <si>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</si>
  <si>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</si>
  <si>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</si>
  <si>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</si>
  <si>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</si>
  <si>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</si>
  <si>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</si>
  <si>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</si>
  <si>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</si>
  <si>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</si>
  <si>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</si>
  <si>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</si>
  <si>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</si>
  <si>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</si>
  <si>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</si>
  <si>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</si>
  <si>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</si>
  <si>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</si>
  <si>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</si>
  <si>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</si>
  <si>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</si>
  <si>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</si>
  <si>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</si>
  <si>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00313017</t>
  </si>
  <si>
    <t>HR</t>
  </si>
  <si>
    <t>080192242</t>
  </si>
  <si>
    <t>19680551758</t>
  </si>
  <si>
    <t>90298</t>
  </si>
  <si>
    <t>Span d.d.</t>
  </si>
  <si>
    <t xml:space="preserve">747800L0D5F39CX8NA43 </t>
  </si>
  <si>
    <t>Zagreb</t>
  </si>
  <si>
    <t>Koturaška cesta 47</t>
  </si>
  <si>
    <t>info@span.eu</t>
  </si>
  <si>
    <t>www.span.eu</t>
  </si>
  <si>
    <t>Vid Rakić</t>
  </si>
  <si>
    <t>vid.rakic@span.eu</t>
  </si>
  <si>
    <t xml:space="preserve">stanje na dan 30.06.2026 </t>
  </si>
  <si>
    <t>Obveznik: Span d.d.</t>
  </si>
  <si>
    <t>u razdoblju 01.01.2026 do 30.06.2026</t>
  </si>
  <si>
    <t>u razdoblju 01.01.2026. do 30.06.2026.</t>
  </si>
  <si>
    <r>
      <t>BILJEŠKE UZ FINANCIJSKE IZVJEŠTAJE - TFI
(koji se sastavljaju za tromjesečna razdoblja)
Naziv izdavatelja: Span d.d.
Sjedište: Koturaška cesta 47, Zagreb, Hrvatska
OIB: 19680551758
MBS: 080192242
Izvještajno razdoblje: 01.01.2026. do 30.06.2026.
Bilješke uz financijske izvještaje za tromjesečna razdoblja priložene su u Nerevidiranim rezultatima poslovanja Span Grupe i društva Span d.d. za prvih šest mjeseci 2026. godine koji je dostupan na internetskim stranicama Zagrebačke burze.
Godišnji izvještaj Span Grupe i društva Span d.d. za 2025. godinu dostupan je na internetskim stranicama tvrtke Span d.d.
Računovodstvene politike koje se primjenjuju prilikom sastavljanja financijskih izvještaja za izvještajno razdoblje iste su kao i u posljednjim godišnjim financijskim izvještajima.
Span Grupa je izdala korporativne garancije u iznosu 12.465 tisuća eura (od toga za Span d.d. 4.548 tisuća eura).
Prosječan broj zaposlenih Span Grupe u razdoblju od 1.1.2026. do 30.06.2026. godine bio je 952. Prosječan broj zaposlenih društva Span d.d. u razdoblju od 1.1.2026. do 30.06.2026. godine bio je 829.
U promatranom razdoblju društvo Span d.d. kapitaliziralo je trošak rada koji se odnosi na nastavak razvoja interno generirane nematerijalne imovine. Ukupan iznos troška zaposlenih tijekom razdoblja iznosi 19.678 tisuća eura od čega iznos od 19.472 tisuća eura direktno tereti troškove razdoblja, dok je 206 tisuća eura kapitalizirano. Kapitalizirani trošak raščlanjen je na neto plaće (124 tisuća eura), poreze i doprinose iz plaća (62 tisuća eura) te doprinose na plaće (20 tisuća eura). U promatranom razdoblju Span Grupa kapitalizirala je trošak rada koji se odnosi na nastavak razvoja interno generirane nematerijalne imovine. Ukupan iznos troška zaposlenih tijekom razdoblja iznosi 23.852 tisuća eura od čega iznos od 23.646 tisuća eura direktno tereti troškove razdoblja, dok je 206 tisuća eura kapitalizirano. Kapitalizirani trošak raščlanjen je na neto plaće (124 tisuća eura), poreze i doprinose iz plaća (62 tisuća eura) te doprinose na plaće (20 tisuća eura).
Odgođena porezna imovina Span Grupe na dan 31.12.2025. iznosi 631 tisuća eura, a društva Span d.d. 623 tisuća eura. U Span Grupi je u izvještajnom razdoblju smanjena odgođena porezna imovina za 144 tisuće eura, a u društvu Span d.d. odgođena porezna imovina smanjena je za 143 tisuća eura. Smanjenje odgođene porezne imovine odnosi se na obvezu poreza na dobit koja je utvrđena na ostvareni rezultat u izvještanom razdoblju. 
Span d.d. od 2025. godine drži većinski udjel u kapitalu u društvima Span Kazahstan Ltd, Astana i Span Hellas SA, Atena. Iznos kapitala koji društvo Span d.d. drži u poduzeću Span Kazahstan Ltd iznosi 75%, odnosno 150 tisuća eura. Iznos kapitala koji društvo Span d.d. drži u poduzeću Span Hellas SA iznosi 90%, odnosno 450 tisuća eura.
Poduzetnici gdje Span d.d. ima neograničenu odgovornost su: Span d.o.o. Ljubljana, Span IT Ltd. London, Span USA Inc. Chicago, Span LLC Baku, Span GmbH Munich, LLC Span Kiev, SPAN-IT SRL Kišinjev, Inkubator kibernetičke sigurnosti d.o.o. Zagreb, Span Estonia OU Tallinn, Span LLC Tbilisi, Ustanova Span Centar kibernetičke sigurnosti Zagreb, Span BV Amsterdam,</t>
    </r>
    <r>
      <rPr>
        <sz val="10"/>
        <color rgb="FFFF0000"/>
        <rFont val="Arial"/>
        <family val="2"/>
        <charset val="238"/>
      </rPr>
      <t xml:space="preserve"> </t>
    </r>
    <r>
      <rPr>
        <sz val="10"/>
        <rFont val="Arial"/>
        <family val="2"/>
        <charset val="238"/>
      </rPr>
      <t>SPAN IT s.r.o. Prag, SPAN POLSKA SPÓŁKA Z OGRANICZONĄ ODPOWIEDZIALNOŚCIĄ Varšava,  Span Romania S.R.L. Bukurešt.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</si>
</sst>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L4" sqref="L4"/>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328</v>
      </c>
      <c r="B10" s="166"/>
      <c r="C10" s="166"/>
      <c r="D10" s="166"/>
      <c r="E10" s="166"/>
      <c r="F10" s="166"/>
      <c r="G10" s="166"/>
      <c r="H10" s="166"/>
      <c r="I10" s="166"/>
      <c r="J10" s="66"/>
    </row>
    <row r="11" spans="1:20" ht="24.6" customHeight="1" x14ac:dyDescent="0.25">
      <c r="A11" s="153" t="s">
        <v>307</v>
      </c>
      <c r="B11" s="167"/>
      <c r="C11" s="159" t="s">
        <v>449</v>
      </c>
      <c r="D11" s="160"/>
      <c r="E11" s="67"/>
      <c r="F11" s="124" t="s">
        <v>329</v>
      </c>
      <c r="G11" s="163"/>
      <c r="H11" s="140" t="s">
        <v>450</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451</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452</v>
      </c>
      <c r="D15" s="160"/>
      <c r="E15" s="164"/>
      <c r="F15" s="155"/>
      <c r="G15" s="73" t="s">
        <v>330</v>
      </c>
      <c r="H15" s="140" t="s">
        <v>455</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331</v>
      </c>
      <c r="C17" s="159" t="s">
        <v>453</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454</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10000</v>
      </c>
      <c r="D21" s="141"/>
      <c r="E21" s="130"/>
      <c r="F21" s="130"/>
      <c r="G21" s="131" t="s">
        <v>456</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457</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458</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459</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859</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333</v>
      </c>
      <c r="D31" s="152" t="s">
        <v>332</v>
      </c>
      <c r="E31" s="138"/>
      <c r="F31" s="138"/>
      <c r="G31" s="138"/>
      <c r="H31" s="70"/>
      <c r="I31" s="81" t="s">
        <v>333</v>
      </c>
      <c r="J31" s="82" t="s">
        <v>334</v>
      </c>
    </row>
    <row r="32" spans="1:10" x14ac:dyDescent="0.25">
      <c r="A32" s="153"/>
      <c r="B32" s="154"/>
      <c r="C32" s="83"/>
      <c r="D32" s="56"/>
      <c r="E32" s="155"/>
      <c r="F32" s="155"/>
      <c r="G32" s="155"/>
      <c r="H32" s="155"/>
      <c r="I32" s="79"/>
      <c r="J32" s="80"/>
    </row>
    <row r="33" spans="1:10" x14ac:dyDescent="0.25">
      <c r="A33" s="153" t="s">
        <v>324</v>
      </c>
      <c r="B33" s="154"/>
      <c r="C33" s="18" t="s">
        <v>336</v>
      </c>
      <c r="D33" s="152" t="s">
        <v>335</v>
      </c>
      <c r="E33" s="138"/>
      <c r="F33" s="138"/>
      <c r="G33" s="138"/>
      <c r="H33" s="76"/>
      <c r="I33" s="81" t="s">
        <v>336</v>
      </c>
      <c r="J33" s="82" t="s">
        <v>337</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338</v>
      </c>
    </row>
    <row r="49" spans="1:10" x14ac:dyDescent="0.25">
      <c r="A49" s="85"/>
      <c r="B49" s="77"/>
      <c r="C49" s="77"/>
      <c r="D49" s="70"/>
      <c r="E49" s="130"/>
      <c r="F49" s="130"/>
      <c r="G49" s="144"/>
      <c r="H49" s="144"/>
      <c r="I49" s="70"/>
      <c r="J49" s="86" t="s">
        <v>339</v>
      </c>
    </row>
    <row r="50" spans="1:10" ht="14.45" customHeight="1" x14ac:dyDescent="0.25">
      <c r="A50" s="123" t="s">
        <v>317</v>
      </c>
      <c r="B50" s="124"/>
      <c r="C50" s="140" t="s">
        <v>339</v>
      </c>
      <c r="D50" s="141"/>
      <c r="E50" s="142" t="s">
        <v>340</v>
      </c>
      <c r="F50" s="143"/>
      <c r="G50" s="131"/>
      <c r="H50" s="132"/>
      <c r="I50" s="132"/>
      <c r="J50" s="133"/>
    </row>
    <row r="51" spans="1:10" x14ac:dyDescent="0.25">
      <c r="A51" s="85"/>
      <c r="B51" s="77"/>
      <c r="C51" s="144"/>
      <c r="D51" s="144"/>
      <c r="E51" s="130"/>
      <c r="F51" s="130"/>
      <c r="G51" s="145" t="s">
        <v>341</v>
      </c>
      <c r="H51" s="145"/>
      <c r="I51" s="145"/>
      <c r="J51" s="63"/>
    </row>
    <row r="52" spans="1:10" ht="13.9" customHeight="1" x14ac:dyDescent="0.25">
      <c r="A52" s="123" t="s">
        <v>318</v>
      </c>
      <c r="B52" s="124"/>
      <c r="C52" s="131" t="s">
        <v>460</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461</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342</v>
      </c>
      <c r="B58" s="124"/>
      <c r="C58" s="125"/>
      <c r="D58" s="126"/>
      <c r="E58" s="126"/>
      <c r="F58" s="126"/>
      <c r="G58" s="126"/>
      <c r="H58" s="126"/>
      <c r="I58" s="126"/>
      <c r="J58" s="127"/>
    </row>
    <row r="59" spans="1:10" ht="14.45" customHeight="1" x14ac:dyDescent="0.25">
      <c r="A59" s="69"/>
      <c r="B59" s="70"/>
      <c r="C59" s="128" t="s">
        <v>343</v>
      </c>
      <c r="D59" s="128"/>
      <c r="E59" s="128"/>
      <c r="F59" s="128"/>
      <c r="G59" s="70"/>
      <c r="H59" s="70"/>
      <c r="I59" s="70"/>
      <c r="J59" s="72"/>
    </row>
    <row r="60" spans="1:10" x14ac:dyDescent="0.25">
      <c r="A60" s="123" t="s">
        <v>344</v>
      </c>
      <c r="B60" s="124"/>
      <c r="C60" s="125"/>
      <c r="D60" s="126"/>
      <c r="E60" s="126"/>
      <c r="F60" s="126"/>
      <c r="G60" s="126"/>
      <c r="H60" s="126"/>
      <c r="I60" s="126"/>
      <c r="J60" s="127"/>
    </row>
    <row r="61" spans="1:10" ht="14.45" customHeight="1" x14ac:dyDescent="0.25">
      <c r="A61" s="87"/>
      <c r="B61" s="88"/>
      <c r="C61" s="129" t="s">
        <v>345</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&amp;L&amp;"Segoe UI Light"&amp;9&amp;K000000 Classification: Span_Confidential&amp;1#_x000D_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M5" sqref="M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462</v>
      </c>
      <c r="B2" s="192"/>
      <c r="C2" s="192"/>
      <c r="D2" s="192"/>
      <c r="E2" s="192"/>
      <c r="F2" s="192"/>
      <c r="G2" s="192"/>
      <c r="H2" s="192"/>
      <c r="I2" s="192"/>
    </row>
    <row r="3" spans="1:9" x14ac:dyDescent="0.2">
      <c r="A3" s="193" t="s">
        <v>437</v>
      </c>
      <c r="B3" s="193"/>
      <c r="C3" s="193"/>
      <c r="D3" s="193"/>
      <c r="E3" s="193"/>
      <c r="F3" s="193"/>
      <c r="G3" s="193"/>
      <c r="H3" s="193"/>
      <c r="I3" s="193"/>
    </row>
    <row r="4" spans="1:9" x14ac:dyDescent="0.2">
      <c r="A4" s="194" t="s">
        <v>463</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31189448</v>
      </c>
      <c r="I9" s="91">
        <f>I10+I17+I27+I38+I43</f>
        <v>30456055.300000001</v>
      </c>
    </row>
    <row r="10" spans="1:9" ht="12.75" customHeight="1" x14ac:dyDescent="0.2">
      <c r="A10" s="186" t="s">
        <v>5</v>
      </c>
      <c r="B10" s="186"/>
      <c r="C10" s="186"/>
      <c r="D10" s="186"/>
      <c r="E10" s="186"/>
      <c r="F10" s="186"/>
      <c r="G10" s="8">
        <v>3</v>
      </c>
      <c r="H10" s="91">
        <f>H11+H12+H13+H14+H15+H16</f>
        <v>5838192</v>
      </c>
      <c r="I10" s="91">
        <f>I11+I12+I13+I14+I15+I16</f>
        <v>5583585.8799999999</v>
      </c>
    </row>
    <row r="11" spans="1:9" ht="12.75" customHeight="1" x14ac:dyDescent="0.2">
      <c r="A11" s="182" t="s">
        <v>6</v>
      </c>
      <c r="B11" s="182"/>
      <c r="C11" s="182"/>
      <c r="D11" s="182"/>
      <c r="E11" s="182"/>
      <c r="F11" s="182"/>
      <c r="G11" s="7">
        <v>4</v>
      </c>
      <c r="H11" s="90">
        <v>1313880</v>
      </c>
      <c r="I11" s="90">
        <v>1040292.88</v>
      </c>
    </row>
    <row r="12" spans="1:9" ht="22.9" customHeight="1" x14ac:dyDescent="0.2">
      <c r="A12" s="182" t="s">
        <v>7</v>
      </c>
      <c r="B12" s="182"/>
      <c r="C12" s="182"/>
      <c r="D12" s="182"/>
      <c r="E12" s="182"/>
      <c r="F12" s="182"/>
      <c r="G12" s="7">
        <v>5</v>
      </c>
      <c r="H12" s="90">
        <v>685074</v>
      </c>
      <c r="I12" s="90">
        <v>686230.66</v>
      </c>
    </row>
    <row r="13" spans="1:9" ht="12.75" customHeight="1" x14ac:dyDescent="0.2">
      <c r="A13" s="182" t="s">
        <v>8</v>
      </c>
      <c r="B13" s="182"/>
      <c r="C13" s="182"/>
      <c r="D13" s="182"/>
      <c r="E13" s="182"/>
      <c r="F13" s="182"/>
      <c r="G13" s="7">
        <v>6</v>
      </c>
      <c r="H13" s="90">
        <v>2471369</v>
      </c>
      <c r="I13" s="90">
        <v>2471369.33</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152558</v>
      </c>
      <c r="I15" s="90">
        <v>224333.37</v>
      </c>
    </row>
    <row r="16" spans="1:9" ht="12.75" customHeight="1" x14ac:dyDescent="0.2">
      <c r="A16" s="182" t="s">
        <v>11</v>
      </c>
      <c r="B16" s="182"/>
      <c r="C16" s="182"/>
      <c r="D16" s="182"/>
      <c r="E16" s="182"/>
      <c r="F16" s="182"/>
      <c r="G16" s="7">
        <v>9</v>
      </c>
      <c r="H16" s="90">
        <v>1215311</v>
      </c>
      <c r="I16" s="90">
        <v>1161359.6399999999</v>
      </c>
    </row>
    <row r="17" spans="1:9" ht="12.75" customHeight="1" x14ac:dyDescent="0.2">
      <c r="A17" s="186" t="s">
        <v>12</v>
      </c>
      <c r="B17" s="186"/>
      <c r="C17" s="186"/>
      <c r="D17" s="186"/>
      <c r="E17" s="186"/>
      <c r="F17" s="186"/>
      <c r="G17" s="8">
        <v>10</v>
      </c>
      <c r="H17" s="91">
        <f>H18+H19+H20+H21+H22+H23+H24+H25+H26</f>
        <v>11170551</v>
      </c>
      <c r="I17" s="91">
        <f>I18+I19+I20+I21+I22+I23+I24+I25+I26</f>
        <v>11052269.529999999</v>
      </c>
    </row>
    <row r="18" spans="1:9" ht="12.75" customHeight="1" x14ac:dyDescent="0.2">
      <c r="A18" s="182" t="s">
        <v>13</v>
      </c>
      <c r="B18" s="182"/>
      <c r="C18" s="182"/>
      <c r="D18" s="182"/>
      <c r="E18" s="182"/>
      <c r="F18" s="182"/>
      <c r="G18" s="7">
        <v>11</v>
      </c>
      <c r="H18" s="90">
        <v>2359528</v>
      </c>
      <c r="I18" s="90">
        <v>2359527.83</v>
      </c>
    </row>
    <row r="19" spans="1:9" ht="12.75" customHeight="1" x14ac:dyDescent="0.2">
      <c r="A19" s="182" t="s">
        <v>14</v>
      </c>
      <c r="B19" s="182"/>
      <c r="C19" s="182"/>
      <c r="D19" s="182"/>
      <c r="E19" s="182"/>
      <c r="F19" s="182"/>
      <c r="G19" s="7">
        <v>12</v>
      </c>
      <c r="H19" s="90">
        <v>6295133</v>
      </c>
      <c r="I19" s="90">
        <v>5813111.4400000004</v>
      </c>
    </row>
    <row r="20" spans="1:9" ht="12.75" customHeight="1" x14ac:dyDescent="0.2">
      <c r="A20" s="182" t="s">
        <v>15</v>
      </c>
      <c r="B20" s="182"/>
      <c r="C20" s="182"/>
      <c r="D20" s="182"/>
      <c r="E20" s="182"/>
      <c r="F20" s="182"/>
      <c r="G20" s="7">
        <v>13</v>
      </c>
      <c r="H20" s="90">
        <v>898578</v>
      </c>
      <c r="I20" s="90">
        <v>949704.88</v>
      </c>
    </row>
    <row r="21" spans="1:9" ht="12.75" customHeight="1" x14ac:dyDescent="0.2">
      <c r="A21" s="182" t="s">
        <v>16</v>
      </c>
      <c r="B21" s="182"/>
      <c r="C21" s="182"/>
      <c r="D21" s="182"/>
      <c r="E21" s="182"/>
      <c r="F21" s="182"/>
      <c r="G21" s="7">
        <v>14</v>
      </c>
      <c r="H21" s="90">
        <v>1617312</v>
      </c>
      <c r="I21" s="90">
        <v>1927053.09</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0</v>
      </c>
      <c r="I24" s="90">
        <v>2872.29</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0</v>
      </c>
      <c r="I26" s="90">
        <v>0</v>
      </c>
    </row>
    <row r="27" spans="1:9" ht="12.75" customHeight="1" x14ac:dyDescent="0.2">
      <c r="A27" s="186" t="s">
        <v>22</v>
      </c>
      <c r="B27" s="186"/>
      <c r="C27" s="186"/>
      <c r="D27" s="186"/>
      <c r="E27" s="186"/>
      <c r="F27" s="186"/>
      <c r="G27" s="8">
        <v>20</v>
      </c>
      <c r="H27" s="91">
        <f>SUM(H28:H37)</f>
        <v>13557265</v>
      </c>
      <c r="I27" s="91">
        <f>SUM(I28:I37)</f>
        <v>12939636.84</v>
      </c>
    </row>
    <row r="28" spans="1:9" ht="12.75" customHeight="1" x14ac:dyDescent="0.2">
      <c r="A28" s="182" t="s">
        <v>23</v>
      </c>
      <c r="B28" s="182"/>
      <c r="C28" s="182"/>
      <c r="D28" s="182"/>
      <c r="E28" s="182"/>
      <c r="F28" s="182"/>
      <c r="G28" s="7">
        <v>21</v>
      </c>
      <c r="H28" s="90">
        <v>13191002</v>
      </c>
      <c r="I28" s="90">
        <v>12647660.869999999</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134797</v>
      </c>
      <c r="I30" s="90">
        <v>81378.5</v>
      </c>
    </row>
    <row r="31" spans="1:9" ht="24" customHeight="1" x14ac:dyDescent="0.2">
      <c r="A31" s="182" t="s">
        <v>26</v>
      </c>
      <c r="B31" s="182"/>
      <c r="C31" s="182"/>
      <c r="D31" s="182"/>
      <c r="E31" s="182"/>
      <c r="F31" s="182"/>
      <c r="G31" s="7">
        <v>24</v>
      </c>
      <c r="H31" s="90">
        <v>120000</v>
      </c>
      <c r="I31" s="90">
        <v>120000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48926</v>
      </c>
      <c r="I33" s="90">
        <v>39475.83</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62540</v>
      </c>
      <c r="I35" s="90">
        <v>51121.64</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509</v>
      </c>
      <c r="I38" s="91">
        <f>I39+I40+I41+I42</f>
        <v>400508.88</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509</v>
      </c>
      <c r="I42" s="90">
        <v>400508.88</v>
      </c>
    </row>
    <row r="43" spans="1:9" ht="12.75" customHeight="1" x14ac:dyDescent="0.2">
      <c r="A43" s="182" t="s">
        <v>38</v>
      </c>
      <c r="B43" s="182"/>
      <c r="C43" s="182"/>
      <c r="D43" s="182"/>
      <c r="E43" s="182"/>
      <c r="F43" s="182"/>
      <c r="G43" s="7">
        <v>36</v>
      </c>
      <c r="H43" s="90">
        <v>622931</v>
      </c>
      <c r="I43" s="90">
        <v>480054.17</v>
      </c>
    </row>
    <row r="44" spans="1:9" ht="12.75" customHeight="1" x14ac:dyDescent="0.2">
      <c r="A44" s="184" t="s">
        <v>301</v>
      </c>
      <c r="B44" s="184"/>
      <c r="C44" s="184"/>
      <c r="D44" s="184"/>
      <c r="E44" s="184"/>
      <c r="F44" s="184"/>
      <c r="G44" s="8">
        <v>37</v>
      </c>
      <c r="H44" s="91">
        <f>H45+H53+H60+H70</f>
        <v>51299042</v>
      </c>
      <c r="I44" s="91">
        <f>I45+I53+I60+I70</f>
        <v>73964027.480000004</v>
      </c>
    </row>
    <row r="45" spans="1:9" ht="12.75" customHeight="1" x14ac:dyDescent="0.2">
      <c r="A45" s="186" t="s">
        <v>39</v>
      </c>
      <c r="B45" s="186"/>
      <c r="C45" s="186"/>
      <c r="D45" s="186"/>
      <c r="E45" s="186"/>
      <c r="F45" s="186"/>
      <c r="G45" s="8">
        <v>38</v>
      </c>
      <c r="H45" s="91">
        <f>SUM(H46:H52)</f>
        <v>284228</v>
      </c>
      <c r="I45" s="91">
        <f>SUM(I46:I52)</f>
        <v>1756942.28</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284228</v>
      </c>
      <c r="I49" s="90">
        <v>1756942.28</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23067273</v>
      </c>
      <c r="I53" s="91">
        <f>SUM(I54:I59)</f>
        <v>43218785.100000001</v>
      </c>
    </row>
    <row r="54" spans="1:9" ht="12.75" customHeight="1" x14ac:dyDescent="0.2">
      <c r="A54" s="182" t="s">
        <v>48</v>
      </c>
      <c r="B54" s="182"/>
      <c r="C54" s="182"/>
      <c r="D54" s="182"/>
      <c r="E54" s="182"/>
      <c r="F54" s="182"/>
      <c r="G54" s="7">
        <v>47</v>
      </c>
      <c r="H54" s="90">
        <v>621009</v>
      </c>
      <c r="I54" s="90">
        <v>19638003.359999999</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22043286</v>
      </c>
      <c r="I56" s="90">
        <v>22809053.600000001</v>
      </c>
    </row>
    <row r="57" spans="1:9" ht="12.75" customHeight="1" x14ac:dyDescent="0.2">
      <c r="A57" s="182" t="s">
        <v>51</v>
      </c>
      <c r="B57" s="182"/>
      <c r="C57" s="182"/>
      <c r="D57" s="182"/>
      <c r="E57" s="182"/>
      <c r="F57" s="182"/>
      <c r="G57" s="7">
        <v>50</v>
      </c>
      <c r="H57" s="90">
        <v>0</v>
      </c>
      <c r="I57" s="90">
        <v>0</v>
      </c>
    </row>
    <row r="58" spans="1:9" ht="12.75" customHeight="1" x14ac:dyDescent="0.2">
      <c r="A58" s="182" t="s">
        <v>52</v>
      </c>
      <c r="B58" s="182"/>
      <c r="C58" s="182"/>
      <c r="D58" s="182"/>
      <c r="E58" s="182"/>
      <c r="F58" s="182"/>
      <c r="G58" s="7">
        <v>51</v>
      </c>
      <c r="H58" s="90">
        <v>183239</v>
      </c>
      <c r="I58" s="90">
        <v>182770.63</v>
      </c>
    </row>
    <row r="59" spans="1:9" ht="12.75" customHeight="1" x14ac:dyDescent="0.2">
      <c r="A59" s="182" t="s">
        <v>53</v>
      </c>
      <c r="B59" s="182"/>
      <c r="C59" s="182"/>
      <c r="D59" s="182"/>
      <c r="E59" s="182"/>
      <c r="F59" s="182"/>
      <c r="G59" s="7">
        <v>52</v>
      </c>
      <c r="H59" s="90">
        <v>219739</v>
      </c>
      <c r="I59" s="90">
        <v>588957.51</v>
      </c>
    </row>
    <row r="60" spans="1:9" ht="12.75" customHeight="1" x14ac:dyDescent="0.2">
      <c r="A60" s="186" t="s">
        <v>54</v>
      </c>
      <c r="B60" s="186"/>
      <c r="C60" s="186"/>
      <c r="D60" s="186"/>
      <c r="E60" s="186"/>
      <c r="F60" s="186"/>
      <c r="G60" s="8">
        <v>53</v>
      </c>
      <c r="H60" s="91">
        <f>SUM(H61:H69)</f>
        <v>1242891</v>
      </c>
      <c r="I60" s="91">
        <f>SUM(I61:I69)</f>
        <v>2677303.33</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1202517</v>
      </c>
      <c r="I63" s="90">
        <v>2636594.4500000002</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18398</v>
      </c>
      <c r="I66" s="90">
        <v>18732.57</v>
      </c>
    </row>
    <row r="67" spans="1:9" ht="12.75" customHeight="1" x14ac:dyDescent="0.2">
      <c r="A67" s="182" t="s">
        <v>29</v>
      </c>
      <c r="B67" s="182"/>
      <c r="C67" s="182"/>
      <c r="D67" s="182"/>
      <c r="E67" s="182"/>
      <c r="F67" s="182"/>
      <c r="G67" s="7">
        <v>60</v>
      </c>
      <c r="H67" s="90">
        <v>21976</v>
      </c>
      <c r="I67" s="90">
        <v>21976.31</v>
      </c>
    </row>
    <row r="68" spans="1:9" ht="12.75" customHeight="1" x14ac:dyDescent="0.2">
      <c r="A68" s="182" t="s">
        <v>30</v>
      </c>
      <c r="B68" s="182"/>
      <c r="C68" s="182"/>
      <c r="D68" s="182"/>
      <c r="E68" s="182"/>
      <c r="F68" s="182"/>
      <c r="G68" s="7">
        <v>61</v>
      </c>
      <c r="H68" s="90">
        <v>0</v>
      </c>
      <c r="I68" s="90">
        <v>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26704650</v>
      </c>
      <c r="I70" s="90">
        <v>26310996.77</v>
      </c>
    </row>
    <row r="71" spans="1:9" ht="12.75" customHeight="1" x14ac:dyDescent="0.2">
      <c r="A71" s="183" t="s">
        <v>58</v>
      </c>
      <c r="B71" s="183"/>
      <c r="C71" s="183"/>
      <c r="D71" s="183"/>
      <c r="E71" s="183"/>
      <c r="F71" s="183"/>
      <c r="G71" s="7">
        <v>64</v>
      </c>
      <c r="H71" s="90">
        <v>4945327</v>
      </c>
      <c r="I71" s="90">
        <v>3493160.27</v>
      </c>
    </row>
    <row r="72" spans="1:9" ht="12.75" customHeight="1" x14ac:dyDescent="0.2">
      <c r="A72" s="184" t="s">
        <v>302</v>
      </c>
      <c r="B72" s="184"/>
      <c r="C72" s="184"/>
      <c r="D72" s="184"/>
      <c r="E72" s="184"/>
      <c r="F72" s="184"/>
      <c r="G72" s="8">
        <v>65</v>
      </c>
      <c r="H72" s="91">
        <f>H8+H9+H44+H71</f>
        <v>87433817</v>
      </c>
      <c r="I72" s="91">
        <f>I8+I9+I44+I71</f>
        <v>107913243.05</v>
      </c>
    </row>
    <row r="73" spans="1:9" ht="12.75" customHeight="1" x14ac:dyDescent="0.2">
      <c r="A73" s="183" t="s">
        <v>59</v>
      </c>
      <c r="B73" s="183"/>
      <c r="C73" s="183"/>
      <c r="D73" s="183"/>
      <c r="E73" s="183"/>
      <c r="F73" s="183"/>
      <c r="G73" s="7">
        <v>66</v>
      </c>
      <c r="H73" s="90">
        <v>0</v>
      </c>
      <c r="I73" s="90">
        <v>0</v>
      </c>
    </row>
    <row r="74" spans="1:9" x14ac:dyDescent="0.2">
      <c r="A74" s="187" t="s">
        <v>60</v>
      </c>
      <c r="B74" s="188"/>
      <c r="C74" s="188"/>
      <c r="D74" s="188"/>
      <c r="E74" s="188"/>
      <c r="F74" s="188"/>
      <c r="G74" s="188"/>
      <c r="H74" s="188"/>
      <c r="I74" s="188"/>
    </row>
    <row r="75" spans="1:9" ht="24.75" customHeight="1" x14ac:dyDescent="0.2">
      <c r="A75" s="184" t="s">
        <v>439</v>
      </c>
      <c r="B75" s="184"/>
      <c r="C75" s="184"/>
      <c r="D75" s="184"/>
      <c r="E75" s="184"/>
      <c r="F75" s="184"/>
      <c r="G75" s="8">
        <v>67</v>
      </c>
      <c r="H75" s="92">
        <f>H76+H77+H78+H84+H85+H92+H95+H98</f>
        <v>34624012</v>
      </c>
      <c r="I75" s="92">
        <f>I76+I77+I78+I84+I85+I92+I95+I98</f>
        <v>34150729.380000003</v>
      </c>
    </row>
    <row r="76" spans="1:9" ht="12.75" customHeight="1" x14ac:dyDescent="0.2">
      <c r="A76" s="182" t="s">
        <v>61</v>
      </c>
      <c r="B76" s="182"/>
      <c r="C76" s="182"/>
      <c r="D76" s="182"/>
      <c r="E76" s="182"/>
      <c r="F76" s="182"/>
      <c r="G76" s="7">
        <v>68</v>
      </c>
      <c r="H76" s="90">
        <v>3920000</v>
      </c>
      <c r="I76" s="90">
        <v>3920000</v>
      </c>
    </row>
    <row r="77" spans="1:9" ht="12.75" customHeight="1" x14ac:dyDescent="0.2">
      <c r="A77" s="182" t="s">
        <v>62</v>
      </c>
      <c r="B77" s="182"/>
      <c r="C77" s="182"/>
      <c r="D77" s="182"/>
      <c r="E77" s="182"/>
      <c r="F77" s="182"/>
      <c r="G77" s="7">
        <v>69</v>
      </c>
      <c r="H77" s="90">
        <v>9091954</v>
      </c>
      <c r="I77" s="90">
        <v>9034624.8900000006</v>
      </c>
    </row>
    <row r="78" spans="1:9" ht="12.75" customHeight="1" x14ac:dyDescent="0.2">
      <c r="A78" s="186" t="s">
        <v>63</v>
      </c>
      <c r="B78" s="186"/>
      <c r="C78" s="186"/>
      <c r="D78" s="186"/>
      <c r="E78" s="186"/>
      <c r="F78" s="186"/>
      <c r="G78" s="8">
        <v>70</v>
      </c>
      <c r="H78" s="92">
        <f>SUM(H79:H83)</f>
        <v>1126793</v>
      </c>
      <c r="I78" s="92">
        <f>SUM(I79:I83)</f>
        <v>1126792.8400000001</v>
      </c>
    </row>
    <row r="79" spans="1:9" ht="12.75" customHeight="1" x14ac:dyDescent="0.2">
      <c r="A79" s="182" t="s">
        <v>64</v>
      </c>
      <c r="B79" s="182"/>
      <c r="C79" s="182"/>
      <c r="D79" s="182"/>
      <c r="E79" s="182"/>
      <c r="F79" s="182"/>
      <c r="G79" s="7">
        <v>71</v>
      </c>
      <c r="H79" s="90">
        <v>1126793</v>
      </c>
      <c r="I79" s="90">
        <v>1126792.8400000001</v>
      </c>
    </row>
    <row r="80" spans="1:9" ht="12.75" customHeight="1" x14ac:dyDescent="0.2">
      <c r="A80" s="182" t="s">
        <v>65</v>
      </c>
      <c r="B80" s="182"/>
      <c r="C80" s="182"/>
      <c r="D80" s="182"/>
      <c r="E80" s="182"/>
      <c r="F80" s="182"/>
      <c r="G80" s="7">
        <v>72</v>
      </c>
      <c r="H80" s="90">
        <v>0</v>
      </c>
      <c r="I80" s="90">
        <v>483747.4</v>
      </c>
    </row>
    <row r="81" spans="1:9" ht="12.75" customHeight="1" x14ac:dyDescent="0.2">
      <c r="A81" s="182" t="s">
        <v>66</v>
      </c>
      <c r="B81" s="182"/>
      <c r="C81" s="182"/>
      <c r="D81" s="182"/>
      <c r="E81" s="182"/>
      <c r="F81" s="182"/>
      <c r="G81" s="7">
        <v>73</v>
      </c>
      <c r="H81" s="90">
        <v>0</v>
      </c>
      <c r="I81" s="90">
        <v>-483747.4</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2902282</v>
      </c>
      <c r="I84" s="93">
        <v>2902281.73</v>
      </c>
    </row>
    <row r="85" spans="1:9" ht="12.75" customHeight="1" x14ac:dyDescent="0.2">
      <c r="A85" s="186" t="s">
        <v>429</v>
      </c>
      <c r="B85" s="186"/>
      <c r="C85" s="186"/>
      <c r="D85" s="186"/>
      <c r="E85" s="186"/>
      <c r="F85" s="186"/>
      <c r="G85" s="8">
        <v>77</v>
      </c>
      <c r="H85" s="91">
        <f>H86+H87+H88+H89+H90+H91</f>
        <v>0</v>
      </c>
      <c r="I85" s="9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425</v>
      </c>
      <c r="B91" s="182"/>
      <c r="C91" s="182"/>
      <c r="D91" s="182"/>
      <c r="E91" s="182"/>
      <c r="F91" s="182"/>
      <c r="G91" s="7">
        <v>83</v>
      </c>
      <c r="H91" s="90">
        <v>0</v>
      </c>
      <c r="I91" s="90">
        <v>0</v>
      </c>
    </row>
    <row r="92" spans="1:9" ht="12.75" customHeight="1" x14ac:dyDescent="0.2">
      <c r="A92" s="186" t="s">
        <v>430</v>
      </c>
      <c r="B92" s="186"/>
      <c r="C92" s="186"/>
      <c r="D92" s="186"/>
      <c r="E92" s="186"/>
      <c r="F92" s="186"/>
      <c r="G92" s="8">
        <v>84</v>
      </c>
      <c r="H92" s="91">
        <f>H93-H94</f>
        <v>11321314</v>
      </c>
      <c r="I92" s="91">
        <f>I93-I94</f>
        <v>14463231.380000001</v>
      </c>
    </row>
    <row r="93" spans="1:9" ht="12.75" customHeight="1" x14ac:dyDescent="0.2">
      <c r="A93" s="182" t="s">
        <v>72</v>
      </c>
      <c r="B93" s="182"/>
      <c r="C93" s="182"/>
      <c r="D93" s="182"/>
      <c r="E93" s="182"/>
      <c r="F93" s="182"/>
      <c r="G93" s="7">
        <v>85</v>
      </c>
      <c r="H93" s="90">
        <v>11321314</v>
      </c>
      <c r="I93" s="90">
        <v>14463231.380000001</v>
      </c>
    </row>
    <row r="94" spans="1:9" ht="12.75" customHeight="1" x14ac:dyDescent="0.2">
      <c r="A94" s="182" t="s">
        <v>73</v>
      </c>
      <c r="B94" s="182"/>
      <c r="C94" s="182"/>
      <c r="D94" s="182"/>
      <c r="E94" s="182"/>
      <c r="F94" s="182"/>
      <c r="G94" s="7">
        <v>86</v>
      </c>
      <c r="H94" s="90">
        <v>0</v>
      </c>
      <c r="I94" s="90">
        <v>0</v>
      </c>
    </row>
    <row r="95" spans="1:9" ht="12.75" customHeight="1" x14ac:dyDescent="0.2">
      <c r="A95" s="186" t="s">
        <v>431</v>
      </c>
      <c r="B95" s="186"/>
      <c r="C95" s="186"/>
      <c r="D95" s="186"/>
      <c r="E95" s="186"/>
      <c r="F95" s="186"/>
      <c r="G95" s="8">
        <v>87</v>
      </c>
      <c r="H95" s="91">
        <f>H96-H97</f>
        <v>6261669</v>
      </c>
      <c r="I95" s="91">
        <f>I96-I97</f>
        <v>2703798.54</v>
      </c>
    </row>
    <row r="96" spans="1:9" ht="12.75" customHeight="1" x14ac:dyDescent="0.2">
      <c r="A96" s="182" t="s">
        <v>74</v>
      </c>
      <c r="B96" s="182"/>
      <c r="C96" s="182"/>
      <c r="D96" s="182"/>
      <c r="E96" s="182"/>
      <c r="F96" s="182"/>
      <c r="G96" s="7">
        <v>88</v>
      </c>
      <c r="H96" s="90">
        <v>6261669</v>
      </c>
      <c r="I96" s="90">
        <v>2703798.54</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432</v>
      </c>
      <c r="B99" s="184"/>
      <c r="C99" s="184"/>
      <c r="D99" s="184"/>
      <c r="E99" s="184"/>
      <c r="F99" s="184"/>
      <c r="G99" s="8">
        <v>91</v>
      </c>
      <c r="H99" s="91">
        <f>SUM(H100:H105)</f>
        <v>0</v>
      </c>
      <c r="I99" s="91">
        <f>SUM(I100:I105)</f>
        <v>0</v>
      </c>
    </row>
    <row r="100" spans="1:9" ht="12.75" customHeight="1" x14ac:dyDescent="0.2">
      <c r="A100" s="182" t="s">
        <v>77</v>
      </c>
      <c r="B100" s="182"/>
      <c r="C100" s="182"/>
      <c r="D100" s="182"/>
      <c r="E100" s="182"/>
      <c r="F100" s="182"/>
      <c r="G100" s="7">
        <v>92</v>
      </c>
      <c r="H100" s="90">
        <v>0</v>
      </c>
      <c r="I100" s="90">
        <v>0</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433</v>
      </c>
      <c r="B106" s="184"/>
      <c r="C106" s="184"/>
      <c r="D106" s="184"/>
      <c r="E106" s="184"/>
      <c r="F106" s="184"/>
      <c r="G106" s="8">
        <v>98</v>
      </c>
      <c r="H106" s="91">
        <f>SUM(H107:H117)</f>
        <v>29075461</v>
      </c>
      <c r="I106" s="91">
        <f>SUM(I107:I117)</f>
        <v>28937114.670000002</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24651000</v>
      </c>
      <c r="I115" s="90">
        <v>24651000</v>
      </c>
    </row>
    <row r="116" spans="1:9" ht="12.75" customHeight="1" x14ac:dyDescent="0.2">
      <c r="A116" s="182" t="s">
        <v>92</v>
      </c>
      <c r="B116" s="182"/>
      <c r="C116" s="182"/>
      <c r="D116" s="182"/>
      <c r="E116" s="182"/>
      <c r="F116" s="182"/>
      <c r="G116" s="7">
        <v>108</v>
      </c>
      <c r="H116" s="90">
        <v>3662201</v>
      </c>
      <c r="I116" s="90">
        <v>3523855.06</v>
      </c>
    </row>
    <row r="117" spans="1:9" ht="12.75" customHeight="1" x14ac:dyDescent="0.2">
      <c r="A117" s="182" t="s">
        <v>93</v>
      </c>
      <c r="B117" s="182"/>
      <c r="C117" s="182"/>
      <c r="D117" s="182"/>
      <c r="E117" s="182"/>
      <c r="F117" s="182"/>
      <c r="G117" s="7">
        <v>109</v>
      </c>
      <c r="H117" s="90">
        <v>762260</v>
      </c>
      <c r="I117" s="90">
        <v>762259.61</v>
      </c>
    </row>
    <row r="118" spans="1:9" ht="12.75" customHeight="1" x14ac:dyDescent="0.2">
      <c r="A118" s="184" t="s">
        <v>434</v>
      </c>
      <c r="B118" s="184"/>
      <c r="C118" s="184"/>
      <c r="D118" s="184"/>
      <c r="E118" s="184"/>
      <c r="F118" s="184"/>
      <c r="G118" s="8">
        <v>110</v>
      </c>
      <c r="H118" s="91">
        <f>SUM(H119:H132)</f>
        <v>21620446</v>
      </c>
      <c r="I118" s="91">
        <f>SUM(I119:I132)</f>
        <v>43481977.729999997</v>
      </c>
    </row>
    <row r="119" spans="1:9" ht="12.75" customHeight="1" x14ac:dyDescent="0.2">
      <c r="A119" s="182" t="s">
        <v>83</v>
      </c>
      <c r="B119" s="182"/>
      <c r="C119" s="182"/>
      <c r="D119" s="182"/>
      <c r="E119" s="182"/>
      <c r="F119" s="182"/>
      <c r="G119" s="7">
        <v>111</v>
      </c>
      <c r="H119" s="90">
        <v>3126265</v>
      </c>
      <c r="I119" s="90">
        <v>169157.62</v>
      </c>
    </row>
    <row r="120" spans="1:9" ht="22.15" customHeight="1" x14ac:dyDescent="0.2">
      <c r="A120" s="182" t="s">
        <v>84</v>
      </c>
      <c r="B120" s="182"/>
      <c r="C120" s="182"/>
      <c r="D120" s="182"/>
      <c r="E120" s="182"/>
      <c r="F120" s="182"/>
      <c r="G120" s="7">
        <v>112</v>
      </c>
      <c r="H120" s="90">
        <v>13033</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250801</v>
      </c>
      <c r="I124" s="90">
        <v>0</v>
      </c>
    </row>
    <row r="125" spans="1:9" ht="12.75" customHeight="1" x14ac:dyDescent="0.2">
      <c r="A125" s="182" t="s">
        <v>89</v>
      </c>
      <c r="B125" s="182"/>
      <c r="C125" s="182"/>
      <c r="D125" s="182"/>
      <c r="E125" s="182"/>
      <c r="F125" s="182"/>
      <c r="G125" s="7">
        <v>117</v>
      </c>
      <c r="H125" s="90">
        <v>226890</v>
      </c>
      <c r="I125" s="90">
        <v>194450.36</v>
      </c>
    </row>
    <row r="126" spans="1:9" ht="12.75" customHeight="1" x14ac:dyDescent="0.2">
      <c r="A126" s="182" t="s">
        <v>90</v>
      </c>
      <c r="B126" s="182"/>
      <c r="C126" s="182"/>
      <c r="D126" s="182"/>
      <c r="E126" s="182"/>
      <c r="F126" s="182"/>
      <c r="G126" s="7">
        <v>118</v>
      </c>
      <c r="H126" s="90">
        <v>10663466</v>
      </c>
      <c r="I126" s="90">
        <v>33070799.489999998</v>
      </c>
    </row>
    <row r="127" spans="1:9" x14ac:dyDescent="0.2">
      <c r="A127" s="182" t="s">
        <v>91</v>
      </c>
      <c r="B127" s="182"/>
      <c r="C127" s="182"/>
      <c r="D127" s="182"/>
      <c r="E127" s="182"/>
      <c r="F127" s="182"/>
      <c r="G127" s="7">
        <v>119</v>
      </c>
      <c r="H127" s="90">
        <v>457336</v>
      </c>
      <c r="I127" s="90">
        <v>485963.35</v>
      </c>
    </row>
    <row r="128" spans="1:9" x14ac:dyDescent="0.2">
      <c r="A128" s="182" t="s">
        <v>94</v>
      </c>
      <c r="B128" s="182"/>
      <c r="C128" s="182"/>
      <c r="D128" s="182"/>
      <c r="E128" s="182"/>
      <c r="F128" s="182"/>
      <c r="G128" s="7">
        <v>120</v>
      </c>
      <c r="H128" s="90">
        <v>1937174</v>
      </c>
      <c r="I128" s="90">
        <v>2069341.91</v>
      </c>
    </row>
    <row r="129" spans="1:9" x14ac:dyDescent="0.2">
      <c r="A129" s="182" t="s">
        <v>95</v>
      </c>
      <c r="B129" s="182"/>
      <c r="C129" s="182"/>
      <c r="D129" s="182"/>
      <c r="E129" s="182"/>
      <c r="F129" s="182"/>
      <c r="G129" s="7">
        <v>121</v>
      </c>
      <c r="H129" s="90">
        <v>2506905</v>
      </c>
      <c r="I129" s="90">
        <v>3134906.14</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2438576</v>
      </c>
      <c r="I132" s="90">
        <v>4357358.8600000003</v>
      </c>
    </row>
    <row r="133" spans="1:9" ht="22.15" customHeight="1" x14ac:dyDescent="0.2">
      <c r="A133" s="183" t="s">
        <v>99</v>
      </c>
      <c r="B133" s="183"/>
      <c r="C133" s="183"/>
      <c r="D133" s="183"/>
      <c r="E133" s="183"/>
      <c r="F133" s="183"/>
      <c r="G133" s="7">
        <v>125</v>
      </c>
      <c r="H133" s="90">
        <v>2113898</v>
      </c>
      <c r="I133" s="90">
        <v>1343421.27</v>
      </c>
    </row>
    <row r="134" spans="1:9" ht="12.75" customHeight="1" x14ac:dyDescent="0.2">
      <c r="A134" s="184" t="s">
        <v>435</v>
      </c>
      <c r="B134" s="184"/>
      <c r="C134" s="184"/>
      <c r="D134" s="184"/>
      <c r="E134" s="184"/>
      <c r="F134" s="184"/>
      <c r="G134" s="8">
        <v>126</v>
      </c>
      <c r="H134" s="91">
        <f>H75+H99+H106+H118+H133</f>
        <v>87433817</v>
      </c>
      <c r="I134" s="91">
        <f>I75+I99+I106+I118+I133</f>
        <v>107913243.05</v>
      </c>
    </row>
    <row r="135" spans="1:9" x14ac:dyDescent="0.2">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&amp;L&amp;"Segoe UI Light"&amp;9&amp;K000000 Classification: Span_Confidential&amp;1#_x000D_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94" zoomScaleNormal="115" zoomScaleSheetLayoutView="100" workbookViewId="0">
      <selection activeCell="K48" sqref="K48"/>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464</v>
      </c>
      <c r="B2" s="222"/>
      <c r="C2" s="222"/>
      <c r="D2" s="222"/>
      <c r="E2" s="222"/>
      <c r="F2" s="222"/>
      <c r="G2" s="222"/>
      <c r="H2" s="222"/>
      <c r="I2" s="222"/>
    </row>
    <row r="3" spans="1:11" x14ac:dyDescent="0.2">
      <c r="A3" s="223" t="s">
        <v>438</v>
      </c>
      <c r="B3" s="224"/>
      <c r="C3" s="224"/>
      <c r="D3" s="224"/>
      <c r="E3" s="224"/>
      <c r="F3" s="224"/>
      <c r="G3" s="224"/>
      <c r="H3" s="224"/>
      <c r="I3" s="224"/>
      <c r="J3" s="225"/>
      <c r="K3" s="225"/>
    </row>
    <row r="4" spans="1:11" x14ac:dyDescent="0.2">
      <c r="A4" s="226" t="s">
        <v>463</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348</v>
      </c>
      <c r="B8" s="213"/>
      <c r="C8" s="213"/>
      <c r="D8" s="213"/>
      <c r="E8" s="213"/>
      <c r="F8" s="213"/>
      <c r="G8" s="8">
        <v>1</v>
      </c>
      <c r="H8" s="94">
        <f>SUM(H9:H13)</f>
        <v>65792138</v>
      </c>
      <c r="I8" s="94">
        <f>SUM(I9:I13)</f>
        <v>40900694</v>
      </c>
      <c r="J8" s="94">
        <f>SUM(J9:J13)</f>
        <v>86254310.299999997</v>
      </c>
      <c r="K8" s="94">
        <f>SUM(K9:K13)</f>
        <v>59591159.740000002</v>
      </c>
    </row>
    <row r="9" spans="1:11" ht="12.75" customHeight="1" x14ac:dyDescent="0.2">
      <c r="A9" s="182" t="s">
        <v>115</v>
      </c>
      <c r="B9" s="182"/>
      <c r="C9" s="182"/>
      <c r="D9" s="182"/>
      <c r="E9" s="182"/>
      <c r="F9" s="182"/>
      <c r="G9" s="7">
        <v>2</v>
      </c>
      <c r="H9" s="95">
        <v>15672777</v>
      </c>
      <c r="I9" s="95">
        <v>9599114</v>
      </c>
      <c r="J9" s="95">
        <v>36077102.32</v>
      </c>
      <c r="K9" s="95">
        <v>27806757.68</v>
      </c>
    </row>
    <row r="10" spans="1:11" ht="12.75" customHeight="1" x14ac:dyDescent="0.2">
      <c r="A10" s="182" t="s">
        <v>436</v>
      </c>
      <c r="B10" s="182"/>
      <c r="C10" s="182"/>
      <c r="D10" s="182"/>
      <c r="E10" s="182"/>
      <c r="F10" s="182"/>
      <c r="G10" s="7">
        <v>3</v>
      </c>
      <c r="H10" s="95">
        <v>49943744</v>
      </c>
      <c r="I10" s="95">
        <v>31201760</v>
      </c>
      <c r="J10" s="95">
        <v>49207884</v>
      </c>
      <c r="K10" s="95">
        <v>31041779.219999999</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43325</v>
      </c>
      <c r="I12" s="95">
        <v>32518</v>
      </c>
      <c r="J12" s="95">
        <v>272114.90000000002</v>
      </c>
      <c r="K12" s="95">
        <v>113910.54</v>
      </c>
    </row>
    <row r="13" spans="1:11" ht="12.75" customHeight="1" x14ac:dyDescent="0.2">
      <c r="A13" s="182" t="s">
        <v>118</v>
      </c>
      <c r="B13" s="182"/>
      <c r="C13" s="182"/>
      <c r="D13" s="182"/>
      <c r="E13" s="182"/>
      <c r="F13" s="182"/>
      <c r="G13" s="7">
        <v>6</v>
      </c>
      <c r="H13" s="95">
        <v>132292</v>
      </c>
      <c r="I13" s="95">
        <v>67302</v>
      </c>
      <c r="J13" s="95">
        <v>697209.08</v>
      </c>
      <c r="K13" s="95">
        <v>628712.30000000005</v>
      </c>
    </row>
    <row r="14" spans="1:11" ht="12.75" customHeight="1" x14ac:dyDescent="0.2">
      <c r="A14" s="213" t="s">
        <v>349</v>
      </c>
      <c r="B14" s="213"/>
      <c r="C14" s="213"/>
      <c r="D14" s="213"/>
      <c r="E14" s="213"/>
      <c r="F14" s="213"/>
      <c r="G14" s="8">
        <v>7</v>
      </c>
      <c r="H14" s="94">
        <f>H15+H16+H20+H24+H25+H26+H29+H36</f>
        <v>61212242</v>
      </c>
      <c r="I14" s="94">
        <f>I15+I16+I20+I24+I25+I26+I29+I36</f>
        <v>37925174</v>
      </c>
      <c r="J14" s="94">
        <f>J15+J16+J20+J24+J25+J26+J29+J36</f>
        <v>84619635.590000004</v>
      </c>
      <c r="K14" s="94">
        <f>K15+K16+K20+K24+K25+K26+K29+K36</f>
        <v>59531321.280000001</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6" t="s">
        <v>418</v>
      </c>
      <c r="B16" s="186"/>
      <c r="C16" s="186"/>
      <c r="D16" s="186"/>
      <c r="E16" s="186"/>
      <c r="F16" s="186"/>
      <c r="G16" s="8">
        <v>9</v>
      </c>
      <c r="H16" s="94">
        <f>SUM(H17:H19)</f>
        <v>40727604</v>
      </c>
      <c r="I16" s="94">
        <f>SUM(I17:I19)</f>
        <v>27441944</v>
      </c>
      <c r="J16" s="94">
        <f>SUM(J17:J19)</f>
        <v>62727324.939999998</v>
      </c>
      <c r="K16" s="94">
        <f>SUM(K17:K19)</f>
        <v>47812821.859999999</v>
      </c>
    </row>
    <row r="17" spans="1:11" ht="12.75" customHeight="1" x14ac:dyDescent="0.2">
      <c r="A17" s="216" t="s">
        <v>119</v>
      </c>
      <c r="B17" s="216"/>
      <c r="C17" s="216"/>
      <c r="D17" s="216"/>
      <c r="E17" s="216"/>
      <c r="F17" s="216"/>
      <c r="G17" s="7">
        <v>10</v>
      </c>
      <c r="H17" s="95">
        <v>250332</v>
      </c>
      <c r="I17" s="95">
        <v>151390</v>
      </c>
      <c r="J17" s="95">
        <v>269842.18</v>
      </c>
      <c r="K17" s="95">
        <v>133411.93</v>
      </c>
    </row>
    <row r="18" spans="1:11" ht="12.75" customHeight="1" x14ac:dyDescent="0.2">
      <c r="A18" s="216" t="s">
        <v>120</v>
      </c>
      <c r="B18" s="216"/>
      <c r="C18" s="216"/>
      <c r="D18" s="216"/>
      <c r="E18" s="216"/>
      <c r="F18" s="216"/>
      <c r="G18" s="7">
        <v>11</v>
      </c>
      <c r="H18" s="95">
        <v>35640240</v>
      </c>
      <c r="I18" s="95">
        <v>24800221</v>
      </c>
      <c r="J18" s="95">
        <v>57809560.509999998</v>
      </c>
      <c r="K18" s="95">
        <v>45123343.770000003</v>
      </c>
    </row>
    <row r="19" spans="1:11" ht="12.75" customHeight="1" x14ac:dyDescent="0.2">
      <c r="A19" s="216" t="s">
        <v>121</v>
      </c>
      <c r="B19" s="216"/>
      <c r="C19" s="216"/>
      <c r="D19" s="216"/>
      <c r="E19" s="216"/>
      <c r="F19" s="216"/>
      <c r="G19" s="7">
        <v>12</v>
      </c>
      <c r="H19" s="95">
        <v>4837032</v>
      </c>
      <c r="I19" s="95">
        <v>2490333</v>
      </c>
      <c r="J19" s="95">
        <v>4647922.25</v>
      </c>
      <c r="K19" s="95">
        <v>2556066.16</v>
      </c>
    </row>
    <row r="20" spans="1:11" ht="12.75" customHeight="1" x14ac:dyDescent="0.2">
      <c r="A20" s="186" t="s">
        <v>419</v>
      </c>
      <c r="B20" s="186"/>
      <c r="C20" s="186"/>
      <c r="D20" s="186"/>
      <c r="E20" s="186"/>
      <c r="F20" s="186"/>
      <c r="G20" s="8">
        <v>13</v>
      </c>
      <c r="H20" s="94">
        <f>SUM(H21:H23)</f>
        <v>17755897</v>
      </c>
      <c r="I20" s="94">
        <f>SUM(I21:I23)</f>
        <v>9025699</v>
      </c>
      <c r="J20" s="94">
        <f>SUM(J21:J23)</f>
        <v>19471908.41</v>
      </c>
      <c r="K20" s="94">
        <f>SUM(K21:K23)</f>
        <v>10307468.18</v>
      </c>
    </row>
    <row r="21" spans="1:11" ht="12.75" customHeight="1" x14ac:dyDescent="0.2">
      <c r="A21" s="216" t="s">
        <v>105</v>
      </c>
      <c r="B21" s="216"/>
      <c r="C21" s="216"/>
      <c r="D21" s="216"/>
      <c r="E21" s="216"/>
      <c r="F21" s="216"/>
      <c r="G21" s="7">
        <v>14</v>
      </c>
      <c r="H21" s="95">
        <v>11212850</v>
      </c>
      <c r="I21" s="95">
        <v>5715626</v>
      </c>
      <c r="J21" s="95">
        <v>11696031.890000001</v>
      </c>
      <c r="K21" s="95">
        <v>6365548.2300000004</v>
      </c>
    </row>
    <row r="22" spans="1:11" ht="12.75" customHeight="1" x14ac:dyDescent="0.2">
      <c r="A22" s="216" t="s">
        <v>106</v>
      </c>
      <c r="B22" s="216"/>
      <c r="C22" s="216"/>
      <c r="D22" s="216"/>
      <c r="E22" s="216"/>
      <c r="F22" s="216"/>
      <c r="G22" s="7">
        <v>15</v>
      </c>
      <c r="H22" s="95">
        <v>4837355</v>
      </c>
      <c r="I22" s="95">
        <v>2438376</v>
      </c>
      <c r="J22" s="95">
        <v>5659836.2400000002</v>
      </c>
      <c r="K22" s="95">
        <v>2840986.24</v>
      </c>
    </row>
    <row r="23" spans="1:11" ht="12.75" customHeight="1" x14ac:dyDescent="0.2">
      <c r="A23" s="216" t="s">
        <v>107</v>
      </c>
      <c r="B23" s="216"/>
      <c r="C23" s="216"/>
      <c r="D23" s="216"/>
      <c r="E23" s="216"/>
      <c r="F23" s="216"/>
      <c r="G23" s="7">
        <v>16</v>
      </c>
      <c r="H23" s="95">
        <v>1705692</v>
      </c>
      <c r="I23" s="95">
        <v>871697</v>
      </c>
      <c r="J23" s="95">
        <v>2116040.2799999998</v>
      </c>
      <c r="K23" s="95">
        <v>1100933.71</v>
      </c>
    </row>
    <row r="24" spans="1:11" ht="12.75" customHeight="1" x14ac:dyDescent="0.2">
      <c r="A24" s="182" t="s">
        <v>108</v>
      </c>
      <c r="B24" s="182"/>
      <c r="C24" s="182"/>
      <c r="D24" s="182"/>
      <c r="E24" s="182"/>
      <c r="F24" s="182"/>
      <c r="G24" s="7">
        <v>17</v>
      </c>
      <c r="H24" s="95">
        <v>1685674</v>
      </c>
      <c r="I24" s="95">
        <v>844380</v>
      </c>
      <c r="J24" s="95">
        <v>1762939.73</v>
      </c>
      <c r="K24" s="95">
        <v>894965.95</v>
      </c>
    </row>
    <row r="25" spans="1:11" ht="12.75" customHeight="1" x14ac:dyDescent="0.2">
      <c r="A25" s="182" t="s">
        <v>109</v>
      </c>
      <c r="B25" s="182"/>
      <c r="C25" s="182"/>
      <c r="D25" s="182"/>
      <c r="E25" s="182"/>
      <c r="F25" s="182"/>
      <c r="G25" s="7">
        <v>18</v>
      </c>
      <c r="H25" s="95">
        <v>1043067</v>
      </c>
      <c r="I25" s="95">
        <v>613151</v>
      </c>
      <c r="J25" s="95">
        <v>657462.51</v>
      </c>
      <c r="K25" s="95">
        <v>516065.29</v>
      </c>
    </row>
    <row r="26" spans="1:11" ht="12.75" customHeight="1" x14ac:dyDescent="0.2">
      <c r="A26" s="186" t="s">
        <v>420</v>
      </c>
      <c r="B26" s="186"/>
      <c r="C26" s="186"/>
      <c r="D26" s="186"/>
      <c r="E26" s="186"/>
      <c r="F26" s="186"/>
      <c r="G26" s="8">
        <v>19</v>
      </c>
      <c r="H26" s="94">
        <f>H27+H28</f>
        <v>0</v>
      </c>
      <c r="I26" s="94">
        <f>I27+I28</f>
        <v>0</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0</v>
      </c>
      <c r="J28" s="95">
        <v>0</v>
      </c>
      <c r="K28" s="95">
        <v>0</v>
      </c>
    </row>
    <row r="29" spans="1:11" ht="12.75" customHeight="1" x14ac:dyDescent="0.2">
      <c r="A29" s="186" t="s">
        <v>421</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0</v>
      </c>
      <c r="I36" s="95">
        <v>0</v>
      </c>
      <c r="J36" s="95">
        <v>0</v>
      </c>
      <c r="K36" s="95">
        <v>0</v>
      </c>
    </row>
    <row r="37" spans="1:11" ht="12.75" customHeight="1" x14ac:dyDescent="0.2">
      <c r="A37" s="213" t="s">
        <v>350</v>
      </c>
      <c r="B37" s="213"/>
      <c r="C37" s="213"/>
      <c r="D37" s="213"/>
      <c r="E37" s="213"/>
      <c r="F37" s="213"/>
      <c r="G37" s="8">
        <v>30</v>
      </c>
      <c r="H37" s="94">
        <f>SUM(H38:H47)</f>
        <v>1578858</v>
      </c>
      <c r="I37" s="94">
        <f>SUM(I38:I47)</f>
        <v>1478907</v>
      </c>
      <c r="J37" s="94">
        <f>SUM(J38:J47)</f>
        <v>2039475.69</v>
      </c>
      <c r="K37" s="94">
        <f>SUM(K38:K47)</f>
        <v>1677361.22</v>
      </c>
    </row>
    <row r="38" spans="1:11" ht="12.75" customHeight="1" x14ac:dyDescent="0.2">
      <c r="A38" s="182" t="s">
        <v>130</v>
      </c>
      <c r="B38" s="182"/>
      <c r="C38" s="182"/>
      <c r="D38" s="182"/>
      <c r="E38" s="182"/>
      <c r="F38" s="182"/>
      <c r="G38" s="7">
        <v>31</v>
      </c>
      <c r="H38" s="95">
        <v>1300000</v>
      </c>
      <c r="I38" s="95">
        <v>1300000</v>
      </c>
      <c r="J38" s="95">
        <v>1500000</v>
      </c>
      <c r="K38" s="95">
        <v>1500000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34758.559999999998</v>
      </c>
      <c r="K42" s="95">
        <v>18173.03</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78818</v>
      </c>
      <c r="I44" s="95">
        <v>36648</v>
      </c>
      <c r="J44" s="95">
        <v>271010.02</v>
      </c>
      <c r="K44" s="95">
        <v>143197.29</v>
      </c>
    </row>
    <row r="45" spans="1:11" ht="12.75" customHeight="1" x14ac:dyDescent="0.2">
      <c r="A45" s="182" t="s">
        <v>137</v>
      </c>
      <c r="B45" s="182"/>
      <c r="C45" s="182"/>
      <c r="D45" s="182"/>
      <c r="E45" s="182"/>
      <c r="F45" s="182"/>
      <c r="G45" s="7">
        <v>38</v>
      </c>
      <c r="H45" s="95">
        <v>200040</v>
      </c>
      <c r="I45" s="95">
        <v>142259</v>
      </c>
      <c r="J45" s="95">
        <v>233707.11</v>
      </c>
      <c r="K45" s="95">
        <v>15990.9</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3" t="s">
        <v>351</v>
      </c>
      <c r="B48" s="213"/>
      <c r="C48" s="213"/>
      <c r="D48" s="213"/>
      <c r="E48" s="213"/>
      <c r="F48" s="213"/>
      <c r="G48" s="8">
        <v>41</v>
      </c>
      <c r="H48" s="94">
        <f>SUM(H49:H55)</f>
        <v>756395</v>
      </c>
      <c r="I48" s="94">
        <f>SUM(I49:I55)</f>
        <v>517099</v>
      </c>
      <c r="J48" s="94">
        <f>SUM(J49:J55)</f>
        <v>684598.6</v>
      </c>
      <c r="K48" s="94">
        <f>SUM(K49:K55)</f>
        <v>335165.95</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4453</v>
      </c>
      <c r="I50" s="95">
        <v>4453</v>
      </c>
      <c r="J50" s="95">
        <v>0</v>
      </c>
      <c r="K50" s="95">
        <v>0</v>
      </c>
    </row>
    <row r="51" spans="1:11" ht="12.75" customHeight="1" x14ac:dyDescent="0.2">
      <c r="A51" s="206" t="s">
        <v>142</v>
      </c>
      <c r="B51" s="206"/>
      <c r="C51" s="206"/>
      <c r="D51" s="206"/>
      <c r="E51" s="206"/>
      <c r="F51" s="206"/>
      <c r="G51" s="7">
        <v>44</v>
      </c>
      <c r="H51" s="95">
        <v>162291</v>
      </c>
      <c r="I51" s="95">
        <v>84038</v>
      </c>
      <c r="J51" s="95">
        <v>601350.46</v>
      </c>
      <c r="K51" s="95">
        <v>299941.71999999997</v>
      </c>
    </row>
    <row r="52" spans="1:11" ht="12.75" customHeight="1" x14ac:dyDescent="0.2">
      <c r="A52" s="206" t="s">
        <v>143</v>
      </c>
      <c r="B52" s="206"/>
      <c r="C52" s="206"/>
      <c r="D52" s="206"/>
      <c r="E52" s="206"/>
      <c r="F52" s="206"/>
      <c r="G52" s="7">
        <v>45</v>
      </c>
      <c r="H52" s="95">
        <v>589651</v>
      </c>
      <c r="I52" s="95">
        <v>428608</v>
      </c>
      <c r="J52" s="95">
        <v>83248.14</v>
      </c>
      <c r="K52" s="95">
        <v>35224.230000000003</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0</v>
      </c>
      <c r="I55" s="95">
        <v>0</v>
      </c>
      <c r="J55" s="95">
        <v>0</v>
      </c>
      <c r="K55" s="95">
        <v>0</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352</v>
      </c>
      <c r="B60" s="213"/>
      <c r="C60" s="213"/>
      <c r="D60" s="213"/>
      <c r="E60" s="213"/>
      <c r="F60" s="213"/>
      <c r="G60" s="8">
        <v>53</v>
      </c>
      <c r="H60" s="94">
        <f>H8+H37+H56+H57</f>
        <v>67370996</v>
      </c>
      <c r="I60" s="94">
        <f t="shared" ref="I60:K60" si="0">I8+I37+I56+I57</f>
        <v>42379601</v>
      </c>
      <c r="J60" s="94">
        <f t="shared" si="0"/>
        <v>88293785.989999995</v>
      </c>
      <c r="K60" s="94">
        <f t="shared" si="0"/>
        <v>61268520.960000001</v>
      </c>
    </row>
    <row r="61" spans="1:11" ht="12.75" customHeight="1" x14ac:dyDescent="0.2">
      <c r="A61" s="213" t="s">
        <v>353</v>
      </c>
      <c r="B61" s="213"/>
      <c r="C61" s="213"/>
      <c r="D61" s="213"/>
      <c r="E61" s="213"/>
      <c r="F61" s="213"/>
      <c r="G61" s="8">
        <v>54</v>
      </c>
      <c r="H61" s="94">
        <f>H14+H48+H58+H59</f>
        <v>61968637</v>
      </c>
      <c r="I61" s="94">
        <f t="shared" ref="I61:K61" si="1">I14+I48+I58+I59</f>
        <v>38442273</v>
      </c>
      <c r="J61" s="94">
        <f t="shared" si="1"/>
        <v>85304234.189999998</v>
      </c>
      <c r="K61" s="94">
        <f t="shared" si="1"/>
        <v>59866487.229999997</v>
      </c>
    </row>
    <row r="62" spans="1:11" ht="12.75" customHeight="1" x14ac:dyDescent="0.2">
      <c r="A62" s="213" t="s">
        <v>354</v>
      </c>
      <c r="B62" s="213"/>
      <c r="C62" s="213"/>
      <c r="D62" s="213"/>
      <c r="E62" s="213"/>
      <c r="F62" s="213"/>
      <c r="G62" s="8">
        <v>55</v>
      </c>
      <c r="H62" s="94">
        <f>H60-H61</f>
        <v>5402359</v>
      </c>
      <c r="I62" s="94">
        <f t="shared" ref="I62:K62" si="2">I60-I61</f>
        <v>3937328</v>
      </c>
      <c r="J62" s="94">
        <f t="shared" si="2"/>
        <v>2989551.8</v>
      </c>
      <c r="K62" s="94">
        <f t="shared" si="2"/>
        <v>1402033.73</v>
      </c>
    </row>
    <row r="63" spans="1:11" ht="12.75" customHeight="1" x14ac:dyDescent="0.2">
      <c r="A63" s="214" t="s">
        <v>355</v>
      </c>
      <c r="B63" s="214"/>
      <c r="C63" s="214"/>
      <c r="D63" s="214"/>
      <c r="E63" s="214"/>
      <c r="F63" s="214"/>
      <c r="G63" s="8">
        <v>56</v>
      </c>
      <c r="H63" s="94">
        <f>+IF((H60-H61)&gt;0,(H60-H61),0)</f>
        <v>5402359</v>
      </c>
      <c r="I63" s="94">
        <f t="shared" ref="I63:K63" si="3">+IF((I60-I61)&gt;0,(I60-I61),0)</f>
        <v>3937328</v>
      </c>
      <c r="J63" s="94">
        <f t="shared" si="3"/>
        <v>2989551.8</v>
      </c>
      <c r="K63" s="94">
        <f t="shared" si="3"/>
        <v>1402033.73</v>
      </c>
    </row>
    <row r="64" spans="1:11" ht="12.75" customHeight="1" x14ac:dyDescent="0.2">
      <c r="A64" s="214" t="s">
        <v>356</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527412</v>
      </c>
      <c r="I65" s="95">
        <v>263706</v>
      </c>
      <c r="J65" s="95">
        <v>285753.26</v>
      </c>
      <c r="K65" s="95">
        <v>0</v>
      </c>
    </row>
    <row r="66" spans="1:11" ht="12.75" customHeight="1" x14ac:dyDescent="0.2">
      <c r="A66" s="213" t="s">
        <v>357</v>
      </c>
      <c r="B66" s="213"/>
      <c r="C66" s="213"/>
      <c r="D66" s="213"/>
      <c r="E66" s="213"/>
      <c r="F66" s="213"/>
      <c r="G66" s="8">
        <v>59</v>
      </c>
      <c r="H66" s="94">
        <f>H62-H65</f>
        <v>4874947</v>
      </c>
      <c r="I66" s="94">
        <f t="shared" ref="I66:K66" si="5">I62-I65</f>
        <v>3673622</v>
      </c>
      <c r="J66" s="94">
        <f t="shared" si="5"/>
        <v>2703798.54</v>
      </c>
      <c r="K66" s="94">
        <f t="shared" si="5"/>
        <v>1402033.73</v>
      </c>
    </row>
    <row r="67" spans="1:11" ht="12.75" customHeight="1" x14ac:dyDescent="0.2">
      <c r="A67" s="214" t="s">
        <v>358</v>
      </c>
      <c r="B67" s="214"/>
      <c r="C67" s="214"/>
      <c r="D67" s="214"/>
      <c r="E67" s="214"/>
      <c r="F67" s="214"/>
      <c r="G67" s="8">
        <v>60</v>
      </c>
      <c r="H67" s="94">
        <f>+IF((H62-H65)&gt;0,(H62-H65),0)</f>
        <v>4874947</v>
      </c>
      <c r="I67" s="94">
        <f t="shared" ref="I67:K67" si="6">+IF((I62-I65)&gt;0,(I62-I65),0)</f>
        <v>3673622</v>
      </c>
      <c r="J67" s="94">
        <f t="shared" si="6"/>
        <v>2703798.54</v>
      </c>
      <c r="K67" s="94">
        <f t="shared" si="6"/>
        <v>1402033.73</v>
      </c>
    </row>
    <row r="68" spans="1:11" ht="12.75" customHeight="1" x14ac:dyDescent="0.2">
      <c r="A68" s="214" t="s">
        <v>359</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360</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361</v>
      </c>
      <c r="B74" s="214"/>
      <c r="C74" s="214"/>
      <c r="D74" s="214"/>
      <c r="E74" s="214"/>
      <c r="F74" s="214"/>
      <c r="G74" s="8">
        <v>66</v>
      </c>
      <c r="H74" s="96">
        <v>0</v>
      </c>
      <c r="I74" s="96">
        <v>0</v>
      </c>
      <c r="J74" s="96">
        <v>0</v>
      </c>
      <c r="K74" s="96">
        <v>0</v>
      </c>
    </row>
    <row r="75" spans="1:11" ht="12.75" customHeight="1" x14ac:dyDescent="0.2">
      <c r="A75" s="214" t="s">
        <v>362</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363</v>
      </c>
      <c r="B77" s="213"/>
      <c r="C77" s="213"/>
      <c r="D77" s="213"/>
      <c r="E77" s="213"/>
      <c r="F77" s="213"/>
      <c r="G77" s="8">
        <v>68</v>
      </c>
      <c r="H77" s="96">
        <v>0</v>
      </c>
      <c r="I77" s="96">
        <v>0</v>
      </c>
      <c r="J77" s="96">
        <v>0</v>
      </c>
      <c r="K77" s="96">
        <v>0</v>
      </c>
    </row>
    <row r="78" spans="1:11" ht="12.75" customHeight="1" x14ac:dyDescent="0.2">
      <c r="A78" s="212" t="s">
        <v>364</v>
      </c>
      <c r="B78" s="212"/>
      <c r="C78" s="212"/>
      <c r="D78" s="212"/>
      <c r="E78" s="212"/>
      <c r="F78" s="212"/>
      <c r="G78" s="20">
        <v>69</v>
      </c>
      <c r="H78" s="97">
        <v>0</v>
      </c>
      <c r="I78" s="97">
        <v>0</v>
      </c>
      <c r="J78" s="97">
        <v>0</v>
      </c>
      <c r="K78" s="97">
        <v>0</v>
      </c>
    </row>
    <row r="79" spans="1:11" ht="12.75" customHeight="1" x14ac:dyDescent="0.2">
      <c r="A79" s="212" t="s">
        <v>365</v>
      </c>
      <c r="B79" s="212"/>
      <c r="C79" s="212"/>
      <c r="D79" s="212"/>
      <c r="E79" s="212"/>
      <c r="F79" s="212"/>
      <c r="G79" s="20">
        <v>70</v>
      </c>
      <c r="H79" s="97">
        <v>0</v>
      </c>
      <c r="I79" s="97">
        <v>0</v>
      </c>
      <c r="J79" s="97">
        <v>0</v>
      </c>
      <c r="K79" s="97">
        <v>0</v>
      </c>
    </row>
    <row r="80" spans="1:11" ht="12.75" customHeight="1" x14ac:dyDescent="0.2">
      <c r="A80" s="213" t="s">
        <v>366</v>
      </c>
      <c r="B80" s="213"/>
      <c r="C80" s="213"/>
      <c r="D80" s="213"/>
      <c r="E80" s="213"/>
      <c r="F80" s="213"/>
      <c r="G80" s="8">
        <v>71</v>
      </c>
      <c r="H80" s="96">
        <v>0</v>
      </c>
      <c r="I80" s="96">
        <v>0</v>
      </c>
      <c r="J80" s="96">
        <v>0</v>
      </c>
      <c r="K80" s="96">
        <v>0</v>
      </c>
    </row>
    <row r="81" spans="1:11" ht="12.75" customHeight="1" x14ac:dyDescent="0.2">
      <c r="A81" s="213" t="s">
        <v>367</v>
      </c>
      <c r="B81" s="213"/>
      <c r="C81" s="213"/>
      <c r="D81" s="213"/>
      <c r="E81" s="213"/>
      <c r="F81" s="213"/>
      <c r="G81" s="8">
        <v>72</v>
      </c>
      <c r="H81" s="96">
        <v>0</v>
      </c>
      <c r="I81" s="96">
        <v>0</v>
      </c>
      <c r="J81" s="96">
        <v>0</v>
      </c>
      <c r="K81" s="96">
        <v>0</v>
      </c>
    </row>
    <row r="82" spans="1:11" ht="12.75" customHeight="1" x14ac:dyDescent="0.2">
      <c r="A82" s="214" t="s">
        <v>368</v>
      </c>
      <c r="B82" s="214"/>
      <c r="C82" s="214"/>
      <c r="D82" s="214"/>
      <c r="E82" s="214"/>
      <c r="F82" s="214"/>
      <c r="G82" s="8">
        <v>73</v>
      </c>
      <c r="H82" s="96">
        <v>0</v>
      </c>
      <c r="I82" s="96">
        <v>0</v>
      </c>
      <c r="J82" s="96">
        <v>0</v>
      </c>
      <c r="K82" s="96">
        <v>0</v>
      </c>
    </row>
    <row r="83" spans="1:11" ht="12.75" customHeight="1" x14ac:dyDescent="0.2">
      <c r="A83" s="214" t="s">
        <v>369</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370</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4874947</v>
      </c>
      <c r="I89" s="99">
        <v>3673622</v>
      </c>
      <c r="J89" s="99">
        <v>2703798.54</v>
      </c>
      <c r="K89" s="99">
        <v>1402033.73</v>
      </c>
    </row>
    <row r="90" spans="1:11" ht="24" customHeight="1" x14ac:dyDescent="0.2">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422</v>
      </c>
      <c r="B91" s="204"/>
      <c r="C91" s="204"/>
      <c r="D91" s="204"/>
      <c r="E91" s="204"/>
      <c r="F91" s="204"/>
      <c r="G91" s="8">
        <v>80</v>
      </c>
      <c r="H91" s="100">
        <f>SUM(H92:H96)</f>
        <v>0</v>
      </c>
      <c r="I91" s="100">
        <f>SUM(I92:I96)</f>
        <v>0</v>
      </c>
      <c r="J91" s="100">
        <f>SUM(J92:J96)</f>
        <v>0</v>
      </c>
      <c r="K91" s="100">
        <f>SUM(K92:K96)</f>
        <v>0</v>
      </c>
    </row>
    <row r="92" spans="1:11" ht="25.5" customHeight="1" x14ac:dyDescent="0.2">
      <c r="A92" s="206" t="s">
        <v>371</v>
      </c>
      <c r="B92" s="206"/>
      <c r="C92" s="206"/>
      <c r="D92" s="206"/>
      <c r="E92" s="206"/>
      <c r="F92" s="206"/>
      <c r="G92" s="7">
        <v>81</v>
      </c>
      <c r="H92" s="99">
        <v>0</v>
      </c>
      <c r="I92" s="99">
        <v>0</v>
      </c>
      <c r="J92" s="99">
        <v>0</v>
      </c>
      <c r="K92" s="99">
        <v>0</v>
      </c>
    </row>
    <row r="93" spans="1:11" ht="38.25" customHeight="1" x14ac:dyDescent="0.2">
      <c r="A93" s="206" t="s">
        <v>372</v>
      </c>
      <c r="B93" s="206"/>
      <c r="C93" s="206"/>
      <c r="D93" s="206"/>
      <c r="E93" s="206"/>
      <c r="F93" s="206"/>
      <c r="G93" s="7">
        <v>82</v>
      </c>
      <c r="H93" s="99">
        <v>0</v>
      </c>
      <c r="I93" s="99">
        <v>0</v>
      </c>
      <c r="J93" s="99">
        <v>0</v>
      </c>
      <c r="K93" s="99">
        <v>0</v>
      </c>
    </row>
    <row r="94" spans="1:11" ht="38.25" customHeight="1" x14ac:dyDescent="0.2">
      <c r="A94" s="206" t="s">
        <v>373</v>
      </c>
      <c r="B94" s="206"/>
      <c r="C94" s="206"/>
      <c r="D94" s="206"/>
      <c r="E94" s="206"/>
      <c r="F94" s="206"/>
      <c r="G94" s="7">
        <v>83</v>
      </c>
      <c r="H94" s="99">
        <v>0</v>
      </c>
      <c r="I94" s="99">
        <v>0</v>
      </c>
      <c r="J94" s="99">
        <v>0</v>
      </c>
      <c r="K94" s="99">
        <v>0</v>
      </c>
    </row>
    <row r="95" spans="1:11" x14ac:dyDescent="0.2">
      <c r="A95" s="206" t="s">
        <v>374</v>
      </c>
      <c r="B95" s="206"/>
      <c r="C95" s="206"/>
      <c r="D95" s="206"/>
      <c r="E95" s="206"/>
      <c r="F95" s="206"/>
      <c r="G95" s="7">
        <v>84</v>
      </c>
      <c r="H95" s="99">
        <v>0</v>
      </c>
      <c r="I95" s="99">
        <v>0</v>
      </c>
      <c r="J95" s="99">
        <v>0</v>
      </c>
      <c r="K95" s="99">
        <v>0</v>
      </c>
    </row>
    <row r="96" spans="1:11" x14ac:dyDescent="0.2">
      <c r="A96" s="206" t="s">
        <v>375</v>
      </c>
      <c r="B96" s="206"/>
      <c r="C96" s="206"/>
      <c r="D96" s="206"/>
      <c r="E96" s="206"/>
      <c r="F96" s="206"/>
      <c r="G96" s="7">
        <v>85</v>
      </c>
      <c r="H96" s="99">
        <v>0</v>
      </c>
      <c r="I96" s="99">
        <v>0</v>
      </c>
      <c r="J96" s="99">
        <v>0</v>
      </c>
      <c r="K96" s="99">
        <v>0</v>
      </c>
    </row>
    <row r="97" spans="1:11" ht="26.25" customHeight="1" x14ac:dyDescent="0.2">
      <c r="A97" s="206" t="s">
        <v>376</v>
      </c>
      <c r="B97" s="206"/>
      <c r="C97" s="206"/>
      <c r="D97" s="206"/>
      <c r="E97" s="206"/>
      <c r="F97" s="206"/>
      <c r="G97" s="7">
        <v>86</v>
      </c>
      <c r="H97" s="99">
        <v>0</v>
      </c>
      <c r="I97" s="99">
        <v>0</v>
      </c>
      <c r="J97" s="99">
        <v>0</v>
      </c>
      <c r="K97" s="99">
        <v>0</v>
      </c>
    </row>
    <row r="98" spans="1:11" ht="25.5" customHeight="1" x14ac:dyDescent="0.2">
      <c r="A98" s="204" t="s">
        <v>446</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440</v>
      </c>
      <c r="B100" s="205"/>
      <c r="C100" s="205"/>
      <c r="D100" s="205"/>
      <c r="E100" s="205"/>
      <c r="F100" s="205"/>
      <c r="G100" s="7">
        <v>89</v>
      </c>
      <c r="H100" s="99">
        <v>0</v>
      </c>
      <c r="I100" s="99">
        <v>0</v>
      </c>
      <c r="J100" s="99">
        <v>0</v>
      </c>
      <c r="K100" s="99">
        <v>0</v>
      </c>
    </row>
    <row r="101" spans="1:11" ht="36" customHeight="1" x14ac:dyDescent="0.2">
      <c r="A101" s="206" t="s">
        <v>441</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442</v>
      </c>
      <c r="B105" s="206"/>
      <c r="C105" s="206"/>
      <c r="D105" s="206"/>
      <c r="E105" s="206"/>
      <c r="F105" s="206"/>
      <c r="G105" s="7">
        <v>94</v>
      </c>
      <c r="H105" s="99">
        <v>0</v>
      </c>
      <c r="I105" s="99">
        <v>0</v>
      </c>
      <c r="J105" s="99">
        <v>0</v>
      </c>
      <c r="K105" s="99">
        <v>0</v>
      </c>
    </row>
    <row r="106" spans="1:11" ht="26.25" customHeight="1" x14ac:dyDescent="0.2">
      <c r="A106" s="206" t="s">
        <v>443</v>
      </c>
      <c r="B106" s="206"/>
      <c r="C106" s="206"/>
      <c r="D106" s="206"/>
      <c r="E106" s="206"/>
      <c r="F106" s="206"/>
      <c r="G106" s="7">
        <v>95</v>
      </c>
      <c r="H106" s="99">
        <v>0</v>
      </c>
      <c r="I106" s="99">
        <v>0</v>
      </c>
      <c r="J106" s="99">
        <v>0</v>
      </c>
      <c r="K106" s="99">
        <v>0</v>
      </c>
    </row>
    <row r="107" spans="1:11" x14ac:dyDescent="0.2">
      <c r="A107" s="206" t="s">
        <v>444</v>
      </c>
      <c r="B107" s="206"/>
      <c r="C107" s="206"/>
      <c r="D107" s="206"/>
      <c r="E107" s="206"/>
      <c r="F107" s="206"/>
      <c r="G107" s="7">
        <v>96</v>
      </c>
      <c r="H107" s="99">
        <v>0</v>
      </c>
      <c r="I107" s="99">
        <v>0</v>
      </c>
      <c r="J107" s="99">
        <v>0</v>
      </c>
      <c r="K107" s="99">
        <v>0</v>
      </c>
    </row>
    <row r="108" spans="1:11" ht="24.75" customHeight="1" x14ac:dyDescent="0.2">
      <c r="A108" s="206" t="s">
        <v>445</v>
      </c>
      <c r="B108" s="206"/>
      <c r="C108" s="206"/>
      <c r="D108" s="206"/>
      <c r="E108" s="206"/>
      <c r="F108" s="206"/>
      <c r="G108" s="7">
        <v>97</v>
      </c>
      <c r="H108" s="99">
        <v>0</v>
      </c>
      <c r="I108" s="99">
        <v>0</v>
      </c>
      <c r="J108" s="99">
        <v>0</v>
      </c>
      <c r="K108" s="99">
        <v>0</v>
      </c>
    </row>
    <row r="109" spans="1:11" ht="22.9" customHeight="1" x14ac:dyDescent="0.2">
      <c r="A109" s="184" t="s">
        <v>447</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448</v>
      </c>
      <c r="B110" s="184"/>
      <c r="C110" s="184"/>
      <c r="D110" s="184"/>
      <c r="E110" s="184"/>
      <c r="F110" s="184"/>
      <c r="G110" s="8">
        <v>99</v>
      </c>
      <c r="H110" s="98">
        <f>H89+H109</f>
        <v>4874947</v>
      </c>
      <c r="I110" s="98">
        <f t="shared" ref="I110:K110" si="9">I89+I109</f>
        <v>3673622</v>
      </c>
      <c r="J110" s="98">
        <f t="shared" si="9"/>
        <v>2703798.54</v>
      </c>
      <c r="K110" s="98">
        <f t="shared" si="9"/>
        <v>1402033.73</v>
      </c>
    </row>
    <row r="111" spans="1:11" x14ac:dyDescent="0.2">
      <c r="A111" s="207" t="s">
        <v>163</v>
      </c>
      <c r="B111" s="207"/>
      <c r="C111" s="207"/>
      <c r="D111" s="207"/>
      <c r="E111" s="207"/>
      <c r="F111" s="207"/>
      <c r="G111" s="208"/>
      <c r="H111" s="208"/>
      <c r="I111" s="208"/>
      <c r="J111" s="209"/>
      <c r="K111" s="209"/>
    </row>
    <row r="112" spans="1:11" ht="26.45" customHeight="1" x14ac:dyDescent="0.2">
      <c r="A112" s="202" t="s">
        <v>377</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oddHeader>&amp;L&amp;"Segoe UI Light"&amp;9&amp;K000000 Classification: Span_Confidential&amp;1#_x000D_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zoomScaleNormal="100" zoomScaleSheetLayoutView="100" workbookViewId="0">
      <selection activeCell="M3" sqref="M3"/>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465</v>
      </c>
      <c r="B2" s="192"/>
      <c r="C2" s="192"/>
      <c r="D2" s="192"/>
      <c r="E2" s="192"/>
      <c r="F2" s="192"/>
      <c r="G2" s="192"/>
      <c r="H2" s="192"/>
      <c r="I2" s="192"/>
    </row>
    <row r="3" spans="1:9" x14ac:dyDescent="0.2">
      <c r="A3" s="242" t="s">
        <v>438</v>
      </c>
      <c r="B3" s="243"/>
      <c r="C3" s="243"/>
      <c r="D3" s="243"/>
      <c r="E3" s="243"/>
      <c r="F3" s="243"/>
      <c r="G3" s="243"/>
      <c r="H3" s="243"/>
      <c r="I3" s="243"/>
    </row>
    <row r="4" spans="1:9" x14ac:dyDescent="0.2">
      <c r="A4" s="241" t="s">
        <v>463</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5402359</v>
      </c>
      <c r="I8" s="101">
        <v>2989552.17</v>
      </c>
    </row>
    <row r="9" spans="1:9" ht="12.75" customHeight="1" x14ac:dyDescent="0.2">
      <c r="A9" s="237" t="s">
        <v>170</v>
      </c>
      <c r="B9" s="237"/>
      <c r="C9" s="237"/>
      <c r="D9" s="237"/>
      <c r="E9" s="237"/>
      <c r="F9" s="237"/>
      <c r="G9" s="32">
        <v>2</v>
      </c>
      <c r="H9" s="102">
        <f>H10+H11+H12+H13+H14+H15+H16+H17</f>
        <v>566436</v>
      </c>
      <c r="I9" s="102">
        <f>I10+I11+I12+I13+I14+I15+I16+I17</f>
        <v>-9024.08</v>
      </c>
    </row>
    <row r="10" spans="1:9" ht="12.75" customHeight="1" x14ac:dyDescent="0.2">
      <c r="A10" s="216" t="s">
        <v>171</v>
      </c>
      <c r="B10" s="216"/>
      <c r="C10" s="216"/>
      <c r="D10" s="216"/>
      <c r="E10" s="216"/>
      <c r="F10" s="216"/>
      <c r="G10" s="31">
        <v>3</v>
      </c>
      <c r="H10" s="101">
        <v>1685674</v>
      </c>
      <c r="I10" s="101">
        <v>1762939.73</v>
      </c>
    </row>
    <row r="11" spans="1:9" ht="22.15" customHeight="1" x14ac:dyDescent="0.2">
      <c r="A11" s="216" t="s">
        <v>172</v>
      </c>
      <c r="B11" s="216"/>
      <c r="C11" s="216"/>
      <c r="D11" s="216"/>
      <c r="E11" s="216"/>
      <c r="F11" s="216"/>
      <c r="G11" s="31">
        <v>4</v>
      </c>
      <c r="H11" s="101">
        <v>36324</v>
      </c>
      <c r="I11" s="101">
        <v>11684.52</v>
      </c>
    </row>
    <row r="12" spans="1:9" ht="23.45" customHeight="1" x14ac:dyDescent="0.2">
      <c r="A12" s="216" t="s">
        <v>173</v>
      </c>
      <c r="B12" s="216"/>
      <c r="C12" s="216"/>
      <c r="D12" s="216"/>
      <c r="E12" s="216"/>
      <c r="F12" s="216"/>
      <c r="G12" s="31">
        <v>5</v>
      </c>
      <c r="H12" s="101">
        <v>0</v>
      </c>
      <c r="I12" s="101">
        <v>-556659.37</v>
      </c>
    </row>
    <row r="13" spans="1:9" ht="12.75" customHeight="1" x14ac:dyDescent="0.2">
      <c r="A13" s="216" t="s">
        <v>174</v>
      </c>
      <c r="B13" s="216"/>
      <c r="C13" s="216"/>
      <c r="D13" s="216"/>
      <c r="E13" s="216"/>
      <c r="F13" s="216"/>
      <c r="G13" s="31">
        <v>6</v>
      </c>
      <c r="H13" s="101">
        <v>-1378818</v>
      </c>
      <c r="I13" s="101">
        <v>-1771010.02</v>
      </c>
    </row>
    <row r="14" spans="1:9" ht="12.75" customHeight="1" x14ac:dyDescent="0.2">
      <c r="A14" s="216" t="s">
        <v>175</v>
      </c>
      <c r="B14" s="216"/>
      <c r="C14" s="216"/>
      <c r="D14" s="216"/>
      <c r="E14" s="216"/>
      <c r="F14" s="216"/>
      <c r="G14" s="31">
        <v>7</v>
      </c>
      <c r="H14" s="101">
        <v>162290</v>
      </c>
      <c r="I14" s="101">
        <v>601350.46</v>
      </c>
    </row>
    <row r="15" spans="1:9" ht="12.75" customHeight="1" x14ac:dyDescent="0.2">
      <c r="A15" s="216" t="s">
        <v>176</v>
      </c>
      <c r="B15" s="216"/>
      <c r="C15" s="216"/>
      <c r="D15" s="216"/>
      <c r="E15" s="216"/>
      <c r="F15" s="216"/>
      <c r="G15" s="31">
        <v>8</v>
      </c>
      <c r="H15" s="101">
        <v>0</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60966</v>
      </c>
      <c r="I17" s="101">
        <v>-57329.4</v>
      </c>
    </row>
    <row r="18" spans="1:9" ht="28.15" customHeight="1" x14ac:dyDescent="0.2">
      <c r="A18" s="233" t="s">
        <v>304</v>
      </c>
      <c r="B18" s="233"/>
      <c r="C18" s="233"/>
      <c r="D18" s="233"/>
      <c r="E18" s="233"/>
      <c r="F18" s="233"/>
      <c r="G18" s="32">
        <v>11</v>
      </c>
      <c r="H18" s="102">
        <f>H8+H9</f>
        <v>5968795</v>
      </c>
      <c r="I18" s="102">
        <f>I8+I9</f>
        <v>2980528.09</v>
      </c>
    </row>
    <row r="19" spans="1:9" ht="12.75" customHeight="1" x14ac:dyDescent="0.2">
      <c r="A19" s="237" t="s">
        <v>179</v>
      </c>
      <c r="B19" s="237"/>
      <c r="C19" s="237"/>
      <c r="D19" s="237"/>
      <c r="E19" s="237"/>
      <c r="F19" s="237"/>
      <c r="G19" s="32">
        <v>12</v>
      </c>
      <c r="H19" s="102">
        <f>H20+H21+H22+H23</f>
        <v>-4528551</v>
      </c>
      <c r="I19" s="102">
        <f>I20+I21+I22+I23</f>
        <v>-1497206.24</v>
      </c>
    </row>
    <row r="20" spans="1:9" ht="12.75" customHeight="1" x14ac:dyDescent="0.2">
      <c r="A20" s="216" t="s">
        <v>180</v>
      </c>
      <c r="B20" s="216"/>
      <c r="C20" s="216"/>
      <c r="D20" s="216"/>
      <c r="E20" s="216"/>
      <c r="F20" s="216"/>
      <c r="G20" s="31">
        <v>13</v>
      </c>
      <c r="H20" s="101">
        <v>8281972</v>
      </c>
      <c r="I20" s="101">
        <v>19221242.399999999</v>
      </c>
    </row>
    <row r="21" spans="1:9" ht="12.75" customHeight="1" x14ac:dyDescent="0.2">
      <c r="A21" s="216" t="s">
        <v>181</v>
      </c>
      <c r="B21" s="216"/>
      <c r="C21" s="216"/>
      <c r="D21" s="216"/>
      <c r="E21" s="216"/>
      <c r="F21" s="216"/>
      <c r="G21" s="31">
        <v>14</v>
      </c>
      <c r="H21" s="101">
        <v>-10388755</v>
      </c>
      <c r="I21" s="101">
        <v>-19927424.640000001</v>
      </c>
    </row>
    <row r="22" spans="1:9" ht="12.75" customHeight="1" x14ac:dyDescent="0.2">
      <c r="A22" s="216" t="s">
        <v>182</v>
      </c>
      <c r="B22" s="216"/>
      <c r="C22" s="216"/>
      <c r="D22" s="216"/>
      <c r="E22" s="216"/>
      <c r="F22" s="216"/>
      <c r="G22" s="31">
        <v>15</v>
      </c>
      <c r="H22" s="101">
        <v>-1401559</v>
      </c>
      <c r="I22" s="101">
        <v>-1472714</v>
      </c>
    </row>
    <row r="23" spans="1:9" ht="12.75" customHeight="1" x14ac:dyDescent="0.2">
      <c r="A23" s="216" t="s">
        <v>183</v>
      </c>
      <c r="B23" s="216"/>
      <c r="C23" s="216"/>
      <c r="D23" s="216"/>
      <c r="E23" s="216"/>
      <c r="F23" s="216"/>
      <c r="G23" s="31">
        <v>16</v>
      </c>
      <c r="H23" s="101">
        <v>-1020209</v>
      </c>
      <c r="I23" s="101">
        <v>681690</v>
      </c>
    </row>
    <row r="24" spans="1:9" ht="12.75" customHeight="1" x14ac:dyDescent="0.2">
      <c r="A24" s="233" t="s">
        <v>184</v>
      </c>
      <c r="B24" s="233"/>
      <c r="C24" s="233"/>
      <c r="D24" s="233"/>
      <c r="E24" s="233"/>
      <c r="F24" s="233"/>
      <c r="G24" s="32">
        <v>17</v>
      </c>
      <c r="H24" s="102">
        <f>H18+H19</f>
        <v>1440244</v>
      </c>
      <c r="I24" s="102">
        <f>I18+I19</f>
        <v>1483321.85</v>
      </c>
    </row>
    <row r="25" spans="1:9" ht="12.75" customHeight="1" x14ac:dyDescent="0.2">
      <c r="A25" s="182" t="s">
        <v>185</v>
      </c>
      <c r="B25" s="182"/>
      <c r="C25" s="182"/>
      <c r="D25" s="182"/>
      <c r="E25" s="182"/>
      <c r="F25" s="182"/>
      <c r="G25" s="31">
        <v>18</v>
      </c>
      <c r="H25" s="101">
        <v>-163611</v>
      </c>
      <c r="I25" s="101">
        <v>-586556.99</v>
      </c>
    </row>
    <row r="26" spans="1:9" ht="12.75" customHeight="1" x14ac:dyDescent="0.2">
      <c r="A26" s="182" t="s">
        <v>186</v>
      </c>
      <c r="B26" s="182"/>
      <c r="C26" s="182"/>
      <c r="D26" s="182"/>
      <c r="E26" s="182"/>
      <c r="F26" s="182"/>
      <c r="G26" s="31">
        <v>19</v>
      </c>
      <c r="H26" s="101">
        <v>-35978</v>
      </c>
      <c r="I26" s="101">
        <v>-29814.09</v>
      </c>
    </row>
    <row r="27" spans="1:9" ht="25.9" customHeight="1" x14ac:dyDescent="0.2">
      <c r="A27" s="234" t="s">
        <v>187</v>
      </c>
      <c r="B27" s="234"/>
      <c r="C27" s="234"/>
      <c r="D27" s="234"/>
      <c r="E27" s="234"/>
      <c r="F27" s="234"/>
      <c r="G27" s="32">
        <v>20</v>
      </c>
      <c r="H27" s="102">
        <f>H24+H25+H26</f>
        <v>1240655</v>
      </c>
      <c r="I27" s="102">
        <f>I24+I25+I26</f>
        <v>866950.77</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20042</v>
      </c>
      <c r="I29" s="103">
        <v>13307.74</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78818</v>
      </c>
      <c r="I31" s="103">
        <v>271010.02</v>
      </c>
    </row>
    <row r="32" spans="1:9" ht="12.75" customHeight="1" x14ac:dyDescent="0.2">
      <c r="A32" s="182" t="s">
        <v>192</v>
      </c>
      <c r="B32" s="182"/>
      <c r="C32" s="182"/>
      <c r="D32" s="182"/>
      <c r="E32" s="182"/>
      <c r="F32" s="182"/>
      <c r="G32" s="31">
        <v>24</v>
      </c>
      <c r="H32" s="103">
        <v>1300000</v>
      </c>
      <c r="I32" s="103">
        <v>1500000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450000</v>
      </c>
    </row>
    <row r="35" spans="1:9" ht="26.45" customHeight="1" x14ac:dyDescent="0.2">
      <c r="A35" s="233" t="s">
        <v>195</v>
      </c>
      <c r="B35" s="233"/>
      <c r="C35" s="233"/>
      <c r="D35" s="233"/>
      <c r="E35" s="233"/>
      <c r="F35" s="233"/>
      <c r="G35" s="32">
        <v>27</v>
      </c>
      <c r="H35" s="104">
        <f>H29+H30+H31+H32+H33+H34</f>
        <v>1398860</v>
      </c>
      <c r="I35" s="104">
        <f>I29+I30+I31+I32+I33+I34</f>
        <v>2234317.7599999998</v>
      </c>
    </row>
    <row r="36" spans="1:9" ht="22.9" customHeight="1" x14ac:dyDescent="0.2">
      <c r="A36" s="182" t="s">
        <v>196</v>
      </c>
      <c r="B36" s="182"/>
      <c r="C36" s="182"/>
      <c r="D36" s="182"/>
      <c r="E36" s="182"/>
      <c r="F36" s="182"/>
      <c r="G36" s="31">
        <v>28</v>
      </c>
      <c r="H36" s="103">
        <v>-590034</v>
      </c>
      <c r="I36" s="103">
        <v>-734385.31</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-2516432</v>
      </c>
      <c r="I39" s="103">
        <v>0</v>
      </c>
    </row>
    <row r="40" spans="1:9" ht="12.75" customHeight="1" x14ac:dyDescent="0.2">
      <c r="A40" s="182" t="s">
        <v>200</v>
      </c>
      <c r="B40" s="182"/>
      <c r="C40" s="182"/>
      <c r="D40" s="182"/>
      <c r="E40" s="182"/>
      <c r="F40" s="182"/>
      <c r="G40" s="31">
        <v>32</v>
      </c>
      <c r="H40" s="103">
        <v>-120000</v>
      </c>
      <c r="I40" s="103">
        <v>0</v>
      </c>
    </row>
    <row r="41" spans="1:9" ht="24" customHeight="1" x14ac:dyDescent="0.2">
      <c r="A41" s="233" t="s">
        <v>201</v>
      </c>
      <c r="B41" s="233"/>
      <c r="C41" s="233"/>
      <c r="D41" s="233"/>
      <c r="E41" s="233"/>
      <c r="F41" s="233"/>
      <c r="G41" s="32">
        <v>33</v>
      </c>
      <c r="H41" s="104">
        <f>H36+H37+H38+H39+H40</f>
        <v>-3226466</v>
      </c>
      <c r="I41" s="104">
        <f>I36+I37+I38+I39+I40</f>
        <v>-734385.31</v>
      </c>
    </row>
    <row r="42" spans="1:9" ht="29.45" customHeight="1" x14ac:dyDescent="0.2">
      <c r="A42" s="234" t="s">
        <v>202</v>
      </c>
      <c r="B42" s="234"/>
      <c r="C42" s="234"/>
      <c r="D42" s="234"/>
      <c r="E42" s="234"/>
      <c r="F42" s="234"/>
      <c r="G42" s="32">
        <v>34</v>
      </c>
      <c r="H42" s="104">
        <f>H35+H41</f>
        <v>-1827606</v>
      </c>
      <c r="I42" s="104">
        <f>I35+I41</f>
        <v>1499932.45</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8069729</v>
      </c>
      <c r="I46" s="103">
        <v>5250240.71</v>
      </c>
    </row>
    <row r="47" spans="1:9" ht="12.75" customHeight="1" x14ac:dyDescent="0.2">
      <c r="A47" s="182" t="s">
        <v>207</v>
      </c>
      <c r="B47" s="182"/>
      <c r="C47" s="182"/>
      <c r="D47" s="182"/>
      <c r="E47" s="182"/>
      <c r="F47" s="182"/>
      <c r="G47" s="31">
        <v>38</v>
      </c>
      <c r="H47" s="103">
        <v>16402</v>
      </c>
      <c r="I47" s="103">
        <v>74287.03</v>
      </c>
    </row>
    <row r="48" spans="1:9" ht="22.15" customHeight="1" x14ac:dyDescent="0.2">
      <c r="A48" s="233" t="s">
        <v>208</v>
      </c>
      <c r="B48" s="233"/>
      <c r="C48" s="233"/>
      <c r="D48" s="233"/>
      <c r="E48" s="233"/>
      <c r="F48" s="233"/>
      <c r="G48" s="32">
        <v>39</v>
      </c>
      <c r="H48" s="104">
        <f>H44+H45+H46+H47</f>
        <v>8086131</v>
      </c>
      <c r="I48" s="104">
        <f>I44+I45+I46+I47</f>
        <v>5324527.74</v>
      </c>
    </row>
    <row r="49" spans="1:9" ht="24.6" customHeight="1" x14ac:dyDescent="0.2">
      <c r="A49" s="182" t="s">
        <v>303</v>
      </c>
      <c r="B49" s="182"/>
      <c r="C49" s="182"/>
      <c r="D49" s="182"/>
      <c r="E49" s="182"/>
      <c r="F49" s="182"/>
      <c r="G49" s="31">
        <v>40</v>
      </c>
      <c r="H49" s="103">
        <v>-5821524</v>
      </c>
      <c r="I49" s="103">
        <v>-6919800.9500000002</v>
      </c>
    </row>
    <row r="50" spans="1:9" ht="12.75" customHeight="1" x14ac:dyDescent="0.2">
      <c r="A50" s="182" t="s">
        <v>209</v>
      </c>
      <c r="B50" s="182"/>
      <c r="C50" s="182"/>
      <c r="D50" s="182"/>
      <c r="E50" s="182"/>
      <c r="F50" s="182"/>
      <c r="G50" s="31">
        <v>41</v>
      </c>
      <c r="H50" s="103">
        <v>-1564299</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-7338</v>
      </c>
      <c r="I52" s="103">
        <v>-483747.02</v>
      </c>
    </row>
    <row r="53" spans="1:9" ht="12.75" customHeight="1" x14ac:dyDescent="0.2">
      <c r="A53" s="182" t="s">
        <v>212</v>
      </c>
      <c r="B53" s="182"/>
      <c r="C53" s="182"/>
      <c r="D53" s="182"/>
      <c r="E53" s="182"/>
      <c r="F53" s="182"/>
      <c r="G53" s="31">
        <v>44</v>
      </c>
      <c r="H53" s="103">
        <v>-662427</v>
      </c>
      <c r="I53" s="103">
        <v>-681515.12</v>
      </c>
    </row>
    <row r="54" spans="1:9" ht="30.6" customHeight="1" x14ac:dyDescent="0.2">
      <c r="A54" s="233" t="s">
        <v>213</v>
      </c>
      <c r="B54" s="233"/>
      <c r="C54" s="233"/>
      <c r="D54" s="233"/>
      <c r="E54" s="233"/>
      <c r="F54" s="233"/>
      <c r="G54" s="32">
        <v>45</v>
      </c>
      <c r="H54" s="104">
        <f>H49+H50+H51+H52+H53</f>
        <v>-8055588</v>
      </c>
      <c r="I54" s="104">
        <f>I49+I50+I51+I52+I53</f>
        <v>-8085063.0899999999</v>
      </c>
    </row>
    <row r="55" spans="1:9" ht="29.45" customHeight="1" x14ac:dyDescent="0.2">
      <c r="A55" s="234" t="s">
        <v>214</v>
      </c>
      <c r="B55" s="234"/>
      <c r="C55" s="234"/>
      <c r="D55" s="234"/>
      <c r="E55" s="234"/>
      <c r="F55" s="234"/>
      <c r="G55" s="32">
        <v>46</v>
      </c>
      <c r="H55" s="104">
        <f>H48+H54</f>
        <v>30543</v>
      </c>
      <c r="I55" s="104">
        <f>I48+I54</f>
        <v>-2760535.35</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-556408</v>
      </c>
      <c r="I57" s="104">
        <f>I27+I42+I55+I56</f>
        <v>-393652.13</v>
      </c>
    </row>
    <row r="58" spans="1:9" x14ac:dyDescent="0.2">
      <c r="A58" s="236" t="s">
        <v>217</v>
      </c>
      <c r="B58" s="236"/>
      <c r="C58" s="236"/>
      <c r="D58" s="236"/>
      <c r="E58" s="236"/>
      <c r="F58" s="236"/>
      <c r="G58" s="31">
        <v>49</v>
      </c>
      <c r="H58" s="103">
        <v>8994032</v>
      </c>
      <c r="I58" s="103">
        <v>26704650</v>
      </c>
    </row>
    <row r="59" spans="1:9" ht="31.15" customHeight="1" x14ac:dyDescent="0.2">
      <c r="A59" s="234" t="s">
        <v>218</v>
      </c>
      <c r="B59" s="234"/>
      <c r="C59" s="234"/>
      <c r="D59" s="234"/>
      <c r="E59" s="234"/>
      <c r="F59" s="234"/>
      <c r="G59" s="32">
        <v>50</v>
      </c>
      <c r="H59" s="104">
        <f>H57+H58</f>
        <v>8437624</v>
      </c>
      <c r="I59" s="104">
        <f>I57+I58</f>
        <v>26310997.870000001</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&amp;L&amp;"Segoe UI Light"&amp;9&amp;K000000 Classification: Span_Confidential&amp;1#_x000D_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activeCell="K7" sqref="K7"/>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464</v>
      </c>
      <c r="B2" s="192"/>
      <c r="C2" s="192"/>
      <c r="D2" s="192"/>
      <c r="E2" s="192"/>
      <c r="F2" s="192"/>
      <c r="G2" s="192"/>
      <c r="H2" s="192"/>
      <c r="I2" s="192"/>
    </row>
    <row r="3" spans="1:9" x14ac:dyDescent="0.2">
      <c r="A3" s="248" t="s">
        <v>437</v>
      </c>
      <c r="B3" s="249"/>
      <c r="C3" s="249"/>
      <c r="D3" s="249"/>
      <c r="E3" s="249"/>
      <c r="F3" s="249"/>
      <c r="G3" s="249"/>
      <c r="H3" s="249"/>
      <c r="I3" s="249"/>
    </row>
    <row r="4" spans="1:9" x14ac:dyDescent="0.2">
      <c r="A4" s="241" t="s">
        <v>463</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378</v>
      </c>
      <c r="B12" s="246"/>
      <c r="C12" s="246"/>
      <c r="D12" s="246"/>
      <c r="E12" s="246"/>
      <c r="F12" s="246"/>
      <c r="G12" s="11">
        <v>5</v>
      </c>
      <c r="H12" s="107">
        <v>0</v>
      </c>
      <c r="I12" s="107">
        <v>0</v>
      </c>
    </row>
    <row r="13" spans="1:9" ht="24.6" customHeight="1" x14ac:dyDescent="0.2">
      <c r="A13" s="247" t="s">
        <v>379</v>
      </c>
      <c r="B13" s="247"/>
      <c r="C13" s="247"/>
      <c r="D13" s="247"/>
      <c r="E13" s="247"/>
      <c r="F13" s="247"/>
      <c r="G13" s="25">
        <v>6</v>
      </c>
      <c r="H13" s="108">
        <f>SUM(H8:H12)</f>
        <v>0</v>
      </c>
      <c r="I13" s="108">
        <f>SUM(I8:I12)</f>
        <v>0</v>
      </c>
    </row>
    <row r="14" spans="1:9" ht="12.75" customHeight="1" x14ac:dyDescent="0.2">
      <c r="A14" s="246" t="s">
        <v>380</v>
      </c>
      <c r="B14" s="246"/>
      <c r="C14" s="246"/>
      <c r="D14" s="246"/>
      <c r="E14" s="246"/>
      <c r="F14" s="246"/>
      <c r="G14" s="11">
        <v>7</v>
      </c>
      <c r="H14" s="107">
        <v>0</v>
      </c>
      <c r="I14" s="107">
        <v>0</v>
      </c>
    </row>
    <row r="15" spans="1:9" ht="12.75" customHeight="1" x14ac:dyDescent="0.2">
      <c r="A15" s="246" t="s">
        <v>381</v>
      </c>
      <c r="B15" s="246"/>
      <c r="C15" s="246"/>
      <c r="D15" s="246"/>
      <c r="E15" s="246"/>
      <c r="F15" s="246"/>
      <c r="G15" s="11">
        <v>8</v>
      </c>
      <c r="H15" s="107">
        <v>0</v>
      </c>
      <c r="I15" s="107">
        <v>0</v>
      </c>
    </row>
    <row r="16" spans="1:9" ht="12.75" customHeight="1" x14ac:dyDescent="0.2">
      <c r="A16" s="246" t="s">
        <v>382</v>
      </c>
      <c r="B16" s="246"/>
      <c r="C16" s="246"/>
      <c r="D16" s="246"/>
      <c r="E16" s="246"/>
      <c r="F16" s="246"/>
      <c r="G16" s="11">
        <v>9</v>
      </c>
      <c r="H16" s="107">
        <v>0</v>
      </c>
      <c r="I16" s="107">
        <v>0</v>
      </c>
    </row>
    <row r="17" spans="1:9" ht="12.75" customHeight="1" x14ac:dyDescent="0.2">
      <c r="A17" s="246" t="s">
        <v>383</v>
      </c>
      <c r="B17" s="246"/>
      <c r="C17" s="246"/>
      <c r="D17" s="246"/>
      <c r="E17" s="246"/>
      <c r="F17" s="246"/>
      <c r="G17" s="11">
        <v>10</v>
      </c>
      <c r="H17" s="107">
        <v>0</v>
      </c>
      <c r="I17" s="107">
        <v>0</v>
      </c>
    </row>
    <row r="18" spans="1:9" ht="12.75" customHeight="1" x14ac:dyDescent="0.2">
      <c r="A18" s="246" t="s">
        <v>384</v>
      </c>
      <c r="B18" s="246"/>
      <c r="C18" s="246"/>
      <c r="D18" s="246"/>
      <c r="E18" s="246"/>
      <c r="F18" s="246"/>
      <c r="G18" s="11">
        <v>11</v>
      </c>
      <c r="H18" s="107">
        <v>0</v>
      </c>
      <c r="I18" s="107">
        <v>0</v>
      </c>
    </row>
    <row r="19" spans="1:9" ht="12.75" customHeight="1" x14ac:dyDescent="0.2">
      <c r="A19" s="246" t="s">
        <v>385</v>
      </c>
      <c r="B19" s="246"/>
      <c r="C19" s="246"/>
      <c r="D19" s="246"/>
      <c r="E19" s="246"/>
      <c r="F19" s="246"/>
      <c r="G19" s="11">
        <v>12</v>
      </c>
      <c r="H19" s="107">
        <v>0</v>
      </c>
      <c r="I19" s="107">
        <v>0</v>
      </c>
    </row>
    <row r="20" spans="1:9" ht="26.25" customHeight="1" x14ac:dyDescent="0.2">
      <c r="A20" s="247" t="s">
        <v>386</v>
      </c>
      <c r="B20" s="247"/>
      <c r="C20" s="247"/>
      <c r="D20" s="247"/>
      <c r="E20" s="247"/>
      <c r="F20" s="247"/>
      <c r="G20" s="25">
        <v>13</v>
      </c>
      <c r="H20" s="108">
        <f>SUM(H14:H19)</f>
        <v>0</v>
      </c>
      <c r="I20" s="108">
        <f>SUM(I14:I19)</f>
        <v>0</v>
      </c>
    </row>
    <row r="21" spans="1:9" ht="27.6" customHeight="1" x14ac:dyDescent="0.2">
      <c r="A21" s="255" t="s">
        <v>387</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388</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389</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390</v>
      </c>
      <c r="B35" s="252"/>
      <c r="C35" s="252"/>
      <c r="D35" s="252"/>
      <c r="E35" s="252"/>
      <c r="F35" s="252"/>
      <c r="G35" s="25">
        <v>27</v>
      </c>
      <c r="H35" s="110">
        <f>SUM(H30:H34)</f>
        <v>0</v>
      </c>
      <c r="I35" s="110">
        <f>SUM(I30:I34)</f>
        <v>0</v>
      </c>
    </row>
    <row r="36" spans="1:9" ht="28.15" customHeight="1" x14ac:dyDescent="0.2">
      <c r="A36" s="255" t="s">
        <v>391</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392</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393</v>
      </c>
      <c r="B48" s="252"/>
      <c r="C48" s="252"/>
      <c r="D48" s="252"/>
      <c r="E48" s="252"/>
      <c r="F48" s="252"/>
      <c r="G48" s="25">
        <v>39</v>
      </c>
      <c r="H48" s="110">
        <f>H47+H46+H45+H44+H43</f>
        <v>0</v>
      </c>
      <c r="I48" s="110">
        <f>I47+I46+I45+I44+I43</f>
        <v>0</v>
      </c>
    </row>
    <row r="49" spans="1:9" ht="25.9" customHeight="1" x14ac:dyDescent="0.2">
      <c r="A49" s="253" t="s">
        <v>423</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394</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395</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&amp;L&amp;"Segoe UI Light"&amp;9&amp;K000000 Classification: Span_Confidential&amp;1#_x000D_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W40" sqref="W4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438</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3920000</v>
      </c>
      <c r="I7" s="120">
        <v>9005744</v>
      </c>
      <c r="J7" s="120">
        <v>1369106</v>
      </c>
      <c r="K7" s="120">
        <v>0</v>
      </c>
      <c r="L7" s="120">
        <v>0</v>
      </c>
      <c r="M7" s="120">
        <v>0</v>
      </c>
      <c r="N7" s="120">
        <v>0</v>
      </c>
      <c r="O7" s="120">
        <v>3130086</v>
      </c>
      <c r="P7" s="120">
        <v>0</v>
      </c>
      <c r="Q7" s="120">
        <v>0</v>
      </c>
      <c r="R7" s="120">
        <v>0</v>
      </c>
      <c r="S7" s="120">
        <v>0</v>
      </c>
      <c r="T7" s="120">
        <v>0</v>
      </c>
      <c r="U7" s="120">
        <v>0</v>
      </c>
      <c r="V7" s="120">
        <v>9659467</v>
      </c>
      <c r="W7" s="120">
        <v>2756029</v>
      </c>
      <c r="X7" s="122">
        <f>H7+I7+J7+K7-L7+M7+N7+O7+P7+Q7+R7+V7+W7+S7+T7+U7</f>
        <v>29840432</v>
      </c>
      <c r="Y7" s="120">
        <v>0</v>
      </c>
      <c r="Z7" s="122">
        <f>X7+Y7</f>
        <v>29840432</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3920000</v>
      </c>
      <c r="I10" s="122">
        <f t="shared" ref="I10:Z10" si="2">I7+I8+I9</f>
        <v>9005744</v>
      </c>
      <c r="J10" s="122">
        <f t="shared" si="2"/>
        <v>1369106</v>
      </c>
      <c r="K10" s="122">
        <f>K7+K8+K9</f>
        <v>0</v>
      </c>
      <c r="L10" s="122">
        <f t="shared" si="2"/>
        <v>0</v>
      </c>
      <c r="M10" s="122">
        <f t="shared" si="2"/>
        <v>0</v>
      </c>
      <c r="N10" s="122">
        <f t="shared" si="2"/>
        <v>0</v>
      </c>
      <c r="O10" s="122">
        <f t="shared" si="2"/>
        <v>3130086</v>
      </c>
      <c r="P10" s="122">
        <f t="shared" si="2"/>
        <v>0</v>
      </c>
      <c r="Q10" s="122">
        <f t="shared" si="2"/>
        <v>0</v>
      </c>
      <c r="R10" s="122">
        <f t="shared" si="2"/>
        <v>0</v>
      </c>
      <c r="S10" s="122">
        <f t="shared" si="2"/>
        <v>0</v>
      </c>
      <c r="T10" s="122">
        <f>T7+T8+T9</f>
        <v>0</v>
      </c>
      <c r="U10" s="122">
        <f>U7+U8+U9</f>
        <v>0</v>
      </c>
      <c r="V10" s="122">
        <f>V7+V8+V9</f>
        <v>9659467</v>
      </c>
      <c r="W10" s="122">
        <f>W7+W8+W9</f>
        <v>2756029</v>
      </c>
      <c r="X10" s="122">
        <f>X7+X8+X9</f>
        <v>29840432</v>
      </c>
      <c r="Y10" s="122">
        <f t="shared" si="2"/>
        <v>0</v>
      </c>
      <c r="Z10" s="122">
        <f t="shared" si="2"/>
        <v>29840432</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6261669</v>
      </c>
      <c r="X11" s="122">
        <f>H11+I11+J11+K11-L11+M11+N11+O11+P11+Q11+R11+V11+W11+S11+T11+U11</f>
        <v>6261669</v>
      </c>
      <c r="Y11" s="120">
        <v>0</v>
      </c>
      <c r="Z11" s="122">
        <f t="shared" ref="Z11:Z29" si="3">X11+Y11</f>
        <v>6261669</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-227805</v>
      </c>
      <c r="P13" s="119">
        <v>0</v>
      </c>
      <c r="Q13" s="119">
        <v>0</v>
      </c>
      <c r="R13" s="119">
        <v>0</v>
      </c>
      <c r="S13" s="119">
        <v>0</v>
      </c>
      <c r="T13" s="119">
        <v>0</v>
      </c>
      <c r="U13" s="120">
        <v>0</v>
      </c>
      <c r="V13" s="120">
        <v>227805</v>
      </c>
      <c r="W13" s="120">
        <v>0</v>
      </c>
      <c r="X13" s="122">
        <f t="shared" si="4"/>
        <v>0</v>
      </c>
      <c r="Y13" s="120">
        <v>0</v>
      </c>
      <c r="Z13" s="122">
        <f t="shared" si="3"/>
        <v>0</v>
      </c>
    </row>
    <row r="14" spans="1:26" ht="39" customHeight="1" x14ac:dyDescent="0.2">
      <c r="A14" s="262" t="s">
        <v>399</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400</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401</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402</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776450</v>
      </c>
      <c r="L24" s="120">
        <v>776450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403</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411</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-1564299</v>
      </c>
      <c r="W26" s="120">
        <v>0</v>
      </c>
      <c r="X26" s="122">
        <f t="shared" si="4"/>
        <v>-1564299</v>
      </c>
      <c r="Y26" s="120">
        <v>0</v>
      </c>
      <c r="Z26" s="122">
        <f t="shared" si="3"/>
        <v>-1564299</v>
      </c>
    </row>
    <row r="27" spans="1:26" ht="12.75" customHeight="1" x14ac:dyDescent="0.2">
      <c r="A27" s="262" t="s">
        <v>404</v>
      </c>
      <c r="B27" s="262"/>
      <c r="C27" s="262"/>
      <c r="D27" s="262"/>
      <c r="E27" s="262"/>
      <c r="F27" s="262"/>
      <c r="G27" s="117">
        <v>21</v>
      </c>
      <c r="H27" s="120">
        <v>0</v>
      </c>
      <c r="I27" s="120">
        <v>86211</v>
      </c>
      <c r="J27" s="120">
        <v>-242313</v>
      </c>
      <c r="K27" s="120">
        <v>-776450</v>
      </c>
      <c r="L27" s="120">
        <v>-776450</v>
      </c>
      <c r="M27" s="120">
        <v>0</v>
      </c>
      <c r="N27" s="120">
        <v>0</v>
      </c>
      <c r="O27" s="120">
        <v>0</v>
      </c>
      <c r="P27" s="120">
        <v>0</v>
      </c>
      <c r="Q27" s="120">
        <v>0</v>
      </c>
      <c r="R27" s="120">
        <v>0</v>
      </c>
      <c r="S27" s="120">
        <v>0</v>
      </c>
      <c r="T27" s="120">
        <v>0</v>
      </c>
      <c r="U27" s="120">
        <v>0</v>
      </c>
      <c r="V27" s="120">
        <v>242312</v>
      </c>
      <c r="W27" s="120">
        <v>0</v>
      </c>
      <c r="X27" s="122">
        <f t="shared" si="4"/>
        <v>86210</v>
      </c>
      <c r="Y27" s="120">
        <v>0</v>
      </c>
      <c r="Z27" s="122">
        <f t="shared" si="3"/>
        <v>86210</v>
      </c>
    </row>
    <row r="28" spans="1:26" ht="12.75" customHeight="1" x14ac:dyDescent="0.2">
      <c r="A28" s="262" t="s">
        <v>405</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2756029</v>
      </c>
      <c r="W28" s="120">
        <v>-2756029</v>
      </c>
      <c r="X28" s="122">
        <f t="shared" si="4"/>
        <v>0</v>
      </c>
      <c r="Y28" s="120">
        <v>0</v>
      </c>
      <c r="Z28" s="122">
        <f t="shared" si="3"/>
        <v>0</v>
      </c>
    </row>
    <row r="29" spans="1:26" ht="12.75" customHeight="1" x14ac:dyDescent="0.2">
      <c r="A29" s="262" t="s">
        <v>406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407</v>
      </c>
      <c r="B30" s="263"/>
      <c r="C30" s="263"/>
      <c r="D30" s="263"/>
      <c r="E30" s="263"/>
      <c r="F30" s="263"/>
      <c r="G30" s="118">
        <v>24</v>
      </c>
      <c r="H30" s="122">
        <f>SUM(H10:H29)</f>
        <v>3920000</v>
      </c>
      <c r="I30" s="122">
        <f t="shared" ref="I30:Z30" si="5">SUM(I10:I29)</f>
        <v>9091955</v>
      </c>
      <c r="J30" s="122">
        <f t="shared" si="5"/>
        <v>1126793</v>
      </c>
      <c r="K30" s="122">
        <f t="shared" si="5"/>
        <v>0</v>
      </c>
      <c r="L30" s="122">
        <f t="shared" si="5"/>
        <v>0</v>
      </c>
      <c r="M30" s="122">
        <f t="shared" si="5"/>
        <v>0</v>
      </c>
      <c r="N30" s="122">
        <f t="shared" si="5"/>
        <v>0</v>
      </c>
      <c r="O30" s="122">
        <f t="shared" si="5"/>
        <v>2902281</v>
      </c>
      <c r="P30" s="122">
        <f t="shared" si="5"/>
        <v>0</v>
      </c>
      <c r="Q30" s="122">
        <f t="shared" si="5"/>
        <v>0</v>
      </c>
      <c r="R30" s="122">
        <f t="shared" si="5"/>
        <v>0</v>
      </c>
      <c r="S30" s="122">
        <f t="shared" si="5"/>
        <v>0</v>
      </c>
      <c r="T30" s="122">
        <f t="shared" si="5"/>
        <v>0</v>
      </c>
      <c r="U30" s="122">
        <f t="shared" si="5"/>
        <v>0</v>
      </c>
      <c r="V30" s="122">
        <f t="shared" si="5"/>
        <v>11321314</v>
      </c>
      <c r="W30" s="122">
        <f t="shared" si="5"/>
        <v>6261669</v>
      </c>
      <c r="X30" s="122">
        <f>SUM(X10:X29)</f>
        <v>34624012</v>
      </c>
      <c r="Y30" s="122">
        <f t="shared" si="5"/>
        <v>0</v>
      </c>
      <c r="Z30" s="122">
        <f t="shared" si="5"/>
        <v>34624012</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-227805</v>
      </c>
      <c r="P32" s="122">
        <f t="shared" si="6"/>
        <v>0</v>
      </c>
      <c r="Q32" s="122">
        <f t="shared" si="6"/>
        <v>0</v>
      </c>
      <c r="R32" s="122">
        <f t="shared" si="6"/>
        <v>0</v>
      </c>
      <c r="S32" s="122">
        <f t="shared" ref="S32:T32" si="7">SUM(S12:S20)</f>
        <v>0</v>
      </c>
      <c r="T32" s="122">
        <f t="shared" si="7"/>
        <v>0</v>
      </c>
      <c r="U32" s="122">
        <f t="shared" ref="U32" si="8">SUM(U12:U20)</f>
        <v>0</v>
      </c>
      <c r="V32" s="122">
        <f t="shared" si="6"/>
        <v>227805</v>
      </c>
      <c r="W32" s="122">
        <f t="shared" si="6"/>
        <v>0</v>
      </c>
      <c r="X32" s="122">
        <f>SUM(X12:X20)</f>
        <v>0</v>
      </c>
      <c r="Y32" s="122">
        <f t="shared" si="6"/>
        <v>0</v>
      </c>
      <c r="Z32" s="122">
        <f t="shared" si="6"/>
        <v>0</v>
      </c>
    </row>
    <row r="33" spans="1:26" ht="31.5" customHeight="1" x14ac:dyDescent="0.2">
      <c r="A33" s="261" t="s">
        <v>408</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-227805</v>
      </c>
      <c r="P33" s="122">
        <f t="shared" si="9"/>
        <v>0</v>
      </c>
      <c r="Q33" s="122">
        <f t="shared" si="9"/>
        <v>0</v>
      </c>
      <c r="R33" s="122">
        <f t="shared" si="9"/>
        <v>0</v>
      </c>
      <c r="S33" s="122">
        <f t="shared" ref="S33:T33" si="10">S11+S32</f>
        <v>0</v>
      </c>
      <c r="T33" s="122">
        <f t="shared" si="10"/>
        <v>0</v>
      </c>
      <c r="U33" s="122">
        <f t="shared" ref="U33" si="11">U11+U32</f>
        <v>0</v>
      </c>
      <c r="V33" s="122">
        <f t="shared" si="9"/>
        <v>227805</v>
      </c>
      <c r="W33" s="122">
        <f t="shared" si="9"/>
        <v>6261669</v>
      </c>
      <c r="X33" s="122">
        <f>X11+X32</f>
        <v>6261669</v>
      </c>
      <c r="Y33" s="122">
        <f t="shared" si="9"/>
        <v>0</v>
      </c>
      <c r="Z33" s="122">
        <f t="shared" si="9"/>
        <v>6261669</v>
      </c>
    </row>
    <row r="34" spans="1:26" ht="30.75" customHeight="1" x14ac:dyDescent="0.2">
      <c r="A34" s="261" t="s">
        <v>409</v>
      </c>
      <c r="B34" s="261"/>
      <c r="C34" s="261"/>
      <c r="D34" s="261"/>
      <c r="E34" s="261"/>
      <c r="F34" s="261"/>
      <c r="G34" s="118">
        <v>27</v>
      </c>
      <c r="H34" s="122">
        <f>SUM(H21:H29)</f>
        <v>0</v>
      </c>
      <c r="I34" s="122">
        <f t="shared" ref="I34:Z34" si="12">SUM(I21:I29)</f>
        <v>86211</v>
      </c>
      <c r="J34" s="122">
        <f t="shared" si="12"/>
        <v>-242313</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1434042</v>
      </c>
      <c r="W34" s="122">
        <f t="shared" si="12"/>
        <v>-2756029</v>
      </c>
      <c r="X34" s="122">
        <f>SUM(X21:X29)</f>
        <v>-1478089</v>
      </c>
      <c r="Y34" s="122">
        <f t="shared" si="12"/>
        <v>0</v>
      </c>
      <c r="Z34" s="122">
        <f t="shared" si="12"/>
        <v>-1478089</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3920000</v>
      </c>
      <c r="I36" s="120">
        <v>9091955</v>
      </c>
      <c r="J36" s="120">
        <v>1126793</v>
      </c>
      <c r="K36" s="120">
        <v>0</v>
      </c>
      <c r="L36" s="120">
        <v>0</v>
      </c>
      <c r="M36" s="120">
        <v>0</v>
      </c>
      <c r="N36" s="120">
        <v>0</v>
      </c>
      <c r="O36" s="120">
        <v>2902281</v>
      </c>
      <c r="P36" s="120">
        <v>0</v>
      </c>
      <c r="Q36" s="120">
        <v>0</v>
      </c>
      <c r="R36" s="120">
        <v>0</v>
      </c>
      <c r="S36" s="120">
        <v>0</v>
      </c>
      <c r="T36" s="120">
        <v>0</v>
      </c>
      <c r="U36" s="120">
        <v>0</v>
      </c>
      <c r="V36" s="120">
        <v>11321314</v>
      </c>
      <c r="W36" s="120">
        <v>6261669</v>
      </c>
      <c r="X36" s="121">
        <f>H36+I36+J36+K36-L36+M36+N36+O36+P36+Q36+R36+V36+W36+S36+T36+U36</f>
        <v>34624012</v>
      </c>
      <c r="Y36" s="120">
        <v>0</v>
      </c>
      <c r="Z36" s="121">
        <f t="shared" ref="Z36:Z38" si="15">X36+Y36</f>
        <v>34624012</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410</v>
      </c>
      <c r="B39" s="263"/>
      <c r="C39" s="263"/>
      <c r="D39" s="263"/>
      <c r="E39" s="263"/>
      <c r="F39" s="263"/>
      <c r="G39" s="118">
        <v>31</v>
      </c>
      <c r="H39" s="122">
        <f>H36+H37+H38</f>
        <v>3920000</v>
      </c>
      <c r="I39" s="122">
        <f t="shared" ref="I39:Z39" si="17">I36+I37+I38</f>
        <v>9091955</v>
      </c>
      <c r="J39" s="122">
        <f t="shared" si="17"/>
        <v>1126793</v>
      </c>
      <c r="K39" s="122">
        <f t="shared" si="17"/>
        <v>0</v>
      </c>
      <c r="L39" s="122">
        <f t="shared" si="17"/>
        <v>0</v>
      </c>
      <c r="M39" s="122">
        <f t="shared" si="17"/>
        <v>0</v>
      </c>
      <c r="N39" s="122">
        <f t="shared" si="17"/>
        <v>0</v>
      </c>
      <c r="O39" s="122">
        <f t="shared" si="17"/>
        <v>2902281</v>
      </c>
      <c r="P39" s="122">
        <f t="shared" si="17"/>
        <v>0</v>
      </c>
      <c r="Q39" s="122">
        <f t="shared" si="17"/>
        <v>0</v>
      </c>
      <c r="R39" s="122">
        <f t="shared" si="17"/>
        <v>0</v>
      </c>
      <c r="S39" s="122">
        <f t="shared" si="17"/>
        <v>0</v>
      </c>
      <c r="T39" s="122">
        <f t="shared" si="17"/>
        <v>0</v>
      </c>
      <c r="U39" s="122">
        <f t="shared" si="17"/>
        <v>0</v>
      </c>
      <c r="V39" s="122">
        <f t="shared" si="17"/>
        <v>11321314</v>
      </c>
      <c r="W39" s="122">
        <f t="shared" si="17"/>
        <v>6261669</v>
      </c>
      <c r="X39" s="122">
        <f>X36+X37+X38</f>
        <v>34624012</v>
      </c>
      <c r="Y39" s="122">
        <f t="shared" si="17"/>
        <v>0</v>
      </c>
      <c r="Z39" s="122">
        <f t="shared" si="17"/>
        <v>34624012</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2703799</v>
      </c>
      <c r="X40" s="121">
        <f>H40+I40+J40+K40-L40+M40+N40+O40+P40+Q40+R40+V40+W40+S40+T40+U40</f>
        <v>2703799</v>
      </c>
      <c r="Y40" s="120">
        <v>0</v>
      </c>
      <c r="Z40" s="121">
        <f t="shared" ref="Z40:Z58" si="18">X40+Y40</f>
        <v>2703799</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399</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400</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401</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402</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662999</v>
      </c>
      <c r="L53" s="120">
        <v>662999</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403</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411</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404</v>
      </c>
      <c r="B56" s="262"/>
      <c r="C56" s="262"/>
      <c r="D56" s="262"/>
      <c r="E56" s="262"/>
      <c r="F56" s="262"/>
      <c r="G56" s="117">
        <v>48</v>
      </c>
      <c r="H56" s="120">
        <v>0</v>
      </c>
      <c r="I56" s="120">
        <v>-57329.4</v>
      </c>
      <c r="J56" s="120">
        <v>0</v>
      </c>
      <c r="K56" s="120">
        <v>-179251.6</v>
      </c>
      <c r="L56" s="120">
        <v>-179251.6</v>
      </c>
      <c r="M56" s="120">
        <v>0</v>
      </c>
      <c r="N56" s="120">
        <v>0</v>
      </c>
      <c r="O56" s="120">
        <v>0</v>
      </c>
      <c r="P56" s="120">
        <v>0</v>
      </c>
      <c r="Q56" s="120">
        <v>0</v>
      </c>
      <c r="R56" s="120">
        <v>0</v>
      </c>
      <c r="S56" s="120">
        <v>0</v>
      </c>
      <c r="T56" s="120">
        <v>0</v>
      </c>
      <c r="U56" s="120">
        <v>0</v>
      </c>
      <c r="V56" s="120">
        <v>-483747.02</v>
      </c>
      <c r="W56" s="120">
        <v>0</v>
      </c>
      <c r="X56" s="121">
        <f t="shared" si="19"/>
        <v>-541076.42000000004</v>
      </c>
      <c r="Y56" s="120">
        <v>0</v>
      </c>
      <c r="Z56" s="121">
        <f t="shared" si="18"/>
        <v>-541076.42000000004</v>
      </c>
    </row>
    <row r="57" spans="1:26" ht="12.75" customHeight="1" x14ac:dyDescent="0.2">
      <c r="A57" s="262" t="s">
        <v>412</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3625664.4</v>
      </c>
      <c r="W57" s="120">
        <v>-6261669</v>
      </c>
      <c r="X57" s="121">
        <f t="shared" si="19"/>
        <v>-2636004.6</v>
      </c>
      <c r="Y57" s="120">
        <v>0</v>
      </c>
      <c r="Z57" s="121">
        <f t="shared" si="18"/>
        <v>-2636004.6</v>
      </c>
    </row>
    <row r="58" spans="1:26" ht="12.75" customHeight="1" x14ac:dyDescent="0.2">
      <c r="A58" s="262" t="s">
        <v>406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413</v>
      </c>
      <c r="B59" s="263"/>
      <c r="C59" s="263"/>
      <c r="D59" s="263"/>
      <c r="E59" s="263"/>
      <c r="F59" s="263"/>
      <c r="G59" s="118">
        <v>51</v>
      </c>
      <c r="H59" s="122">
        <f>SUM(H39:H58)</f>
        <v>3920000</v>
      </c>
      <c r="I59" s="122">
        <f t="shared" ref="I59:Z59" si="20">SUM(I39:I58)</f>
        <v>9034625.5999999996</v>
      </c>
      <c r="J59" s="122">
        <f t="shared" si="20"/>
        <v>1126793</v>
      </c>
      <c r="K59" s="122">
        <f t="shared" si="20"/>
        <v>483747.4</v>
      </c>
      <c r="L59" s="122">
        <f t="shared" si="20"/>
        <v>483747.4</v>
      </c>
      <c r="M59" s="122">
        <f t="shared" si="20"/>
        <v>0</v>
      </c>
      <c r="N59" s="122">
        <f t="shared" si="20"/>
        <v>0</v>
      </c>
      <c r="O59" s="122">
        <f t="shared" si="20"/>
        <v>2902281</v>
      </c>
      <c r="P59" s="122">
        <f t="shared" si="20"/>
        <v>0</v>
      </c>
      <c r="Q59" s="122">
        <f t="shared" si="20"/>
        <v>0</v>
      </c>
      <c r="R59" s="122">
        <f t="shared" si="20"/>
        <v>0</v>
      </c>
      <c r="S59" s="122">
        <f t="shared" si="20"/>
        <v>0</v>
      </c>
      <c r="T59" s="122">
        <f t="shared" si="20"/>
        <v>0</v>
      </c>
      <c r="U59" s="122">
        <f t="shared" si="20"/>
        <v>0</v>
      </c>
      <c r="V59" s="122">
        <f t="shared" si="20"/>
        <v>14463231.380000001</v>
      </c>
      <c r="W59" s="122">
        <f t="shared" si="20"/>
        <v>2703799</v>
      </c>
      <c r="X59" s="122">
        <f>SUM(X39:X58)</f>
        <v>34150729.979999997</v>
      </c>
      <c r="Y59" s="122">
        <f t="shared" si="20"/>
        <v>0</v>
      </c>
      <c r="Z59" s="122">
        <f t="shared" si="20"/>
        <v>34150729.979999997</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414</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1" t="s">
        <v>415</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2703799</v>
      </c>
      <c r="X62" s="121">
        <f>X40+X61</f>
        <v>2703799</v>
      </c>
      <c r="Y62" s="121">
        <f t="shared" si="24"/>
        <v>0</v>
      </c>
      <c r="Z62" s="121">
        <f t="shared" si="24"/>
        <v>2703799</v>
      </c>
    </row>
    <row r="63" spans="1:26" ht="29.25" customHeight="1" x14ac:dyDescent="0.2">
      <c r="A63" s="261" t="s">
        <v>416</v>
      </c>
      <c r="B63" s="261"/>
      <c r="C63" s="261"/>
      <c r="D63" s="261"/>
      <c r="E63" s="261"/>
      <c r="F63" s="261"/>
      <c r="G63" s="118">
        <v>54</v>
      </c>
      <c r="H63" s="121">
        <f>SUM(H50:H58)</f>
        <v>0</v>
      </c>
      <c r="I63" s="121">
        <f t="shared" ref="I63:Z63" si="27">SUM(I50:I58)</f>
        <v>-57329.4</v>
      </c>
      <c r="J63" s="121">
        <f t="shared" si="27"/>
        <v>0</v>
      </c>
      <c r="K63" s="121">
        <f t="shared" si="27"/>
        <v>483747.4</v>
      </c>
      <c r="L63" s="121">
        <f t="shared" si="27"/>
        <v>483747.4</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3141917.38</v>
      </c>
      <c r="W63" s="121">
        <f t="shared" si="27"/>
        <v>-6261669</v>
      </c>
      <c r="X63" s="121">
        <f>SUM(X50:X58)</f>
        <v>-3177081.02</v>
      </c>
      <c r="Y63" s="121">
        <f t="shared" si="27"/>
        <v>0</v>
      </c>
      <c r="Z63" s="121">
        <f t="shared" si="27"/>
        <v>-3177081.02</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&amp;L&amp;"Segoe UI Light"&amp;9&amp;K000000 Classification: Span_Confidential&amp;1#_x000D_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Normal="100" workbookViewId="0">
      <selection activeCell="K25" sqref="K25"/>
    </sheetView>
  </sheetViews>
  <sheetFormatPr defaultRowHeight="12.75" x14ac:dyDescent="0.2"/>
  <cols>
    <col min="9" max="9" width="95" customWidth="1"/>
  </cols>
  <sheetData>
    <row r="1" spans="1:9" ht="13.15" customHeight="1" x14ac:dyDescent="0.2">
      <c r="A1" s="277" t="s">
        <v>466</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headerFooter>
    <oddHeader>&amp;L&amp;"Segoe UI Light"&amp;9&amp;K000000 Classification: Span_Confidential&amp;1#_x000D_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f3a35a7c-674e-4d13-9f94-614cf5380fc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36e5f2-7b35-4123-8fe6-f0d1aac1bf46">
      <Terms xmlns="http://schemas.microsoft.com/office/infopath/2007/PartnerControls"/>
    </lcf76f155ced4ddcb4097134ff3c332f>
    <TaxCatchAll xmlns="094ddc83-177b-4bc4-adf2-78b9da0d281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AF5E1792114703448C3C2D04979BCA6C" ma:contentTypeVersion="18" ma:contentTypeDescription="Stvaranje novog dokumenta." ma:contentTypeScope="" ma:versionID="7098af2d986a2ad2b3e232b90bf7bd08">
  <xsd:schema xmlns:xsd="http://www.w3.org/2001/XMLSchema" xmlns:xs="http://www.w3.org/2001/XMLSchema" xmlns:p="http://schemas.microsoft.com/office/2006/metadata/properties" xmlns:ns2="f436e5f2-7b35-4123-8fe6-f0d1aac1bf46" xmlns:ns3="094ddc83-177b-4bc4-adf2-78b9da0d2810" xmlns:ns4="5574cb16-cb1a-4980-a13b-9c5b1d0a1a39" targetNamespace="http://schemas.microsoft.com/office/2006/metadata/properties" ma:root="true" ma:fieldsID="cd3a4d4bf7437da3bd42b76ac23a1192" ns2:_="" ns3:_="" ns4:_="">
    <xsd:import namespace="f436e5f2-7b35-4123-8fe6-f0d1aac1bf46"/>
    <xsd:import namespace="094ddc83-177b-4bc4-adf2-78b9da0d2810"/>
    <xsd:import namespace="5574cb16-cb1a-4980-a13b-9c5b1d0a1a39"/>
    <xsd:element name="properties">
      <xsd:complexType>
        <xsd:sequence>
          <xsd:element name="documentManagement">
            <xsd:complexType>
              <xsd:all>
                <xsd:element ref="ns2:MediaServiceFastMetadata" minOccurs="0"/>
                <xsd:element ref="ns2:MediaServiceMetadata" minOccurs="0"/>
                <xsd:element ref="ns2:MediaServiceGenerationTime" minOccurs="0"/>
                <xsd:element ref="ns2:MediaServiceEventHashCode" minOccurs="0"/>
                <xsd:element ref="ns2:lcf76f155ced4ddcb4097134ff3c332f" minOccurs="0"/>
                <xsd:element ref="ns3:TaxCatchAll" minOccurs="0"/>
                <xsd:element ref="ns2:MediaServiceAutoKeyPoints" minOccurs="0"/>
                <xsd:element ref="ns2:MediaServiceKeyPoints" minOccurs="0"/>
                <xsd:element ref="ns2:MediaServiceSearchProperties" minOccurs="0"/>
                <xsd:element ref="ns4:SharedWithUsers" minOccurs="0"/>
                <xsd:element ref="ns4:SharedWithDetails" minOccurs="0"/>
                <xsd:element ref="ns2:MediaServiceDateTaken" minOccurs="0"/>
                <xsd:element ref="ns2:MediaServiceObjectDetectorVersion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6e5f2-7b35-4123-8fe6-f0d1aac1bf4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lcf76f155ced4ddcb4097134ff3c332f" ma:index="13" nillable="true" ma:taxonomy="true" ma:internalName="lcf76f155ced4ddcb4097134ff3c332f" ma:taxonomyFieldName="MediaServiceImageTags" ma:displayName="Oznake slika" ma:readOnly="false" ma:fieldId="{5cf76f15-5ced-4ddc-b409-7134ff3c332f}" ma:taxonomyMulti="true" ma:sspId="f3a35a7c-674e-4d13-9f94-614cf5380fcc" ma:termSetId="09814cd3-568e-fe90-9814-8d621ff8fb84" ma:anchorId="fba54fb3-c3e1-fe81-a776-ca4b69148c4d" ma:open="true" ma:isKeyword="false">
      <xsd:complexType>
        <xsd:sequence>
          <xsd:element ref="pc:Terms" minOccurs="0" maxOccurs="1"/>
        </xsd:sequence>
      </xsd:complex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4ddc83-177b-4bc4-adf2-78b9da0d28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ffd8bc-9f7f-4159-9ff8-632de3375e4d}" ma:internalName="TaxCatchAll" ma:showField="CatchAllData" ma:web="5574cb16-cb1a-4980-a13b-9c5b1d0a1a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4cb16-cb1a-4980-a13b-9c5b1d0a1a39"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27F0113E-435F-4839-9779-D80A7EB961D4}">
  <ds:schemaRefs>
    <ds:schemaRef ds:uri="Microsoft.SharePoint.Taxonomy.ContentTypeSync"/>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f436e5f2-7b35-4123-8fe6-f0d1aac1bf46"/>
    <ds:schemaRef ds:uri="094ddc83-177b-4bc4-adf2-78b9da0d2810"/>
  </ds:schemaRefs>
</ds:datastoreItem>
</file>

<file path=customXml/itemProps4.xml><?xml version="1.0" encoding="utf-8"?>
<ds:datastoreItem xmlns:ds="http://schemas.openxmlformats.org/officeDocument/2006/customXml" ds:itemID="{D82640A3-9BE4-49E7-84DC-8CB615970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6e5f2-7b35-4123-8fe6-f0d1aac1bf46"/>
    <ds:schemaRef ds:uri="094ddc83-177b-4bc4-adf2-78b9da0d2810"/>
    <ds:schemaRef ds:uri="5574cb16-cb1a-4980-a13b-9c5b1d0a1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Majić (Span)</cp:lastModifiedBy>
  <cp:lastPrinted>2018-04-25T06:49:36Z</cp:lastPrinted>
  <dcterms:created xsi:type="dcterms:W3CDTF">2008-10-17T11:51:54Z</dcterms:created>
  <dcterms:modified xsi:type="dcterms:W3CDTF">2026-07-29T08:06:40Z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0x010100AF5E1792114703448C3C2D04979BCA6C</vt:lpwstr>
  </property>
  <property fmtid="{D5CDD505-2E9C-101B-9397-08002B2CF9AE}" pid="3" name="MediaServiceImageTags">
    <vt:lpwstr/>
  </property>
  <property fmtid="{D5CDD505-2E9C-101B-9397-08002B2CF9AE}" pid="4" name="MSIP_Label_3e3e7716-7413-4d61-90ee-4d650a1afbc3_Enabled">
    <vt:lpwstr>true</vt:lpwstr>
  </property>
  <property fmtid="{D5CDD505-2E9C-101B-9397-08002B2CF9AE}" pid="5" name="MSIP_Label_3e3e7716-7413-4d61-90ee-4d650a1afbc3_SetDate">
    <vt:lpwstr>2026-07-22T13:05:36Z</vt:lpwstr>
  </property>
  <property fmtid="{D5CDD505-2E9C-101B-9397-08002B2CF9AE}" pid="6" name="MSIP_Label_3e3e7716-7413-4d61-90ee-4d650a1afbc3_Method">
    <vt:lpwstr>Privileged</vt:lpwstr>
  </property>
  <property fmtid="{D5CDD505-2E9C-101B-9397-08002B2CF9AE}" pid="7" name="MSIP_Label_3e3e7716-7413-4d61-90ee-4d650a1afbc3_Name">
    <vt:lpwstr>Povjerljivo-Confidential_1</vt:lpwstr>
  </property>
  <property fmtid="{D5CDD505-2E9C-101B-9397-08002B2CF9AE}" pid="8" name="MSIP_Label_3e3e7716-7413-4d61-90ee-4d650a1afbc3_SiteId">
    <vt:lpwstr>b0460523-b78c-4b4a-8a10-5928b799ad45</vt:lpwstr>
  </property>
  <property fmtid="{D5CDD505-2E9C-101B-9397-08002B2CF9AE}" pid="9" name="MSIP_Label_3e3e7716-7413-4d61-90ee-4d650a1afbc3_ActionId">
    <vt:lpwstr>0cab3b89-53dc-4c6b-b2f7-85d8973112ef</vt:lpwstr>
  </property>
  <property fmtid="{D5CDD505-2E9C-101B-9397-08002B2CF9AE}" pid="10" name="MSIP_Label_3e3e7716-7413-4d61-90ee-4d650a1afbc3_ContentBits">
    <vt:lpwstr>1</vt:lpwstr>
  </property>
  <property fmtid="{D5CDD505-2E9C-101B-9397-08002B2CF9AE}" pid="11" name="MSIP_Label_3e3e7716-7413-4d61-90ee-4d650a1afbc3_Tag">
    <vt:lpwstr>10, 0, 1, 1</vt:lpwstr>
  </property>
</Properties>
</file>