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1 2021\TFI\"/>
    </mc:Choice>
  </mc:AlternateContent>
  <xr:revisionPtr revIDLastSave="0" documentId="13_ncr:1_{68E7EB9C-7953-4149-8E31-6389AA0489EC}" xr6:coauthVersionLast="46" xr6:coauthVersionMax="46"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I52" i="18"/>
  <c r="H52" i="18"/>
  <c r="I51" i="18"/>
  <c r="H51" i="18"/>
  <c r="I50" i="18"/>
  <c r="H50" i="18"/>
  <c r="I49" i="18"/>
  <c r="H49" i="18"/>
  <c r="I48" i="18"/>
  <c r="H48" i="18"/>
  <c r="I47" i="18"/>
  <c r="H47" i="18"/>
  <c r="W8" i="22" l="1"/>
  <c r="W9" i="22"/>
  <c r="W7" i="22"/>
  <c r="J98" i="26" l="1"/>
  <c r="K98" i="26"/>
  <c r="I98" i="26"/>
  <c r="H98" i="26"/>
  <c r="J91" i="26"/>
  <c r="K91" i="26"/>
  <c r="I91" i="26"/>
  <c r="H91" i="26"/>
  <c r="J108" i="26" l="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<sst xmlns="http://schemas.openxmlformats.org/spreadsheetml/2006/main" count="536" uniqueCount="469">
  <si>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</si>
  <si>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</si>
  <si>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</si>
  <si>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</si>
  <si>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</si>
  <si>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</si>
  <si>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</si>
  <si>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</si>
  <si>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</si>
  <si>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</si>
  <si>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</si>
  <si>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</si>
  <si>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</si>
  <si>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</si>
  <si>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</si>
  <si>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</si>
  <si>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</si>
  <si>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</si>
  <si>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</si>
  <si>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</si>
  <si>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</si>
  <si>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</si>
  <si>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</si>
  <si>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</si>
  <si>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</si>
  <si>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</si>
  <si>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</si>
  <si>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</si>
  <si>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</si>
  <si>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</si>
  <si>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</si>
  <si>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</si>
  <si>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</si>
  <si>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</si>
  <si>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</si>
  <si>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</si>
  <si>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</si>
  <si>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</si>
  <si>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</si>
  <si>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</si>
  <si>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</si>
  <si>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</si>
  <si>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</si>
  <si>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</si>
  <si>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</si>
  <si>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</si>
  <si>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</si>
  <si>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</si>
  <si>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</si>
  <si>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</si>
  <si>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</si>
  <si>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</si>
  <si>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</si>
  <si>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</si>
  <si>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</si>
  <si>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</si>
  <si>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</si>
  <si>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</si>
  <si>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</si>
  <si>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</si>
  <si>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</si>
  <si>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</si>
  <si>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</si>
  <si>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</si>
  <si>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</si>
  <si>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</si>
  <si>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</si>
  <si>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</si>
  <si>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</si>
  <si>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</si>
  <si>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</si>
  <si>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</si>
  <si>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</si>
  <si>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</si>
  <si>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</si>
  <si>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</si>
  <si>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</si>
  <si>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</si>
  <si>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</si>
  <si>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</si>
  <si>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</si>
  <si>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</si>
  <si>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</si>
  <si>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</si>
  <si>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</si>
  <si>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</si>
  <si>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</si>
  <si>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</si>
  <si>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</si>
  <si>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</si>
  <si>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</si>
  <si>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</si>
  <si>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</si>
  <si>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</si>
  <si>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</si>
  <si>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</si>
  <si>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</si>
  <si>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</si>
  <si>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</si>
  <si>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</si>
  <si>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</si>
  <si>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</si>
  <si>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</si>
  <si>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</si>
  <si>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</si>
  <si>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</si>
  <si>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</si>
  <si>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</si>
  <si>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</si>
  <si>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</si>
  <si>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</si>
  <si>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</si>
  <si>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</si>
  <si>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</si>
  <si>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</si>
  <si>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</si>
  <si>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</si>
  <si>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</si>
  <si>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</si>
  <si>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</si>
  <si>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</si>
  <si>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</si>
  <si>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</si>
  <si>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</si>
  <si>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</si>
  <si>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</si>
  <si>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</si>
  <si>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</si>
  <si>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</si>
  <si>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</si>
  <si>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</si>
  <si>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</si>
  <si>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</si>
  <si>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</si>
  <si>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</si>
  <si>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</si>
  <si>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</si>
  <si>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</si>
  <si>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</si>
  <si>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</si>
  <si>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</si>
  <si>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</si>
  <si>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</si>
  <si>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</si>
  <si>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</si>
  <si>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</si>
  <si>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</si>
  <si>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</si>
  <si>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</si>
  <si>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</si>
  <si>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</si>
  <si>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</si>
  <si>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</si>
  <si>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</si>
  <si>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</si>
  <si>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</si>
  <si>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</si>
  <si>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</si>
  <si>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</si>
  <si>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</si>
  <si>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</si>
  <si>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</si>
  <si>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</si>
  <si>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</si>
  <si>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</si>
  <si>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</si>
  <si>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</si>
  <si>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</si>
  <si>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</si>
  <si>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</si>
  <si>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</si>
  <si>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</si>
  <si>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</si>
  <si>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</si>
  <si>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</si>
  <si>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</si>
  <si>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</si>
  <si>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</si>
  <si>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</si>
  <si>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</si>
  <si>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</si>
  <si>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</si>
  <si>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</si>
  <si>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</si>
  <si>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</si>
  <si>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</si>
  <si>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</si>
  <si>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</si>
  <si>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</si>
  <si>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</si>
  <si>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</si>
  <si>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</si>
  <si>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</si>
  <si>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</si>
  <si>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</si>
  <si>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</si>
  <si>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</si>
  <si>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</si>
  <si>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</si>
  <si>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</si>
  <si>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</si>
  <si>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</si>
  <si>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</si>
  <si>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</si>
  <si>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</si>
  <si>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</si>
  <si>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</si>
  <si>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</si>
  <si>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</si>
  <si>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</si>
  <si>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</si>
  <si>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</si>
  <si>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</si>
  <si>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</si>
  <si>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</si>
  <si>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</si>
  <si>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</si>
  <si>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</si>
  <si>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</si>
  <si>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</si>
  <si>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</si>
  <si>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</si>
  <si>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</si>
  <si>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</si>
  <si>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</si>
  <si>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</si>
  <si>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</si>
  <si>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</si>
  <si>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</si>
  <si>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</si>
  <si>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</si>
  <si>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</si>
  <si>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</si>
  <si>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</si>
  <si>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</si>
  <si>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</si>
  <si>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</si>
  <si>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</si>
  <si>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</si>
  <si>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</si>
  <si>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</si>
  <si>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</si>
  <si>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</si>
  <si>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</si>
  <si>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</si>
  <si>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</si>
  <si>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</si>
  <si>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</si>
  <si>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</si>
  <si>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</si>
  <si>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</si>
  <si>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</si>
  <si>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</si>
  <si>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</si>
  <si>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</si>
  <si>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</si>
  <si>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</si>
  <si>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</si>
  <si>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</si>
  <si>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</si>
  <si>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</si>
  <si>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</si>
  <si>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</si>
  <si>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</si>
  <si>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</si>
  <si>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</si>
  <si>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</si>
  <si>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</si>
  <si>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</si>
  <si>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</si>
  <si>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</si>
  <si>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</si>
  <si>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</si>
  <si>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</si>
  <si>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</si>
  <si>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</si>
  <si>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</si>
  <si>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</si>
  <si>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</si>
  <si>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</si>
  <si>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</si>
  <si>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</si>
  <si>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</si>
  <si>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</si>
  <si>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</si>
  <si>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</si>
  <si>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</si>
  <si>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</si>
  <si>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</si>
  <si>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</si>
  <si>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</si>
  <si>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</si>
  <si>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</si>
  <si>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</si>
  <si>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</si>
  <si>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</si>
  <si>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</si>
  <si>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</si>
  <si>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</si>
  <si>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</si>
  <si>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</si>
  <si>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</si>
  <si>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</si>
  <si>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</si>
  <si>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</si>
  <si>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</si>
  <si>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</si>
  <si>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</si>
  <si>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</si>
  <si>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</si>
  <si>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</si>
  <si>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</si>
  <si>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</si>
  <si>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</si>
  <si>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</si>
  <si>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</si>
  <si>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</si>
  <si>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</si>
  <si>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</si>
  <si>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</si>
  <si>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</si>
  <si>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</si>
  <si>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</si>
  <si>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</si>
  <si>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</si>
  <si>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</si>
  <si>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</si>
  <si>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</si>
  <si>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</si>
  <si>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</si>
  <si>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</si>
  <si>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</si>
  <si>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</si>
  <si>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</si>
  <si>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</si>
  <si>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</si>
  <si>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</si>
  <si>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</si>
  <si>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</si>
  <si>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</si>
  <si>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</si>
  <si>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</si>
  <si>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</si>
  <si>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</si>
  <si>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</si>
  <si>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</si>
  <si>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</si>
  <si>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</si>
  <si>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</si>
  <si>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</si>
  <si>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</si>
  <si>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</si>
  <si>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</si>
  <si>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</si>
  <si>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</si>
  <si>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</si>
  <si>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</si>
  <si>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</si>
  <si>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</si>
  <si>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</si>
  <si>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</si>
  <si>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</si>
  <si>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</si>
  <si>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</si>
  <si>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</si>
  <si>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</si>
  <si>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</si>
  <si>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</si>
  <si>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</si>
  <si>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</si>
  <si>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</si>
  <si>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</si>
  <si>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</si>
  <si>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</si>
  <si>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</si>
  <si>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</si>
  <si>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</si>
  <si>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</si>
  <si>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</si>
  <si>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</si>
  <si>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</si>
  <si>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</si>
  <si>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</si>
  <si>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</si>
  <si>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</si>
  <si>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</si>
  <si>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</si>
  <si>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</si>
  <si>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</si>
  <si>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</si>
  <si>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</si>
  <si>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</si>
  <si>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</si>
  <si>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</si>
  <si>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</si>
  <si>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</si>
  <si>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</si>
  <si>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</si>
  <si>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</si>
  <si>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</si>
  <si>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</si>
  <si>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</si>
  <si>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</si>
  <si>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</si>
  <si>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</si>
  <si>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</si>
  <si>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</si>
  <si>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</si>
  <si>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</si>
  <si>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</si>
  <si>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</si>
  <si>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</si>
  <si>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</si>
  <si>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</si>
  <si>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</si>
  <si>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</si>
  <si>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</si>
  <si>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</si>
  <si>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</si>
  <si>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</si>
  <si>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</si>
  <si>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</si>
  <si>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</si>
  <si>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</si>
  <si>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</si>
  <si>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</si>
  <si>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</si>
  <si>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</si>
  <si>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</si>
  <si>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</si>
  <si>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</si>
  <si>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</si>
  <si>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</si>
  <si>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</si>
  <si>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</si>
  <si>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</si>
  <si>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</si>
  <si>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</si>
  <si>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</si>
  <si>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</si>
  <si>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</si>
  <si>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</si>
  <si>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</si>
  <si>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</si>
  <si>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</si>
  <si>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</si>
  <si>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</si>
  <si>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</si>
  <si>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</si>
  <si>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</si>
  <si>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31.03.2021 </t>
  </si>
  <si>
    <t>u razdoblju 01.01.2021 do 31.03.2021</t>
  </si>
  <si>
    <t>u razdoblju 01.01.2021. do 31.03.2021.</t>
  </si>
  <si>
    <t> 31.03.2021</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</si>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</sst>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N11" sqref="N1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44197</v>
      </c>
      <c r="F4" s="185"/>
      <c r="G4" s="53" t="s">
        <v>0</v>
      </c>
      <c r="H4" s="184" t="s">
        <v>453</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3" t="s">
        <v>333</v>
      </c>
      <c r="B10" s="174"/>
      <c r="C10" s="174"/>
      <c r="D10" s="174"/>
      <c r="E10" s="174"/>
      <c r="F10" s="174"/>
      <c r="G10" s="174"/>
      <c r="H10" s="174"/>
      <c r="I10" s="174"/>
      <c r="J10" s="66"/>
    </row>
    <row r="11" spans="1:20" ht="24.6" customHeight="1" x14ac:dyDescent="0.25">
      <c r="A11" s="161" t="s">
        <v>310</v>
      </c>
      <c r="B11" s="175"/>
      <c r="C11" s="167" t="s">
        <v>454</v>
      </c>
      <c r="D11" s="168"/>
      <c r="E11" s="67"/>
      <c r="F11" s="133" t="s">
        <v>334</v>
      </c>
      <c r="G11" s="171"/>
      <c r="H11" s="149" t="s">
        <v>455</v>
      </c>
      <c r="I11" s="150"/>
      <c r="J11" s="68"/>
    </row>
    <row r="12" spans="1:20" ht="14.45" customHeight="1" x14ac:dyDescent="0.25">
      <c r="A12" s="69"/>
      <c r="B12" s="70"/>
      <c r="C12" s="70"/>
      <c r="D12" s="70"/>
      <c r="E12" s="176"/>
      <c r="F12" s="176"/>
      <c r="G12" s="176"/>
      <c r="H12" s="176"/>
      <c r="I12" s="71"/>
      <c r="J12" s="68"/>
    </row>
    <row r="13" spans="1:20" ht="21" customHeight="1" x14ac:dyDescent="0.25">
      <c r="A13" s="132" t="s">
        <v>325</v>
      </c>
      <c r="B13" s="171"/>
      <c r="C13" s="167" t="s">
        <v>456</v>
      </c>
      <c r="D13" s="168"/>
      <c r="E13" s="189"/>
      <c r="F13" s="176"/>
      <c r="G13" s="176"/>
      <c r="H13" s="176"/>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1"/>
      <c r="C15" s="167" t="s">
        <v>457</v>
      </c>
      <c r="D15" s="168"/>
      <c r="E15" s="172"/>
      <c r="F15" s="163"/>
      <c r="G15" s="73" t="s">
        <v>335</v>
      </c>
      <c r="H15" s="149" t="s">
        <v>468</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336</v>
      </c>
      <c r="C17" s="167" t="s">
        <v>458</v>
      </c>
      <c r="D17" s="168"/>
      <c r="E17" s="76"/>
      <c r="F17" s="76"/>
      <c r="G17" s="76"/>
      <c r="H17" s="76"/>
      <c r="I17" s="76"/>
      <c r="J17" s="74"/>
    </row>
    <row r="18" spans="1:10" x14ac:dyDescent="0.25">
      <c r="A18" s="169"/>
      <c r="B18" s="170"/>
      <c r="C18" s="139"/>
      <c r="D18" s="139"/>
      <c r="E18" s="139"/>
      <c r="F18" s="139"/>
      <c r="G18" s="139"/>
      <c r="H18" s="139"/>
      <c r="I18" s="70"/>
      <c r="J18" s="72"/>
    </row>
    <row r="19" spans="1:10" x14ac:dyDescent="0.25">
      <c r="A19" s="161" t="s">
        <v>312</v>
      </c>
      <c r="B19" s="162"/>
      <c r="C19" s="140" t="s">
        <v>459</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1" t="s">
        <v>313</v>
      </c>
      <c r="B21" s="162"/>
      <c r="C21" s="149">
        <v>23000</v>
      </c>
      <c r="D21" s="150"/>
      <c r="E21" s="139"/>
      <c r="F21" s="139"/>
      <c r="G21" s="140" t="s">
        <v>460</v>
      </c>
      <c r="H21" s="141"/>
      <c r="I21" s="141"/>
      <c r="J21" s="142"/>
    </row>
    <row r="22" spans="1:10" x14ac:dyDescent="0.25">
      <c r="A22" s="69"/>
      <c r="B22" s="70"/>
      <c r="C22" s="70"/>
      <c r="D22" s="70"/>
      <c r="E22" s="139"/>
      <c r="F22" s="139"/>
      <c r="G22" s="139"/>
      <c r="H22" s="139"/>
      <c r="I22" s="70"/>
      <c r="J22" s="72"/>
    </row>
    <row r="23" spans="1:10" x14ac:dyDescent="0.25">
      <c r="A23" s="161" t="s">
        <v>314</v>
      </c>
      <c r="B23" s="162"/>
      <c r="C23" s="140" t="s">
        <v>461</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1" t="s">
        <v>315</v>
      </c>
      <c r="B25" s="162"/>
      <c r="C25" s="164" t="s">
        <v>462</v>
      </c>
      <c r="D25" s="165"/>
      <c r="E25" s="165"/>
      <c r="F25" s="165"/>
      <c r="G25" s="165"/>
      <c r="H25" s="165"/>
      <c r="I25" s="165"/>
      <c r="J25" s="166"/>
    </row>
    <row r="26" spans="1:10" x14ac:dyDescent="0.25">
      <c r="A26" s="69"/>
      <c r="B26" s="70"/>
      <c r="C26" s="77"/>
      <c r="D26" s="70"/>
      <c r="E26" s="139"/>
      <c r="F26" s="139"/>
      <c r="G26" s="139"/>
      <c r="H26" s="139"/>
      <c r="I26" s="70"/>
      <c r="J26" s="72"/>
    </row>
    <row r="27" spans="1:10" x14ac:dyDescent="0.25">
      <c r="A27" s="161" t="s">
        <v>316</v>
      </c>
      <c r="B27" s="162"/>
      <c r="C27" s="164" t="s">
        <v>463</v>
      </c>
      <c r="D27" s="165"/>
      <c r="E27" s="165"/>
      <c r="F27" s="165"/>
      <c r="G27" s="165"/>
      <c r="H27" s="165"/>
      <c r="I27" s="165"/>
      <c r="J27" s="166"/>
    </row>
    <row r="28" spans="1:10" ht="13.9" customHeight="1" x14ac:dyDescent="0.25">
      <c r="A28" s="69"/>
      <c r="B28" s="70"/>
      <c r="C28" s="77"/>
      <c r="D28" s="70"/>
      <c r="E28" s="139"/>
      <c r="F28" s="139"/>
      <c r="G28" s="139"/>
      <c r="H28" s="139"/>
      <c r="I28" s="70"/>
      <c r="J28" s="72"/>
    </row>
    <row r="29" spans="1:10" ht="22.9" customHeight="1" x14ac:dyDescent="0.25">
      <c r="A29" s="132" t="s">
        <v>326</v>
      </c>
      <c r="B29" s="162"/>
      <c r="C29" s="78">
        <v>134</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1" t="s">
        <v>317</v>
      </c>
      <c r="B31" s="162"/>
      <c r="C31" s="94" t="s">
        <v>338</v>
      </c>
      <c r="D31" s="160" t="s">
        <v>337</v>
      </c>
      <c r="E31" s="147"/>
      <c r="F31" s="147"/>
      <c r="G31" s="147"/>
      <c r="H31" s="82"/>
      <c r="I31" s="83" t="s">
        <v>338</v>
      </c>
      <c r="J31" s="84" t="s">
        <v>339</v>
      </c>
    </row>
    <row r="32" spans="1:10" x14ac:dyDescent="0.25">
      <c r="A32" s="161"/>
      <c r="B32" s="162"/>
      <c r="C32" s="85"/>
      <c r="D32" s="53"/>
      <c r="E32" s="163"/>
      <c r="F32" s="163"/>
      <c r="G32" s="163"/>
      <c r="H32" s="163"/>
      <c r="I32" s="80"/>
      <c r="J32" s="81"/>
    </row>
    <row r="33" spans="1:10" x14ac:dyDescent="0.25">
      <c r="A33" s="161" t="s">
        <v>327</v>
      </c>
      <c r="B33" s="162"/>
      <c r="C33" s="78" t="s">
        <v>341</v>
      </c>
      <c r="D33" s="160" t="s">
        <v>340</v>
      </c>
      <c r="E33" s="147"/>
      <c r="F33" s="147"/>
      <c r="G33" s="147"/>
      <c r="H33" s="76"/>
      <c r="I33" s="83" t="s">
        <v>341</v>
      </c>
      <c r="J33" s="84" t="s">
        <v>342</v>
      </c>
    </row>
    <row r="34" spans="1:10" x14ac:dyDescent="0.25">
      <c r="A34" s="69"/>
      <c r="B34" s="70"/>
      <c r="C34" s="70"/>
      <c r="D34" s="70"/>
      <c r="E34" s="139"/>
      <c r="F34" s="139"/>
      <c r="G34" s="139"/>
      <c r="H34" s="139"/>
      <c r="I34" s="70"/>
      <c r="J34" s="72"/>
    </row>
    <row r="35" spans="1:10" x14ac:dyDescent="0.25">
      <c r="A35" s="160"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55"/>
      <c r="B37" s="156"/>
      <c r="C37" s="156"/>
      <c r="D37" s="156"/>
      <c r="E37" s="155"/>
      <c r="F37" s="156"/>
      <c r="G37" s="156"/>
      <c r="H37" s="156"/>
      <c r="I37" s="157"/>
      <c r="J37" s="87"/>
    </row>
    <row r="38" spans="1:10" x14ac:dyDescent="0.25">
      <c r="A38" s="69"/>
      <c r="B38" s="70"/>
      <c r="C38" s="77"/>
      <c r="D38" s="159"/>
      <c r="E38" s="159"/>
      <c r="F38" s="159"/>
      <c r="G38" s="159"/>
      <c r="H38" s="159"/>
      <c r="I38" s="159"/>
      <c r="J38" s="72"/>
    </row>
    <row r="39" spans="1:10" x14ac:dyDescent="0.25">
      <c r="A39" s="155"/>
      <c r="B39" s="156"/>
      <c r="C39" s="156"/>
      <c r="D39" s="157"/>
      <c r="E39" s="155"/>
      <c r="F39" s="156"/>
      <c r="G39" s="156"/>
      <c r="H39" s="156"/>
      <c r="I39" s="157"/>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343</v>
      </c>
    </row>
    <row r="49" spans="1:10" x14ac:dyDescent="0.25">
      <c r="A49" s="89"/>
      <c r="B49" s="77"/>
      <c r="C49" s="77"/>
      <c r="D49" s="70"/>
      <c r="E49" s="139"/>
      <c r="F49" s="139"/>
      <c r="G49" s="153"/>
      <c r="H49" s="153"/>
      <c r="I49" s="70"/>
      <c r="J49" s="90" t="s">
        <v>344</v>
      </c>
    </row>
    <row r="50" spans="1:10" ht="14.45" customHeight="1" x14ac:dyDescent="0.25">
      <c r="A50" s="132" t="s">
        <v>320</v>
      </c>
      <c r="B50" s="133"/>
      <c r="C50" s="149" t="s">
        <v>343</v>
      </c>
      <c r="D50" s="150"/>
      <c r="E50" s="151" t="s">
        <v>345</v>
      </c>
      <c r="F50" s="152"/>
      <c r="G50" s="140" t="s">
        <v>464</v>
      </c>
      <c r="H50" s="141"/>
      <c r="I50" s="141"/>
      <c r="J50" s="142"/>
    </row>
    <row r="51" spans="1:10" x14ac:dyDescent="0.25">
      <c r="A51" s="89"/>
      <c r="B51" s="77"/>
      <c r="C51" s="153"/>
      <c r="D51" s="153"/>
      <c r="E51" s="139"/>
      <c r="F51" s="139"/>
      <c r="G51" s="154" t="s">
        <v>346</v>
      </c>
      <c r="H51" s="154"/>
      <c r="I51" s="154"/>
      <c r="J51" s="61"/>
    </row>
    <row r="52" spans="1:10" ht="13.9" customHeight="1" x14ac:dyDescent="0.25">
      <c r="A52" s="132" t="s">
        <v>321</v>
      </c>
      <c r="B52" s="133"/>
      <c r="C52" s="140" t="s">
        <v>465</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466</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462</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347</v>
      </c>
      <c r="B58" s="133"/>
      <c r="C58" s="134"/>
      <c r="D58" s="135"/>
      <c r="E58" s="135"/>
      <c r="F58" s="135"/>
      <c r="G58" s="135"/>
      <c r="H58" s="135"/>
      <c r="I58" s="135"/>
      <c r="J58" s="136"/>
    </row>
    <row r="59" spans="1:10" ht="14.45" customHeight="1" x14ac:dyDescent="0.25">
      <c r="A59" s="69"/>
      <c r="B59" s="70"/>
      <c r="C59" s="137" t="s">
        <v>348</v>
      </c>
      <c r="D59" s="137"/>
      <c r="E59" s="137"/>
      <c r="F59" s="137"/>
      <c r="G59" s="70"/>
      <c r="H59" s="70"/>
      <c r="I59" s="70"/>
      <c r="J59" s="72"/>
    </row>
    <row r="60" spans="1:10" x14ac:dyDescent="0.25">
      <c r="A60" s="132" t="s">
        <v>349</v>
      </c>
      <c r="B60" s="133"/>
      <c r="C60" s="134"/>
      <c r="D60" s="135"/>
      <c r="E60" s="135"/>
      <c r="F60" s="135"/>
      <c r="G60" s="135"/>
      <c r="H60" s="135"/>
      <c r="I60" s="135"/>
      <c r="J60" s="136"/>
    </row>
    <row r="61" spans="1:10" ht="14.45" customHeight="1" x14ac:dyDescent="0.25">
      <c r="A61" s="91"/>
      <c r="B61" s="92"/>
      <c r="C61" s="138" t="s">
        <v>350</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32" sqref="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450</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467</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22">
        <v>0</v>
      </c>
      <c r="I8" s="22">
        <v>0</v>
      </c>
    </row>
    <row r="9" spans="1:9" ht="12.75" customHeight="1" x14ac:dyDescent="0.2">
      <c r="A9" s="192" t="s">
        <v>303</v>
      </c>
      <c r="B9" s="192"/>
      <c r="C9" s="192"/>
      <c r="D9" s="192"/>
      <c r="E9" s="192"/>
      <c r="F9" s="192"/>
      <c r="G9" s="15">
        <v>2</v>
      </c>
      <c r="H9" s="23">
        <f>H10+H17+H27+H38+H43</f>
        <v>1002441257</v>
      </c>
      <c r="I9" s="23">
        <f>I10+I17+I27+I38+I43</f>
        <v>1047892451</v>
      </c>
    </row>
    <row r="10" spans="1:9" ht="12.75" customHeight="1" x14ac:dyDescent="0.2">
      <c r="A10" s="194" t="s">
        <v>5</v>
      </c>
      <c r="B10" s="194"/>
      <c r="C10" s="194"/>
      <c r="D10" s="194"/>
      <c r="E10" s="194"/>
      <c r="F10" s="194"/>
      <c r="G10" s="15">
        <v>3</v>
      </c>
      <c r="H10" s="23">
        <f>H11+H12+H13+H14+H15+H16</f>
        <v>0</v>
      </c>
      <c r="I10" s="23">
        <f>I11+I12+I13+I14+I15+I16</f>
        <v>0</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4" t="s">
        <v>12</v>
      </c>
      <c r="B17" s="194"/>
      <c r="C17" s="194"/>
      <c r="D17" s="194"/>
      <c r="E17" s="194"/>
      <c r="F17" s="194"/>
      <c r="G17" s="15">
        <v>10</v>
      </c>
      <c r="H17" s="23">
        <f>H18+H19+H20+H21+H22+H23+H24+H25+H26</f>
        <v>1002441257</v>
      </c>
      <c r="I17" s="23">
        <f>I18+I19+I20+I21+I22+I23+I24+I25+I26</f>
        <v>1047892451</v>
      </c>
    </row>
    <row r="18" spans="1:9" ht="12.75" customHeight="1" x14ac:dyDescent="0.2">
      <c r="A18" s="190" t="s">
        <v>13</v>
      </c>
      <c r="B18" s="190"/>
      <c r="C18" s="190"/>
      <c r="D18" s="190"/>
      <c r="E18" s="190"/>
      <c r="F18" s="190"/>
      <c r="G18" s="14">
        <v>11</v>
      </c>
      <c r="H18" s="22">
        <v>0</v>
      </c>
      <c r="I18" s="22">
        <v>0</v>
      </c>
    </row>
    <row r="19" spans="1:9" ht="12.75" customHeight="1" x14ac:dyDescent="0.2">
      <c r="A19" s="190" t="s">
        <v>14</v>
      </c>
      <c r="B19" s="190"/>
      <c r="C19" s="190"/>
      <c r="D19" s="190"/>
      <c r="E19" s="190"/>
      <c r="F19" s="190"/>
      <c r="G19" s="14">
        <v>12</v>
      </c>
      <c r="H19" s="22">
        <v>0</v>
      </c>
      <c r="I19" s="22">
        <v>0</v>
      </c>
    </row>
    <row r="20" spans="1:9" ht="12.75" customHeight="1" x14ac:dyDescent="0.2">
      <c r="A20" s="190" t="s">
        <v>15</v>
      </c>
      <c r="B20" s="190"/>
      <c r="C20" s="190"/>
      <c r="D20" s="190"/>
      <c r="E20" s="190"/>
      <c r="F20" s="190"/>
      <c r="G20" s="14">
        <v>13</v>
      </c>
      <c r="H20" s="22">
        <v>993490420</v>
      </c>
      <c r="I20" s="22">
        <v>1042683921</v>
      </c>
    </row>
    <row r="21" spans="1:9" ht="12.75" customHeight="1" x14ac:dyDescent="0.2">
      <c r="A21" s="190" t="s">
        <v>16</v>
      </c>
      <c r="B21" s="190"/>
      <c r="C21" s="190"/>
      <c r="D21" s="190"/>
      <c r="E21" s="190"/>
      <c r="F21" s="190"/>
      <c r="G21" s="14">
        <v>14</v>
      </c>
      <c r="H21" s="22">
        <v>0</v>
      </c>
      <c r="I21" s="22">
        <v>0</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3135487</v>
      </c>
      <c r="I23" s="22">
        <v>3616740</v>
      </c>
    </row>
    <row r="24" spans="1:9" ht="12.75" customHeight="1" x14ac:dyDescent="0.2">
      <c r="A24" s="190" t="s">
        <v>19</v>
      </c>
      <c r="B24" s="190"/>
      <c r="C24" s="190"/>
      <c r="D24" s="190"/>
      <c r="E24" s="190"/>
      <c r="F24" s="190"/>
      <c r="G24" s="14">
        <v>17</v>
      </c>
      <c r="H24" s="22">
        <v>5815350</v>
      </c>
      <c r="I24" s="22">
        <v>1591790</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0</v>
      </c>
      <c r="I26" s="22">
        <v>0</v>
      </c>
    </row>
    <row r="27" spans="1:9" ht="12.75" customHeight="1" x14ac:dyDescent="0.2">
      <c r="A27" s="194" t="s">
        <v>22</v>
      </c>
      <c r="B27" s="194"/>
      <c r="C27" s="194"/>
      <c r="D27" s="194"/>
      <c r="E27" s="194"/>
      <c r="F27" s="194"/>
      <c r="G27" s="15">
        <v>20</v>
      </c>
      <c r="H27" s="23">
        <f>SUM(H28:H37)</f>
        <v>0</v>
      </c>
      <c r="I27" s="23">
        <f>SUM(I28:I37)</f>
        <v>0</v>
      </c>
    </row>
    <row r="28" spans="1:9" ht="12.75" customHeight="1" x14ac:dyDescent="0.2">
      <c r="A28" s="190" t="s">
        <v>23</v>
      </c>
      <c r="B28" s="190"/>
      <c r="C28" s="190"/>
      <c r="D28" s="190"/>
      <c r="E28" s="190"/>
      <c r="F28" s="190"/>
      <c r="G28" s="14">
        <v>21</v>
      </c>
      <c r="H28" s="22">
        <v>0</v>
      </c>
      <c r="I28" s="22">
        <v>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78023252</v>
      </c>
      <c r="I44" s="23">
        <f>I45+I53+I60+I70</f>
        <v>75259249</v>
      </c>
    </row>
    <row r="45" spans="1:9" ht="12.75" customHeight="1" x14ac:dyDescent="0.2">
      <c r="A45" s="194" t="s">
        <v>39</v>
      </c>
      <c r="B45" s="194"/>
      <c r="C45" s="194"/>
      <c r="D45" s="194"/>
      <c r="E45" s="194"/>
      <c r="F45" s="194"/>
      <c r="G45" s="15">
        <v>38</v>
      </c>
      <c r="H45" s="23">
        <f>SUM(H46:H52)</f>
        <v>9022302</v>
      </c>
      <c r="I45" s="23">
        <f>SUM(I46:I52)</f>
        <v>12693269</v>
      </c>
    </row>
    <row r="46" spans="1:9" ht="12.75" customHeight="1" x14ac:dyDescent="0.2">
      <c r="A46" s="190" t="s">
        <v>40</v>
      </c>
      <c r="B46" s="190"/>
      <c r="C46" s="190"/>
      <c r="D46" s="190"/>
      <c r="E46" s="190"/>
      <c r="F46" s="190"/>
      <c r="G46" s="14">
        <v>39</v>
      </c>
      <c r="H46" s="22">
        <v>9022302</v>
      </c>
      <c r="I46" s="22">
        <v>12693269</v>
      </c>
    </row>
    <row r="47" spans="1:9" ht="12.75" customHeight="1" x14ac:dyDescent="0.2">
      <c r="A47" s="190" t="s">
        <v>41</v>
      </c>
      <c r="B47" s="190"/>
      <c r="C47" s="190"/>
      <c r="D47" s="190"/>
      <c r="E47" s="190"/>
      <c r="F47" s="190"/>
      <c r="G47" s="14">
        <v>40</v>
      </c>
      <c r="H47" s="131">
        <f t="shared" ref="H47:I52" si="0">+ROUND(E47,0)</f>
        <v>0</v>
      </c>
      <c r="I47" s="131">
        <f t="shared" si="0"/>
        <v>0</v>
      </c>
    </row>
    <row r="48" spans="1:9" ht="12.75" customHeight="1" x14ac:dyDescent="0.2">
      <c r="A48" s="190" t="s">
        <v>42</v>
      </c>
      <c r="B48" s="190"/>
      <c r="C48" s="190"/>
      <c r="D48" s="190"/>
      <c r="E48" s="190"/>
      <c r="F48" s="190"/>
      <c r="G48" s="14">
        <v>41</v>
      </c>
      <c r="H48" s="131">
        <f t="shared" si="0"/>
        <v>0</v>
      </c>
      <c r="I48" s="131">
        <f t="shared" si="0"/>
        <v>0</v>
      </c>
    </row>
    <row r="49" spans="1:9" ht="12.75" customHeight="1" x14ac:dyDescent="0.2">
      <c r="A49" s="190" t="s">
        <v>43</v>
      </c>
      <c r="B49" s="190"/>
      <c r="C49" s="190"/>
      <c r="D49" s="190"/>
      <c r="E49" s="190"/>
      <c r="F49" s="190"/>
      <c r="G49" s="14">
        <v>42</v>
      </c>
      <c r="H49" s="131">
        <f t="shared" si="0"/>
        <v>0</v>
      </c>
      <c r="I49" s="131">
        <f t="shared" si="0"/>
        <v>0</v>
      </c>
    </row>
    <row r="50" spans="1:9" ht="12.75" customHeight="1" x14ac:dyDescent="0.2">
      <c r="A50" s="190" t="s">
        <v>44</v>
      </c>
      <c r="B50" s="190"/>
      <c r="C50" s="190"/>
      <c r="D50" s="190"/>
      <c r="E50" s="190"/>
      <c r="F50" s="190"/>
      <c r="G50" s="14">
        <v>43</v>
      </c>
      <c r="H50" s="131">
        <f t="shared" si="0"/>
        <v>0</v>
      </c>
      <c r="I50" s="131">
        <f t="shared" si="0"/>
        <v>0</v>
      </c>
    </row>
    <row r="51" spans="1:9" ht="12.75" customHeight="1" x14ac:dyDescent="0.2">
      <c r="A51" s="190" t="s">
        <v>45</v>
      </c>
      <c r="B51" s="190"/>
      <c r="C51" s="190"/>
      <c r="D51" s="190"/>
      <c r="E51" s="190"/>
      <c r="F51" s="190"/>
      <c r="G51" s="14">
        <v>44</v>
      </c>
      <c r="H51" s="131">
        <f t="shared" si="0"/>
        <v>0</v>
      </c>
      <c r="I51" s="131">
        <f t="shared" si="0"/>
        <v>0</v>
      </c>
    </row>
    <row r="52" spans="1:9" ht="12.75" customHeight="1" x14ac:dyDescent="0.2">
      <c r="A52" s="190" t="s">
        <v>46</v>
      </c>
      <c r="B52" s="190"/>
      <c r="C52" s="190"/>
      <c r="D52" s="190"/>
      <c r="E52" s="190"/>
      <c r="F52" s="190"/>
      <c r="G52" s="14">
        <v>45</v>
      </c>
      <c r="H52" s="131">
        <f t="shared" si="0"/>
        <v>0</v>
      </c>
      <c r="I52" s="131">
        <f t="shared" si="0"/>
        <v>0</v>
      </c>
    </row>
    <row r="53" spans="1:9" ht="12.75" customHeight="1" x14ac:dyDescent="0.2">
      <c r="A53" s="194" t="s">
        <v>47</v>
      </c>
      <c r="B53" s="194"/>
      <c r="C53" s="194"/>
      <c r="D53" s="194"/>
      <c r="E53" s="194"/>
      <c r="F53" s="194"/>
      <c r="G53" s="15">
        <v>46</v>
      </c>
      <c r="H53" s="23">
        <f>SUM(H54:H59)</f>
        <v>34197016</v>
      </c>
      <c r="I53" s="23">
        <f>SUM(I54:I59)</f>
        <v>14666478</v>
      </c>
    </row>
    <row r="54" spans="1:9" ht="12.75" customHeight="1" x14ac:dyDescent="0.2">
      <c r="A54" s="190" t="s">
        <v>48</v>
      </c>
      <c r="B54" s="190"/>
      <c r="C54" s="190"/>
      <c r="D54" s="190"/>
      <c r="E54" s="190"/>
      <c r="F54" s="190"/>
      <c r="G54" s="14">
        <v>47</v>
      </c>
      <c r="H54" s="22">
        <v>0</v>
      </c>
      <c r="I54" s="22">
        <v>0</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33838253</v>
      </c>
      <c r="I56" s="22">
        <v>14609139</v>
      </c>
    </row>
    <row r="57" spans="1:9" ht="12.75" customHeight="1" x14ac:dyDescent="0.2">
      <c r="A57" s="190" t="s">
        <v>51</v>
      </c>
      <c r="B57" s="190"/>
      <c r="C57" s="190"/>
      <c r="D57" s="190"/>
      <c r="E57" s="190"/>
      <c r="F57" s="190"/>
      <c r="G57" s="14">
        <v>50</v>
      </c>
      <c r="H57" s="22">
        <v>26792</v>
      </c>
      <c r="I57" s="22">
        <v>6369</v>
      </c>
    </row>
    <row r="58" spans="1:9" ht="12.75" customHeight="1" x14ac:dyDescent="0.2">
      <c r="A58" s="190" t="s">
        <v>52</v>
      </c>
      <c r="B58" s="190"/>
      <c r="C58" s="190"/>
      <c r="D58" s="190"/>
      <c r="E58" s="190"/>
      <c r="F58" s="190"/>
      <c r="G58" s="14">
        <v>51</v>
      </c>
      <c r="H58" s="22">
        <v>67116</v>
      </c>
      <c r="I58" s="22">
        <v>32560</v>
      </c>
    </row>
    <row r="59" spans="1:9" ht="12.75" customHeight="1" x14ac:dyDescent="0.2">
      <c r="A59" s="190" t="s">
        <v>53</v>
      </c>
      <c r="B59" s="190"/>
      <c r="C59" s="190"/>
      <c r="D59" s="190"/>
      <c r="E59" s="190"/>
      <c r="F59" s="190"/>
      <c r="G59" s="14">
        <v>52</v>
      </c>
      <c r="H59" s="22">
        <v>264855</v>
      </c>
      <c r="I59" s="22">
        <v>18410</v>
      </c>
    </row>
    <row r="60" spans="1:9" ht="12.75" customHeight="1" x14ac:dyDescent="0.2">
      <c r="A60" s="194" t="s">
        <v>54</v>
      </c>
      <c r="B60" s="194"/>
      <c r="C60" s="194"/>
      <c r="D60" s="194"/>
      <c r="E60" s="194"/>
      <c r="F60" s="194"/>
      <c r="G60" s="15">
        <v>53</v>
      </c>
      <c r="H60" s="23">
        <f>SUM(H61:H69)</f>
        <v>6139039</v>
      </c>
      <c r="I60" s="23">
        <f>SUM(I61:I69)</f>
        <v>5371785</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6139039</v>
      </c>
      <c r="I68" s="22">
        <v>5371785</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28664895</v>
      </c>
      <c r="I70" s="22">
        <v>42527717</v>
      </c>
    </row>
    <row r="71" spans="1:9" ht="12.75" customHeight="1" x14ac:dyDescent="0.2">
      <c r="A71" s="191" t="s">
        <v>58</v>
      </c>
      <c r="B71" s="191"/>
      <c r="C71" s="191"/>
      <c r="D71" s="191"/>
      <c r="E71" s="191"/>
      <c r="F71" s="191"/>
      <c r="G71" s="14">
        <v>64</v>
      </c>
      <c r="H71" s="22">
        <v>3865421</v>
      </c>
      <c r="I71" s="22">
        <v>5859239</v>
      </c>
    </row>
    <row r="72" spans="1:9" ht="12.75" customHeight="1" x14ac:dyDescent="0.2">
      <c r="A72" s="192" t="s">
        <v>305</v>
      </c>
      <c r="B72" s="192"/>
      <c r="C72" s="192"/>
      <c r="D72" s="192"/>
      <c r="E72" s="192"/>
      <c r="F72" s="192"/>
      <c r="G72" s="15">
        <v>65</v>
      </c>
      <c r="H72" s="23">
        <f>H8+H9+H44+H71</f>
        <v>1084329930</v>
      </c>
      <c r="I72" s="23">
        <f>I8+I9+I44+I71</f>
        <v>1129010939</v>
      </c>
    </row>
    <row r="73" spans="1:9" ht="12.75" customHeight="1" x14ac:dyDescent="0.2">
      <c r="A73" s="191" t="s">
        <v>59</v>
      </c>
      <c r="B73" s="191"/>
      <c r="C73" s="191"/>
      <c r="D73" s="191"/>
      <c r="E73" s="191"/>
      <c r="F73" s="191"/>
      <c r="G73" s="14">
        <v>66</v>
      </c>
      <c r="H73" s="22">
        <v>0</v>
      </c>
      <c r="I73" s="22">
        <v>0</v>
      </c>
    </row>
    <row r="74" spans="1:9" x14ac:dyDescent="0.2">
      <c r="A74" s="195" t="s">
        <v>60</v>
      </c>
      <c r="B74" s="196"/>
      <c r="C74" s="196"/>
      <c r="D74" s="196"/>
      <c r="E74" s="196"/>
      <c r="F74" s="196"/>
      <c r="G74" s="196"/>
      <c r="H74" s="196"/>
      <c r="I74" s="196"/>
    </row>
    <row r="75" spans="1:9" ht="12.75" customHeight="1" x14ac:dyDescent="0.2">
      <c r="A75" s="192" t="s">
        <v>355</v>
      </c>
      <c r="B75" s="192"/>
      <c r="C75" s="192"/>
      <c r="D75" s="192"/>
      <c r="E75" s="192"/>
      <c r="F75" s="192"/>
      <c r="G75" s="15">
        <v>67</v>
      </c>
      <c r="H75" s="102">
        <f>H76+H77+H78+H84+H85+H91+H94+H97</f>
        <v>578497199</v>
      </c>
      <c r="I75" s="102">
        <f>I76+I77+I78+I84+I85+I91+I94+I97</f>
        <v>598267534</v>
      </c>
    </row>
    <row r="76" spans="1:9" ht="12.75" customHeight="1" x14ac:dyDescent="0.2">
      <c r="A76" s="190" t="s">
        <v>61</v>
      </c>
      <c r="B76" s="190"/>
      <c r="C76" s="190"/>
      <c r="D76" s="190"/>
      <c r="E76" s="190"/>
      <c r="F76" s="190"/>
      <c r="G76" s="14">
        <v>68</v>
      </c>
      <c r="H76" s="22">
        <v>436667250</v>
      </c>
      <c r="I76" s="22">
        <v>436667250</v>
      </c>
    </row>
    <row r="77" spans="1:9" ht="12.75" customHeight="1" x14ac:dyDescent="0.2">
      <c r="A77" s="190" t="s">
        <v>62</v>
      </c>
      <c r="B77" s="190"/>
      <c r="C77" s="190"/>
      <c r="D77" s="190"/>
      <c r="E77" s="190"/>
      <c r="F77" s="190"/>
      <c r="G77" s="14">
        <v>69</v>
      </c>
      <c r="H77" s="22">
        <v>68425976</v>
      </c>
      <c r="I77" s="22">
        <v>68425976</v>
      </c>
    </row>
    <row r="78" spans="1:9" ht="12.75" customHeight="1" x14ac:dyDescent="0.2">
      <c r="A78" s="194" t="s">
        <v>63</v>
      </c>
      <c r="B78" s="194"/>
      <c r="C78" s="194"/>
      <c r="D78" s="194"/>
      <c r="E78" s="194"/>
      <c r="F78" s="194"/>
      <c r="G78" s="15">
        <v>70</v>
      </c>
      <c r="H78" s="102">
        <f>SUM(H79:H83)</f>
        <v>60118250</v>
      </c>
      <c r="I78" s="102">
        <f>SUM(I79:I83)</f>
        <v>60118250</v>
      </c>
    </row>
    <row r="79" spans="1:9" ht="12.75" customHeight="1" x14ac:dyDescent="0.2">
      <c r="A79" s="190" t="s">
        <v>64</v>
      </c>
      <c r="B79" s="190"/>
      <c r="C79" s="190"/>
      <c r="D79" s="190"/>
      <c r="E79" s="190"/>
      <c r="F79" s="190"/>
      <c r="G79" s="14">
        <v>71</v>
      </c>
      <c r="H79" s="22">
        <v>5118250</v>
      </c>
      <c r="I79" s="22">
        <v>5118250</v>
      </c>
    </row>
    <row r="80" spans="1:9" ht="12.75" customHeight="1" x14ac:dyDescent="0.2">
      <c r="A80" s="190" t="s">
        <v>65</v>
      </c>
      <c r="B80" s="190"/>
      <c r="C80" s="190"/>
      <c r="D80" s="190"/>
      <c r="E80" s="190"/>
      <c r="F80" s="190"/>
      <c r="G80" s="14">
        <v>72</v>
      </c>
      <c r="H80" s="22">
        <v>1578097</v>
      </c>
      <c r="I80" s="22">
        <v>1609956</v>
      </c>
    </row>
    <row r="81" spans="1:9" ht="12.75" customHeight="1" x14ac:dyDescent="0.2">
      <c r="A81" s="190" t="s">
        <v>66</v>
      </c>
      <c r="B81" s="190"/>
      <c r="C81" s="190"/>
      <c r="D81" s="190"/>
      <c r="E81" s="190"/>
      <c r="F81" s="190"/>
      <c r="G81" s="14">
        <v>73</v>
      </c>
      <c r="H81" s="22">
        <v>-1578097</v>
      </c>
      <c r="I81" s="22">
        <v>-1609956</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55000000</v>
      </c>
      <c r="I83" s="22">
        <v>55000000</v>
      </c>
    </row>
    <row r="84" spans="1:9" ht="12.75" customHeight="1" x14ac:dyDescent="0.2">
      <c r="A84" s="193" t="s">
        <v>69</v>
      </c>
      <c r="B84" s="193"/>
      <c r="C84" s="193"/>
      <c r="D84" s="193"/>
      <c r="E84" s="193"/>
      <c r="F84" s="193"/>
      <c r="G84" s="95">
        <v>76</v>
      </c>
      <c r="H84" s="96">
        <v>0</v>
      </c>
      <c r="I84" s="96">
        <v>0</v>
      </c>
    </row>
    <row r="85" spans="1:9" ht="12.75" customHeight="1" x14ac:dyDescent="0.2">
      <c r="A85" s="194" t="s">
        <v>447</v>
      </c>
      <c r="B85" s="194"/>
      <c r="C85" s="194"/>
      <c r="D85" s="194"/>
      <c r="E85" s="194"/>
      <c r="F85" s="194"/>
      <c r="G85" s="15">
        <v>77</v>
      </c>
      <c r="H85" s="23">
        <f>H86+H87+H88+H89+H90</f>
        <v>-43479713</v>
      </c>
      <c r="I85" s="23">
        <f>I86+I87+I88+I89+I90</f>
        <v>-14214161</v>
      </c>
    </row>
    <row r="86" spans="1:9" ht="25.5" customHeight="1" x14ac:dyDescent="0.2">
      <c r="A86" s="190" t="s">
        <v>448</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351</v>
      </c>
      <c r="B89" s="190"/>
      <c r="C89" s="190"/>
      <c r="D89" s="190"/>
      <c r="E89" s="190"/>
      <c r="F89" s="190"/>
      <c r="G89" s="14">
        <v>81</v>
      </c>
      <c r="H89" s="22">
        <v>0</v>
      </c>
      <c r="I89" s="22">
        <v>0</v>
      </c>
    </row>
    <row r="90" spans="1:9" ht="12.75" customHeight="1" x14ac:dyDescent="0.2">
      <c r="A90" s="190" t="s">
        <v>352</v>
      </c>
      <c r="B90" s="190"/>
      <c r="C90" s="190"/>
      <c r="D90" s="190"/>
      <c r="E90" s="190"/>
      <c r="F90" s="190"/>
      <c r="G90" s="14">
        <v>82</v>
      </c>
      <c r="H90" s="22">
        <v>-43479713</v>
      </c>
      <c r="I90" s="22">
        <v>-14214161</v>
      </c>
    </row>
    <row r="91" spans="1:9" ht="12.75" customHeight="1" x14ac:dyDescent="0.2">
      <c r="A91" s="194" t="s">
        <v>353</v>
      </c>
      <c r="B91" s="194"/>
      <c r="C91" s="194"/>
      <c r="D91" s="194"/>
      <c r="E91" s="194"/>
      <c r="F91" s="194"/>
      <c r="G91" s="15">
        <v>83</v>
      </c>
      <c r="H91" s="23">
        <f>H92-H93</f>
        <v>88448279</v>
      </c>
      <c r="I91" s="23">
        <f>I92-I93</f>
        <v>56733577</v>
      </c>
    </row>
    <row r="92" spans="1:9" ht="12.75" customHeight="1" x14ac:dyDescent="0.2">
      <c r="A92" s="190" t="s">
        <v>72</v>
      </c>
      <c r="B92" s="190"/>
      <c r="C92" s="190"/>
      <c r="D92" s="190"/>
      <c r="E92" s="190"/>
      <c r="F92" s="190"/>
      <c r="G92" s="14">
        <v>84</v>
      </c>
      <c r="H92" s="22">
        <v>88448279</v>
      </c>
      <c r="I92" s="22">
        <v>56733577</v>
      </c>
    </row>
    <row r="93" spans="1:9" ht="12.75" customHeight="1" x14ac:dyDescent="0.2">
      <c r="A93" s="190" t="s">
        <v>73</v>
      </c>
      <c r="B93" s="190"/>
      <c r="C93" s="190"/>
      <c r="D93" s="190"/>
      <c r="E93" s="190"/>
      <c r="F93" s="190"/>
      <c r="G93" s="14">
        <v>85</v>
      </c>
      <c r="H93" s="22">
        <v>0</v>
      </c>
      <c r="I93" s="22">
        <v>0</v>
      </c>
    </row>
    <row r="94" spans="1:9" ht="12.75" customHeight="1" x14ac:dyDescent="0.2">
      <c r="A94" s="194" t="s">
        <v>354</v>
      </c>
      <c r="B94" s="194"/>
      <c r="C94" s="194"/>
      <c r="D94" s="194"/>
      <c r="E94" s="194"/>
      <c r="F94" s="194"/>
      <c r="G94" s="15">
        <v>86</v>
      </c>
      <c r="H94" s="23">
        <f>H95-H96</f>
        <v>-31682843</v>
      </c>
      <c r="I94" s="23">
        <f>I95-I96</f>
        <v>-9463358</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31682843</v>
      </c>
      <c r="I96" s="22">
        <v>9463358</v>
      </c>
    </row>
    <row r="97" spans="1:9" ht="12.75" customHeight="1" x14ac:dyDescent="0.2">
      <c r="A97" s="190" t="s">
        <v>76</v>
      </c>
      <c r="B97" s="190"/>
      <c r="C97" s="190"/>
      <c r="D97" s="190"/>
      <c r="E97" s="190"/>
      <c r="F97" s="190"/>
      <c r="G97" s="14">
        <v>89</v>
      </c>
      <c r="H97" s="22">
        <v>0</v>
      </c>
      <c r="I97" s="22">
        <v>0</v>
      </c>
    </row>
    <row r="98" spans="1:9" ht="12.75" customHeight="1" x14ac:dyDescent="0.2">
      <c r="A98" s="192" t="s">
        <v>356</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357</v>
      </c>
      <c r="B105" s="192"/>
      <c r="C105" s="192"/>
      <c r="D105" s="192"/>
      <c r="E105" s="192"/>
      <c r="F105" s="192"/>
      <c r="G105" s="15">
        <v>97</v>
      </c>
      <c r="H105" s="23">
        <f>SUM(H106:H116)</f>
        <v>395803103</v>
      </c>
      <c r="I105" s="23">
        <f>SUM(I106:I116)</f>
        <v>459392429</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395803103</v>
      </c>
      <c r="I111" s="22">
        <v>459392429</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358</v>
      </c>
      <c r="B117" s="192"/>
      <c r="C117" s="192"/>
      <c r="D117" s="192"/>
      <c r="E117" s="192"/>
      <c r="F117" s="192"/>
      <c r="G117" s="15">
        <v>109</v>
      </c>
      <c r="H117" s="23">
        <f>SUM(H118:H131)</f>
        <v>98824403</v>
      </c>
      <c r="I117" s="23">
        <f>SUM(I118:I131)</f>
        <v>63370564</v>
      </c>
    </row>
    <row r="118" spans="1:9" ht="12.75" customHeight="1" x14ac:dyDescent="0.2">
      <c r="A118" s="190" t="s">
        <v>83</v>
      </c>
      <c r="B118" s="190"/>
      <c r="C118" s="190"/>
      <c r="D118" s="190"/>
      <c r="E118" s="190"/>
      <c r="F118" s="190"/>
      <c r="G118" s="14">
        <v>110</v>
      </c>
      <c r="H118" s="22">
        <v>11224896</v>
      </c>
      <c r="I118" s="22">
        <v>1467237</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75627733</v>
      </c>
      <c r="I123" s="22">
        <v>46132483</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7459721</v>
      </c>
      <c r="I125" s="22">
        <v>9167883</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4329249</v>
      </c>
      <c r="I127" s="22">
        <v>3948250</v>
      </c>
    </row>
    <row r="128" spans="1:9" x14ac:dyDescent="0.2">
      <c r="A128" s="190" t="s">
        <v>95</v>
      </c>
      <c r="B128" s="190"/>
      <c r="C128" s="190"/>
      <c r="D128" s="190"/>
      <c r="E128" s="190"/>
      <c r="F128" s="190"/>
      <c r="G128" s="14">
        <v>120</v>
      </c>
      <c r="H128" s="22">
        <v>55620</v>
      </c>
      <c r="I128" s="22">
        <v>54558</v>
      </c>
    </row>
    <row r="129" spans="1:9" x14ac:dyDescent="0.2">
      <c r="A129" s="190" t="s">
        <v>96</v>
      </c>
      <c r="B129" s="190"/>
      <c r="C129" s="190"/>
      <c r="D129" s="190"/>
      <c r="E129" s="190"/>
      <c r="F129" s="190"/>
      <c r="G129" s="14">
        <v>121</v>
      </c>
      <c r="H129" s="22">
        <v>53774</v>
      </c>
      <c r="I129" s="22">
        <v>53774</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73410</v>
      </c>
      <c r="I131" s="22">
        <v>2546379</v>
      </c>
    </row>
    <row r="132" spans="1:9" ht="22.15" customHeight="1" x14ac:dyDescent="0.2">
      <c r="A132" s="191" t="s">
        <v>99</v>
      </c>
      <c r="B132" s="191"/>
      <c r="C132" s="191"/>
      <c r="D132" s="191"/>
      <c r="E132" s="191"/>
      <c r="F132" s="191"/>
      <c r="G132" s="14">
        <v>124</v>
      </c>
      <c r="H132" s="22">
        <v>11205225</v>
      </c>
      <c r="I132" s="22">
        <v>7980412</v>
      </c>
    </row>
    <row r="133" spans="1:9" ht="12.75" customHeight="1" x14ac:dyDescent="0.2">
      <c r="A133" s="192" t="s">
        <v>359</v>
      </c>
      <c r="B133" s="192"/>
      <c r="C133" s="192"/>
      <c r="D133" s="192"/>
      <c r="E133" s="192"/>
      <c r="F133" s="192"/>
      <c r="G133" s="15">
        <v>125</v>
      </c>
      <c r="H133" s="23">
        <f>H75+H98+H105+H117+H132</f>
        <v>1084329930</v>
      </c>
      <c r="I133" s="23">
        <f>I75+I98+I105+I117+I132</f>
        <v>1129010939</v>
      </c>
    </row>
    <row r="134" spans="1:9" x14ac:dyDescent="0.2">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L15" sqref="L15"/>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451</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467</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2" t="s">
        <v>360</v>
      </c>
      <c r="B8" s="222"/>
      <c r="C8" s="222"/>
      <c r="D8" s="222"/>
      <c r="E8" s="222"/>
      <c r="F8" s="222"/>
      <c r="G8" s="15">
        <v>1</v>
      </c>
      <c r="H8" s="107">
        <f>SUM(H9:H13)</f>
        <v>69263016</v>
      </c>
      <c r="I8" s="107">
        <f>SUM(I9:I13)</f>
        <v>69263016</v>
      </c>
      <c r="J8" s="107">
        <f>SUM(J9:J13)</f>
        <v>50206851</v>
      </c>
      <c r="K8" s="107">
        <f>SUM(K9:K13)</f>
        <v>50206851</v>
      </c>
    </row>
    <row r="9" spans="1:11" ht="12.75" customHeight="1" x14ac:dyDescent="0.2">
      <c r="A9" s="190" t="s">
        <v>115</v>
      </c>
      <c r="B9" s="190"/>
      <c r="C9" s="190"/>
      <c r="D9" s="190"/>
      <c r="E9" s="190"/>
      <c r="F9" s="190"/>
      <c r="G9" s="14">
        <v>2</v>
      </c>
      <c r="H9" s="108">
        <v>0</v>
      </c>
      <c r="I9" s="108">
        <v>0</v>
      </c>
      <c r="J9" s="108">
        <v>0</v>
      </c>
      <c r="K9" s="108">
        <v>0</v>
      </c>
    </row>
    <row r="10" spans="1:11" ht="12.75" customHeight="1" x14ac:dyDescent="0.2">
      <c r="A10" s="190" t="s">
        <v>116</v>
      </c>
      <c r="B10" s="190"/>
      <c r="C10" s="190"/>
      <c r="D10" s="190"/>
      <c r="E10" s="190"/>
      <c r="F10" s="190"/>
      <c r="G10" s="14">
        <v>3</v>
      </c>
      <c r="H10" s="108">
        <v>69259846</v>
      </c>
      <c r="I10" s="108">
        <v>69259846</v>
      </c>
      <c r="J10" s="108">
        <v>50020132</v>
      </c>
      <c r="K10" s="108">
        <v>50020132</v>
      </c>
    </row>
    <row r="11" spans="1:11" ht="12.75" customHeight="1" x14ac:dyDescent="0.2">
      <c r="A11" s="190" t="s">
        <v>117</v>
      </c>
      <c r="B11" s="190"/>
      <c r="C11" s="190"/>
      <c r="D11" s="190"/>
      <c r="E11" s="190"/>
      <c r="F11" s="190"/>
      <c r="G11" s="14">
        <v>4</v>
      </c>
      <c r="H11" s="108">
        <v>0</v>
      </c>
      <c r="I11" s="108">
        <v>0</v>
      </c>
      <c r="J11" s="108">
        <v>0</v>
      </c>
      <c r="K11" s="108">
        <v>0</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3170</v>
      </c>
      <c r="I13" s="108">
        <v>3170</v>
      </c>
      <c r="J13" s="108">
        <v>186719</v>
      </c>
      <c r="K13" s="108">
        <v>186719</v>
      </c>
    </row>
    <row r="14" spans="1:11" ht="12.75" customHeight="1" x14ac:dyDescent="0.2">
      <c r="A14" s="222" t="s">
        <v>361</v>
      </c>
      <c r="B14" s="222"/>
      <c r="C14" s="222"/>
      <c r="D14" s="222"/>
      <c r="E14" s="222"/>
      <c r="F14" s="222"/>
      <c r="G14" s="15">
        <v>7</v>
      </c>
      <c r="H14" s="107">
        <f>H15+H16+H20+H24+H25+H26+H29+H36</f>
        <v>46080680</v>
      </c>
      <c r="I14" s="107">
        <f>I15+I16+I20+I24+I25+I26+I29+I36</f>
        <v>46080680</v>
      </c>
      <c r="J14" s="107">
        <f>J15+J16+J20+J24+J25+J26+J29+J36</f>
        <v>55372260</v>
      </c>
      <c r="K14" s="107">
        <f>K15+K16+K20+K24+K25+K26+K29+K36</f>
        <v>55372260</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4" t="s">
        <v>441</v>
      </c>
      <c r="B16" s="194"/>
      <c r="C16" s="194"/>
      <c r="D16" s="194"/>
      <c r="E16" s="194"/>
      <c r="F16" s="194"/>
      <c r="G16" s="15">
        <v>9</v>
      </c>
      <c r="H16" s="107">
        <f>SUM(H17:H19)</f>
        <v>16371059</v>
      </c>
      <c r="I16" s="107">
        <f>SUM(I17:I19)</f>
        <v>16371059</v>
      </c>
      <c r="J16" s="107">
        <f>SUM(J17:J19)</f>
        <v>24714713</v>
      </c>
      <c r="K16" s="107">
        <f>SUM(K17:K19)</f>
        <v>24714713</v>
      </c>
    </row>
    <row r="17" spans="1:11" ht="12.75" customHeight="1" x14ac:dyDescent="0.2">
      <c r="A17" s="225" t="s">
        <v>120</v>
      </c>
      <c r="B17" s="225"/>
      <c r="C17" s="225"/>
      <c r="D17" s="225"/>
      <c r="E17" s="225"/>
      <c r="F17" s="225"/>
      <c r="G17" s="14">
        <v>10</v>
      </c>
      <c r="H17" s="108">
        <v>8256755</v>
      </c>
      <c r="I17" s="108">
        <v>8256755</v>
      </c>
      <c r="J17" s="108">
        <v>12180926</v>
      </c>
      <c r="K17" s="108">
        <v>12180926</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8114304</v>
      </c>
      <c r="I19" s="108">
        <v>8114304</v>
      </c>
      <c r="J19" s="108">
        <v>12533787</v>
      </c>
      <c r="K19" s="108">
        <v>12533787</v>
      </c>
    </row>
    <row r="20" spans="1:11" ht="12.75" customHeight="1" x14ac:dyDescent="0.2">
      <c r="A20" s="194" t="s">
        <v>442</v>
      </c>
      <c r="B20" s="194"/>
      <c r="C20" s="194"/>
      <c r="D20" s="194"/>
      <c r="E20" s="194"/>
      <c r="F20" s="194"/>
      <c r="G20" s="15">
        <v>13</v>
      </c>
      <c r="H20" s="107">
        <f>SUM(H21:H23)</f>
        <v>12621569</v>
      </c>
      <c r="I20" s="107">
        <f>SUM(I21:I23)</f>
        <v>12621569</v>
      </c>
      <c r="J20" s="107">
        <f>SUM(J21:J23)</f>
        <v>11925337</v>
      </c>
      <c r="K20" s="107">
        <f>SUM(K21:K23)</f>
        <v>11925337</v>
      </c>
    </row>
    <row r="21" spans="1:11" ht="12.75" customHeight="1" x14ac:dyDescent="0.2">
      <c r="A21" s="225" t="s">
        <v>105</v>
      </c>
      <c r="B21" s="225"/>
      <c r="C21" s="225"/>
      <c r="D21" s="225"/>
      <c r="E21" s="225"/>
      <c r="F21" s="225"/>
      <c r="G21" s="14">
        <v>14</v>
      </c>
      <c r="H21" s="108">
        <v>12480697</v>
      </c>
      <c r="I21" s="108">
        <v>12480697</v>
      </c>
      <c r="J21" s="108">
        <v>11772942</v>
      </c>
      <c r="K21" s="108">
        <v>11772942</v>
      </c>
    </row>
    <row r="22" spans="1:11" ht="12.75" customHeight="1" x14ac:dyDescent="0.2">
      <c r="A22" s="225" t="s">
        <v>106</v>
      </c>
      <c r="B22" s="225"/>
      <c r="C22" s="225"/>
      <c r="D22" s="225"/>
      <c r="E22" s="225"/>
      <c r="F22" s="225"/>
      <c r="G22" s="14">
        <v>15</v>
      </c>
      <c r="H22" s="108">
        <v>99211</v>
      </c>
      <c r="I22" s="108">
        <v>99211</v>
      </c>
      <c r="J22" s="108">
        <v>104265</v>
      </c>
      <c r="K22" s="108">
        <v>104265</v>
      </c>
    </row>
    <row r="23" spans="1:11" ht="12.75" customHeight="1" x14ac:dyDescent="0.2">
      <c r="A23" s="225" t="s">
        <v>107</v>
      </c>
      <c r="B23" s="225"/>
      <c r="C23" s="225"/>
      <c r="D23" s="225"/>
      <c r="E23" s="225"/>
      <c r="F23" s="225"/>
      <c r="G23" s="14">
        <v>16</v>
      </c>
      <c r="H23" s="108">
        <v>41661</v>
      </c>
      <c r="I23" s="108">
        <v>41661</v>
      </c>
      <c r="J23" s="108">
        <v>48130</v>
      </c>
      <c r="K23" s="108">
        <v>48130</v>
      </c>
    </row>
    <row r="24" spans="1:11" ht="12.75" customHeight="1" x14ac:dyDescent="0.2">
      <c r="A24" s="190" t="s">
        <v>108</v>
      </c>
      <c r="B24" s="190"/>
      <c r="C24" s="190"/>
      <c r="D24" s="190"/>
      <c r="E24" s="190"/>
      <c r="F24" s="190"/>
      <c r="G24" s="14">
        <v>17</v>
      </c>
      <c r="H24" s="108">
        <v>13388117</v>
      </c>
      <c r="I24" s="108">
        <v>13388117</v>
      </c>
      <c r="J24" s="108">
        <v>12790323</v>
      </c>
      <c r="K24" s="108">
        <v>12790323</v>
      </c>
    </row>
    <row r="25" spans="1:11" ht="12.75" customHeight="1" x14ac:dyDescent="0.2">
      <c r="A25" s="190" t="s">
        <v>109</v>
      </c>
      <c r="B25" s="190"/>
      <c r="C25" s="190"/>
      <c r="D25" s="190"/>
      <c r="E25" s="190"/>
      <c r="F25" s="190"/>
      <c r="G25" s="14">
        <v>18</v>
      </c>
      <c r="H25" s="108">
        <v>3576024</v>
      </c>
      <c r="I25" s="108">
        <v>3576024</v>
      </c>
      <c r="J25" s="108">
        <v>5510611</v>
      </c>
      <c r="K25" s="108">
        <v>5510611</v>
      </c>
    </row>
    <row r="26" spans="1:11" ht="12.75" customHeight="1" x14ac:dyDescent="0.2">
      <c r="A26" s="194" t="s">
        <v>443</v>
      </c>
      <c r="B26" s="194"/>
      <c r="C26" s="194"/>
      <c r="D26" s="194"/>
      <c r="E26" s="194"/>
      <c r="F26" s="194"/>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4" t="s">
        <v>444</v>
      </c>
      <c r="B29" s="194"/>
      <c r="C29" s="194"/>
      <c r="D29" s="194"/>
      <c r="E29" s="194"/>
      <c r="F29" s="194"/>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90" t="s">
        <v>110</v>
      </c>
      <c r="B36" s="190"/>
      <c r="C36" s="190"/>
      <c r="D36" s="190"/>
      <c r="E36" s="190"/>
      <c r="F36" s="190"/>
      <c r="G36" s="14">
        <v>29</v>
      </c>
      <c r="H36" s="108">
        <v>123911</v>
      </c>
      <c r="I36" s="108">
        <v>123911</v>
      </c>
      <c r="J36" s="108">
        <v>431276</v>
      </c>
      <c r="K36" s="108">
        <v>431276</v>
      </c>
    </row>
    <row r="37" spans="1:11" ht="12.75" customHeight="1" x14ac:dyDescent="0.2">
      <c r="A37" s="222" t="s">
        <v>362</v>
      </c>
      <c r="B37" s="222"/>
      <c r="C37" s="222"/>
      <c r="D37" s="222"/>
      <c r="E37" s="222"/>
      <c r="F37" s="222"/>
      <c r="G37" s="15">
        <v>30</v>
      </c>
      <c r="H37" s="107">
        <f>SUM(H38:H47)</f>
        <v>18320</v>
      </c>
      <c r="I37" s="107">
        <f>SUM(I38:I47)</f>
        <v>18320</v>
      </c>
      <c r="J37" s="107">
        <f>SUM(J38:J47)</f>
        <v>99760</v>
      </c>
      <c r="K37" s="107">
        <f>SUM(K38:K47)</f>
        <v>99760</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18320</v>
      </c>
      <c r="I44" s="108">
        <v>18320</v>
      </c>
      <c r="J44" s="108">
        <v>1490</v>
      </c>
      <c r="K44" s="108">
        <v>1490</v>
      </c>
    </row>
    <row r="45" spans="1:11" ht="12.75" customHeight="1" x14ac:dyDescent="0.2">
      <c r="A45" s="190" t="s">
        <v>138</v>
      </c>
      <c r="B45" s="190"/>
      <c r="C45" s="190"/>
      <c r="D45" s="190"/>
      <c r="E45" s="190"/>
      <c r="F45" s="190"/>
      <c r="G45" s="14">
        <v>38</v>
      </c>
      <c r="H45" s="108">
        <v>0</v>
      </c>
      <c r="I45" s="108">
        <v>0</v>
      </c>
      <c r="J45" s="108">
        <v>98270</v>
      </c>
      <c r="K45" s="108">
        <v>98270</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2" t="s">
        <v>363</v>
      </c>
      <c r="B48" s="222"/>
      <c r="C48" s="222"/>
      <c r="D48" s="222"/>
      <c r="E48" s="222"/>
      <c r="F48" s="222"/>
      <c r="G48" s="15">
        <v>41</v>
      </c>
      <c r="H48" s="107">
        <f>SUM(H49:H55)</f>
        <v>6335459</v>
      </c>
      <c r="I48" s="107">
        <f>SUM(I49:I55)</f>
        <v>6335459</v>
      </c>
      <c r="J48" s="107">
        <f>SUM(J49:J55)</f>
        <v>4397709</v>
      </c>
      <c r="K48" s="107">
        <f>SUM(K49:K55)</f>
        <v>4397709</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15" t="s">
        <v>142</v>
      </c>
      <c r="B50" s="215"/>
      <c r="C50" s="215"/>
      <c r="D50" s="215"/>
      <c r="E50" s="215"/>
      <c r="F50" s="215"/>
      <c r="G50" s="14">
        <v>43</v>
      </c>
      <c r="H50" s="108">
        <v>0</v>
      </c>
      <c r="I50" s="108">
        <v>0</v>
      </c>
      <c r="J50" s="108">
        <v>0</v>
      </c>
      <c r="K50" s="108">
        <v>0</v>
      </c>
    </row>
    <row r="51" spans="1:11" ht="12.75" customHeight="1" x14ac:dyDescent="0.2">
      <c r="A51" s="215" t="s">
        <v>143</v>
      </c>
      <c r="B51" s="215"/>
      <c r="C51" s="215"/>
      <c r="D51" s="215"/>
      <c r="E51" s="215"/>
      <c r="F51" s="215"/>
      <c r="G51" s="14">
        <v>44</v>
      </c>
      <c r="H51" s="108">
        <v>6267025</v>
      </c>
      <c r="I51" s="108">
        <v>6267025</v>
      </c>
      <c r="J51" s="108">
        <v>4397709</v>
      </c>
      <c r="K51" s="108">
        <v>4397709</v>
      </c>
    </row>
    <row r="52" spans="1:11" ht="12.75" customHeight="1" x14ac:dyDescent="0.2">
      <c r="A52" s="215" t="s">
        <v>144</v>
      </c>
      <c r="B52" s="215"/>
      <c r="C52" s="215"/>
      <c r="D52" s="215"/>
      <c r="E52" s="215"/>
      <c r="F52" s="215"/>
      <c r="G52" s="14">
        <v>45</v>
      </c>
      <c r="H52" s="108">
        <v>68434</v>
      </c>
      <c r="I52" s="108">
        <v>68434</v>
      </c>
      <c r="J52" s="108">
        <v>0</v>
      </c>
      <c r="K52" s="108">
        <v>0</v>
      </c>
    </row>
    <row r="53" spans="1:11" ht="12.75" customHeight="1" x14ac:dyDescent="0.2">
      <c r="A53" s="215" t="s">
        <v>145</v>
      </c>
      <c r="B53" s="215"/>
      <c r="C53" s="215"/>
      <c r="D53" s="215"/>
      <c r="E53" s="215"/>
      <c r="F53" s="215"/>
      <c r="G53" s="14">
        <v>46</v>
      </c>
      <c r="H53" s="108">
        <v>0</v>
      </c>
      <c r="I53" s="108">
        <v>0</v>
      </c>
      <c r="J53" s="108">
        <v>0</v>
      </c>
      <c r="K53" s="108">
        <v>0</v>
      </c>
    </row>
    <row r="54" spans="1:11" ht="12.75" customHeight="1" x14ac:dyDescent="0.2">
      <c r="A54" s="215" t="s">
        <v>146</v>
      </c>
      <c r="B54" s="215"/>
      <c r="C54" s="215"/>
      <c r="D54" s="215"/>
      <c r="E54" s="215"/>
      <c r="F54" s="215"/>
      <c r="G54" s="14">
        <v>47</v>
      </c>
      <c r="H54" s="108">
        <v>0</v>
      </c>
      <c r="I54" s="108">
        <v>0</v>
      </c>
      <c r="J54" s="108">
        <v>0</v>
      </c>
      <c r="K54" s="108">
        <v>0</v>
      </c>
    </row>
    <row r="55" spans="1:11" ht="12.75" customHeight="1" x14ac:dyDescent="0.2">
      <c r="A55" s="215" t="s">
        <v>147</v>
      </c>
      <c r="B55" s="215"/>
      <c r="C55" s="215"/>
      <c r="D55" s="215"/>
      <c r="E55" s="215"/>
      <c r="F55" s="215"/>
      <c r="G55" s="14">
        <v>48</v>
      </c>
      <c r="H55" s="108">
        <v>0</v>
      </c>
      <c r="I55" s="108">
        <v>0</v>
      </c>
      <c r="J55" s="108">
        <v>0</v>
      </c>
      <c r="K55" s="108">
        <v>0</v>
      </c>
    </row>
    <row r="56" spans="1:11" ht="22.15" customHeight="1" x14ac:dyDescent="0.2">
      <c r="A56" s="224" t="s">
        <v>148</v>
      </c>
      <c r="B56" s="224"/>
      <c r="C56" s="224"/>
      <c r="D56" s="224"/>
      <c r="E56" s="224"/>
      <c r="F56" s="224"/>
      <c r="G56" s="14">
        <v>49</v>
      </c>
      <c r="H56" s="108">
        <v>0</v>
      </c>
      <c r="I56" s="108">
        <v>0</v>
      </c>
      <c r="J56" s="108">
        <v>0</v>
      </c>
      <c r="K56" s="108">
        <v>0</v>
      </c>
    </row>
    <row r="57" spans="1:11" ht="12.75" customHeight="1" x14ac:dyDescent="0.2">
      <c r="A57" s="224" t="s">
        <v>149</v>
      </c>
      <c r="B57" s="224"/>
      <c r="C57" s="224"/>
      <c r="D57" s="224"/>
      <c r="E57" s="224"/>
      <c r="F57" s="224"/>
      <c r="G57" s="14">
        <v>50</v>
      </c>
      <c r="H57" s="108">
        <v>0</v>
      </c>
      <c r="I57" s="108">
        <v>0</v>
      </c>
      <c r="J57" s="108">
        <v>0</v>
      </c>
      <c r="K57" s="108">
        <v>0</v>
      </c>
    </row>
    <row r="58" spans="1:11" ht="24.6" customHeight="1" x14ac:dyDescent="0.2">
      <c r="A58" s="224" t="s">
        <v>150</v>
      </c>
      <c r="B58" s="224"/>
      <c r="C58" s="224"/>
      <c r="D58" s="224"/>
      <c r="E58" s="224"/>
      <c r="F58" s="224"/>
      <c r="G58" s="14">
        <v>51</v>
      </c>
      <c r="H58" s="108">
        <v>0</v>
      </c>
      <c r="I58" s="108">
        <v>0</v>
      </c>
      <c r="J58" s="108">
        <v>0</v>
      </c>
      <c r="K58" s="108">
        <v>0</v>
      </c>
    </row>
    <row r="59" spans="1:11" ht="12.75" customHeight="1" x14ac:dyDescent="0.2">
      <c r="A59" s="224" t="s">
        <v>151</v>
      </c>
      <c r="B59" s="224"/>
      <c r="C59" s="224"/>
      <c r="D59" s="224"/>
      <c r="E59" s="224"/>
      <c r="F59" s="224"/>
      <c r="G59" s="14">
        <v>52</v>
      </c>
      <c r="H59" s="108">
        <v>0</v>
      </c>
      <c r="I59" s="108">
        <v>0</v>
      </c>
      <c r="J59" s="108">
        <v>0</v>
      </c>
      <c r="K59" s="108">
        <v>0</v>
      </c>
    </row>
    <row r="60" spans="1:11" ht="12.75" customHeight="1" x14ac:dyDescent="0.2">
      <c r="A60" s="222" t="s">
        <v>364</v>
      </c>
      <c r="B60" s="222"/>
      <c r="C60" s="222"/>
      <c r="D60" s="222"/>
      <c r="E60" s="222"/>
      <c r="F60" s="222"/>
      <c r="G60" s="15">
        <v>53</v>
      </c>
      <c r="H60" s="107">
        <f>H8+H37+H56+H57</f>
        <v>69281336</v>
      </c>
      <c r="I60" s="107">
        <f t="shared" ref="I60:K60" si="0">I8+I37+I56+I57</f>
        <v>69281336</v>
      </c>
      <c r="J60" s="107">
        <f t="shared" si="0"/>
        <v>50306611</v>
      </c>
      <c r="K60" s="107">
        <f t="shared" si="0"/>
        <v>50306611</v>
      </c>
    </row>
    <row r="61" spans="1:11" ht="12.75" customHeight="1" x14ac:dyDescent="0.2">
      <c r="A61" s="222" t="s">
        <v>365</v>
      </c>
      <c r="B61" s="222"/>
      <c r="C61" s="222"/>
      <c r="D61" s="222"/>
      <c r="E61" s="222"/>
      <c r="F61" s="222"/>
      <c r="G61" s="15">
        <v>54</v>
      </c>
      <c r="H61" s="107">
        <f>H14+H48+H58+H59</f>
        <v>52416139</v>
      </c>
      <c r="I61" s="107">
        <f t="shared" ref="I61:K61" si="1">I14+I48+I58+I59</f>
        <v>52416139</v>
      </c>
      <c r="J61" s="107">
        <f t="shared" si="1"/>
        <v>59769969</v>
      </c>
      <c r="K61" s="107">
        <f t="shared" si="1"/>
        <v>59769969</v>
      </c>
    </row>
    <row r="62" spans="1:11" ht="12.75" customHeight="1" x14ac:dyDescent="0.2">
      <c r="A62" s="222" t="s">
        <v>366</v>
      </c>
      <c r="B62" s="222"/>
      <c r="C62" s="222"/>
      <c r="D62" s="222"/>
      <c r="E62" s="222"/>
      <c r="F62" s="222"/>
      <c r="G62" s="15">
        <v>55</v>
      </c>
      <c r="H62" s="107">
        <f>H60-H61</f>
        <v>16865197</v>
      </c>
      <c r="I62" s="107">
        <f t="shared" ref="I62:K62" si="2">I60-I61</f>
        <v>16865197</v>
      </c>
      <c r="J62" s="107">
        <f t="shared" si="2"/>
        <v>-9463358</v>
      </c>
      <c r="K62" s="107">
        <f t="shared" si="2"/>
        <v>-9463358</v>
      </c>
    </row>
    <row r="63" spans="1:11" ht="12.75" customHeight="1" x14ac:dyDescent="0.2">
      <c r="A63" s="223" t="s">
        <v>367</v>
      </c>
      <c r="B63" s="223"/>
      <c r="C63" s="223"/>
      <c r="D63" s="223"/>
      <c r="E63" s="223"/>
      <c r="F63" s="223"/>
      <c r="G63" s="15">
        <v>56</v>
      </c>
      <c r="H63" s="107">
        <f>+IF((H60-H61)&gt;0,(H60-H61),0)</f>
        <v>16865197</v>
      </c>
      <c r="I63" s="107">
        <f t="shared" ref="I63:K63" si="3">+IF((I60-I61)&gt;0,(I60-I61),0)</f>
        <v>16865197</v>
      </c>
      <c r="J63" s="107">
        <f t="shared" si="3"/>
        <v>0</v>
      </c>
      <c r="K63" s="107">
        <f t="shared" si="3"/>
        <v>0</v>
      </c>
    </row>
    <row r="64" spans="1:11" ht="12.75" customHeight="1" x14ac:dyDescent="0.2">
      <c r="A64" s="223" t="s">
        <v>368</v>
      </c>
      <c r="B64" s="223"/>
      <c r="C64" s="223"/>
      <c r="D64" s="223"/>
      <c r="E64" s="223"/>
      <c r="F64" s="223"/>
      <c r="G64" s="15">
        <v>57</v>
      </c>
      <c r="H64" s="107">
        <f>+IF((H60-H61)&lt;0,(H60-H61),0)</f>
        <v>0</v>
      </c>
      <c r="I64" s="107">
        <f t="shared" ref="I64:K64" si="4">+IF((I60-I61)&lt;0,(I60-I61),0)</f>
        <v>0</v>
      </c>
      <c r="J64" s="107">
        <f t="shared" si="4"/>
        <v>-9463358</v>
      </c>
      <c r="K64" s="107">
        <f t="shared" si="4"/>
        <v>-9463358</v>
      </c>
    </row>
    <row r="65" spans="1:11" ht="12.75" customHeight="1" x14ac:dyDescent="0.2">
      <c r="A65" s="224" t="s">
        <v>111</v>
      </c>
      <c r="B65" s="224"/>
      <c r="C65" s="224"/>
      <c r="D65" s="224"/>
      <c r="E65" s="224"/>
      <c r="F65" s="224"/>
      <c r="G65" s="14">
        <v>58</v>
      </c>
      <c r="H65" s="108">
        <v>0</v>
      </c>
      <c r="I65" s="108">
        <v>0</v>
      </c>
      <c r="J65" s="108">
        <v>0</v>
      </c>
      <c r="K65" s="108">
        <v>0</v>
      </c>
    </row>
    <row r="66" spans="1:11" ht="12.75" customHeight="1" x14ac:dyDescent="0.2">
      <c r="A66" s="222" t="s">
        <v>369</v>
      </c>
      <c r="B66" s="222"/>
      <c r="C66" s="222"/>
      <c r="D66" s="222"/>
      <c r="E66" s="222"/>
      <c r="F66" s="222"/>
      <c r="G66" s="15">
        <v>59</v>
      </c>
      <c r="H66" s="107">
        <f>H62-H65</f>
        <v>16865197</v>
      </c>
      <c r="I66" s="107">
        <f t="shared" ref="I66:K66" si="5">I62-I65</f>
        <v>16865197</v>
      </c>
      <c r="J66" s="107">
        <f t="shared" si="5"/>
        <v>-9463358</v>
      </c>
      <c r="K66" s="107">
        <f t="shared" si="5"/>
        <v>-9463358</v>
      </c>
    </row>
    <row r="67" spans="1:11" ht="12.75" customHeight="1" x14ac:dyDescent="0.2">
      <c r="A67" s="223" t="s">
        <v>370</v>
      </c>
      <c r="B67" s="223"/>
      <c r="C67" s="223"/>
      <c r="D67" s="223"/>
      <c r="E67" s="223"/>
      <c r="F67" s="223"/>
      <c r="G67" s="15">
        <v>60</v>
      </c>
      <c r="H67" s="107">
        <f>+IF((H62-H65)&gt;0,(H62-H65),0)</f>
        <v>16865197</v>
      </c>
      <c r="I67" s="107">
        <f t="shared" ref="I67:K67" si="6">+IF((I62-I65)&gt;0,(I62-I65),0)</f>
        <v>16865197</v>
      </c>
      <c r="J67" s="107">
        <f t="shared" si="6"/>
        <v>0</v>
      </c>
      <c r="K67" s="107">
        <f t="shared" si="6"/>
        <v>0</v>
      </c>
    </row>
    <row r="68" spans="1:11" ht="12.75" customHeight="1" x14ac:dyDescent="0.2">
      <c r="A68" s="223" t="s">
        <v>371</v>
      </c>
      <c r="B68" s="223"/>
      <c r="C68" s="223"/>
      <c r="D68" s="223"/>
      <c r="E68" s="223"/>
      <c r="F68" s="223"/>
      <c r="G68" s="15">
        <v>61</v>
      </c>
      <c r="H68" s="107">
        <f>+IF((H62-H65)&lt;0,(H62-H65),0)</f>
        <v>0</v>
      </c>
      <c r="I68" s="107">
        <f t="shared" ref="I68:K68" si="7">+IF((I62-I65)&lt;0,(I62-I65),0)</f>
        <v>0</v>
      </c>
      <c r="J68" s="107">
        <f t="shared" si="7"/>
        <v>-9463358</v>
      </c>
      <c r="K68" s="107">
        <f t="shared" si="7"/>
        <v>-9463358</v>
      </c>
    </row>
    <row r="69" spans="1:11" x14ac:dyDescent="0.2">
      <c r="A69" s="216" t="s">
        <v>152</v>
      </c>
      <c r="B69" s="216"/>
      <c r="C69" s="216"/>
      <c r="D69" s="216"/>
      <c r="E69" s="216"/>
      <c r="F69" s="216"/>
      <c r="G69" s="217"/>
      <c r="H69" s="217"/>
      <c r="I69" s="217"/>
      <c r="J69" s="218"/>
      <c r="K69" s="218"/>
    </row>
    <row r="70" spans="1:11" ht="22.15" customHeight="1" x14ac:dyDescent="0.2">
      <c r="A70" s="222" t="s">
        <v>372</v>
      </c>
      <c r="B70" s="222"/>
      <c r="C70" s="222"/>
      <c r="D70" s="222"/>
      <c r="E70" s="222"/>
      <c r="F70" s="222"/>
      <c r="G70" s="15">
        <v>62</v>
      </c>
      <c r="H70" s="107">
        <f>H71-H72</f>
        <v>0</v>
      </c>
      <c r="I70" s="107">
        <f>I71-I72</f>
        <v>0</v>
      </c>
      <c r="J70" s="107">
        <f>J71-J72</f>
        <v>0</v>
      </c>
      <c r="K70" s="107">
        <f>K71-K72</f>
        <v>0</v>
      </c>
    </row>
    <row r="71" spans="1:11" ht="12.75" customHeight="1" x14ac:dyDescent="0.2">
      <c r="A71" s="215" t="s">
        <v>153</v>
      </c>
      <c r="B71" s="215"/>
      <c r="C71" s="215"/>
      <c r="D71" s="215"/>
      <c r="E71" s="215"/>
      <c r="F71" s="215"/>
      <c r="G71" s="14">
        <v>63</v>
      </c>
      <c r="H71" s="108">
        <v>0</v>
      </c>
      <c r="I71" s="108">
        <v>0</v>
      </c>
      <c r="J71" s="108">
        <v>0</v>
      </c>
      <c r="K71" s="108">
        <v>0</v>
      </c>
    </row>
    <row r="72" spans="1:11" ht="12.75" customHeight="1" x14ac:dyDescent="0.2">
      <c r="A72" s="215" t="s">
        <v>154</v>
      </c>
      <c r="B72" s="215"/>
      <c r="C72" s="215"/>
      <c r="D72" s="215"/>
      <c r="E72" s="215"/>
      <c r="F72" s="215"/>
      <c r="G72" s="14">
        <v>64</v>
      </c>
      <c r="H72" s="108">
        <v>0</v>
      </c>
      <c r="I72" s="108">
        <v>0</v>
      </c>
      <c r="J72" s="108">
        <v>0</v>
      </c>
      <c r="K72" s="108">
        <v>0</v>
      </c>
    </row>
    <row r="73" spans="1:11" ht="12.75" customHeight="1" x14ac:dyDescent="0.2">
      <c r="A73" s="224" t="s">
        <v>155</v>
      </c>
      <c r="B73" s="224"/>
      <c r="C73" s="224"/>
      <c r="D73" s="224"/>
      <c r="E73" s="224"/>
      <c r="F73" s="224"/>
      <c r="G73" s="14">
        <v>65</v>
      </c>
      <c r="H73" s="108">
        <v>0</v>
      </c>
      <c r="I73" s="108">
        <v>0</v>
      </c>
      <c r="J73" s="108">
        <v>0</v>
      </c>
      <c r="K73" s="108">
        <v>0</v>
      </c>
    </row>
    <row r="74" spans="1:11" ht="12.75" customHeight="1" x14ac:dyDescent="0.2">
      <c r="A74" s="223" t="s">
        <v>373</v>
      </c>
      <c r="B74" s="223"/>
      <c r="C74" s="223"/>
      <c r="D74" s="223"/>
      <c r="E74" s="223"/>
      <c r="F74" s="223"/>
      <c r="G74" s="15">
        <v>66</v>
      </c>
      <c r="H74" s="130">
        <v>0</v>
      </c>
      <c r="I74" s="130">
        <v>0</v>
      </c>
      <c r="J74" s="130">
        <v>0</v>
      </c>
      <c r="K74" s="130">
        <v>0</v>
      </c>
    </row>
    <row r="75" spans="1:11" ht="12.75" customHeight="1" x14ac:dyDescent="0.2">
      <c r="A75" s="223" t="s">
        <v>374</v>
      </c>
      <c r="B75" s="223"/>
      <c r="C75" s="223"/>
      <c r="D75" s="223"/>
      <c r="E75" s="223"/>
      <c r="F75" s="223"/>
      <c r="G75" s="15">
        <v>67</v>
      </c>
      <c r="H75" s="130">
        <v>0</v>
      </c>
      <c r="I75" s="130">
        <v>0</v>
      </c>
      <c r="J75" s="130">
        <v>0</v>
      </c>
      <c r="K75" s="130">
        <v>0</v>
      </c>
    </row>
    <row r="76" spans="1:11" x14ac:dyDescent="0.2">
      <c r="A76" s="216" t="s">
        <v>156</v>
      </c>
      <c r="B76" s="216"/>
      <c r="C76" s="216"/>
      <c r="D76" s="216"/>
      <c r="E76" s="216"/>
      <c r="F76" s="216"/>
      <c r="G76" s="217"/>
      <c r="H76" s="217"/>
      <c r="I76" s="217"/>
      <c r="J76" s="218"/>
      <c r="K76" s="218"/>
    </row>
    <row r="77" spans="1:11" ht="12.75" customHeight="1" x14ac:dyDescent="0.2">
      <c r="A77" s="222" t="s">
        <v>375</v>
      </c>
      <c r="B77" s="222"/>
      <c r="C77" s="222"/>
      <c r="D77" s="222"/>
      <c r="E77" s="222"/>
      <c r="F77" s="222"/>
      <c r="G77" s="15">
        <v>68</v>
      </c>
      <c r="H77" s="130">
        <v>0</v>
      </c>
      <c r="I77" s="130">
        <v>0</v>
      </c>
      <c r="J77" s="130">
        <v>0</v>
      </c>
      <c r="K77" s="130">
        <v>0</v>
      </c>
    </row>
    <row r="78" spans="1:11" ht="12.75" customHeight="1" x14ac:dyDescent="0.2">
      <c r="A78" s="221" t="s">
        <v>376</v>
      </c>
      <c r="B78" s="221"/>
      <c r="C78" s="221"/>
      <c r="D78" s="221"/>
      <c r="E78" s="221"/>
      <c r="F78" s="221"/>
      <c r="G78" s="95">
        <v>69</v>
      </c>
      <c r="H78" s="109">
        <v>0</v>
      </c>
      <c r="I78" s="109">
        <v>0</v>
      </c>
      <c r="J78" s="109">
        <v>0</v>
      </c>
      <c r="K78" s="109">
        <v>0</v>
      </c>
    </row>
    <row r="79" spans="1:11" ht="12.75" customHeight="1" x14ac:dyDescent="0.2">
      <c r="A79" s="221" t="s">
        <v>377</v>
      </c>
      <c r="B79" s="221"/>
      <c r="C79" s="221"/>
      <c r="D79" s="221"/>
      <c r="E79" s="221"/>
      <c r="F79" s="221"/>
      <c r="G79" s="95">
        <v>70</v>
      </c>
      <c r="H79" s="109">
        <v>0</v>
      </c>
      <c r="I79" s="109">
        <v>0</v>
      </c>
      <c r="J79" s="109">
        <v>0</v>
      </c>
      <c r="K79" s="109">
        <v>0</v>
      </c>
    </row>
    <row r="80" spans="1:11" ht="12.75" customHeight="1" x14ac:dyDescent="0.2">
      <c r="A80" s="222" t="s">
        <v>378</v>
      </c>
      <c r="B80" s="222"/>
      <c r="C80" s="222"/>
      <c r="D80" s="222"/>
      <c r="E80" s="222"/>
      <c r="F80" s="222"/>
      <c r="G80" s="15">
        <v>71</v>
      </c>
      <c r="H80" s="130">
        <v>0</v>
      </c>
      <c r="I80" s="130">
        <v>0</v>
      </c>
      <c r="J80" s="130">
        <v>0</v>
      </c>
      <c r="K80" s="130">
        <v>0</v>
      </c>
    </row>
    <row r="81" spans="1:11" ht="12.75" customHeight="1" x14ac:dyDescent="0.2">
      <c r="A81" s="222" t="s">
        <v>379</v>
      </c>
      <c r="B81" s="222"/>
      <c r="C81" s="222"/>
      <c r="D81" s="222"/>
      <c r="E81" s="222"/>
      <c r="F81" s="222"/>
      <c r="G81" s="15">
        <v>72</v>
      </c>
      <c r="H81" s="130">
        <v>0</v>
      </c>
      <c r="I81" s="130">
        <v>0</v>
      </c>
      <c r="J81" s="130">
        <v>0</v>
      </c>
      <c r="K81" s="130">
        <v>0</v>
      </c>
    </row>
    <row r="82" spans="1:11" ht="12.75" customHeight="1" x14ac:dyDescent="0.2">
      <c r="A82" s="223" t="s">
        <v>380</v>
      </c>
      <c r="B82" s="223"/>
      <c r="C82" s="223"/>
      <c r="D82" s="223"/>
      <c r="E82" s="223"/>
      <c r="F82" s="223"/>
      <c r="G82" s="15">
        <v>73</v>
      </c>
      <c r="H82" s="130">
        <v>0</v>
      </c>
      <c r="I82" s="130">
        <v>0</v>
      </c>
      <c r="J82" s="130">
        <v>0</v>
      </c>
      <c r="K82" s="130">
        <v>0</v>
      </c>
    </row>
    <row r="83" spans="1:11" ht="12.75" customHeight="1" x14ac:dyDescent="0.2">
      <c r="A83" s="223" t="s">
        <v>381</v>
      </c>
      <c r="B83" s="223"/>
      <c r="C83" s="223"/>
      <c r="D83" s="223"/>
      <c r="E83" s="223"/>
      <c r="F83" s="223"/>
      <c r="G83" s="15">
        <v>74</v>
      </c>
      <c r="H83" s="130">
        <v>0</v>
      </c>
      <c r="I83" s="130">
        <v>0</v>
      </c>
      <c r="J83" s="130">
        <v>0</v>
      </c>
      <c r="K83" s="130">
        <v>0</v>
      </c>
    </row>
    <row r="84" spans="1:11" x14ac:dyDescent="0.2">
      <c r="A84" s="216" t="s">
        <v>112</v>
      </c>
      <c r="B84" s="216"/>
      <c r="C84" s="216"/>
      <c r="D84" s="216"/>
      <c r="E84" s="216"/>
      <c r="F84" s="216"/>
      <c r="G84" s="217"/>
      <c r="H84" s="217"/>
      <c r="I84" s="217"/>
      <c r="J84" s="218"/>
      <c r="K84" s="218"/>
    </row>
    <row r="85" spans="1:11" ht="12.75" customHeight="1" x14ac:dyDescent="0.2">
      <c r="A85" s="211" t="s">
        <v>382</v>
      </c>
      <c r="B85" s="211"/>
      <c r="C85" s="211"/>
      <c r="D85" s="211"/>
      <c r="E85" s="211"/>
      <c r="F85" s="211"/>
      <c r="G85" s="15">
        <v>75</v>
      </c>
      <c r="H85" s="110">
        <f>H86+H87</f>
        <v>0</v>
      </c>
      <c r="I85" s="110">
        <f>I86+I87</f>
        <v>0</v>
      </c>
      <c r="J85" s="110">
        <f>J86+J87</f>
        <v>0</v>
      </c>
      <c r="K85" s="110">
        <f>K86+K87</f>
        <v>0</v>
      </c>
    </row>
    <row r="86" spans="1:11" ht="12.75" customHeight="1" x14ac:dyDescent="0.2">
      <c r="A86" s="212" t="s">
        <v>157</v>
      </c>
      <c r="B86" s="212"/>
      <c r="C86" s="212"/>
      <c r="D86" s="212"/>
      <c r="E86" s="212"/>
      <c r="F86" s="212"/>
      <c r="G86" s="14">
        <v>76</v>
      </c>
      <c r="H86" s="111">
        <v>0</v>
      </c>
      <c r="I86" s="111">
        <v>0</v>
      </c>
      <c r="J86" s="111">
        <v>0</v>
      </c>
      <c r="K86" s="111">
        <v>0</v>
      </c>
    </row>
    <row r="87" spans="1:11" ht="12.75" customHeight="1" x14ac:dyDescent="0.2">
      <c r="A87" s="212" t="s">
        <v>158</v>
      </c>
      <c r="B87" s="212"/>
      <c r="C87" s="212"/>
      <c r="D87" s="212"/>
      <c r="E87" s="212"/>
      <c r="F87" s="212"/>
      <c r="G87" s="14">
        <v>77</v>
      </c>
      <c r="H87" s="111">
        <v>0</v>
      </c>
      <c r="I87" s="111">
        <v>0</v>
      </c>
      <c r="J87" s="111">
        <v>0</v>
      </c>
      <c r="K87" s="111">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1">
        <v>16865197</v>
      </c>
      <c r="I89" s="111">
        <v>16865197</v>
      </c>
      <c r="J89" s="111">
        <v>-9463358</v>
      </c>
      <c r="K89" s="111">
        <v>-9463358</v>
      </c>
    </row>
    <row r="90" spans="1:11" ht="24" customHeight="1" x14ac:dyDescent="0.2">
      <c r="A90" s="192" t="s">
        <v>438</v>
      </c>
      <c r="B90" s="192"/>
      <c r="C90" s="192"/>
      <c r="D90" s="192"/>
      <c r="E90" s="192"/>
      <c r="F90" s="192"/>
      <c r="G90" s="15">
        <v>79</v>
      </c>
      <c r="H90" s="128">
        <f>H91+H98</f>
        <v>22470711</v>
      </c>
      <c r="I90" s="128">
        <f>I91+I98</f>
        <v>22470711</v>
      </c>
      <c r="J90" s="128">
        <f t="shared" ref="J90:K90" si="8">J91+J98</f>
        <v>29265552</v>
      </c>
      <c r="K90" s="128">
        <f t="shared" si="8"/>
        <v>29265552</v>
      </c>
    </row>
    <row r="91" spans="1:11" ht="24" customHeight="1" x14ac:dyDescent="0.2">
      <c r="A91" s="213" t="s">
        <v>445</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
      <c r="A92" s="215" t="s">
        <v>383</v>
      </c>
      <c r="B92" s="215"/>
      <c r="C92" s="215"/>
      <c r="D92" s="215"/>
      <c r="E92" s="215"/>
      <c r="F92" s="215"/>
      <c r="G92" s="15">
        <v>81</v>
      </c>
      <c r="H92" s="111">
        <v>0</v>
      </c>
      <c r="I92" s="111">
        <v>0</v>
      </c>
      <c r="J92" s="111">
        <v>0</v>
      </c>
      <c r="K92" s="111">
        <v>0</v>
      </c>
    </row>
    <row r="93" spans="1:11" ht="38.25" customHeight="1" x14ac:dyDescent="0.2">
      <c r="A93" s="215" t="s">
        <v>384</v>
      </c>
      <c r="B93" s="215"/>
      <c r="C93" s="215"/>
      <c r="D93" s="215"/>
      <c r="E93" s="215"/>
      <c r="F93" s="215"/>
      <c r="G93" s="15">
        <v>82</v>
      </c>
      <c r="H93" s="111">
        <v>0</v>
      </c>
      <c r="I93" s="111">
        <v>0</v>
      </c>
      <c r="J93" s="111">
        <v>0</v>
      </c>
      <c r="K93" s="111">
        <v>0</v>
      </c>
    </row>
    <row r="94" spans="1:11" ht="38.25" customHeight="1" x14ac:dyDescent="0.2">
      <c r="A94" s="215" t="s">
        <v>385</v>
      </c>
      <c r="B94" s="215"/>
      <c r="C94" s="215"/>
      <c r="D94" s="215"/>
      <c r="E94" s="215"/>
      <c r="F94" s="215"/>
      <c r="G94" s="15">
        <v>83</v>
      </c>
      <c r="H94" s="111">
        <v>0</v>
      </c>
      <c r="I94" s="111">
        <v>0</v>
      </c>
      <c r="J94" s="111">
        <v>0</v>
      </c>
      <c r="K94" s="111">
        <v>0</v>
      </c>
    </row>
    <row r="95" spans="1:11" x14ac:dyDescent="0.2">
      <c r="A95" s="215" t="s">
        <v>386</v>
      </c>
      <c r="B95" s="215"/>
      <c r="C95" s="215"/>
      <c r="D95" s="215"/>
      <c r="E95" s="215"/>
      <c r="F95" s="215"/>
      <c r="G95" s="15">
        <v>84</v>
      </c>
      <c r="H95" s="111">
        <v>0</v>
      </c>
      <c r="I95" s="111">
        <v>0</v>
      </c>
      <c r="J95" s="111">
        <v>0</v>
      </c>
      <c r="K95" s="111">
        <v>0</v>
      </c>
    </row>
    <row r="96" spans="1:11" x14ac:dyDescent="0.2">
      <c r="A96" s="215" t="s">
        <v>387</v>
      </c>
      <c r="B96" s="215"/>
      <c r="C96" s="215"/>
      <c r="D96" s="215"/>
      <c r="E96" s="215"/>
      <c r="F96" s="215"/>
      <c r="G96" s="15">
        <v>85</v>
      </c>
      <c r="H96" s="111">
        <v>0</v>
      </c>
      <c r="I96" s="111">
        <v>0</v>
      </c>
      <c r="J96" s="111">
        <v>0</v>
      </c>
      <c r="K96" s="111">
        <v>0</v>
      </c>
    </row>
    <row r="97" spans="1:11" ht="26.25" customHeight="1" x14ac:dyDescent="0.2">
      <c r="A97" s="215" t="s">
        <v>388</v>
      </c>
      <c r="B97" s="215"/>
      <c r="C97" s="215"/>
      <c r="D97" s="215"/>
      <c r="E97" s="215"/>
      <c r="F97" s="215"/>
      <c r="G97" s="15">
        <v>86</v>
      </c>
      <c r="H97" s="111">
        <v>0</v>
      </c>
      <c r="I97" s="111">
        <v>0</v>
      </c>
      <c r="J97" s="111">
        <v>0</v>
      </c>
      <c r="K97" s="111">
        <v>0</v>
      </c>
    </row>
    <row r="98" spans="1:11" ht="25.5" customHeight="1" x14ac:dyDescent="0.2">
      <c r="A98" s="213" t="s">
        <v>439</v>
      </c>
      <c r="B98" s="213"/>
      <c r="C98" s="213"/>
      <c r="D98" s="213"/>
      <c r="E98" s="213"/>
      <c r="F98" s="213"/>
      <c r="G98" s="15">
        <v>87</v>
      </c>
      <c r="H98" s="128">
        <f>SUM(H99:H106)</f>
        <v>22470711</v>
      </c>
      <c r="I98" s="128">
        <f>SUM(I99:I106)</f>
        <v>22470711</v>
      </c>
      <c r="J98" s="128">
        <f t="shared" ref="J98:K98" si="10">SUM(J99:J106)</f>
        <v>29265552</v>
      </c>
      <c r="K98" s="128">
        <f t="shared" si="10"/>
        <v>29265552</v>
      </c>
    </row>
    <row r="99" spans="1:11" x14ac:dyDescent="0.2">
      <c r="A99" s="214" t="s">
        <v>160</v>
      </c>
      <c r="B99" s="214"/>
      <c r="C99" s="214"/>
      <c r="D99" s="214"/>
      <c r="E99" s="214"/>
      <c r="F99" s="214"/>
      <c r="G99" s="14">
        <v>88</v>
      </c>
      <c r="H99" s="111">
        <v>22470711</v>
      </c>
      <c r="I99" s="111">
        <v>22470711</v>
      </c>
      <c r="J99" s="111">
        <v>29265552</v>
      </c>
      <c r="K99" s="111">
        <v>29265552</v>
      </c>
    </row>
    <row r="100" spans="1:11" ht="36" customHeight="1" x14ac:dyDescent="0.2">
      <c r="A100" s="215" t="s">
        <v>389</v>
      </c>
      <c r="B100" s="215"/>
      <c r="C100" s="215"/>
      <c r="D100" s="215"/>
      <c r="E100" s="215"/>
      <c r="F100" s="215"/>
      <c r="G100" s="14">
        <v>89</v>
      </c>
      <c r="H100" s="111">
        <v>0</v>
      </c>
      <c r="I100" s="111">
        <v>0</v>
      </c>
      <c r="J100" s="111">
        <v>0</v>
      </c>
      <c r="K100" s="111">
        <v>0</v>
      </c>
    </row>
    <row r="101" spans="1:11" ht="22.15" customHeight="1" x14ac:dyDescent="0.2">
      <c r="A101" s="214" t="s">
        <v>161</v>
      </c>
      <c r="B101" s="214"/>
      <c r="C101" s="214"/>
      <c r="D101" s="214"/>
      <c r="E101" s="214"/>
      <c r="F101" s="214"/>
      <c r="G101" s="14">
        <v>90</v>
      </c>
      <c r="H101" s="111">
        <v>0</v>
      </c>
      <c r="I101" s="111">
        <v>0</v>
      </c>
      <c r="J101" s="111">
        <v>0</v>
      </c>
      <c r="K101" s="111">
        <v>0</v>
      </c>
    </row>
    <row r="102" spans="1:11" ht="22.15" customHeight="1" x14ac:dyDescent="0.2">
      <c r="A102" s="214" t="s">
        <v>162</v>
      </c>
      <c r="B102" s="214"/>
      <c r="C102" s="214"/>
      <c r="D102" s="214"/>
      <c r="E102" s="214"/>
      <c r="F102" s="214"/>
      <c r="G102" s="14">
        <v>91</v>
      </c>
      <c r="H102" s="111">
        <v>0</v>
      </c>
      <c r="I102" s="111">
        <v>0</v>
      </c>
      <c r="J102" s="111">
        <v>0</v>
      </c>
      <c r="K102" s="111">
        <v>0</v>
      </c>
    </row>
    <row r="103" spans="1:11" ht="22.15" customHeight="1" x14ac:dyDescent="0.2">
      <c r="A103" s="214" t="s">
        <v>163</v>
      </c>
      <c r="B103" s="214"/>
      <c r="C103" s="214"/>
      <c r="D103" s="214"/>
      <c r="E103" s="214"/>
      <c r="F103" s="214"/>
      <c r="G103" s="14">
        <v>92</v>
      </c>
      <c r="H103" s="111">
        <v>0</v>
      </c>
      <c r="I103" s="111">
        <v>0</v>
      </c>
      <c r="J103" s="111">
        <v>0</v>
      </c>
      <c r="K103" s="111">
        <v>0</v>
      </c>
    </row>
    <row r="104" spans="1:11" ht="12.75" customHeight="1" x14ac:dyDescent="0.2">
      <c r="A104" s="215" t="s">
        <v>390</v>
      </c>
      <c r="B104" s="215"/>
      <c r="C104" s="215"/>
      <c r="D104" s="215"/>
      <c r="E104" s="215"/>
      <c r="F104" s="215"/>
      <c r="G104" s="14">
        <v>93</v>
      </c>
      <c r="H104" s="111">
        <v>0</v>
      </c>
      <c r="I104" s="111">
        <v>0</v>
      </c>
      <c r="J104" s="111">
        <v>0</v>
      </c>
      <c r="K104" s="111">
        <v>0</v>
      </c>
    </row>
    <row r="105" spans="1:11" ht="26.25" customHeight="1" x14ac:dyDescent="0.2">
      <c r="A105" s="215" t="s">
        <v>391</v>
      </c>
      <c r="B105" s="215"/>
      <c r="C105" s="215"/>
      <c r="D105" s="215"/>
      <c r="E105" s="215"/>
      <c r="F105" s="215"/>
      <c r="G105" s="14">
        <v>94</v>
      </c>
      <c r="H105" s="111">
        <v>0</v>
      </c>
      <c r="I105" s="111">
        <v>0</v>
      </c>
      <c r="J105" s="111">
        <v>0</v>
      </c>
      <c r="K105" s="111">
        <v>0</v>
      </c>
    </row>
    <row r="106" spans="1:11" x14ac:dyDescent="0.2">
      <c r="A106" s="215" t="s">
        <v>392</v>
      </c>
      <c r="B106" s="215"/>
      <c r="C106" s="215"/>
      <c r="D106" s="215"/>
      <c r="E106" s="215"/>
      <c r="F106" s="215"/>
      <c r="G106" s="14">
        <v>95</v>
      </c>
      <c r="H106" s="111">
        <v>0</v>
      </c>
      <c r="I106" s="111">
        <v>0</v>
      </c>
      <c r="J106" s="111">
        <v>0</v>
      </c>
      <c r="K106" s="111">
        <v>0</v>
      </c>
    </row>
    <row r="107" spans="1:11" ht="24.75" customHeight="1" x14ac:dyDescent="0.2">
      <c r="A107" s="215" t="s">
        <v>393</v>
      </c>
      <c r="B107" s="215"/>
      <c r="C107" s="215"/>
      <c r="D107" s="215"/>
      <c r="E107" s="215"/>
      <c r="F107" s="215"/>
      <c r="G107" s="14">
        <v>96</v>
      </c>
      <c r="H107" s="111">
        <v>0</v>
      </c>
      <c r="I107" s="111">
        <v>0</v>
      </c>
      <c r="J107" s="111">
        <v>0</v>
      </c>
      <c r="K107" s="111">
        <v>0</v>
      </c>
    </row>
    <row r="108" spans="1:11" ht="22.9" customHeight="1" x14ac:dyDescent="0.2">
      <c r="A108" s="192" t="s">
        <v>440</v>
      </c>
      <c r="B108" s="192"/>
      <c r="C108" s="192"/>
      <c r="D108" s="192"/>
      <c r="E108" s="192"/>
      <c r="F108" s="192"/>
      <c r="G108" s="15">
        <v>97</v>
      </c>
      <c r="H108" s="128">
        <f>H91+H98-H107-H97</f>
        <v>22470711</v>
      </c>
      <c r="I108" s="128">
        <f>I91+I98-I107-I97</f>
        <v>22470711</v>
      </c>
      <c r="J108" s="128">
        <f t="shared" ref="J108:K108" si="11">J91+J98-J107-J97</f>
        <v>29265552</v>
      </c>
      <c r="K108" s="128">
        <f t="shared" si="11"/>
        <v>29265552</v>
      </c>
    </row>
    <row r="109" spans="1:11" ht="12.75" customHeight="1" x14ac:dyDescent="0.2">
      <c r="A109" s="192" t="s">
        <v>394</v>
      </c>
      <c r="B109" s="192"/>
      <c r="C109" s="192"/>
      <c r="D109" s="192"/>
      <c r="E109" s="192"/>
      <c r="F109" s="192"/>
      <c r="G109" s="15">
        <v>98</v>
      </c>
      <c r="H109" s="110">
        <f>H89+H108</f>
        <v>39335908</v>
      </c>
      <c r="I109" s="110">
        <f>I89+I108</f>
        <v>39335908</v>
      </c>
      <c r="J109" s="110">
        <f t="shared" ref="J109:K109" si="12">J89+J108</f>
        <v>19802194</v>
      </c>
      <c r="K109" s="110">
        <f t="shared" si="12"/>
        <v>19802194</v>
      </c>
    </row>
    <row r="110" spans="1:11" x14ac:dyDescent="0.2">
      <c r="A110" s="216" t="s">
        <v>164</v>
      </c>
      <c r="B110" s="216"/>
      <c r="C110" s="216"/>
      <c r="D110" s="216"/>
      <c r="E110" s="216"/>
      <c r="F110" s="216"/>
      <c r="G110" s="217"/>
      <c r="H110" s="217"/>
      <c r="I110" s="217"/>
      <c r="J110" s="218"/>
      <c r="K110" s="218"/>
    </row>
    <row r="111" spans="1:11" ht="12.75" customHeight="1" x14ac:dyDescent="0.2">
      <c r="A111" s="211" t="s">
        <v>395</v>
      </c>
      <c r="B111" s="211"/>
      <c r="C111" s="211"/>
      <c r="D111" s="211"/>
      <c r="E111" s="211"/>
      <c r="F111" s="211"/>
      <c r="G111" s="15">
        <v>99</v>
      </c>
      <c r="H111" s="110">
        <f>H112+H113</f>
        <v>0</v>
      </c>
      <c r="I111" s="110">
        <f>I112+I113</f>
        <v>0</v>
      </c>
      <c r="J111" s="110">
        <f>J112+J113</f>
        <v>0</v>
      </c>
      <c r="K111" s="110">
        <f>K112+K113</f>
        <v>0</v>
      </c>
    </row>
    <row r="112" spans="1:11" ht="12.75" customHeight="1" x14ac:dyDescent="0.2">
      <c r="A112" s="212" t="s">
        <v>113</v>
      </c>
      <c r="B112" s="212"/>
      <c r="C112" s="212"/>
      <c r="D112" s="212"/>
      <c r="E112" s="212"/>
      <c r="F112" s="212"/>
      <c r="G112" s="14">
        <v>100</v>
      </c>
      <c r="H112" s="111">
        <v>0</v>
      </c>
      <c r="I112" s="111">
        <v>0</v>
      </c>
      <c r="J112" s="111">
        <v>0</v>
      </c>
      <c r="K112" s="111">
        <v>0</v>
      </c>
    </row>
    <row r="113" spans="1:11" ht="12.75" customHeight="1" x14ac:dyDescent="0.2">
      <c r="A113" s="212" t="s">
        <v>165</v>
      </c>
      <c r="B113" s="212"/>
      <c r="C113" s="212"/>
      <c r="D113" s="212"/>
      <c r="E113" s="212"/>
      <c r="F113" s="21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0" sqref="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452</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467</v>
      </c>
      <c r="B4" s="204"/>
      <c r="C4" s="204"/>
      <c r="D4" s="204"/>
      <c r="E4" s="204"/>
      <c r="F4" s="204"/>
      <c r="G4" s="204"/>
      <c r="H4" s="204"/>
      <c r="I4" s="205"/>
    </row>
    <row r="5" spans="1:9" ht="23.25" x14ac:dyDescent="0.2">
      <c r="A5" s="253" t="s">
        <v>2</v>
      </c>
      <c r="B5" s="209"/>
      <c r="C5" s="209"/>
      <c r="D5" s="209"/>
      <c r="E5" s="209"/>
      <c r="F5" s="209"/>
      <c r="G5" s="119" t="s">
        <v>103</v>
      </c>
      <c r="H5" s="120" t="s">
        <v>302</v>
      </c>
      <c r="I5" s="120" t="s">
        <v>279</v>
      </c>
    </row>
    <row r="6" spans="1:9" x14ac:dyDescent="0.2">
      <c r="A6" s="254">
        <v>1</v>
      </c>
      <c r="B6" s="209"/>
      <c r="C6" s="209"/>
      <c r="D6" s="209"/>
      <c r="E6" s="209"/>
      <c r="F6" s="209"/>
      <c r="G6" s="121">
        <v>2</v>
      </c>
      <c r="H6" s="120" t="s">
        <v>167</v>
      </c>
      <c r="I6" s="120"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2">
        <v>1</v>
      </c>
      <c r="H8" s="123">
        <v>16865197</v>
      </c>
      <c r="I8" s="123">
        <v>-9463358</v>
      </c>
    </row>
    <row r="9" spans="1:9" ht="12.75" customHeight="1" x14ac:dyDescent="0.2">
      <c r="A9" s="246" t="s">
        <v>171</v>
      </c>
      <c r="B9" s="246"/>
      <c r="C9" s="246"/>
      <c r="D9" s="246"/>
      <c r="E9" s="246"/>
      <c r="F9" s="246"/>
      <c r="G9" s="124">
        <v>2</v>
      </c>
      <c r="H9" s="125">
        <f>H10+H11+H12+H13+H14+H15+H16+H17</f>
        <v>19696889</v>
      </c>
      <c r="I9" s="125">
        <f>I10+I11+I12+I13+I14+I15+I16+I17</f>
        <v>17626460</v>
      </c>
    </row>
    <row r="10" spans="1:9" ht="12.75" customHeight="1" x14ac:dyDescent="0.2">
      <c r="A10" s="225" t="s">
        <v>172</v>
      </c>
      <c r="B10" s="225"/>
      <c r="C10" s="225"/>
      <c r="D10" s="225"/>
      <c r="E10" s="225"/>
      <c r="F10" s="225"/>
      <c r="G10" s="122">
        <v>3</v>
      </c>
      <c r="H10" s="123">
        <v>13388117</v>
      </c>
      <c r="I10" s="123">
        <v>12790323</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-18320</v>
      </c>
      <c r="I13" s="123">
        <v>-1490</v>
      </c>
    </row>
    <row r="14" spans="1:9" ht="12.75" customHeight="1" x14ac:dyDescent="0.2">
      <c r="A14" s="225" t="s">
        <v>176</v>
      </c>
      <c r="B14" s="225"/>
      <c r="C14" s="225"/>
      <c r="D14" s="225"/>
      <c r="E14" s="225"/>
      <c r="F14" s="225"/>
      <c r="G14" s="122">
        <v>7</v>
      </c>
      <c r="H14" s="123">
        <v>6267025</v>
      </c>
      <c r="I14" s="123">
        <v>4397709</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60067</v>
      </c>
      <c r="I16" s="123">
        <v>439918</v>
      </c>
    </row>
    <row r="17" spans="1:9" ht="25.15" customHeight="1" x14ac:dyDescent="0.2">
      <c r="A17" s="225" t="s">
        <v>179</v>
      </c>
      <c r="B17" s="225"/>
      <c r="C17" s="225"/>
      <c r="D17" s="225"/>
      <c r="E17" s="225"/>
      <c r="F17" s="225"/>
      <c r="G17" s="122">
        <v>10</v>
      </c>
      <c r="H17" s="123">
        <v>0</v>
      </c>
      <c r="I17" s="123">
        <v>0</v>
      </c>
    </row>
    <row r="18" spans="1:9" ht="28.15" customHeight="1" x14ac:dyDescent="0.2">
      <c r="A18" s="242" t="s">
        <v>307</v>
      </c>
      <c r="B18" s="242"/>
      <c r="C18" s="242"/>
      <c r="D18" s="242"/>
      <c r="E18" s="242"/>
      <c r="F18" s="242"/>
      <c r="G18" s="124">
        <v>11</v>
      </c>
      <c r="H18" s="125">
        <f>H8+H9</f>
        <v>36562086</v>
      </c>
      <c r="I18" s="125">
        <f>I8+I9</f>
        <v>8163102</v>
      </c>
    </row>
    <row r="19" spans="1:9" ht="12.75" customHeight="1" x14ac:dyDescent="0.2">
      <c r="A19" s="246" t="s">
        <v>180</v>
      </c>
      <c r="B19" s="246"/>
      <c r="C19" s="246"/>
      <c r="D19" s="246"/>
      <c r="E19" s="246"/>
      <c r="F19" s="246"/>
      <c r="G19" s="124">
        <v>12</v>
      </c>
      <c r="H19" s="125">
        <f>H20+H21+H22+H23</f>
        <v>-25559991</v>
      </c>
      <c r="I19" s="125">
        <f>I20+I21+I22+I23</f>
        <v>5015576</v>
      </c>
    </row>
    <row r="20" spans="1:9" ht="12.75" customHeight="1" x14ac:dyDescent="0.2">
      <c r="A20" s="225" t="s">
        <v>181</v>
      </c>
      <c r="B20" s="225"/>
      <c r="C20" s="225"/>
      <c r="D20" s="225"/>
      <c r="E20" s="225"/>
      <c r="F20" s="225"/>
      <c r="G20" s="122">
        <v>13</v>
      </c>
      <c r="H20" s="123">
        <v>1010874</v>
      </c>
      <c r="I20" s="123">
        <v>-7697221</v>
      </c>
    </row>
    <row r="21" spans="1:9" ht="12.75" customHeight="1" x14ac:dyDescent="0.2">
      <c r="A21" s="225" t="s">
        <v>182</v>
      </c>
      <c r="B21" s="225"/>
      <c r="C21" s="225"/>
      <c r="D21" s="225"/>
      <c r="E21" s="225"/>
      <c r="F21" s="225"/>
      <c r="G21" s="122">
        <v>14</v>
      </c>
      <c r="H21" s="123">
        <v>-26758307</v>
      </c>
      <c r="I21" s="123">
        <v>16383764</v>
      </c>
    </row>
    <row r="22" spans="1:9" ht="12.75" customHeight="1" x14ac:dyDescent="0.2">
      <c r="A22" s="225" t="s">
        <v>183</v>
      </c>
      <c r="B22" s="225"/>
      <c r="C22" s="225"/>
      <c r="D22" s="225"/>
      <c r="E22" s="225"/>
      <c r="F22" s="225"/>
      <c r="G22" s="122">
        <v>15</v>
      </c>
      <c r="H22" s="123">
        <v>187442</v>
      </c>
      <c r="I22" s="123">
        <v>-3670967</v>
      </c>
    </row>
    <row r="23" spans="1:9" ht="12.75" customHeight="1" x14ac:dyDescent="0.2">
      <c r="A23" s="225" t="s">
        <v>184</v>
      </c>
      <c r="B23" s="225"/>
      <c r="C23" s="225"/>
      <c r="D23" s="225"/>
      <c r="E23" s="225"/>
      <c r="F23" s="225"/>
      <c r="G23" s="122">
        <v>16</v>
      </c>
      <c r="H23" s="123">
        <v>0</v>
      </c>
      <c r="I23" s="123">
        <v>0</v>
      </c>
    </row>
    <row r="24" spans="1:9" ht="12.75" customHeight="1" x14ac:dyDescent="0.2">
      <c r="A24" s="242" t="s">
        <v>185</v>
      </c>
      <c r="B24" s="242"/>
      <c r="C24" s="242"/>
      <c r="D24" s="242"/>
      <c r="E24" s="242"/>
      <c r="F24" s="242"/>
      <c r="G24" s="124">
        <v>17</v>
      </c>
      <c r="H24" s="125">
        <f>H18+H19</f>
        <v>11002095</v>
      </c>
      <c r="I24" s="125">
        <f>I18+I19</f>
        <v>13178678</v>
      </c>
    </row>
    <row r="25" spans="1:9" ht="12.75" customHeight="1" x14ac:dyDescent="0.2">
      <c r="A25" s="190" t="s">
        <v>186</v>
      </c>
      <c r="B25" s="190"/>
      <c r="C25" s="190"/>
      <c r="D25" s="190"/>
      <c r="E25" s="190"/>
      <c r="F25" s="190"/>
      <c r="G25" s="122">
        <v>18</v>
      </c>
      <c r="H25" s="123">
        <v>-6560563</v>
      </c>
      <c r="I25" s="123">
        <v>-4162319</v>
      </c>
    </row>
    <row r="26" spans="1:9" ht="12.75" customHeight="1" x14ac:dyDescent="0.2">
      <c r="A26" s="190" t="s">
        <v>187</v>
      </c>
      <c r="B26" s="190"/>
      <c r="C26" s="190"/>
      <c r="D26" s="190"/>
      <c r="E26" s="190"/>
      <c r="F26" s="190"/>
      <c r="G26" s="122">
        <v>19</v>
      </c>
      <c r="H26" s="123">
        <v>0</v>
      </c>
      <c r="I26" s="123">
        <v>0</v>
      </c>
    </row>
    <row r="27" spans="1:9" ht="25.9" customHeight="1" x14ac:dyDescent="0.2">
      <c r="A27" s="243" t="s">
        <v>188</v>
      </c>
      <c r="B27" s="243"/>
      <c r="C27" s="243"/>
      <c r="D27" s="243"/>
      <c r="E27" s="243"/>
      <c r="F27" s="243"/>
      <c r="G27" s="124">
        <v>20</v>
      </c>
      <c r="H27" s="125">
        <f>H24+H25+H26</f>
        <v>4441532</v>
      </c>
      <c r="I27" s="125">
        <f>I24+I25+I26</f>
        <v>9016359</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2">
        <v>21</v>
      </c>
      <c r="H29" s="126">
        <v>0</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32638</v>
      </c>
      <c r="I31" s="126">
        <v>2336</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2" t="s">
        <v>196</v>
      </c>
      <c r="B35" s="242"/>
      <c r="C35" s="242"/>
      <c r="D35" s="242"/>
      <c r="E35" s="242"/>
      <c r="F35" s="242"/>
      <c r="G35" s="124">
        <v>27</v>
      </c>
      <c r="H35" s="127">
        <f>H29+H30+H31+H32+H33+H34</f>
        <v>32638</v>
      </c>
      <c r="I35" s="127">
        <f>I29+I30+I31+I32+I33+I34</f>
        <v>2336</v>
      </c>
    </row>
    <row r="36" spans="1:9" ht="22.9" customHeight="1" x14ac:dyDescent="0.2">
      <c r="A36" s="190" t="s">
        <v>197</v>
      </c>
      <c r="B36" s="190"/>
      <c r="C36" s="190"/>
      <c r="D36" s="190"/>
      <c r="E36" s="190"/>
      <c r="F36" s="190"/>
      <c r="G36" s="122">
        <v>28</v>
      </c>
      <c r="H36" s="126">
        <v>-6306817</v>
      </c>
      <c r="I36" s="126">
        <v>-8385837</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2" t="s">
        <v>202</v>
      </c>
      <c r="B41" s="242"/>
      <c r="C41" s="242"/>
      <c r="D41" s="242"/>
      <c r="E41" s="242"/>
      <c r="F41" s="242"/>
      <c r="G41" s="124">
        <v>33</v>
      </c>
      <c r="H41" s="127">
        <f>H36+H37+H38+H39+H40</f>
        <v>-6306817</v>
      </c>
      <c r="I41" s="127">
        <f>I36+I37+I38+I39+I40</f>
        <v>-8385837</v>
      </c>
    </row>
    <row r="42" spans="1:9" ht="29.45" customHeight="1" x14ac:dyDescent="0.2">
      <c r="A42" s="243" t="s">
        <v>203</v>
      </c>
      <c r="B42" s="243"/>
      <c r="C42" s="243"/>
      <c r="D42" s="243"/>
      <c r="E42" s="243"/>
      <c r="F42" s="243"/>
      <c r="G42" s="124">
        <v>34</v>
      </c>
      <c r="H42" s="127">
        <f>H35+H41</f>
        <v>-6274179</v>
      </c>
      <c r="I42" s="127">
        <f>I35+I41</f>
        <v>-8383501</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493658743</v>
      </c>
    </row>
    <row r="47" spans="1:9" ht="12.75" customHeight="1" x14ac:dyDescent="0.2">
      <c r="A47" s="190" t="s">
        <v>208</v>
      </c>
      <c r="B47" s="190"/>
      <c r="C47" s="190"/>
      <c r="D47" s="190"/>
      <c r="E47" s="190"/>
      <c r="F47" s="190"/>
      <c r="G47" s="122">
        <v>38</v>
      </c>
      <c r="H47" s="126">
        <v>0</v>
      </c>
      <c r="I47" s="126">
        <v>0</v>
      </c>
    </row>
    <row r="48" spans="1:9" ht="22.15" customHeight="1" x14ac:dyDescent="0.2">
      <c r="A48" s="242" t="s">
        <v>209</v>
      </c>
      <c r="B48" s="242"/>
      <c r="C48" s="242"/>
      <c r="D48" s="242"/>
      <c r="E48" s="242"/>
      <c r="F48" s="242"/>
      <c r="G48" s="124">
        <v>39</v>
      </c>
      <c r="H48" s="127">
        <f>H44+H45+H46+H47</f>
        <v>0</v>
      </c>
      <c r="I48" s="127">
        <f>I44+I45+I46+I47</f>
        <v>493658743</v>
      </c>
    </row>
    <row r="49" spans="1:9" ht="24.6" customHeight="1" x14ac:dyDescent="0.2">
      <c r="A49" s="190" t="s">
        <v>306</v>
      </c>
      <c r="B49" s="190"/>
      <c r="C49" s="190"/>
      <c r="D49" s="190"/>
      <c r="E49" s="190"/>
      <c r="F49" s="190"/>
      <c r="G49" s="122">
        <v>40</v>
      </c>
      <c r="H49" s="126">
        <v>-15806705</v>
      </c>
      <c r="I49" s="126">
        <v>-483715252</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-554668</v>
      </c>
      <c r="I52" s="126">
        <v>-31859</v>
      </c>
    </row>
    <row r="53" spans="1:9" ht="12.75" customHeight="1" x14ac:dyDescent="0.2">
      <c r="A53" s="190" t="s">
        <v>213</v>
      </c>
      <c r="B53" s="190"/>
      <c r="C53" s="190"/>
      <c r="D53" s="190"/>
      <c r="E53" s="190"/>
      <c r="F53" s="190"/>
      <c r="G53" s="122">
        <v>44</v>
      </c>
      <c r="H53" s="126">
        <v>0</v>
      </c>
      <c r="I53" s="126">
        <v>0</v>
      </c>
    </row>
    <row r="54" spans="1:9" ht="30.6" customHeight="1" x14ac:dyDescent="0.2">
      <c r="A54" s="242" t="s">
        <v>214</v>
      </c>
      <c r="B54" s="242"/>
      <c r="C54" s="242"/>
      <c r="D54" s="242"/>
      <c r="E54" s="242"/>
      <c r="F54" s="242"/>
      <c r="G54" s="124">
        <v>45</v>
      </c>
      <c r="H54" s="127">
        <f>H49+H50+H51+H52+H53</f>
        <v>-16361373</v>
      </c>
      <c r="I54" s="127">
        <f>I49+I50+I51+I52+I53</f>
        <v>-483747111</v>
      </c>
    </row>
    <row r="55" spans="1:9" ht="29.45" customHeight="1" x14ac:dyDescent="0.2">
      <c r="A55" s="243" t="s">
        <v>215</v>
      </c>
      <c r="B55" s="243"/>
      <c r="C55" s="243"/>
      <c r="D55" s="243"/>
      <c r="E55" s="243"/>
      <c r="F55" s="243"/>
      <c r="G55" s="124">
        <v>46</v>
      </c>
      <c r="H55" s="127">
        <f>H48+H54</f>
        <v>-16361373</v>
      </c>
      <c r="I55" s="127">
        <f>I48+I54</f>
        <v>9911632</v>
      </c>
    </row>
    <row r="56" spans="1:9" x14ac:dyDescent="0.2">
      <c r="A56" s="190" t="s">
        <v>216</v>
      </c>
      <c r="B56" s="190"/>
      <c r="C56" s="190"/>
      <c r="D56" s="190"/>
      <c r="E56" s="190"/>
      <c r="F56" s="190"/>
      <c r="G56" s="122">
        <v>47</v>
      </c>
      <c r="H56" s="126">
        <v>1661680</v>
      </c>
      <c r="I56" s="126">
        <v>2551078</v>
      </c>
    </row>
    <row r="57" spans="1:9" ht="26.45" customHeight="1" x14ac:dyDescent="0.2">
      <c r="A57" s="243" t="s">
        <v>217</v>
      </c>
      <c r="B57" s="243"/>
      <c r="C57" s="243"/>
      <c r="D57" s="243"/>
      <c r="E57" s="243"/>
      <c r="F57" s="243"/>
      <c r="G57" s="124">
        <v>48</v>
      </c>
      <c r="H57" s="127">
        <f>H27+H42+H55+H56</f>
        <v>-16532340</v>
      </c>
      <c r="I57" s="127">
        <f>I27+I42+I55+I56</f>
        <v>13095568</v>
      </c>
    </row>
    <row r="58" spans="1:9" x14ac:dyDescent="0.2">
      <c r="A58" s="245" t="s">
        <v>218</v>
      </c>
      <c r="B58" s="245"/>
      <c r="C58" s="245"/>
      <c r="D58" s="245"/>
      <c r="E58" s="245"/>
      <c r="F58" s="245"/>
      <c r="G58" s="122">
        <v>49</v>
      </c>
      <c r="H58" s="126">
        <v>67711609</v>
      </c>
      <c r="I58" s="126">
        <v>34803934</v>
      </c>
    </row>
    <row r="59" spans="1:9" ht="31.15" customHeight="1" x14ac:dyDescent="0.2">
      <c r="A59" s="243" t="s">
        <v>219</v>
      </c>
      <c r="B59" s="243"/>
      <c r="C59" s="243"/>
      <c r="D59" s="243"/>
      <c r="E59" s="243"/>
      <c r="F59" s="243"/>
      <c r="G59" s="124">
        <v>50</v>
      </c>
      <c r="H59" s="127">
        <f>H57+H58</f>
        <v>51179269</v>
      </c>
      <c r="I59" s="127">
        <f>I57+I58</f>
        <v>47899502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zoomScaleNormal="100" workbookViewId="0">
      <selection activeCell="I51" sqref="I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330</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30">
        <v>0</v>
      </c>
      <c r="I9" s="30">
        <v>0</v>
      </c>
    </row>
    <row r="10" spans="1:9" x14ac:dyDescent="0.2">
      <c r="A10" s="255" t="s">
        <v>223</v>
      </c>
      <c r="B10" s="255"/>
      <c r="C10" s="255"/>
      <c r="D10" s="255"/>
      <c r="E10" s="255"/>
      <c r="F10" s="255"/>
      <c r="G10" s="21">
        <v>3</v>
      </c>
      <c r="H10" s="30">
        <v>0</v>
      </c>
      <c r="I10" s="30">
        <v>0</v>
      </c>
    </row>
    <row r="11" spans="1:9" x14ac:dyDescent="0.2">
      <c r="A11" s="255" t="s">
        <v>224</v>
      </c>
      <c r="B11" s="255"/>
      <c r="C11" s="255"/>
      <c r="D11" s="255"/>
      <c r="E11" s="255"/>
      <c r="F11" s="255"/>
      <c r="G11" s="21">
        <v>4</v>
      </c>
      <c r="H11" s="30">
        <v>0</v>
      </c>
      <c r="I11" s="30">
        <v>0</v>
      </c>
    </row>
    <row r="12" spans="1:9" x14ac:dyDescent="0.2">
      <c r="A12" s="255" t="s">
        <v>396</v>
      </c>
      <c r="B12" s="255"/>
      <c r="C12" s="255"/>
      <c r="D12" s="255"/>
      <c r="E12" s="255"/>
      <c r="F12" s="255"/>
      <c r="G12" s="21">
        <v>5</v>
      </c>
      <c r="H12" s="30">
        <v>0</v>
      </c>
      <c r="I12" s="30">
        <v>0</v>
      </c>
    </row>
    <row r="13" spans="1:9" x14ac:dyDescent="0.2">
      <c r="A13" s="256" t="s">
        <v>397</v>
      </c>
      <c r="B13" s="256"/>
      <c r="C13" s="256"/>
      <c r="D13" s="256"/>
      <c r="E13" s="256"/>
      <c r="F13" s="256"/>
      <c r="G13" s="112">
        <v>6</v>
      </c>
      <c r="H13" s="115">
        <v>0</v>
      </c>
      <c r="I13" s="115">
        <v>0</v>
      </c>
    </row>
    <row r="14" spans="1:9" ht="12.75" customHeight="1" x14ac:dyDescent="0.2">
      <c r="A14" s="255" t="s">
        <v>398</v>
      </c>
      <c r="B14" s="255"/>
      <c r="C14" s="255"/>
      <c r="D14" s="255"/>
      <c r="E14" s="255"/>
      <c r="F14" s="255"/>
      <c r="G14" s="21">
        <v>7</v>
      </c>
      <c r="H14" s="30">
        <v>0</v>
      </c>
      <c r="I14" s="30">
        <v>0</v>
      </c>
    </row>
    <row r="15" spans="1:9" ht="12.75" customHeight="1" x14ac:dyDescent="0.2">
      <c r="A15" s="255" t="s">
        <v>399</v>
      </c>
      <c r="B15" s="255"/>
      <c r="C15" s="255"/>
      <c r="D15" s="255"/>
      <c r="E15" s="255"/>
      <c r="F15" s="255"/>
      <c r="G15" s="21">
        <v>8</v>
      </c>
      <c r="H15" s="30">
        <v>0</v>
      </c>
      <c r="I15" s="30">
        <v>0</v>
      </c>
    </row>
    <row r="16" spans="1:9" ht="12.75" customHeight="1" x14ac:dyDescent="0.2">
      <c r="A16" s="255" t="s">
        <v>400</v>
      </c>
      <c r="B16" s="255"/>
      <c r="C16" s="255"/>
      <c r="D16" s="255"/>
      <c r="E16" s="255"/>
      <c r="F16" s="255"/>
      <c r="G16" s="21">
        <v>9</v>
      </c>
      <c r="H16" s="30">
        <v>0</v>
      </c>
      <c r="I16" s="30">
        <v>0</v>
      </c>
    </row>
    <row r="17" spans="1:9" ht="12.75" customHeight="1" x14ac:dyDescent="0.2">
      <c r="A17" s="255" t="s">
        <v>401</v>
      </c>
      <c r="B17" s="255"/>
      <c r="C17" s="255"/>
      <c r="D17" s="255"/>
      <c r="E17" s="255"/>
      <c r="F17" s="255"/>
      <c r="G17" s="21">
        <v>10</v>
      </c>
      <c r="H17" s="30">
        <v>0</v>
      </c>
      <c r="I17" s="30">
        <v>0</v>
      </c>
    </row>
    <row r="18" spans="1:9" ht="12.75" customHeight="1" x14ac:dyDescent="0.2">
      <c r="A18" s="255" t="s">
        <v>402</v>
      </c>
      <c r="B18" s="255"/>
      <c r="C18" s="255"/>
      <c r="D18" s="255"/>
      <c r="E18" s="255"/>
      <c r="F18" s="255"/>
      <c r="G18" s="21">
        <v>11</v>
      </c>
      <c r="H18" s="30">
        <v>0</v>
      </c>
      <c r="I18" s="30">
        <v>0</v>
      </c>
    </row>
    <row r="19" spans="1:9" ht="12.75" customHeight="1" x14ac:dyDescent="0.2">
      <c r="A19" s="255" t="s">
        <v>403</v>
      </c>
      <c r="B19" s="255"/>
      <c r="C19" s="255"/>
      <c r="D19" s="255"/>
      <c r="E19" s="255"/>
      <c r="F19" s="255"/>
      <c r="G19" s="21">
        <v>12</v>
      </c>
      <c r="H19" s="30">
        <v>0</v>
      </c>
      <c r="I19" s="30">
        <v>0</v>
      </c>
    </row>
    <row r="20" spans="1:9" ht="26.25" customHeight="1" x14ac:dyDescent="0.2">
      <c r="A20" s="256" t="s">
        <v>404</v>
      </c>
      <c r="B20" s="256"/>
      <c r="C20" s="256"/>
      <c r="D20" s="256"/>
      <c r="E20" s="256"/>
      <c r="F20" s="256"/>
      <c r="G20" s="112">
        <v>13</v>
      </c>
      <c r="H20" s="115">
        <v>0</v>
      </c>
      <c r="I20" s="115">
        <f>SUM(I14:I19)</f>
        <v>0</v>
      </c>
    </row>
    <row r="21" spans="1:9" ht="27.6" customHeight="1" x14ac:dyDescent="0.2">
      <c r="A21" s="267" t="s">
        <v>405</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406</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30">
        <v>0</v>
      </c>
      <c r="I30" s="30">
        <v>0</v>
      </c>
    </row>
    <row r="31" spans="1:9" ht="12.75" customHeight="1" x14ac:dyDescent="0.2">
      <c r="A31" s="255" t="s">
        <v>232</v>
      </c>
      <c r="B31" s="255"/>
      <c r="C31" s="255"/>
      <c r="D31" s="255"/>
      <c r="E31" s="255"/>
      <c r="F31" s="255"/>
      <c r="G31" s="21">
        <v>23</v>
      </c>
      <c r="H31" s="30">
        <v>0</v>
      </c>
      <c r="I31" s="30">
        <v>0</v>
      </c>
    </row>
    <row r="32" spans="1:9" ht="12.75" customHeight="1" x14ac:dyDescent="0.2">
      <c r="A32" s="255" t="s">
        <v>407</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408</v>
      </c>
      <c r="B35" s="261"/>
      <c r="C35" s="261"/>
      <c r="D35" s="261"/>
      <c r="E35" s="261"/>
      <c r="F35" s="261"/>
      <c r="G35" s="112">
        <v>27</v>
      </c>
      <c r="H35" s="116">
        <f>SUM(H30:H34)</f>
        <v>0</v>
      </c>
      <c r="I35" s="116">
        <f>SUM(I30:I34)</f>
        <v>0</v>
      </c>
    </row>
    <row r="36" spans="1:9" ht="28.15" customHeight="1" x14ac:dyDescent="0.2">
      <c r="A36" s="267" t="s">
        <v>409</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410</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411</v>
      </c>
      <c r="B48" s="261"/>
      <c r="C48" s="261"/>
      <c r="D48" s="261"/>
      <c r="E48" s="261"/>
      <c r="F48" s="261"/>
      <c r="G48" s="112">
        <v>39</v>
      </c>
      <c r="H48" s="116">
        <f>H47+H46+H45+H44+H43</f>
        <v>0</v>
      </c>
      <c r="I48" s="116">
        <f>I47+I46+I45+I44+I43</f>
        <v>0</v>
      </c>
    </row>
    <row r="49" spans="1:9" ht="25.9" customHeight="1" x14ac:dyDescent="0.2">
      <c r="A49" s="262" t="s">
        <v>446</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412</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413</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F37" zoomScaleNormal="100" zoomScaleSheetLayoutView="100" workbookViewId="0">
      <selection activeCell="V54" sqref="V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2"/>
    </row>
    <row r="2" spans="1:25" ht="15.75" x14ac:dyDescent="0.2">
      <c r="A2" s="2"/>
      <c r="B2" s="3"/>
      <c r="C2" s="296" t="s">
        <v>246</v>
      </c>
      <c r="D2" s="296"/>
      <c r="E2" s="9">
        <v>44197</v>
      </c>
      <c r="F2" s="4" t="s">
        <v>0</v>
      </c>
      <c r="G2" s="9">
        <v>44286</v>
      </c>
      <c r="H2" s="34"/>
      <c r="I2" s="34"/>
      <c r="J2" s="34"/>
      <c r="K2" s="35"/>
      <c r="X2" s="36"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1">
        <v>436667250</v>
      </c>
      <c r="I7" s="41">
        <v>68425976</v>
      </c>
      <c r="J7" s="41">
        <v>3951238</v>
      </c>
      <c r="K7" s="41">
        <v>996600</v>
      </c>
      <c r="L7" s="41">
        <v>996600</v>
      </c>
      <c r="M7" s="41">
        <v>0</v>
      </c>
      <c r="N7" s="41">
        <v>55000000</v>
      </c>
      <c r="O7" s="41">
        <v>0</v>
      </c>
      <c r="P7" s="41">
        <v>0</v>
      </c>
      <c r="Q7" s="41">
        <v>0</v>
      </c>
      <c r="R7" s="41">
        <v>0</v>
      </c>
      <c r="S7" s="41">
        <v>0</v>
      </c>
      <c r="T7" s="41">
        <v>10992817</v>
      </c>
      <c r="U7" s="41">
        <v>90196788</v>
      </c>
      <c r="V7" s="41">
        <v>0</v>
      </c>
      <c r="W7" s="42">
        <f>H7+I7+J7+K7-L7+M7+N7+O7+P7+Q7+R7+U7+V7+S7+T7</f>
        <v>665234069</v>
      </c>
      <c r="X7" s="41">
        <v>0</v>
      </c>
      <c r="Y7" s="42">
        <f>W7+X7</f>
        <v>665234069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436667250</v>
      </c>
      <c r="I10" s="42">
        <f t="shared" ref="I10:Y10" si="2">I7+I8+I9</f>
        <v>68425976</v>
      </c>
      <c r="J10" s="42">
        <f t="shared" si="2"/>
        <v>3951238</v>
      </c>
      <c r="K10" s="42">
        <f>K7+K8+K9</f>
        <v>996600</v>
      </c>
      <c r="L10" s="42">
        <f t="shared" si="2"/>
        <v>996600</v>
      </c>
      <c r="M10" s="42">
        <f t="shared" si="2"/>
        <v>0</v>
      </c>
      <c r="N10" s="42">
        <f t="shared" si="2"/>
        <v>55000000</v>
      </c>
      <c r="O10" s="42">
        <f t="shared" si="2"/>
        <v>0</v>
      </c>
      <c r="P10" s="42">
        <f t="shared" si="2"/>
        <v>0</v>
      </c>
      <c r="Q10" s="42">
        <f t="shared" si="2"/>
        <v>0</v>
      </c>
      <c r="R10" s="42">
        <f t="shared" si="2"/>
        <v>0</v>
      </c>
      <c r="S10" s="42">
        <f t="shared" si="2"/>
        <v>0</v>
      </c>
      <c r="T10" s="42">
        <f t="shared" si="2"/>
        <v>10992817</v>
      </c>
      <c r="U10" s="42">
        <f t="shared" si="2"/>
        <v>90196788</v>
      </c>
      <c r="V10" s="42">
        <f t="shared" si="2"/>
        <v>0</v>
      </c>
      <c r="W10" s="42">
        <f t="shared" si="2"/>
        <v>665234069</v>
      </c>
      <c r="X10" s="42">
        <f t="shared" si="2"/>
        <v>0</v>
      </c>
      <c r="Y10" s="42">
        <f t="shared" si="2"/>
        <v>665234069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16865197</v>
      </c>
      <c r="W11" s="42">
        <f t="shared" ref="W11:W29" si="3">H11+I11+J11+K11-L11+M11+N11+O11+P11+Q11+R11+U11+V11+S11+T11</f>
        <v>16865197</v>
      </c>
      <c r="X11" s="41">
        <v>0</v>
      </c>
      <c r="Y11" s="42">
        <f t="shared" ref="Y11:Y29" si="4">W11+X11</f>
        <v>16865197</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22470711</v>
      </c>
      <c r="U12" s="43">
        <v>0</v>
      </c>
      <c r="V12" s="43">
        <v>0</v>
      </c>
      <c r="W12" s="42">
        <f t="shared" si="3"/>
        <v>22470711</v>
      </c>
      <c r="X12" s="41">
        <v>0</v>
      </c>
      <c r="Y12" s="42">
        <f t="shared" si="4"/>
        <v>22470711</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554668</v>
      </c>
      <c r="L24" s="41">
        <v>554668</v>
      </c>
      <c r="M24" s="41">
        <v>0</v>
      </c>
      <c r="N24" s="41">
        <v>0</v>
      </c>
      <c r="O24" s="41">
        <v>0</v>
      </c>
      <c r="P24" s="41">
        <v>0</v>
      </c>
      <c r="Q24" s="41">
        <v>0</v>
      </c>
      <c r="R24" s="41">
        <v>0</v>
      </c>
      <c r="S24" s="41">
        <v>0</v>
      </c>
      <c r="T24" s="41">
        <v>0</v>
      </c>
      <c r="U24" s="41">
        <v>-554668</v>
      </c>
      <c r="V24" s="41">
        <v>0</v>
      </c>
      <c r="W24" s="42">
        <f t="shared" si="3"/>
        <v>-554668</v>
      </c>
      <c r="X24" s="41">
        <v>0</v>
      </c>
      <c r="Y24" s="42">
        <f t="shared" si="4"/>
        <v>-554668</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9" t="s">
        <v>428</v>
      </c>
      <c r="B30" s="279"/>
      <c r="C30" s="279"/>
      <c r="D30" s="279"/>
      <c r="E30" s="279"/>
      <c r="F30" s="279"/>
      <c r="G30" s="8">
        <v>24</v>
      </c>
      <c r="H30" s="44">
        <f>SUM(H10:H29)</f>
        <v>436667250</v>
      </c>
      <c r="I30" s="44">
        <f t="shared" ref="I30:Y30" si="5">SUM(I10:I29)</f>
        <v>68425976</v>
      </c>
      <c r="J30" s="44">
        <f t="shared" si="5"/>
        <v>3951238</v>
      </c>
      <c r="K30" s="44">
        <f t="shared" si="5"/>
        <v>1551268</v>
      </c>
      <c r="L30" s="44">
        <f t="shared" si="5"/>
        <v>1551268</v>
      </c>
      <c r="M30" s="44">
        <f t="shared" si="5"/>
        <v>0</v>
      </c>
      <c r="N30" s="44">
        <f t="shared" si="5"/>
        <v>55000000</v>
      </c>
      <c r="O30" s="44">
        <f t="shared" si="5"/>
        <v>0</v>
      </c>
      <c r="P30" s="44">
        <f t="shared" si="5"/>
        <v>0</v>
      </c>
      <c r="Q30" s="44">
        <f t="shared" si="5"/>
        <v>0</v>
      </c>
      <c r="R30" s="44">
        <f t="shared" si="5"/>
        <v>0</v>
      </c>
      <c r="S30" s="44">
        <f t="shared" si="5"/>
        <v>0</v>
      </c>
      <c r="T30" s="44">
        <f t="shared" si="5"/>
        <v>33463528</v>
      </c>
      <c r="U30" s="44">
        <f t="shared" si="5"/>
        <v>89642120</v>
      </c>
      <c r="V30" s="44">
        <f t="shared" si="5"/>
        <v>16865197</v>
      </c>
      <c r="W30" s="44">
        <f t="shared" si="5"/>
        <v>704015309</v>
      </c>
      <c r="X30" s="44">
        <f t="shared" si="5"/>
        <v>0</v>
      </c>
      <c r="Y30" s="44">
        <f t="shared" si="5"/>
        <v>704015309</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22470711</v>
      </c>
      <c r="U32" s="42">
        <f t="shared" si="6"/>
        <v>0</v>
      </c>
      <c r="V32" s="42">
        <f t="shared" si="6"/>
        <v>0</v>
      </c>
      <c r="W32" s="42">
        <f t="shared" si="6"/>
        <v>22470711</v>
      </c>
      <c r="X32" s="42">
        <f t="shared" si="6"/>
        <v>0</v>
      </c>
      <c r="Y32" s="42">
        <f t="shared" si="6"/>
        <v>22470711</v>
      </c>
    </row>
    <row r="33" spans="1:25" ht="31.5" customHeight="1" x14ac:dyDescent="0.2">
      <c r="A33" s="276" t="s">
        <v>429</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22470711</v>
      </c>
      <c r="U33" s="42">
        <f t="shared" si="8"/>
        <v>0</v>
      </c>
      <c r="V33" s="42">
        <f t="shared" si="8"/>
        <v>16865197</v>
      </c>
      <c r="W33" s="42">
        <f t="shared" si="8"/>
        <v>39335908</v>
      </c>
      <c r="X33" s="42">
        <f t="shared" si="8"/>
        <v>0</v>
      </c>
      <c r="Y33" s="42">
        <f t="shared" si="8"/>
        <v>39335908</v>
      </c>
    </row>
    <row r="34" spans="1:25" ht="30.75" customHeight="1" x14ac:dyDescent="0.2">
      <c r="A34" s="277" t="s">
        <v>430</v>
      </c>
      <c r="B34" s="277"/>
      <c r="C34" s="277"/>
      <c r="D34" s="277"/>
      <c r="E34" s="277"/>
      <c r="F34" s="277"/>
      <c r="G34" s="8">
        <v>27</v>
      </c>
      <c r="H34" s="44">
        <f>SUM(H21:H29)</f>
        <v>0</v>
      </c>
      <c r="I34" s="44">
        <f t="shared" ref="I34:Y34" si="10">SUM(I21:I29)</f>
        <v>0</v>
      </c>
      <c r="J34" s="44">
        <f t="shared" si="10"/>
        <v>0</v>
      </c>
      <c r="K34" s="44">
        <f t="shared" si="10"/>
        <v>554668</v>
      </c>
      <c r="L34" s="44">
        <f t="shared" si="10"/>
        <v>554668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-554668</v>
      </c>
      <c r="V34" s="44">
        <f t="shared" si="10"/>
        <v>0</v>
      </c>
      <c r="W34" s="44">
        <f t="shared" si="10"/>
        <v>-554668</v>
      </c>
      <c r="X34" s="44">
        <f t="shared" si="10"/>
        <v>0</v>
      </c>
      <c r="Y34" s="44">
        <f t="shared" si="10"/>
        <v>-554668</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1">
        <v>436667250</v>
      </c>
      <c r="I36" s="41">
        <v>68425976</v>
      </c>
      <c r="J36" s="41">
        <v>5118250</v>
      </c>
      <c r="K36" s="41">
        <v>1578097</v>
      </c>
      <c r="L36" s="41">
        <v>1578097</v>
      </c>
      <c r="M36" s="41">
        <v>0</v>
      </c>
      <c r="N36" s="41">
        <v>55000000</v>
      </c>
      <c r="O36" s="41">
        <v>0</v>
      </c>
      <c r="P36" s="41">
        <v>0</v>
      </c>
      <c r="Q36" s="41">
        <v>0</v>
      </c>
      <c r="R36" s="41">
        <v>0</v>
      </c>
      <c r="S36" s="41">
        <v>0</v>
      </c>
      <c r="T36" s="41">
        <v>-43479713</v>
      </c>
      <c r="U36" s="41">
        <v>56765436</v>
      </c>
      <c r="V36" s="41">
        <v>0</v>
      </c>
      <c r="W36" s="45">
        <f>H36+I36+J36+K36-L36+M36+N36+O36+P36+Q36+R36+U36+V36+S36+T36</f>
        <v>578497199</v>
      </c>
      <c r="X36" s="41">
        <v>0</v>
      </c>
      <c r="Y36" s="45">
        <f t="shared" ref="Y36:Y38" si="12">W36+X36</f>
        <v>578497199</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431</v>
      </c>
      <c r="B39" s="284"/>
      <c r="C39" s="284"/>
      <c r="D39" s="284"/>
      <c r="E39" s="284"/>
      <c r="F39" s="284"/>
      <c r="G39" s="7">
        <v>31</v>
      </c>
      <c r="H39" s="42">
        <f>H36+H37+H38</f>
        <v>436667250</v>
      </c>
      <c r="I39" s="42">
        <f t="shared" ref="I39:Y39" si="14">I36+I37+I38</f>
        <v>68425976</v>
      </c>
      <c r="J39" s="42">
        <f t="shared" si="14"/>
        <v>5118250</v>
      </c>
      <c r="K39" s="42">
        <f t="shared" si="14"/>
        <v>1578097</v>
      </c>
      <c r="L39" s="42">
        <f t="shared" si="14"/>
        <v>1578097</v>
      </c>
      <c r="M39" s="42">
        <f t="shared" si="14"/>
        <v>0</v>
      </c>
      <c r="N39" s="42">
        <f t="shared" si="14"/>
        <v>55000000</v>
      </c>
      <c r="O39" s="42">
        <f t="shared" si="14"/>
        <v>0</v>
      </c>
      <c r="P39" s="42">
        <f t="shared" si="14"/>
        <v>0</v>
      </c>
      <c r="Q39" s="42">
        <f t="shared" si="14"/>
        <v>0</v>
      </c>
      <c r="R39" s="42">
        <f t="shared" si="14"/>
        <v>0</v>
      </c>
      <c r="S39" s="42">
        <f t="shared" si="14"/>
        <v>0</v>
      </c>
      <c r="T39" s="42">
        <f t="shared" si="14"/>
        <v>-43479713</v>
      </c>
      <c r="U39" s="42">
        <f t="shared" si="14"/>
        <v>56765436</v>
      </c>
      <c r="V39" s="42">
        <f t="shared" si="14"/>
        <v>0</v>
      </c>
      <c r="W39" s="42">
        <f t="shared" si="14"/>
        <v>578497199</v>
      </c>
      <c r="X39" s="42">
        <f t="shared" si="14"/>
        <v>0</v>
      </c>
      <c r="Y39" s="42">
        <f t="shared" si="14"/>
        <v>578497199</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-9463358</v>
      </c>
      <c r="W40" s="45">
        <f t="shared" ref="W40:W58" si="15">H40+I40+J40+K40-L40+M40+N40+O40+P40+Q40+R40+U40+V40+S40+T40</f>
        <v>-9463358</v>
      </c>
      <c r="X40" s="41">
        <v>0</v>
      </c>
      <c r="Y40" s="45">
        <f t="shared" ref="Y40:Y58" si="16">W40+X40</f>
        <v>-9463358</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29265552</v>
      </c>
      <c r="U41" s="43">
        <v>0</v>
      </c>
      <c r="V41" s="43">
        <v>0</v>
      </c>
      <c r="W41" s="45">
        <f t="shared" si="15"/>
        <v>29265552</v>
      </c>
      <c r="X41" s="41">
        <v>0</v>
      </c>
      <c r="Y41" s="45">
        <f t="shared" si="16"/>
        <v>29265552</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31859</v>
      </c>
      <c r="L53" s="41">
        <v>31859</v>
      </c>
      <c r="M53" s="41">
        <v>0</v>
      </c>
      <c r="N53" s="41">
        <v>0</v>
      </c>
      <c r="O53" s="41">
        <v>0</v>
      </c>
      <c r="P53" s="41">
        <v>0</v>
      </c>
      <c r="Q53" s="41">
        <v>0</v>
      </c>
      <c r="R53" s="41">
        <v>0</v>
      </c>
      <c r="S53" s="41">
        <v>0</v>
      </c>
      <c r="T53" s="41">
        <v>0</v>
      </c>
      <c r="U53" s="41">
        <v>-31859</v>
      </c>
      <c r="V53" s="41">
        <v>0</v>
      </c>
      <c r="W53" s="45">
        <f t="shared" si="15"/>
        <v>-31859</v>
      </c>
      <c r="X53" s="41">
        <v>0</v>
      </c>
      <c r="Y53" s="45">
        <f t="shared" si="16"/>
        <v>-31859</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9" t="s">
        <v>434</v>
      </c>
      <c r="B59" s="279"/>
      <c r="C59" s="279"/>
      <c r="D59" s="279"/>
      <c r="E59" s="279"/>
      <c r="F59" s="279"/>
      <c r="G59" s="8">
        <v>51</v>
      </c>
      <c r="H59" s="44">
        <f>SUM(H39:H58)</f>
        <v>436667250</v>
      </c>
      <c r="I59" s="44">
        <f t="shared" ref="I59:Y59" si="17">SUM(I39:I58)</f>
        <v>68425976</v>
      </c>
      <c r="J59" s="44">
        <f t="shared" si="17"/>
        <v>5118250</v>
      </c>
      <c r="K59" s="44">
        <f t="shared" si="17"/>
        <v>1609956</v>
      </c>
      <c r="L59" s="44">
        <f t="shared" si="17"/>
        <v>1609956</v>
      </c>
      <c r="M59" s="44">
        <f t="shared" si="17"/>
        <v>0</v>
      </c>
      <c r="N59" s="44">
        <f t="shared" si="17"/>
        <v>55000000</v>
      </c>
      <c r="O59" s="44">
        <f t="shared" si="17"/>
        <v>0</v>
      </c>
      <c r="P59" s="44">
        <f t="shared" si="17"/>
        <v>0</v>
      </c>
      <c r="Q59" s="44">
        <f t="shared" si="17"/>
        <v>0</v>
      </c>
      <c r="R59" s="44">
        <f t="shared" si="17"/>
        <v>0</v>
      </c>
      <c r="S59" s="44">
        <f t="shared" si="17"/>
        <v>0</v>
      </c>
      <c r="T59" s="44">
        <f t="shared" si="17"/>
        <v>-14214161</v>
      </c>
      <c r="U59" s="44">
        <f t="shared" si="17"/>
        <v>56733577</v>
      </c>
      <c r="V59" s="44">
        <f t="shared" si="17"/>
        <v>-9463358</v>
      </c>
      <c r="W59" s="44">
        <f t="shared" si="17"/>
        <v>598267534</v>
      </c>
      <c r="X59" s="44">
        <f t="shared" si="17"/>
        <v>0</v>
      </c>
      <c r="Y59" s="44">
        <f t="shared" si="17"/>
        <v>598267534</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435</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29265552</v>
      </c>
      <c r="U61" s="45">
        <f t="shared" si="18"/>
        <v>0</v>
      </c>
      <c r="V61" s="45">
        <f t="shared" si="18"/>
        <v>0</v>
      </c>
      <c r="W61" s="45">
        <f t="shared" si="18"/>
        <v>29265552</v>
      </c>
      <c r="X61" s="45">
        <f t="shared" si="18"/>
        <v>0</v>
      </c>
      <c r="Y61" s="45">
        <f t="shared" si="18"/>
        <v>29265552</v>
      </c>
    </row>
    <row r="62" spans="1:25" ht="27.75" customHeight="1" x14ac:dyDescent="0.2">
      <c r="A62" s="276" t="s">
        <v>436</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29265552</v>
      </c>
      <c r="U62" s="45">
        <f t="shared" si="20"/>
        <v>0</v>
      </c>
      <c r="V62" s="45">
        <f t="shared" si="20"/>
        <v>-9463358</v>
      </c>
      <c r="W62" s="45">
        <f t="shared" si="20"/>
        <v>19802194</v>
      </c>
      <c r="X62" s="45">
        <f t="shared" si="20"/>
        <v>0</v>
      </c>
      <c r="Y62" s="45">
        <f t="shared" si="20"/>
        <v>19802194</v>
      </c>
    </row>
    <row r="63" spans="1:25" ht="29.25" customHeight="1" x14ac:dyDescent="0.2">
      <c r="A63" s="277" t="s">
        <v>437</v>
      </c>
      <c r="B63" s="277"/>
      <c r="C63" s="277"/>
      <c r="D63" s="277"/>
      <c r="E63" s="277"/>
      <c r="F63" s="277"/>
      <c r="G63" s="8">
        <v>54</v>
      </c>
      <c r="H63" s="46">
        <f>SUM(H50:H58)</f>
        <v>0</v>
      </c>
      <c r="I63" s="46">
        <f t="shared" ref="I63:Y63" si="22">SUM(I50:I58)</f>
        <v>0</v>
      </c>
      <c r="J63" s="46">
        <f t="shared" si="22"/>
        <v>0</v>
      </c>
      <c r="K63" s="46">
        <f t="shared" si="22"/>
        <v>31859</v>
      </c>
      <c r="L63" s="46">
        <f t="shared" si="22"/>
        <v>31859</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-31859</v>
      </c>
      <c r="V63" s="46">
        <f t="shared" si="22"/>
        <v>0</v>
      </c>
      <c r="W63" s="46">
        <f t="shared" si="22"/>
        <v>-31859</v>
      </c>
      <c r="X63" s="46">
        <f t="shared" si="22"/>
        <v>0</v>
      </c>
      <c r="Y63" s="46">
        <f t="shared" si="22"/>
        <v>-31859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3" t="s">
        <v>449</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cp:lastModifiedBy>
  <cp:lastPrinted>2018-04-25T06:49:36Z</cp:lastPrinted>
  <dcterms:created xsi:type="dcterms:W3CDTF">2008-10-17T11:51:54Z</dcterms:created>
  <dcterms:modified xsi:type="dcterms:W3CDTF">2021-04-27T08:45:23Z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