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7-24 Financijski izvještaji 1H (2Q) 2024\xls\"/>
    </mc:Choice>
  </mc:AlternateContent>
  <xr:revisionPtr revIDLastSave="0" documentId="13_ncr:1_{0AA53AD2-0932-4C20-8C2E-4CB67242BD5D}" xr6:coauthVersionLast="47" xr6:coauthVersionMax="47" xr10:uidLastSave="{00000000-0000-0000-0000-000000000000}"/>
  <workbookProtection workbookPassword="CA29" lockStructure="1"/>
  <bookViews>
    <workbookView xWindow="38280" yWindow="2220" windowWidth="29040" windowHeight="175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F59" i="19" l="1"/>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F41" i="19"/>
  <c r="E41" i="19"/>
  <c r="D41" i="19"/>
  <c r="C41" i="19"/>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52" i="19" s="1"/>
  <c r="C60" i="19" s="1"/>
  <c r="C35" i="18"/>
  <c r="H49" i="21" l="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E52" i="19" s="1"/>
  <c r="E60" i="19" s="1"/>
  <c r="F47" i="19"/>
  <c r="F50" i="19" s="1"/>
  <c r="F52" i="19" s="1"/>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H47" i="20" l="1"/>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alcChain>
</file>

<file path=xl/sharedStrings.xml><?xml version="1.0" encoding="utf-8"?>
<sst xmlns="http://schemas.openxmlformats.org/spreadsheetml/2006/main" count="502" uniqueCount="434">
  <si>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</si>
  <si>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</si>
  <si>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</si>
  <si>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</si>
  <si>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</si>
  <si>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</si>
  <si>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</si>
  <si>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</si>
  <si>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</si>
  <si>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</si>
  <si>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</si>
  <si>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</si>
  <si>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</si>
  <si>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</si>
  <si>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</si>
  <si>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</si>
  <si>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</si>
  <si>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</si>
  <si>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</si>
  <si>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</si>
  <si>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</si>
  <si>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</si>
  <si>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</si>
  <si>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</si>
  <si>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</si>
  <si>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</si>
  <si>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</si>
  <si>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</si>
  <si>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</si>
  <si>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</si>
  <si>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</si>
  <si>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</si>
  <si>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</si>
  <si>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</si>
  <si>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</si>
  <si>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</si>
  <si>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</si>
  <si>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</si>
  <si>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</si>
  <si>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</si>
  <si>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</si>
  <si>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</si>
  <si>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</si>
  <si>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</si>
  <si>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</si>
  <si>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</si>
  <si>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</si>
  <si>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</si>
  <si>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</si>
  <si>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</si>
  <si>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</si>
  <si>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</si>
  <si>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</si>
  <si>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</si>
  <si>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</si>
  <si>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</si>
  <si>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</si>
  <si>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</si>
  <si>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</si>
  <si>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</si>
  <si>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</si>
  <si>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</si>
  <si>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</si>
  <si>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</si>
  <si>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</si>
  <si>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</si>
  <si>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</si>
  <si>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</si>
  <si>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</si>
  <si>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</si>
  <si>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</si>
  <si>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</si>
  <si>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</si>
  <si>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</si>
  <si>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</si>
  <si>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</si>
  <si>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</si>
  <si>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</si>
  <si>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</si>
  <si>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</si>
  <si>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</si>
  <si>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</si>
  <si>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</si>
  <si>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</si>
  <si>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</si>
  <si>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</si>
  <si>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</si>
  <si>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</si>
  <si>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</si>
  <si>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</si>
  <si>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</si>
  <si>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</si>
  <si>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</si>
  <si>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</si>
  <si>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</si>
  <si>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</si>
  <si>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</si>
  <si>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</si>
  <si>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</si>
  <si>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</si>
  <si>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</si>
  <si>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</si>
  <si>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</si>
  <si>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</si>
  <si>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</si>
  <si>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</si>
  <si>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</si>
  <si>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</si>
  <si>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</si>
  <si>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</si>
  <si>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</si>
  <si>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</si>
  <si>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</si>
  <si>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</si>
  <si>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</si>
  <si>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</si>
  <si>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</si>
  <si>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</si>
  <si>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</si>
  <si>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</si>
  <si>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</si>
  <si>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</si>
  <si>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</si>
  <si>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</si>
  <si>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</si>
  <si>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</si>
  <si>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</si>
  <si>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</si>
  <si>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</si>
  <si>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</si>
  <si>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</si>
  <si>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</si>
  <si>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</si>
  <si>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</si>
  <si>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</si>
  <si>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</si>
  <si>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</si>
  <si>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</si>
  <si>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</si>
  <si>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</si>
  <si>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</si>
  <si>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</si>
  <si>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</si>
  <si>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</si>
  <si>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</si>
  <si>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</si>
  <si>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</si>
  <si>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</si>
  <si>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</si>
  <si>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</si>
  <si>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</si>
  <si>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</si>
  <si>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</si>
  <si>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</si>
  <si>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</si>
  <si>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</si>
  <si>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</si>
  <si>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</si>
  <si>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</si>
  <si>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</si>
  <si>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</si>
  <si>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</si>
  <si>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</si>
  <si>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</si>
  <si>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</si>
  <si>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</si>
  <si>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</si>
  <si>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</si>
  <si>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</si>
  <si>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</si>
  <si>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</si>
  <si>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</si>
  <si>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</si>
  <si>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</si>
  <si>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</si>
  <si>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</si>
  <si>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</si>
  <si>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</si>
  <si>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</si>
  <si>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</si>
  <si>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</si>
  <si>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</si>
  <si>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</si>
  <si>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</si>
  <si>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</si>
  <si>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</si>
  <si>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</si>
  <si>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</si>
  <si>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</si>
  <si>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</si>
  <si>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</si>
  <si>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</si>
  <si>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</si>
  <si>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</si>
  <si>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</si>
  <si>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</si>
  <si>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</si>
  <si>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</si>
  <si>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</si>
  <si>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</si>
  <si>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</si>
  <si>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</si>
  <si>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</si>
  <si>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</si>
  <si>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</si>
  <si>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</si>
  <si>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</si>
  <si>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</si>
  <si>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</si>
  <si>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</si>
  <si>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</si>
  <si>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</si>
  <si>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</si>
  <si>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</si>
  <si>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</si>
  <si>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</si>
  <si>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</si>
  <si>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</si>
  <si>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</si>
  <si>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</si>
  <si>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</si>
  <si>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</si>
  <si>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</si>
  <si>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</si>
  <si>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</si>
  <si>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</si>
  <si>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</si>
  <si>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</si>
  <si>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</si>
  <si>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</si>
  <si>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</si>
  <si>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</si>
  <si>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</si>
  <si>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</si>
  <si>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</si>
  <si>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</si>
  <si>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</si>
  <si>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</si>
  <si>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</si>
  <si>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</si>
  <si>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</si>
  <si>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</si>
  <si>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</si>
  <si>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</si>
  <si>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</si>
  <si>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</si>
  <si>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</si>
  <si>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</si>
  <si>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</si>
  <si>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</si>
  <si>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</si>
  <si>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</si>
  <si>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</si>
  <si>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</si>
  <si>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</si>
  <si>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</si>
  <si>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</si>
  <si>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</si>
  <si>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</si>
  <si>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</si>
  <si>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</si>
  <si>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</si>
  <si>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</si>
  <si>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</si>
  <si>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</si>
  <si>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</si>
  <si>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</si>
  <si>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</si>
  <si>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</si>
  <si>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</si>
  <si>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</si>
  <si>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</si>
  <si>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</si>
  <si>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</si>
  <si>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</si>
  <si>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</si>
  <si>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</si>
  <si>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</si>
  <si>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</si>
  <si>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</si>
  <si>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</si>
  <si>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</si>
  <si>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</si>
  <si>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</si>
  <si>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</si>
  <si>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</si>
  <si>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</si>
  <si>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</si>
  <si>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</si>
  <si>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</si>
  <si>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</si>
  <si>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</si>
  <si>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</si>
  <si>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</si>
  <si>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</si>
  <si>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</si>
  <si>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</si>
  <si>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</si>
  <si>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</si>
  <si>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</si>
  <si>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</si>
  <si>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</si>
  <si>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</si>
  <si>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</si>
  <si>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</si>
  <si>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</si>
  <si>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</si>
  <si>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</si>
  <si>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</si>
  <si>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</si>
  <si>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</si>
  <si>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</si>
  <si>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</si>
  <si>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</si>
  <si>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</si>
  <si>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</si>
  <si>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</si>
  <si>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</si>
  <si>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</si>
  <si>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KD</t>
  </si>
  <si>
    <t>Yes</t>
  </si>
  <si>
    <t>balance as at 30.6.2024</t>
  </si>
  <si>
    <t>For the period 1.1.2024 to 30.6.2024</t>
  </si>
  <si>
    <t>for the period 1.1.2024 to 30.6.2024</t>
  </si>
  <si>
    <t>NOTES TO FINANCIAL STATEMENTS – TFI
(drawn up for quarterly reporting periods)
Name of issuer:   Zagrebačka burza d.d.
Personal identification number (OIB):   84368186611
Reporting period: 1.1.2024-30.6.2024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2023 available on the internet page www.zse.hr (further: the Group’s Annual Report).
Significant accounting policies
Financial statements for the reporting period are prepared applying the same accounting policies presented in the consolidated financial statements for 2023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30 June 2024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30 June 2024, nor has issued securities. 
4.	Amount of advance payments and loans granted to the members of administrative, management and supervisory bodies
The Group did not give advances or approved loans to members of administrative, management and supervisory bodies during 2024.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30 June 2024,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2024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1.1.2024	Increase	Decrease	30.6.2024
	eur'000	eur'000	eur'000	eur'000
Deferred tax assets	38	-	-	38
Deferred tax liabilities	(40)	-	-	(40)
	(2)	-	-	(2)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During the reporting period, the Company increased the founding investment in Adria Digital Exchange d.o.o. to EUR 51,600.00. Apart from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</si>
  <si>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second quarter of 2024</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</si>
  <si>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</si>
  <si>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</si>
  <si>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</si>
  <si>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</si>
  <si>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</si>
  <si>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</si>
  <si>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</si>
  <si>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</si>
  <si>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</si>
  <si>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</si>
  <si>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</si>
  <si>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</si>
  <si>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</si>
  <si>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III Long term financial assets</t>
  </si>
  <si>
    <t>Investment in subsidiary</t>
  </si>
  <si>
    <t>Investment in associate and joint venture</t>
  </si>
  <si>
    <t>Long term deposits</t>
  </si>
  <si>
    <t>2 Financial assets at amortised cost (long 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</si>
  <si>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</si>
  <si>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</si>
  <si>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</si>
  <si>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</si>
  <si>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</si>
  <si>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</si>
  <si>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</si>
  <si>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</si>
  <si>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</si>
  <si>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</si>
  <si>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</si>
  <si>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</si>
  <si>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</si>
  <si>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Deferred expenses</t>
  </si>
  <si>
    <t>Contract assets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</si>
  <si>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</si>
  <si>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</si>
  <si>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</si>
  <si>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</si>
  <si>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</si>
  <si>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</si>
  <si>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</si>
  <si>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</si>
  <si>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</si>
  <si>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</si>
  <si>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Fer value reserves</t>
  </si>
  <si>
    <t>Actuarial gains / losses</t>
  </si>
  <si>
    <t>Revaluation reserves</t>
  </si>
  <si>
    <t>Translation reserves</t>
  </si>
  <si>
    <t>Accumulated profit (loss)</t>
  </si>
  <si>
    <t>IV Retained profit of loss brought forward</t>
  </si>
  <si>
    <t>V Profit or loss for the year</t>
  </si>
  <si>
    <t>Non current liabilities</t>
  </si>
  <si>
    <t>Long term liabilities and provisions</t>
  </si>
  <si>
    <t>Employee benefits</t>
  </si>
  <si>
    <t>B Provisions</t>
  </si>
  <si>
    <t>Long term contract liabilities</t>
  </si>
  <si>
    <t>Lease liabilities</t>
  </si>
  <si>
    <t>D Long term liabilities</t>
  </si>
  <si>
    <t>Deferred tax liabilities</t>
  </si>
  <si>
    <t>E Deferred tax liabilities</t>
  </si>
  <si>
    <t>Short term liabilities</t>
  </si>
  <si>
    <t>C SHORT TERM LIABILITIES</t>
  </si>
  <si>
    <t>Trade and other payables</t>
  </si>
  <si>
    <t>Short term lease liabilitities</t>
  </si>
  <si>
    <t>2 Liabilities to suppliers</t>
  </si>
  <si>
    <t>Corporate income tax liability</t>
  </si>
  <si>
    <t>Contract liabilities</t>
  </si>
  <si>
    <t>F Accruals and deferred income</t>
  </si>
  <si>
    <t>Accrued expenses</t>
  </si>
  <si>
    <t>Total equity and liabilities</t>
  </si>
  <si>
    <t>Recapitulation of the comparison of consolidated TFI-POD profit and loss account and other comprehensive income prepared according to IFRS for the second quarter of 2024</t>
  </si>
  <si>
    <t>P&amp;L item (IFRS)</t>
  </si>
  <si>
    <t>P&amp;L item (TFI)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</si>
  <si>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</si>
  <si>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</si>
  <si>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</si>
  <si>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</si>
  <si>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</si>
  <si>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</si>
  <si>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</si>
  <si>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</si>
  <si>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</si>
  <si>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</si>
  <si>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</si>
  <si>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</si>
  <si>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</si>
  <si>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</si>
  <si>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</si>
  <si>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</si>
  <si>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</si>
  <si>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</si>
  <si>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</si>
  <si>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</si>
  <si>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</si>
  <si>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</si>
  <si>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</si>
  <si>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profit/(loss) from changes in fair value of financial assets through profit and loss</t>
  </si>
  <si>
    <t>Net foreign exchange gain/(loss)</t>
  </si>
  <si>
    <t>Share of profit (loss) in joint venture and associates</t>
  </si>
  <si>
    <t>Profit before tax</t>
  </si>
  <si>
    <t>H PRE-TAX PROFIT OR LOSS</t>
  </si>
  <si>
    <t>Income tax expense</t>
  </si>
  <si>
    <t>Profit for the year</t>
  </si>
  <si>
    <t xml:space="preserve">J PROFIT OR LOSS FOR THE PERIOD </t>
  </si>
  <si>
    <t xml:space="preserve">Total other comprehensive profit </t>
  </si>
  <si>
    <t>K OTHER COMPREHENSIVE INCOME</t>
  </si>
  <si>
    <t>Total comprehensive profit for the year</t>
  </si>
  <si>
    <t xml:space="preserve">L TOTAL COMPREHENSIVE INCOME </t>
  </si>
  <si>
    <t>Slovenska cesta 56, 1000 Ljubljana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</si>
</sst>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6">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3" fillId="16" borderId="18" xfId="0" applyNumberFormat="1" applyFont="1" applyFill="1" applyBorder="1" applyAlignment="1">
      <alignment horizontal="right" vertical="center"/>
    </xf>
    <xf numFmtId="0" fontId="33" fillId="0" borderId="0" xfId="0" applyFont="1" applyAlignment="1">
      <alignment vertical="center" wrapText="1"/>
    </xf>
    <xf numFmtId="0" fontId="3" fillId="0" borderId="0" xfId="0" applyFont="1" applyAlignment="1">
      <alignment horizontal="right" vertical="center"/>
    </xf>
    <xf numFmtId="0" fontId="17" fillId="0" borderId="0" xfId="0" applyFont="1" applyAlignment="1">
      <alignment vertical="center" wrapText="1"/>
    </xf>
    <xf numFmtId="3" fontId="33" fillId="16" borderId="0" xfId="0" applyNumberFormat="1" applyFont="1" applyFill="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4"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3"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1" fillId="0" borderId="0" xfId="0" applyFont="1" applyAlignment="1">
      <alignment vertical="center"/>
    </xf>
    <xf numFmtId="3" fontId="35" fillId="0" borderId="0" xfId="0" applyNumberFormat="1" applyFont="1" applyAlignment="1">
      <alignment horizontal="right" vertical="center"/>
    </xf>
    <xf numFmtId="3" fontId="35" fillId="0" borderId="0" xfId="0" applyNumberFormat="1" applyFont="1" applyAlignment="1">
      <alignment vertical="center"/>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19" xfId="0" applyFont="1" applyBorder="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0" fontId="31" fillId="0" borderId="18" xfId="0" applyFont="1" applyBorder="1" applyAlignment="1">
      <alignment vertical="center"/>
    </xf>
    <xf numFmtId="0" fontId="34" fillId="0" borderId="20" xfId="0" applyFont="1" applyBorder="1" applyAlignment="1">
      <alignment horizontal="center" vertical="center"/>
    </xf>
    <xf numFmtId="0" fontId="33" fillId="0" borderId="20" xfId="0" applyFont="1" applyBorder="1" applyAlignment="1">
      <alignment vertical="center" wrapText="1"/>
    </xf>
    <xf numFmtId="0" fontId="34" fillId="0" borderId="20" xfId="0" applyFont="1" applyBorder="1" applyAlignment="1">
      <alignment horizontal="right" vertical="center"/>
    </xf>
    <xf numFmtId="0" fontId="33" fillId="0" borderId="18" xfId="0" applyFont="1" applyBorder="1" applyAlignment="1">
      <alignment vertical="center"/>
    </xf>
    <xf numFmtId="0" fontId="31" fillId="16" borderId="0" xfId="0" applyFont="1" applyFill="1" applyAlignment="1">
      <alignment vertical="center"/>
    </xf>
    <xf numFmtId="3" fontId="33" fillId="0" borderId="0" xfId="0" applyNumberFormat="1" applyFont="1" applyAlignment="1">
      <alignment horizontal="right" vertical="center"/>
    </xf>
    <xf numFmtId="3" fontId="33" fillId="16" borderId="19" xfId="0" applyNumberFormat="1" applyFont="1" applyFill="1" applyBorder="1" applyAlignment="1">
      <alignment horizontal="right" vertical="center"/>
    </xf>
    <xf numFmtId="0" fontId="33" fillId="0" borderId="19" xfId="0" applyFont="1" applyBorder="1" applyAlignment="1">
      <alignment vertical="center" wrapText="1"/>
    </xf>
    <xf numFmtId="0" fontId="34" fillId="0" borderId="0" xfId="0" applyFont="1" applyAlignment="1">
      <alignment vertical="center"/>
    </xf>
    <xf numFmtId="3" fontId="34" fillId="0" borderId="0" xfId="0" applyNumberFormat="1" applyFont="1" applyAlignment="1">
      <alignment horizontal="right" vertical="center" wrapText="1"/>
    </xf>
    <xf numFmtId="3" fontId="33" fillId="0" borderId="18" xfId="0" applyNumberFormat="1" applyFont="1" applyBorder="1" applyAlignment="1">
      <alignment horizontal="right" vertical="center" wrapText="1"/>
    </xf>
    <xf numFmtId="0" fontId="33" fillId="0" borderId="18" xfId="0" applyFont="1" applyBorder="1" applyAlignment="1">
      <alignment vertical="center" wrapText="1"/>
    </xf>
    <xf numFmtId="3" fontId="36" fillId="17" borderId="18" xfId="0" applyNumberFormat="1" applyFont="1" applyFill="1" applyBorder="1" applyAlignment="1">
      <alignment horizontal="right" vertical="center"/>
    </xf>
    <xf numFmtId="0" fontId="33" fillId="0" borderId="18" xfId="0" applyFont="1" applyBorder="1" applyAlignment="1">
      <alignment horizontal="center" vertical="center"/>
    </xf>
    <xf numFmtId="0" fontId="33" fillId="0" borderId="18" xfId="0" applyFont="1" applyBorder="1" applyAlignment="1">
      <alignment horizontal="right" vertical="center"/>
    </xf>
    <xf numFmtId="3" fontId="37" fillId="0" borderId="0" xfId="0" applyNumberFormat="1" applyFont="1" applyAlignment="1">
      <alignment horizontal="right" vertical="center"/>
    </xf>
    <xf numFmtId="0" fontId="34" fillId="4" borderId="0" xfId="0" applyFont="1" applyFill="1" applyAlignment="1">
      <alignment vertical="center" wrapText="1"/>
    </xf>
    <xf numFmtId="0" fontId="34" fillId="4" borderId="0" xfId="0" applyFont="1" applyFill="1" applyAlignment="1">
      <alignment horizontal="justify" vertical="center" wrapText="1"/>
    </xf>
    <xf numFmtId="0" fontId="33" fillId="0" borderId="0" xfId="0" applyFont="1" applyAlignment="1">
      <alignment horizontal="right" vertical="center" wrapText="1"/>
    </xf>
    <xf numFmtId="0" fontId="34" fillId="0" borderId="0" xfId="0" applyFont="1" applyAlignment="1">
      <alignment horizontal="justify" vertical="center" wrapText="1"/>
    </xf>
    <xf numFmtId="3" fontId="36" fillId="17" borderId="20" xfId="0" applyNumberFormat="1" applyFont="1" applyFill="1" applyBorder="1" applyAlignment="1">
      <alignment horizontal="right" vertical="center"/>
    </xf>
    <xf numFmtId="3" fontId="33" fillId="18" borderId="0" xfId="0" applyNumberFormat="1" applyFont="1" applyFill="1" applyAlignment="1">
      <alignment horizontal="right" vertical="center"/>
    </xf>
    <xf numFmtId="0" fontId="34" fillId="0" borderId="0" xfId="0" applyFont="1" applyAlignment="1">
      <alignment horizontal="right" vertical="center" wrapText="1"/>
    </xf>
    <xf numFmtId="3" fontId="33"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0" fontId="31" fillId="0" borderId="18" xfId="0" applyFont="1" applyBorder="1"/>
    <xf numFmtId="0" fontId="34" fillId="0" borderId="18" xfId="0" applyFont="1" applyBorder="1" applyAlignment="1">
      <alignment horizontal="right" vertical="center"/>
    </xf>
    <xf numFmtId="3" fontId="33" fillId="18" borderId="18" xfId="0" applyNumberFormat="1" applyFont="1" applyFill="1" applyBorder="1" applyAlignment="1">
      <alignment horizontal="right" vertical="center"/>
    </xf>
    <xf numFmtId="0" fontId="33" fillId="0" borderId="20" xfId="0" applyFont="1" applyBorder="1" applyAlignment="1">
      <alignment horizontal="center" vertical="center"/>
    </xf>
    <xf numFmtId="0" fontId="31" fillId="18" borderId="18" xfId="0" applyFont="1" applyFill="1" applyBorder="1"/>
    <xf numFmtId="0" fontId="33" fillId="0" borderId="0" xfId="0" applyFont="1" applyAlignment="1">
      <alignment horizontal="right" vertical="center"/>
    </xf>
    <xf numFmtId="0" fontId="33" fillId="0" borderId="20" xfId="0" applyFont="1" applyBorder="1" applyAlignment="1">
      <alignment horizontal="right" vertical="center"/>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33" fillId="0" borderId="20" xfId="0" applyFont="1" applyBorder="1" applyAlignment="1">
      <alignment vertical="center"/>
    </xf>
    <xf numFmtId="0" fontId="33" fillId="0" borderId="19" xfId="0" applyFont="1" applyBorder="1" applyAlignment="1">
      <alignment vertical="center"/>
    </xf>
    <xf numFmtId="0" fontId="33" fillId="0" borderId="0" xfId="0" applyFont="1" applyAlignment="1">
      <alignment vertical="center"/>
    </xf>
    <xf numFmtId="0" fontId="33" fillId="0" borderId="18" xfId="0" applyFont="1" applyBorder="1" applyAlignment="1">
      <alignment vertical="center"/>
    </xf>
    <xf numFmtId="0" fontId="4" fillId="0" borderId="0" xfId="0" applyFont="1" applyAlignment="1">
      <alignment horizont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21" fillId="0" borderId="0" xfId="0" applyFont="1" applyAlignment="1">
      <alignment horizontal="left" vertical="top"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Normal="100" zoomScaleSheetLayoutView="100" workbookViewId="0">
      <selection activeCell="D38" sqref="D38:I38"/>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70" t="s">
        <v>0</v>
      </c>
      <c r="B1" s="171"/>
      <c r="C1" s="171"/>
      <c r="D1" s="17"/>
      <c r="E1" s="17"/>
      <c r="F1" s="17"/>
      <c r="G1" s="17"/>
      <c r="H1" s="17"/>
      <c r="I1" s="17"/>
      <c r="J1" s="18"/>
    </row>
    <row r="2" spans="1:10" ht="14.45" customHeight="1" x14ac:dyDescent="0.25">
      <c r="A2" s="172" t="s">
        <v>1</v>
      </c>
      <c r="B2" s="173"/>
      <c r="C2" s="173"/>
      <c r="D2" s="173"/>
      <c r="E2" s="173"/>
      <c r="F2" s="173"/>
      <c r="G2" s="173"/>
      <c r="H2" s="173"/>
      <c r="I2" s="173"/>
      <c r="J2" s="174"/>
    </row>
    <row r="3" spans="1:10" x14ac:dyDescent="0.25">
      <c r="A3" s="20"/>
      <c r="B3" s="21"/>
      <c r="C3" s="21"/>
      <c r="D3" s="21"/>
      <c r="E3" s="21"/>
      <c r="F3" s="21"/>
      <c r="G3" s="21"/>
      <c r="H3" s="21"/>
      <c r="I3" s="21"/>
      <c r="J3" s="22"/>
    </row>
    <row r="4" spans="1:10" ht="33.6" customHeight="1" x14ac:dyDescent="0.25">
      <c r="A4" s="175" t="s">
        <v>2</v>
      </c>
      <c r="B4" s="176"/>
      <c r="C4" s="176"/>
      <c r="D4" s="176"/>
      <c r="E4" s="177">
        <v>45292</v>
      </c>
      <c r="F4" s="178"/>
      <c r="G4" s="23" t="s">
        <v>3</v>
      </c>
      <c r="H4" s="177">
        <v>45473</v>
      </c>
      <c r="I4" s="178"/>
      <c r="J4" s="24"/>
    </row>
    <row r="5" spans="1:10" s="25" customFormat="1" ht="10.15" customHeight="1" x14ac:dyDescent="0.25">
      <c r="A5" s="179"/>
      <c r="B5" s="180"/>
      <c r="C5" s="180"/>
      <c r="D5" s="180"/>
      <c r="E5" s="180"/>
      <c r="F5" s="180"/>
      <c r="G5" s="180"/>
      <c r="H5" s="180"/>
      <c r="I5" s="180"/>
      <c r="J5" s="181"/>
    </row>
    <row r="6" spans="1:10" ht="20.45" customHeight="1" x14ac:dyDescent="0.25">
      <c r="A6" s="26"/>
      <c r="B6" s="27" t="s">
        <v>4</v>
      </c>
      <c r="C6" s="28"/>
      <c r="D6" s="28"/>
      <c r="E6" s="34">
        <v>2024</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2</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89" t="s">
        <v>6</v>
      </c>
      <c r="B10" s="190"/>
      <c r="C10" s="190"/>
      <c r="D10" s="190"/>
      <c r="E10" s="190"/>
      <c r="F10" s="190"/>
      <c r="G10" s="190"/>
      <c r="H10" s="190"/>
      <c r="I10" s="190"/>
      <c r="J10" s="36"/>
    </row>
    <row r="11" spans="1:10" ht="24.6" customHeight="1" x14ac:dyDescent="0.25">
      <c r="A11" s="191" t="s">
        <v>7</v>
      </c>
      <c r="B11" s="192"/>
      <c r="C11" s="184" t="s">
        <v>297</v>
      </c>
      <c r="D11" s="185"/>
      <c r="E11" s="37"/>
      <c r="F11" s="193" t="s">
        <v>8</v>
      </c>
      <c r="G11" s="183"/>
      <c r="H11" s="194" t="s">
        <v>304</v>
      </c>
      <c r="I11" s="195"/>
      <c r="J11" s="38"/>
    </row>
    <row r="12" spans="1:10" ht="14.45" customHeight="1" x14ac:dyDescent="0.25">
      <c r="A12" s="39"/>
      <c r="B12" s="40"/>
      <c r="C12" s="40"/>
      <c r="D12" s="40"/>
      <c r="E12" s="187"/>
      <c r="F12" s="187"/>
      <c r="G12" s="187"/>
      <c r="H12" s="187"/>
      <c r="I12" s="41"/>
      <c r="J12" s="38"/>
    </row>
    <row r="13" spans="1:10" ht="21" customHeight="1" x14ac:dyDescent="0.25">
      <c r="A13" s="182" t="s">
        <v>9</v>
      </c>
      <c r="B13" s="183"/>
      <c r="C13" s="184" t="s">
        <v>300</v>
      </c>
      <c r="D13" s="185"/>
      <c r="E13" s="186"/>
      <c r="F13" s="187"/>
      <c r="G13" s="187"/>
      <c r="H13" s="187"/>
      <c r="I13" s="41"/>
      <c r="J13" s="38"/>
    </row>
    <row r="14" spans="1:10" ht="10.9" customHeight="1" x14ac:dyDescent="0.25">
      <c r="A14" s="37"/>
      <c r="B14" s="41"/>
      <c r="C14" s="40"/>
      <c r="D14" s="40"/>
      <c r="E14" s="188"/>
      <c r="F14" s="188"/>
      <c r="G14" s="188"/>
      <c r="H14" s="188"/>
      <c r="I14" s="40"/>
      <c r="J14" s="42"/>
    </row>
    <row r="15" spans="1:10" ht="22.9" customHeight="1" x14ac:dyDescent="0.25">
      <c r="A15" s="182" t="s">
        <v>10</v>
      </c>
      <c r="B15" s="183"/>
      <c r="C15" s="184" t="s">
        <v>299</v>
      </c>
      <c r="D15" s="185"/>
      <c r="E15" s="203"/>
      <c r="F15" s="204"/>
      <c r="G15" s="43" t="s">
        <v>11</v>
      </c>
      <c r="H15" s="194" t="s">
        <v>298</v>
      </c>
      <c r="I15" s="195"/>
      <c r="J15" s="44"/>
    </row>
    <row r="16" spans="1:10" ht="10.9" customHeight="1" x14ac:dyDescent="0.25">
      <c r="A16" s="37"/>
      <c r="B16" s="41"/>
      <c r="C16" s="40"/>
      <c r="D16" s="40"/>
      <c r="E16" s="188"/>
      <c r="F16" s="188"/>
      <c r="G16" s="188"/>
      <c r="H16" s="188"/>
      <c r="I16" s="40"/>
      <c r="J16" s="42"/>
    </row>
    <row r="17" spans="1:10" ht="22.9" customHeight="1" x14ac:dyDescent="0.25">
      <c r="A17" s="45"/>
      <c r="B17" s="43" t="s">
        <v>12</v>
      </c>
      <c r="C17" s="184" t="s">
        <v>301</v>
      </c>
      <c r="D17" s="185"/>
      <c r="E17" s="46"/>
      <c r="F17" s="46"/>
      <c r="G17" s="46"/>
      <c r="H17" s="46"/>
      <c r="I17" s="46"/>
      <c r="J17" s="44"/>
    </row>
    <row r="18" spans="1:10" x14ac:dyDescent="0.25">
      <c r="A18" s="196"/>
      <c r="B18" s="197"/>
      <c r="C18" s="188"/>
      <c r="D18" s="188"/>
      <c r="E18" s="188"/>
      <c r="F18" s="188"/>
      <c r="G18" s="188"/>
      <c r="H18" s="188"/>
      <c r="I18" s="40"/>
      <c r="J18" s="42"/>
    </row>
    <row r="19" spans="1:10" x14ac:dyDescent="0.25">
      <c r="A19" s="198" t="s">
        <v>13</v>
      </c>
      <c r="B19" s="199"/>
      <c r="C19" s="200" t="s">
        <v>302</v>
      </c>
      <c r="D19" s="201"/>
      <c r="E19" s="201"/>
      <c r="F19" s="201"/>
      <c r="G19" s="201"/>
      <c r="H19" s="201"/>
      <c r="I19" s="201"/>
      <c r="J19" s="202"/>
    </row>
    <row r="20" spans="1:10" x14ac:dyDescent="0.25">
      <c r="A20" s="39"/>
      <c r="B20" s="40"/>
      <c r="C20" s="47"/>
      <c r="D20" s="40"/>
      <c r="E20" s="188"/>
      <c r="F20" s="188"/>
      <c r="G20" s="188"/>
      <c r="H20" s="188"/>
      <c r="I20" s="40"/>
      <c r="J20" s="42"/>
    </row>
    <row r="21" spans="1:10" x14ac:dyDescent="0.25">
      <c r="A21" s="198" t="s">
        <v>14</v>
      </c>
      <c r="B21" s="199"/>
      <c r="C21" s="194">
        <v>10000</v>
      </c>
      <c r="D21" s="195"/>
      <c r="E21" s="188"/>
      <c r="F21" s="188"/>
      <c r="G21" s="200" t="s">
        <v>303</v>
      </c>
      <c r="H21" s="201"/>
      <c r="I21" s="201"/>
      <c r="J21" s="202"/>
    </row>
    <row r="22" spans="1:10" x14ac:dyDescent="0.25">
      <c r="A22" s="39"/>
      <c r="B22" s="40"/>
      <c r="C22" s="40"/>
      <c r="D22" s="40"/>
      <c r="E22" s="188"/>
      <c r="F22" s="188"/>
      <c r="G22" s="188"/>
      <c r="H22" s="188"/>
      <c r="I22" s="40"/>
      <c r="J22" s="42"/>
    </row>
    <row r="23" spans="1:10" x14ac:dyDescent="0.25">
      <c r="A23" s="198" t="s">
        <v>15</v>
      </c>
      <c r="B23" s="199"/>
      <c r="C23" s="200" t="s">
        <v>305</v>
      </c>
      <c r="D23" s="201"/>
      <c r="E23" s="201"/>
      <c r="F23" s="201"/>
      <c r="G23" s="201"/>
      <c r="H23" s="201"/>
      <c r="I23" s="201"/>
      <c r="J23" s="202"/>
    </row>
    <row r="24" spans="1:10" x14ac:dyDescent="0.25">
      <c r="A24" s="39"/>
      <c r="B24" s="40"/>
      <c r="C24" s="40"/>
      <c r="D24" s="40"/>
      <c r="E24" s="188"/>
      <c r="F24" s="188"/>
      <c r="G24" s="188"/>
      <c r="H24" s="188"/>
      <c r="I24" s="40"/>
      <c r="J24" s="42"/>
    </row>
    <row r="25" spans="1:10" x14ac:dyDescent="0.25">
      <c r="A25" s="198" t="s">
        <v>16</v>
      </c>
      <c r="B25" s="199"/>
      <c r="C25" s="206" t="s">
        <v>306</v>
      </c>
      <c r="D25" s="207"/>
      <c r="E25" s="207"/>
      <c r="F25" s="207"/>
      <c r="G25" s="207"/>
      <c r="H25" s="207"/>
      <c r="I25" s="207"/>
      <c r="J25" s="208"/>
    </row>
    <row r="26" spans="1:10" x14ac:dyDescent="0.25">
      <c r="A26" s="39"/>
      <c r="B26" s="40"/>
      <c r="C26" s="47"/>
      <c r="D26" s="40"/>
      <c r="E26" s="188"/>
      <c r="F26" s="188"/>
      <c r="G26" s="188"/>
      <c r="H26" s="188"/>
      <c r="I26" s="40"/>
      <c r="J26" s="42"/>
    </row>
    <row r="27" spans="1:10" x14ac:dyDescent="0.25">
      <c r="A27" s="198" t="s">
        <v>17</v>
      </c>
      <c r="B27" s="199"/>
      <c r="C27" s="206" t="s">
        <v>307</v>
      </c>
      <c r="D27" s="207"/>
      <c r="E27" s="207"/>
      <c r="F27" s="207"/>
      <c r="G27" s="207"/>
      <c r="H27" s="207"/>
      <c r="I27" s="207"/>
      <c r="J27" s="208"/>
    </row>
    <row r="28" spans="1:10" ht="13.9" customHeight="1" x14ac:dyDescent="0.25">
      <c r="A28" s="39"/>
      <c r="B28" s="40"/>
      <c r="C28" s="47"/>
      <c r="D28" s="40"/>
      <c r="E28" s="188"/>
      <c r="F28" s="188"/>
      <c r="G28" s="188"/>
      <c r="H28" s="188"/>
      <c r="I28" s="40"/>
      <c r="J28" s="42"/>
    </row>
    <row r="29" spans="1:10" ht="22.9" customHeight="1" x14ac:dyDescent="0.25">
      <c r="A29" s="182" t="s">
        <v>18</v>
      </c>
      <c r="B29" s="199"/>
      <c r="C29" s="48">
        <v>36</v>
      </c>
      <c r="D29" s="49"/>
      <c r="E29" s="205"/>
      <c r="F29" s="205"/>
      <c r="G29" s="205"/>
      <c r="H29" s="205"/>
      <c r="I29" s="50"/>
      <c r="J29" s="51"/>
    </row>
    <row r="30" spans="1:10" x14ac:dyDescent="0.25">
      <c r="A30" s="39"/>
      <c r="B30" s="40"/>
      <c r="C30" s="40"/>
      <c r="D30" s="40"/>
      <c r="E30" s="188"/>
      <c r="F30" s="188"/>
      <c r="G30" s="188"/>
      <c r="H30" s="188"/>
      <c r="I30" s="50"/>
      <c r="J30" s="51"/>
    </row>
    <row r="31" spans="1:10" x14ac:dyDescent="0.25">
      <c r="A31" s="198" t="s">
        <v>19</v>
      </c>
      <c r="B31" s="199"/>
      <c r="C31" s="63" t="s">
        <v>319</v>
      </c>
      <c r="D31" s="209" t="s">
        <v>20</v>
      </c>
      <c r="E31" s="210"/>
      <c r="F31" s="210"/>
      <c r="G31" s="210"/>
      <c r="H31" s="40"/>
      <c r="I31" s="52" t="s">
        <v>21</v>
      </c>
      <c r="J31" s="53" t="s">
        <v>22</v>
      </c>
    </row>
    <row r="32" spans="1:10" x14ac:dyDescent="0.25">
      <c r="A32" s="198"/>
      <c r="B32" s="199"/>
      <c r="C32" s="54"/>
      <c r="D32" s="23"/>
      <c r="E32" s="204"/>
      <c r="F32" s="204"/>
      <c r="G32" s="204"/>
      <c r="H32" s="204"/>
      <c r="I32" s="50"/>
      <c r="J32" s="51"/>
    </row>
    <row r="33" spans="1:10" x14ac:dyDescent="0.25">
      <c r="A33" s="198" t="s">
        <v>23</v>
      </c>
      <c r="B33" s="199"/>
      <c r="C33" s="48" t="s">
        <v>308</v>
      </c>
      <c r="D33" s="209" t="s">
        <v>24</v>
      </c>
      <c r="E33" s="210"/>
      <c r="F33" s="210"/>
      <c r="G33" s="210"/>
      <c r="H33" s="46"/>
      <c r="I33" s="52" t="s">
        <v>25</v>
      </c>
      <c r="J33" s="53" t="s">
        <v>26</v>
      </c>
    </row>
    <row r="34" spans="1:10" x14ac:dyDescent="0.25">
      <c r="A34" s="39"/>
      <c r="B34" s="40"/>
      <c r="C34" s="40"/>
      <c r="D34" s="40"/>
      <c r="E34" s="188"/>
      <c r="F34" s="188"/>
      <c r="G34" s="188"/>
      <c r="H34" s="188"/>
      <c r="I34" s="40"/>
      <c r="J34" s="42"/>
    </row>
    <row r="35" spans="1:10" x14ac:dyDescent="0.25">
      <c r="A35" s="209" t="s">
        <v>27</v>
      </c>
      <c r="B35" s="210"/>
      <c r="C35" s="210"/>
      <c r="D35" s="210"/>
      <c r="E35" s="210" t="s">
        <v>28</v>
      </c>
      <c r="F35" s="210"/>
      <c r="G35" s="210"/>
      <c r="H35" s="210"/>
      <c r="I35" s="210"/>
      <c r="J35" s="55" t="s">
        <v>29</v>
      </c>
    </row>
    <row r="36" spans="1:10" x14ac:dyDescent="0.25">
      <c r="A36" s="39"/>
      <c r="B36" s="40"/>
      <c r="C36" s="40"/>
      <c r="D36" s="40"/>
      <c r="E36" s="188"/>
      <c r="F36" s="188"/>
      <c r="G36" s="188"/>
      <c r="H36" s="188"/>
      <c r="I36" s="40"/>
      <c r="J36" s="51"/>
    </row>
    <row r="37" spans="1:10" x14ac:dyDescent="0.25">
      <c r="A37" s="215" t="s">
        <v>318</v>
      </c>
      <c r="B37" s="216"/>
      <c r="C37" s="216"/>
      <c r="D37" s="217"/>
      <c r="E37" s="215" t="s">
        <v>433</v>
      </c>
      <c r="F37" s="216"/>
      <c r="G37" s="216"/>
      <c r="H37" s="216"/>
      <c r="I37" s="217"/>
      <c r="J37" s="56">
        <v>5316081</v>
      </c>
    </row>
    <row r="38" spans="1:10" x14ac:dyDescent="0.25">
      <c r="A38" s="39"/>
      <c r="B38" s="40"/>
      <c r="C38" s="47"/>
      <c r="D38" s="214"/>
      <c r="E38" s="214"/>
      <c r="F38" s="214"/>
      <c r="G38" s="214"/>
      <c r="H38" s="214"/>
      <c r="I38" s="214"/>
      <c r="J38" s="42"/>
    </row>
    <row r="39" spans="1:10" x14ac:dyDescent="0.25">
      <c r="A39" s="211"/>
      <c r="B39" s="212"/>
      <c r="C39" s="212"/>
      <c r="D39" s="213"/>
      <c r="E39" s="211"/>
      <c r="F39" s="212"/>
      <c r="G39" s="212"/>
      <c r="H39" s="212"/>
      <c r="I39" s="213"/>
      <c r="J39" s="48"/>
    </row>
    <row r="40" spans="1:10" x14ac:dyDescent="0.25">
      <c r="A40" s="39"/>
      <c r="B40" s="40"/>
      <c r="C40" s="47"/>
      <c r="D40" s="57"/>
      <c r="E40" s="214"/>
      <c r="F40" s="214"/>
      <c r="G40" s="214"/>
      <c r="H40" s="214"/>
      <c r="I40" s="41"/>
      <c r="J40" s="42"/>
    </row>
    <row r="41" spans="1:10" x14ac:dyDescent="0.25">
      <c r="A41" s="211"/>
      <c r="B41" s="212"/>
      <c r="C41" s="212"/>
      <c r="D41" s="213"/>
      <c r="E41" s="211"/>
      <c r="F41" s="212"/>
      <c r="G41" s="212"/>
      <c r="H41" s="212"/>
      <c r="I41" s="213"/>
      <c r="J41" s="48"/>
    </row>
    <row r="42" spans="1:10" x14ac:dyDescent="0.25">
      <c r="A42" s="39"/>
      <c r="B42" s="40"/>
      <c r="C42" s="47"/>
      <c r="D42" s="57"/>
      <c r="E42" s="214"/>
      <c r="F42" s="214"/>
      <c r="G42" s="214"/>
      <c r="H42" s="214"/>
      <c r="I42" s="41"/>
      <c r="J42" s="42"/>
    </row>
    <row r="43" spans="1:10" x14ac:dyDescent="0.25">
      <c r="A43" s="211"/>
      <c r="B43" s="212"/>
      <c r="C43" s="212"/>
      <c r="D43" s="213"/>
      <c r="E43" s="211"/>
      <c r="F43" s="212"/>
      <c r="G43" s="212"/>
      <c r="H43" s="212"/>
      <c r="I43" s="213"/>
      <c r="J43" s="48"/>
    </row>
    <row r="44" spans="1:10" x14ac:dyDescent="0.25">
      <c r="A44" s="58"/>
      <c r="B44" s="47"/>
      <c r="C44" s="218"/>
      <c r="D44" s="218"/>
      <c r="E44" s="188"/>
      <c r="F44" s="188"/>
      <c r="G44" s="218"/>
      <c r="H44" s="218"/>
      <c r="I44" s="218"/>
      <c r="J44" s="42"/>
    </row>
    <row r="45" spans="1:10" x14ac:dyDescent="0.25">
      <c r="A45" s="211"/>
      <c r="B45" s="212"/>
      <c r="C45" s="212"/>
      <c r="D45" s="213"/>
      <c r="E45" s="211"/>
      <c r="F45" s="212"/>
      <c r="G45" s="212"/>
      <c r="H45" s="212"/>
      <c r="I45" s="213"/>
      <c r="J45" s="48"/>
    </row>
    <row r="46" spans="1:10" x14ac:dyDescent="0.25">
      <c r="A46" s="58"/>
      <c r="B46" s="47"/>
      <c r="C46" s="47"/>
      <c r="D46" s="40"/>
      <c r="E46" s="219"/>
      <c r="F46" s="219"/>
      <c r="G46" s="218"/>
      <c r="H46" s="218"/>
      <c r="I46" s="40"/>
      <c r="J46" s="42"/>
    </row>
    <row r="47" spans="1:10" x14ac:dyDescent="0.25">
      <c r="A47" s="211"/>
      <c r="B47" s="212"/>
      <c r="C47" s="212"/>
      <c r="D47" s="213"/>
      <c r="E47" s="211"/>
      <c r="F47" s="212"/>
      <c r="G47" s="212"/>
      <c r="H47" s="212"/>
      <c r="I47" s="213"/>
      <c r="J47" s="48"/>
    </row>
    <row r="48" spans="1:10" x14ac:dyDescent="0.25">
      <c r="A48" s="58"/>
      <c r="B48" s="47"/>
      <c r="C48" s="47"/>
      <c r="D48" s="40"/>
      <c r="E48" s="188"/>
      <c r="F48" s="188"/>
      <c r="G48" s="218"/>
      <c r="H48" s="218"/>
      <c r="I48" s="40"/>
      <c r="J48" s="59" t="s">
        <v>30</v>
      </c>
    </row>
    <row r="49" spans="1:10" x14ac:dyDescent="0.25">
      <c r="A49" s="58"/>
      <c r="B49" s="47"/>
      <c r="C49" s="47"/>
      <c r="D49" s="40"/>
      <c r="E49" s="188"/>
      <c r="F49" s="188"/>
      <c r="G49" s="218"/>
      <c r="H49" s="218"/>
      <c r="I49" s="40"/>
      <c r="J49" s="59" t="s">
        <v>31</v>
      </c>
    </row>
    <row r="50" spans="1:10" ht="14.45" customHeight="1" x14ac:dyDescent="0.25">
      <c r="A50" s="182" t="s">
        <v>32</v>
      </c>
      <c r="B50" s="193"/>
      <c r="C50" s="194" t="s">
        <v>320</v>
      </c>
      <c r="D50" s="195"/>
      <c r="E50" s="191" t="s">
        <v>33</v>
      </c>
      <c r="F50" s="224"/>
      <c r="G50" s="200" t="s">
        <v>309</v>
      </c>
      <c r="H50" s="201"/>
      <c r="I50" s="201"/>
      <c r="J50" s="202"/>
    </row>
    <row r="51" spans="1:10" x14ac:dyDescent="0.25">
      <c r="A51" s="58"/>
      <c r="B51" s="47"/>
      <c r="C51" s="218"/>
      <c r="D51" s="218"/>
      <c r="E51" s="188"/>
      <c r="F51" s="188"/>
      <c r="G51" s="225" t="s">
        <v>34</v>
      </c>
      <c r="H51" s="225"/>
      <c r="I51" s="225"/>
      <c r="J51" s="31"/>
    </row>
    <row r="52" spans="1:10" ht="13.9" customHeight="1" x14ac:dyDescent="0.25">
      <c r="A52" s="182" t="s">
        <v>35</v>
      </c>
      <c r="B52" s="193"/>
      <c r="C52" s="200" t="s">
        <v>310</v>
      </c>
      <c r="D52" s="201"/>
      <c r="E52" s="201"/>
      <c r="F52" s="201"/>
      <c r="G52" s="201"/>
      <c r="H52" s="201"/>
      <c r="I52" s="201"/>
      <c r="J52" s="202"/>
    </row>
    <row r="53" spans="1:10" x14ac:dyDescent="0.25">
      <c r="A53" s="39"/>
      <c r="B53" s="40"/>
      <c r="C53" s="205" t="s">
        <v>36</v>
      </c>
      <c r="D53" s="205"/>
      <c r="E53" s="205"/>
      <c r="F53" s="205"/>
      <c r="G53" s="205"/>
      <c r="H53" s="205"/>
      <c r="I53" s="205"/>
      <c r="J53" s="42"/>
    </row>
    <row r="54" spans="1:10" x14ac:dyDescent="0.25">
      <c r="A54" s="182" t="s">
        <v>37</v>
      </c>
      <c r="B54" s="193"/>
      <c r="C54" s="220" t="s">
        <v>311</v>
      </c>
      <c r="D54" s="221"/>
      <c r="E54" s="222"/>
      <c r="F54" s="188"/>
      <c r="G54" s="188"/>
      <c r="H54" s="210"/>
      <c r="I54" s="210"/>
      <c r="J54" s="223"/>
    </row>
    <row r="55" spans="1:10" x14ac:dyDescent="0.25">
      <c r="A55" s="39"/>
      <c r="B55" s="40"/>
      <c r="C55" s="47"/>
      <c r="D55" s="40"/>
      <c r="E55" s="188"/>
      <c r="F55" s="188"/>
      <c r="G55" s="188"/>
      <c r="H55" s="188"/>
      <c r="I55" s="40"/>
      <c r="J55" s="42"/>
    </row>
    <row r="56" spans="1:10" ht="14.45" customHeight="1" x14ac:dyDescent="0.25">
      <c r="A56" s="182" t="s">
        <v>38</v>
      </c>
      <c r="B56" s="193"/>
      <c r="C56" s="231" t="s">
        <v>312</v>
      </c>
      <c r="D56" s="227"/>
      <c r="E56" s="227"/>
      <c r="F56" s="227"/>
      <c r="G56" s="227"/>
      <c r="H56" s="227"/>
      <c r="I56" s="227"/>
      <c r="J56" s="228"/>
    </row>
    <row r="57" spans="1:10" x14ac:dyDescent="0.25">
      <c r="A57" s="39"/>
      <c r="B57" s="40"/>
      <c r="C57" s="40"/>
      <c r="D57" s="40"/>
      <c r="E57" s="188"/>
      <c r="F57" s="188"/>
      <c r="G57" s="188"/>
      <c r="H57" s="188"/>
      <c r="I57" s="40"/>
      <c r="J57" s="42"/>
    </row>
    <row r="58" spans="1:10" x14ac:dyDescent="0.25">
      <c r="A58" s="182" t="s">
        <v>39</v>
      </c>
      <c r="B58" s="193"/>
      <c r="C58" s="226"/>
      <c r="D58" s="227"/>
      <c r="E58" s="227"/>
      <c r="F58" s="227"/>
      <c r="G58" s="227"/>
      <c r="H58" s="227"/>
      <c r="I58" s="227"/>
      <c r="J58" s="228"/>
    </row>
    <row r="59" spans="1:10" ht="14.45" customHeight="1" x14ac:dyDescent="0.25">
      <c r="A59" s="39"/>
      <c r="B59" s="40"/>
      <c r="C59" s="229" t="s">
        <v>40</v>
      </c>
      <c r="D59" s="229"/>
      <c r="E59" s="229"/>
      <c r="F59" s="229"/>
      <c r="G59" s="40"/>
      <c r="H59" s="40"/>
      <c r="I59" s="40"/>
      <c r="J59" s="42"/>
    </row>
    <row r="60" spans="1:10" x14ac:dyDescent="0.25">
      <c r="A60" s="182" t="s">
        <v>41</v>
      </c>
      <c r="B60" s="193"/>
      <c r="C60" s="226"/>
      <c r="D60" s="227"/>
      <c r="E60" s="227"/>
      <c r="F60" s="227"/>
      <c r="G60" s="227"/>
      <c r="H60" s="227"/>
      <c r="I60" s="227"/>
      <c r="J60" s="228"/>
    </row>
    <row r="61" spans="1:10" ht="14.45" customHeight="1" x14ac:dyDescent="0.25">
      <c r="A61" s="60"/>
      <c r="B61" s="61"/>
      <c r="C61" s="230" t="s">
        <v>42</v>
      </c>
      <c r="D61" s="230"/>
      <c r="E61" s="230"/>
      <c r="F61" s="230"/>
      <c r="G61" s="230"/>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3" zoomScaleNormal="100" zoomScaleSheetLayoutView="100" workbookViewId="0">
      <selection activeCell="B9" sqref="A9: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234" t="s">
        <v>140</v>
      </c>
      <c r="B1" s="234"/>
      <c r="C1" s="234"/>
      <c r="D1" s="234"/>
    </row>
    <row r="2" spans="1:5" x14ac:dyDescent="0.2">
      <c r="A2" s="235" t="s">
        <v>321</v>
      </c>
      <c r="B2" s="235"/>
      <c r="C2" s="235"/>
      <c r="D2" s="235"/>
    </row>
    <row r="3" spans="1:5" x14ac:dyDescent="0.2">
      <c r="A3" s="236" t="s">
        <v>141</v>
      </c>
      <c r="B3" s="236"/>
      <c r="C3" s="236"/>
      <c r="D3" s="236"/>
    </row>
    <row r="4" spans="1:5" x14ac:dyDescent="0.2">
      <c r="A4" s="237" t="s">
        <v>313</v>
      </c>
      <c r="B4" s="237"/>
      <c r="C4" s="237"/>
      <c r="D4" s="237"/>
    </row>
    <row r="5" spans="1:5" x14ac:dyDescent="0.2">
      <c r="A5" s="238" t="s">
        <v>142</v>
      </c>
      <c r="B5" s="76" t="s">
        <v>143</v>
      </c>
      <c r="C5" s="239" t="s">
        <v>145</v>
      </c>
      <c r="D5" s="239" t="s">
        <v>146</v>
      </c>
    </row>
    <row r="6" spans="1:5" ht="18" customHeight="1" x14ac:dyDescent="0.2">
      <c r="A6" s="238"/>
      <c r="B6" s="78" t="s">
        <v>144</v>
      </c>
      <c r="C6" s="239"/>
      <c r="D6" s="239"/>
    </row>
    <row r="7" spans="1:5" x14ac:dyDescent="0.2">
      <c r="A7" s="79">
        <v>1</v>
      </c>
      <c r="B7" s="79">
        <v>2</v>
      </c>
      <c r="C7" s="77">
        <v>3</v>
      </c>
      <c r="D7" s="77">
        <v>4</v>
      </c>
    </row>
    <row r="8" spans="1:5" x14ac:dyDescent="0.2">
      <c r="A8" s="232" t="s">
        <v>147</v>
      </c>
      <c r="B8" s="232"/>
      <c r="C8" s="232"/>
      <c r="D8" s="232"/>
    </row>
    <row r="9" spans="1:5" x14ac:dyDescent="0.2">
      <c r="A9" s="80" t="s">
        <v>148</v>
      </c>
      <c r="B9" s="81">
        <v>1</v>
      </c>
      <c r="C9" s="94">
        <f>+C10+C11+C17+C21</f>
        <v>3235702</v>
      </c>
      <c r="D9" s="94">
        <f>+D10+D11+D17+D21</f>
        <v>3140158</v>
      </c>
      <c r="E9" s="96"/>
    </row>
    <row r="10" spans="1:5" x14ac:dyDescent="0.2">
      <c r="A10" s="82" t="s">
        <v>149</v>
      </c>
      <c r="B10" s="83">
        <v>2</v>
      </c>
      <c r="C10" s="93">
        <v>449062</v>
      </c>
      <c r="D10" s="93">
        <v>379987</v>
      </c>
      <c r="E10" s="96"/>
    </row>
    <row r="11" spans="1:5" x14ac:dyDescent="0.2">
      <c r="A11" s="80" t="s">
        <v>150</v>
      </c>
      <c r="B11" s="81">
        <v>3</v>
      </c>
      <c r="C11" s="94">
        <f>SUM(C12:C16)</f>
        <v>1338564</v>
      </c>
      <c r="D11" s="94">
        <f>SUM(D12:D16)</f>
        <v>1232422</v>
      </c>
      <c r="E11" s="96"/>
    </row>
    <row r="12" spans="1:5" x14ac:dyDescent="0.2">
      <c r="A12" s="84" t="s">
        <v>151</v>
      </c>
      <c r="B12" s="85">
        <v>4</v>
      </c>
      <c r="C12" s="10">
        <v>1012103</v>
      </c>
      <c r="D12" s="10">
        <v>954465</v>
      </c>
      <c r="E12" s="96"/>
    </row>
    <row r="13" spans="1:5" x14ac:dyDescent="0.2">
      <c r="A13" s="84" t="s">
        <v>152</v>
      </c>
      <c r="B13" s="85">
        <v>5</v>
      </c>
      <c r="C13" s="10">
        <v>128636</v>
      </c>
      <c r="D13" s="10">
        <v>114935</v>
      </c>
      <c r="E13" s="96"/>
    </row>
    <row r="14" spans="1:5" x14ac:dyDescent="0.2">
      <c r="A14" s="84" t="s">
        <v>153</v>
      </c>
      <c r="B14" s="85">
        <v>6</v>
      </c>
      <c r="C14" s="10">
        <v>180939</v>
      </c>
      <c r="D14" s="10">
        <v>149539</v>
      </c>
      <c r="E14" s="96"/>
    </row>
    <row r="15" spans="1:5" x14ac:dyDescent="0.2">
      <c r="A15" s="84" t="s">
        <v>154</v>
      </c>
      <c r="B15" s="85">
        <v>7</v>
      </c>
      <c r="C15" s="10">
        <v>16886</v>
      </c>
      <c r="D15" s="10">
        <v>13483</v>
      </c>
      <c r="E15" s="96"/>
    </row>
    <row r="16" spans="1:5" x14ac:dyDescent="0.2">
      <c r="A16" s="84" t="s">
        <v>155</v>
      </c>
      <c r="B16" s="85">
        <v>8</v>
      </c>
      <c r="C16" s="10">
        <v>0</v>
      </c>
      <c r="D16" s="10">
        <v>0</v>
      </c>
      <c r="E16" s="96"/>
    </row>
    <row r="17" spans="1:5" x14ac:dyDescent="0.2">
      <c r="A17" s="80" t="s">
        <v>156</v>
      </c>
      <c r="B17" s="81">
        <v>9</v>
      </c>
      <c r="C17" s="94">
        <f>+C18+C19+C20</f>
        <v>1448076</v>
      </c>
      <c r="D17" s="94">
        <f>+D18+D19+D20</f>
        <v>1527749</v>
      </c>
      <c r="E17" s="96"/>
    </row>
    <row r="18" spans="1:5" x14ac:dyDescent="0.2">
      <c r="A18" s="86" t="s">
        <v>157</v>
      </c>
      <c r="B18" s="87">
        <v>10</v>
      </c>
      <c r="C18" s="10">
        <v>1238436</v>
      </c>
      <c r="D18" s="10">
        <v>1318108</v>
      </c>
      <c r="E18" s="96"/>
    </row>
    <row r="19" spans="1:5" x14ac:dyDescent="0.2">
      <c r="A19" s="86" t="s">
        <v>158</v>
      </c>
      <c r="B19" s="87">
        <v>11</v>
      </c>
      <c r="C19" s="10">
        <v>60547</v>
      </c>
      <c r="D19" s="10">
        <v>60547</v>
      </c>
      <c r="E19" s="96"/>
    </row>
    <row r="20" spans="1:5" ht="25.5" x14ac:dyDescent="0.2">
      <c r="A20" s="86" t="s">
        <v>159</v>
      </c>
      <c r="B20" s="87">
        <v>12</v>
      </c>
      <c r="C20" s="10">
        <v>149093</v>
      </c>
      <c r="D20" s="10">
        <v>149094</v>
      </c>
      <c r="E20" s="96"/>
    </row>
    <row r="21" spans="1:5" x14ac:dyDescent="0.2">
      <c r="A21" s="82" t="s">
        <v>160</v>
      </c>
      <c r="B21" s="83">
        <v>13</v>
      </c>
      <c r="C21" s="10">
        <v>0</v>
      </c>
      <c r="D21" s="10">
        <v>0</v>
      </c>
      <c r="E21" s="96"/>
    </row>
    <row r="22" spans="1:5" x14ac:dyDescent="0.2">
      <c r="A22" s="80" t="s">
        <v>161</v>
      </c>
      <c r="B22" s="81">
        <v>14</v>
      </c>
      <c r="C22" s="91">
        <f>+C23+C29+C33</f>
        <v>3843429</v>
      </c>
      <c r="D22" s="91">
        <f>+D23+D29+D33</f>
        <v>3945763</v>
      </c>
      <c r="E22" s="96"/>
    </row>
    <row r="23" spans="1:5" x14ac:dyDescent="0.2">
      <c r="A23" s="80" t="s">
        <v>162</v>
      </c>
      <c r="B23" s="81">
        <v>15</v>
      </c>
      <c r="C23" s="94">
        <f>SUM(C24:C28)</f>
        <v>528566</v>
      </c>
      <c r="D23" s="94">
        <f>SUM(D24:D28)</f>
        <v>371100</v>
      </c>
      <c r="E23" s="96"/>
    </row>
    <row r="24" spans="1:5" x14ac:dyDescent="0.2">
      <c r="A24" s="84" t="s">
        <v>163</v>
      </c>
      <c r="B24" s="85">
        <v>16</v>
      </c>
      <c r="C24" s="10">
        <v>402635</v>
      </c>
      <c r="D24" s="10">
        <v>245519</v>
      </c>
      <c r="E24" s="96"/>
    </row>
    <row r="25" spans="1:5" ht="25.5" x14ac:dyDescent="0.2">
      <c r="A25" s="84" t="s">
        <v>164</v>
      </c>
      <c r="B25" s="85">
        <v>17</v>
      </c>
      <c r="C25" s="10">
        <v>212</v>
      </c>
      <c r="D25" s="10">
        <v>180</v>
      </c>
      <c r="E25" s="96"/>
    </row>
    <row r="26" spans="1:5" x14ac:dyDescent="0.2">
      <c r="A26" s="84" t="s">
        <v>165</v>
      </c>
      <c r="B26" s="85">
        <v>18</v>
      </c>
      <c r="C26" s="10">
        <v>36552</v>
      </c>
      <c r="D26" s="10">
        <v>31270</v>
      </c>
      <c r="E26" s="96"/>
    </row>
    <row r="27" spans="1:5" x14ac:dyDescent="0.2">
      <c r="A27" s="84" t="s">
        <v>166</v>
      </c>
      <c r="B27" s="85">
        <v>19</v>
      </c>
      <c r="C27" s="10">
        <v>0</v>
      </c>
      <c r="D27" s="10">
        <v>0</v>
      </c>
      <c r="E27" s="96"/>
    </row>
    <row r="28" spans="1:5" x14ac:dyDescent="0.2">
      <c r="A28" s="84" t="s">
        <v>167</v>
      </c>
      <c r="B28" s="85">
        <v>20</v>
      </c>
      <c r="C28" s="10">
        <v>89167</v>
      </c>
      <c r="D28" s="10">
        <v>94131</v>
      </c>
      <c r="E28" s="96"/>
    </row>
    <row r="29" spans="1:5" x14ac:dyDescent="0.2">
      <c r="A29" s="80" t="s">
        <v>168</v>
      </c>
      <c r="B29" s="88">
        <v>21</v>
      </c>
      <c r="C29" s="94">
        <f>SUM(C30:C32)</f>
        <v>3041180</v>
      </c>
      <c r="D29" s="94">
        <f>SUM(D30:D32)</f>
        <v>3459820</v>
      </c>
      <c r="E29" s="96"/>
    </row>
    <row r="30" spans="1:5" x14ac:dyDescent="0.2">
      <c r="A30" s="84" t="s">
        <v>169</v>
      </c>
      <c r="B30" s="85">
        <v>22</v>
      </c>
      <c r="C30" s="10">
        <v>2304675</v>
      </c>
      <c r="D30" s="10">
        <v>2812983</v>
      </c>
      <c r="E30" s="96"/>
    </row>
    <row r="31" spans="1:5" ht="25.5" x14ac:dyDescent="0.2">
      <c r="A31" s="84" t="s">
        <v>170</v>
      </c>
      <c r="B31" s="85">
        <v>23</v>
      </c>
      <c r="C31" s="10">
        <v>0</v>
      </c>
      <c r="D31" s="10">
        <v>0</v>
      </c>
      <c r="E31" s="96"/>
    </row>
    <row r="32" spans="1:5" ht="25.5" x14ac:dyDescent="0.2">
      <c r="A32" s="84" t="s">
        <v>171</v>
      </c>
      <c r="B32" s="85">
        <v>24</v>
      </c>
      <c r="C32" s="10">
        <v>736505</v>
      </c>
      <c r="D32" s="10">
        <v>646837</v>
      </c>
      <c r="E32" s="96"/>
    </row>
    <row r="33" spans="1:5" x14ac:dyDescent="0.2">
      <c r="A33" s="82" t="s">
        <v>172</v>
      </c>
      <c r="B33" s="83">
        <v>25</v>
      </c>
      <c r="C33" s="9">
        <v>273683</v>
      </c>
      <c r="D33" s="9">
        <v>114843</v>
      </c>
      <c r="E33" s="96"/>
    </row>
    <row r="34" spans="1:5" x14ac:dyDescent="0.2">
      <c r="A34" s="82" t="s">
        <v>173</v>
      </c>
      <c r="B34" s="83">
        <v>26</v>
      </c>
      <c r="C34" s="9">
        <v>88702</v>
      </c>
      <c r="D34" s="9">
        <v>252827</v>
      </c>
      <c r="E34" s="96"/>
    </row>
    <row r="35" spans="1:5" x14ac:dyDescent="0.2">
      <c r="A35" s="80" t="s">
        <v>174</v>
      </c>
      <c r="B35" s="81">
        <v>27</v>
      </c>
      <c r="C35" s="94">
        <f>+C34+C22+C9</f>
        <v>7167833</v>
      </c>
      <c r="D35" s="94">
        <f>+D34+D22+D9</f>
        <v>7338748</v>
      </c>
      <c r="E35" s="96"/>
    </row>
    <row r="36" spans="1:5" x14ac:dyDescent="0.2">
      <c r="A36" s="82" t="s">
        <v>175</v>
      </c>
      <c r="B36" s="83">
        <v>28</v>
      </c>
      <c r="C36" s="10">
        <v>0</v>
      </c>
      <c r="D36" s="10">
        <v>0</v>
      </c>
      <c r="E36" s="96"/>
    </row>
    <row r="37" spans="1:5" x14ac:dyDescent="0.2">
      <c r="A37" s="232" t="s">
        <v>176</v>
      </c>
      <c r="B37" s="232"/>
      <c r="C37" s="232"/>
      <c r="D37" s="232"/>
      <c r="E37" s="96"/>
    </row>
    <row r="38" spans="1:5" x14ac:dyDescent="0.2">
      <c r="A38" s="80" t="s">
        <v>177</v>
      </c>
      <c r="B38" s="81">
        <v>29</v>
      </c>
      <c r="C38" s="94">
        <f>+C39+C40+C41+C46+C47+C48+C49+C50</f>
        <v>5993657</v>
      </c>
      <c r="D38" s="94">
        <f>+D39+D40+D41+D46+D47+D48+D49+D50</f>
        <v>6032470</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964498</v>
      </c>
      <c r="D41" s="95">
        <f>SUM(D42:D45)</f>
        <v>964498</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814226</v>
      </c>
      <c r="D45" s="10">
        <v>814226</v>
      </c>
      <c r="E45" s="96"/>
    </row>
    <row r="46" spans="1:5" x14ac:dyDescent="0.2">
      <c r="A46" s="84" t="s">
        <v>185</v>
      </c>
      <c r="B46" s="85">
        <v>37</v>
      </c>
      <c r="C46" s="10">
        <v>101095</v>
      </c>
      <c r="D46" s="10">
        <v>101095</v>
      </c>
      <c r="E46" s="96"/>
    </row>
    <row r="47" spans="1:5" ht="25.5" x14ac:dyDescent="0.2">
      <c r="A47" s="84" t="s">
        <v>186</v>
      </c>
      <c r="B47" s="85">
        <v>38</v>
      </c>
      <c r="C47" s="10">
        <v>-22134</v>
      </c>
      <c r="D47" s="10">
        <v>-22134</v>
      </c>
      <c r="E47" s="96"/>
    </row>
    <row r="48" spans="1:5" x14ac:dyDescent="0.2">
      <c r="A48" s="84" t="s">
        <v>187</v>
      </c>
      <c r="B48" s="85">
        <v>39</v>
      </c>
      <c r="C48" s="10">
        <v>-30798</v>
      </c>
      <c r="D48" s="10">
        <v>-82843</v>
      </c>
      <c r="E48" s="96"/>
    </row>
    <row r="49" spans="1:6" x14ac:dyDescent="0.2">
      <c r="A49" s="84" t="s">
        <v>188</v>
      </c>
      <c r="B49" s="85">
        <v>40</v>
      </c>
      <c r="C49" s="10">
        <v>63848</v>
      </c>
      <c r="D49" s="10">
        <v>154706</v>
      </c>
      <c r="E49" s="96"/>
    </row>
    <row r="50" spans="1:6" x14ac:dyDescent="0.2">
      <c r="A50" s="84" t="s">
        <v>189</v>
      </c>
      <c r="B50" s="85">
        <v>41</v>
      </c>
      <c r="C50" s="10">
        <v>0</v>
      </c>
      <c r="D50" s="10">
        <v>0</v>
      </c>
      <c r="E50" s="96"/>
    </row>
    <row r="51" spans="1:6" x14ac:dyDescent="0.2">
      <c r="A51" s="82" t="s">
        <v>190</v>
      </c>
      <c r="B51" s="83">
        <v>42</v>
      </c>
      <c r="C51" s="10">
        <v>32629</v>
      </c>
      <c r="D51" s="10">
        <v>32629</v>
      </c>
      <c r="E51" s="96"/>
    </row>
    <row r="52" spans="1:6" x14ac:dyDescent="0.2">
      <c r="A52" s="80" t="s">
        <v>191</v>
      </c>
      <c r="B52" s="81">
        <v>43</v>
      </c>
      <c r="C52" s="94">
        <f>SUM(C53:C58)</f>
        <v>410942</v>
      </c>
      <c r="D52" s="94">
        <f>SUM(D53:D58)</f>
        <v>432739</v>
      </c>
      <c r="E52" s="96"/>
    </row>
    <row r="53" spans="1:6" x14ac:dyDescent="0.2">
      <c r="A53" s="84" t="s">
        <v>192</v>
      </c>
      <c r="B53" s="85">
        <v>44</v>
      </c>
      <c r="C53" s="10">
        <v>8515</v>
      </c>
      <c r="D53" s="10">
        <v>12026</v>
      </c>
      <c r="E53" s="96"/>
    </row>
    <row r="54" spans="1:6" x14ac:dyDescent="0.2">
      <c r="A54" s="84" t="s">
        <v>193</v>
      </c>
      <c r="B54" s="85">
        <v>45</v>
      </c>
      <c r="C54" s="10">
        <v>119781</v>
      </c>
      <c r="D54" s="10">
        <v>134074</v>
      </c>
      <c r="E54" s="96"/>
    </row>
    <row r="55" spans="1:6" x14ac:dyDescent="0.2">
      <c r="A55" s="84" t="s">
        <v>194</v>
      </c>
      <c r="B55" s="85">
        <v>46</v>
      </c>
      <c r="C55" s="10">
        <v>95423</v>
      </c>
      <c r="D55" s="10">
        <v>106031</v>
      </c>
      <c r="E55" s="96"/>
    </row>
    <row r="56" spans="1:6" x14ac:dyDescent="0.2">
      <c r="A56" s="84" t="s">
        <v>195</v>
      </c>
      <c r="B56" s="85">
        <v>47</v>
      </c>
      <c r="C56" s="10">
        <v>52314</v>
      </c>
      <c r="D56" s="10">
        <v>80593</v>
      </c>
      <c r="E56" s="96"/>
    </row>
    <row r="57" spans="1:6" x14ac:dyDescent="0.2">
      <c r="A57" s="84" t="s">
        <v>196</v>
      </c>
      <c r="B57" s="85">
        <v>48</v>
      </c>
      <c r="C57" s="10">
        <v>0</v>
      </c>
      <c r="D57" s="10">
        <v>14910</v>
      </c>
      <c r="E57" s="96"/>
    </row>
    <row r="58" spans="1:6" x14ac:dyDescent="0.2">
      <c r="A58" s="84" t="s">
        <v>197</v>
      </c>
      <c r="B58" s="85">
        <v>49</v>
      </c>
      <c r="C58" s="10">
        <v>134909</v>
      </c>
      <c r="D58" s="10">
        <v>85105</v>
      </c>
      <c r="E58" s="96"/>
    </row>
    <row r="59" spans="1:6" x14ac:dyDescent="0.2">
      <c r="A59" s="82" t="s">
        <v>198</v>
      </c>
      <c r="B59" s="83">
        <v>50</v>
      </c>
      <c r="C59" s="9">
        <v>151236</v>
      </c>
      <c r="D59" s="9">
        <v>151236</v>
      </c>
      <c r="E59" s="96"/>
    </row>
    <row r="60" spans="1:6" x14ac:dyDescent="0.2">
      <c r="A60" s="82" t="s">
        <v>199</v>
      </c>
      <c r="B60" s="83">
        <v>51</v>
      </c>
      <c r="C60" s="9">
        <v>1159</v>
      </c>
      <c r="D60" s="9">
        <v>1569</v>
      </c>
      <c r="E60" s="96"/>
    </row>
    <row r="61" spans="1:6" x14ac:dyDescent="0.2">
      <c r="A61" s="82" t="s">
        <v>200</v>
      </c>
      <c r="B61" s="83">
        <v>52</v>
      </c>
      <c r="C61" s="9">
        <v>578210</v>
      </c>
      <c r="D61" s="9">
        <v>688105</v>
      </c>
      <c r="E61" s="96"/>
    </row>
    <row r="62" spans="1:6" x14ac:dyDescent="0.2">
      <c r="A62" s="80" t="s">
        <v>201</v>
      </c>
      <c r="B62" s="81">
        <v>53</v>
      </c>
      <c r="C62" s="94">
        <f>+C61+C60+C59+C52+C38+C51</f>
        <v>7167833</v>
      </c>
      <c r="D62" s="94">
        <f>+D61+D60+D59+D52+D38+D51</f>
        <v>7338748</v>
      </c>
      <c r="E62" s="96"/>
      <c r="F62" s="96"/>
    </row>
    <row r="63" spans="1:6" x14ac:dyDescent="0.2">
      <c r="A63" s="82" t="s">
        <v>202</v>
      </c>
      <c r="B63" s="83">
        <v>54</v>
      </c>
      <c r="C63" s="9">
        <v>0</v>
      </c>
      <c r="D63" s="9">
        <v>0</v>
      </c>
      <c r="E63" s="96"/>
    </row>
    <row r="64" spans="1:6" x14ac:dyDescent="0.2">
      <c r="A64" s="233" t="s">
        <v>203</v>
      </c>
      <c r="B64" s="233"/>
      <c r="C64" s="233"/>
      <c r="D64" s="233"/>
      <c r="E64" s="96"/>
    </row>
    <row r="65" spans="1:5" x14ac:dyDescent="0.2">
      <c r="A65" s="80" t="s">
        <v>204</v>
      </c>
      <c r="B65" s="81">
        <v>55</v>
      </c>
      <c r="C65" s="94">
        <f>+C66</f>
        <v>5993657</v>
      </c>
      <c r="D65" s="94">
        <f>+D66</f>
        <v>6032470</v>
      </c>
      <c r="E65" s="96"/>
    </row>
    <row r="66" spans="1:5" x14ac:dyDescent="0.2">
      <c r="A66" s="82" t="s">
        <v>205</v>
      </c>
      <c r="B66" s="83">
        <v>56</v>
      </c>
      <c r="C66" s="9">
        <v>5993657</v>
      </c>
      <c r="D66" s="9">
        <v>6032470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zoomScale="110" zoomScaleNormal="100" zoomScaleSheetLayoutView="110" workbookViewId="0">
      <selection activeCell="K23" sqref="K23"/>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234" t="s">
        <v>207</v>
      </c>
      <c r="B1" s="234"/>
      <c r="C1" s="234"/>
      <c r="D1" s="234"/>
      <c r="E1" s="64"/>
      <c r="F1" s="64"/>
    </row>
    <row r="2" spans="1:15" ht="14.25" x14ac:dyDescent="0.2">
      <c r="A2" s="235" t="s">
        <v>322</v>
      </c>
      <c r="B2" s="235"/>
      <c r="C2" s="235"/>
      <c r="D2" s="235"/>
      <c r="E2" s="64"/>
      <c r="F2" s="64"/>
    </row>
    <row r="3" spans="1:15" x14ac:dyDescent="0.2">
      <c r="A3" s="236" t="s">
        <v>141</v>
      </c>
      <c r="B3" s="236"/>
      <c r="C3" s="236"/>
      <c r="D3" s="236"/>
      <c r="E3" s="236"/>
      <c r="F3" s="236"/>
    </row>
    <row r="4" spans="1:15" x14ac:dyDescent="0.2">
      <c r="A4" s="240" t="s">
        <v>314</v>
      </c>
      <c r="B4" s="241"/>
      <c r="C4" s="241"/>
      <c r="D4" s="241"/>
      <c r="E4" s="241"/>
      <c r="F4" s="241"/>
    </row>
    <row r="5" spans="1:15" ht="30.6" customHeight="1" x14ac:dyDescent="0.2">
      <c r="A5" s="238" t="s">
        <v>142</v>
      </c>
      <c r="B5" s="76" t="s">
        <v>143</v>
      </c>
      <c r="C5" s="239" t="s">
        <v>208</v>
      </c>
      <c r="D5" s="239"/>
      <c r="E5" s="239" t="s">
        <v>209</v>
      </c>
      <c r="F5" s="239"/>
    </row>
    <row r="6" spans="1:15" ht="22.5" x14ac:dyDescent="0.2">
      <c r="A6" s="238"/>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1712973</v>
      </c>
      <c r="D8" s="94">
        <f t="shared" ref="D8:F8" si="0">+D9+D15</f>
        <v>869471</v>
      </c>
      <c r="E8" s="94">
        <f t="shared" si="0"/>
        <v>1910609</v>
      </c>
      <c r="F8" s="94">
        <f t="shared" si="0"/>
        <v>945900</v>
      </c>
      <c r="G8" s="16"/>
      <c r="L8" s="16"/>
      <c r="M8" s="16"/>
      <c r="N8" s="16"/>
      <c r="O8" s="16"/>
    </row>
    <row r="9" spans="1:15" x14ac:dyDescent="0.2">
      <c r="A9" s="89" t="s">
        <v>213</v>
      </c>
      <c r="B9" s="88">
        <v>2</v>
      </c>
      <c r="C9" s="95">
        <f>+C10+C11+C12+C13+C14</f>
        <v>1094329</v>
      </c>
      <c r="D9" s="95">
        <f t="shared" ref="D9:F9" si="1">+D10+D11+D12+D13+D14</f>
        <v>543907</v>
      </c>
      <c r="E9" s="95">
        <f t="shared" si="1"/>
        <v>1250312</v>
      </c>
      <c r="F9" s="95">
        <f t="shared" si="1"/>
        <v>603831</v>
      </c>
      <c r="G9" s="16"/>
      <c r="L9" s="16"/>
      <c r="M9" s="16"/>
      <c r="N9" s="16"/>
      <c r="O9" s="16"/>
    </row>
    <row r="10" spans="1:15" x14ac:dyDescent="0.2">
      <c r="A10" s="84" t="s">
        <v>214</v>
      </c>
      <c r="B10" s="85">
        <v>3</v>
      </c>
      <c r="C10" s="97">
        <v>468677</v>
      </c>
      <c r="D10" s="97">
        <v>237537</v>
      </c>
      <c r="E10" s="97">
        <v>638275</v>
      </c>
      <c r="F10" s="97">
        <v>301555</v>
      </c>
      <c r="G10" s="16"/>
      <c r="L10" s="16"/>
      <c r="M10" s="16"/>
      <c r="N10" s="16"/>
      <c r="O10" s="16"/>
    </row>
    <row r="11" spans="1:15" x14ac:dyDescent="0.2">
      <c r="A11" s="84" t="s">
        <v>215</v>
      </c>
      <c r="B11" s="85">
        <v>4</v>
      </c>
      <c r="C11" s="97">
        <v>534835</v>
      </c>
      <c r="D11" s="97">
        <v>267763</v>
      </c>
      <c r="E11" s="97">
        <v>519369</v>
      </c>
      <c r="F11" s="97">
        <v>260114</v>
      </c>
      <c r="G11" s="16"/>
      <c r="L11" s="16"/>
      <c r="M11" s="16"/>
      <c r="N11" s="16"/>
      <c r="O11" s="16"/>
    </row>
    <row r="12" spans="1:15" x14ac:dyDescent="0.2">
      <c r="A12" s="84" t="s">
        <v>216</v>
      </c>
      <c r="B12" s="85">
        <v>5</v>
      </c>
      <c r="C12" s="97">
        <v>90817</v>
      </c>
      <c r="D12" s="97">
        <v>38607</v>
      </c>
      <c r="E12" s="97">
        <v>92668</v>
      </c>
      <c r="F12" s="97">
        <v>42162</v>
      </c>
      <c r="G12" s="16"/>
      <c r="L12" s="16"/>
      <c r="M12" s="16"/>
      <c r="N12" s="16"/>
      <c r="O12" s="16"/>
    </row>
    <row r="13" spans="1:15" x14ac:dyDescent="0.2">
      <c r="A13" s="84" t="s">
        <v>217</v>
      </c>
      <c r="B13" s="85">
        <v>6</v>
      </c>
      <c r="C13" s="97">
        <v>0</v>
      </c>
      <c r="D13" s="97">
        <v>0</v>
      </c>
      <c r="E13" s="97">
        <v>0</v>
      </c>
      <c r="F13" s="97">
        <v>0</v>
      </c>
      <c r="G13" s="16"/>
      <c r="L13" s="16"/>
      <c r="M13" s="16"/>
      <c r="N13" s="16"/>
      <c r="O13" s="16"/>
    </row>
    <row r="14" spans="1:15" x14ac:dyDescent="0.2">
      <c r="A14" s="84" t="s">
        <v>218</v>
      </c>
      <c r="B14" s="85">
        <v>7</v>
      </c>
      <c r="C14" s="97">
        <v>0</v>
      </c>
      <c r="D14" s="97">
        <v>0</v>
      </c>
      <c r="E14" s="97">
        <v>0</v>
      </c>
      <c r="F14" s="97">
        <v>0</v>
      </c>
      <c r="G14" s="16"/>
      <c r="L14" s="16"/>
      <c r="M14" s="16"/>
      <c r="N14" s="16"/>
      <c r="O14" s="16"/>
    </row>
    <row r="15" spans="1:15" x14ac:dyDescent="0.2">
      <c r="A15" s="89" t="s">
        <v>219</v>
      </c>
      <c r="B15" s="88">
        <v>8</v>
      </c>
      <c r="C15" s="95">
        <f>SUM(C16:C18)</f>
        <v>618644</v>
      </c>
      <c r="D15" s="95">
        <f t="shared" ref="D15:F15" si="2">SUM(D16:D18)</f>
        <v>325564</v>
      </c>
      <c r="E15" s="95">
        <f t="shared" si="2"/>
        <v>660297</v>
      </c>
      <c r="F15" s="95">
        <f t="shared" si="2"/>
        <v>342069</v>
      </c>
      <c r="G15" s="16"/>
      <c r="L15" s="16"/>
      <c r="M15" s="16"/>
      <c r="N15" s="16"/>
      <c r="O15" s="16"/>
    </row>
    <row r="16" spans="1:15" x14ac:dyDescent="0.2">
      <c r="A16" s="84" t="s">
        <v>220</v>
      </c>
      <c r="B16" s="85">
        <v>9</v>
      </c>
      <c r="C16" s="97">
        <v>0</v>
      </c>
      <c r="D16" s="97">
        <v>0</v>
      </c>
      <c r="E16" s="97">
        <v>0</v>
      </c>
      <c r="F16" s="97">
        <v>0</v>
      </c>
      <c r="G16" s="16"/>
      <c r="L16" s="16"/>
      <c r="M16" s="16"/>
      <c r="N16" s="16"/>
      <c r="O16" s="16"/>
    </row>
    <row r="17" spans="1:15" x14ac:dyDescent="0.2">
      <c r="A17" s="84" t="s">
        <v>221</v>
      </c>
      <c r="B17" s="85">
        <v>10</v>
      </c>
      <c r="C17" s="97">
        <v>432681</v>
      </c>
      <c r="D17" s="97">
        <v>216262</v>
      </c>
      <c r="E17" s="97">
        <v>459143</v>
      </c>
      <c r="F17" s="97">
        <v>220292</v>
      </c>
      <c r="G17" s="16"/>
      <c r="L17" s="16"/>
      <c r="M17" s="16"/>
      <c r="N17" s="16"/>
      <c r="O17" s="16"/>
    </row>
    <row r="18" spans="1:15" x14ac:dyDescent="0.2">
      <c r="A18" s="84" t="s">
        <v>222</v>
      </c>
      <c r="B18" s="85">
        <v>11</v>
      </c>
      <c r="C18" s="97">
        <v>185963</v>
      </c>
      <c r="D18" s="97">
        <v>109302</v>
      </c>
      <c r="E18" s="97">
        <v>201154</v>
      </c>
      <c r="F18" s="97">
        <v>121777</v>
      </c>
      <c r="G18" s="16"/>
      <c r="L18" s="16"/>
      <c r="M18" s="16"/>
      <c r="N18" s="16"/>
      <c r="O18" s="16"/>
    </row>
    <row r="19" spans="1:15" x14ac:dyDescent="0.2">
      <c r="A19" s="80" t="s">
        <v>223</v>
      </c>
      <c r="B19" s="81">
        <v>12</v>
      </c>
      <c r="C19" s="94">
        <f t="shared" ref="C19:E19" si="3">+C20+C23+C27+C28+C29+C33</f>
        <v>1794883</v>
      </c>
      <c r="D19" s="94">
        <f t="shared" si="3"/>
        <v>925655</v>
      </c>
      <c r="E19" s="94">
        <f t="shared" si="3"/>
        <v>1840216</v>
      </c>
      <c r="F19" s="94">
        <f>+F20+F23+F27+F28+F29+F33</f>
        <v>962634</v>
      </c>
      <c r="G19" s="16"/>
      <c r="L19" s="16"/>
      <c r="M19" s="16"/>
      <c r="N19" s="16"/>
      <c r="O19" s="16"/>
    </row>
    <row r="20" spans="1:15" x14ac:dyDescent="0.2">
      <c r="A20" s="89" t="s">
        <v>224</v>
      </c>
      <c r="B20" s="88">
        <v>13</v>
      </c>
      <c r="C20" s="95">
        <f>C21+C22</f>
        <v>538727</v>
      </c>
      <c r="D20" s="95">
        <f t="shared" ref="D20:F20" si="4">D21+D22</f>
        <v>279540</v>
      </c>
      <c r="E20" s="95">
        <f t="shared" si="4"/>
        <v>534195</v>
      </c>
      <c r="F20" s="95">
        <f t="shared" si="4"/>
        <v>269827</v>
      </c>
      <c r="G20" s="16"/>
      <c r="L20" s="16"/>
      <c r="M20" s="16"/>
      <c r="N20" s="16"/>
      <c r="O20" s="16"/>
    </row>
    <row r="21" spans="1:15" x14ac:dyDescent="0.2">
      <c r="A21" s="84" t="s">
        <v>225</v>
      </c>
      <c r="B21" s="85">
        <v>14</v>
      </c>
      <c r="C21" s="97">
        <v>17232</v>
      </c>
      <c r="D21" s="97">
        <v>4782</v>
      </c>
      <c r="E21" s="97">
        <v>23074</v>
      </c>
      <c r="F21" s="97">
        <v>10816</v>
      </c>
      <c r="G21" s="16"/>
      <c r="L21" s="16"/>
      <c r="M21" s="16"/>
      <c r="N21" s="16"/>
      <c r="O21" s="16"/>
    </row>
    <row r="22" spans="1:15" x14ac:dyDescent="0.2">
      <c r="A22" s="84" t="s">
        <v>226</v>
      </c>
      <c r="B22" s="85">
        <v>15</v>
      </c>
      <c r="C22" s="97">
        <v>521495</v>
      </c>
      <c r="D22" s="97">
        <v>274758</v>
      </c>
      <c r="E22" s="97">
        <v>511121</v>
      </c>
      <c r="F22" s="97">
        <v>259011</v>
      </c>
      <c r="G22" s="16"/>
      <c r="L22" s="16"/>
      <c r="M22" s="16"/>
      <c r="N22" s="16"/>
      <c r="O22" s="16"/>
    </row>
    <row r="23" spans="1:15" x14ac:dyDescent="0.2">
      <c r="A23" s="89" t="s">
        <v>227</v>
      </c>
      <c r="B23" s="88">
        <v>16</v>
      </c>
      <c r="C23" s="95">
        <f>+C25+C24+C26</f>
        <v>834064</v>
      </c>
      <c r="D23" s="95">
        <f t="shared" ref="D23:F23" si="5">+D25+D24+D26</f>
        <v>426931</v>
      </c>
      <c r="E23" s="95">
        <f t="shared" si="5"/>
        <v>844960</v>
      </c>
      <c r="F23" s="95">
        <f t="shared" si="5"/>
        <v>437798</v>
      </c>
      <c r="G23" s="16"/>
      <c r="L23" s="16"/>
      <c r="M23" s="16"/>
      <c r="N23" s="16"/>
      <c r="O23" s="16"/>
    </row>
    <row r="24" spans="1:15" x14ac:dyDescent="0.2">
      <c r="A24" s="84" t="s">
        <v>228</v>
      </c>
      <c r="B24" s="85">
        <v>17</v>
      </c>
      <c r="C24" s="97">
        <v>564024</v>
      </c>
      <c r="D24" s="97">
        <v>279669</v>
      </c>
      <c r="E24" s="97">
        <v>584873</v>
      </c>
      <c r="F24" s="97">
        <v>299186</v>
      </c>
      <c r="G24" s="16"/>
      <c r="L24" s="16"/>
      <c r="M24" s="16"/>
      <c r="N24" s="16"/>
      <c r="O24" s="16"/>
    </row>
    <row r="25" spans="1:15" x14ac:dyDescent="0.2">
      <c r="A25" s="84" t="s">
        <v>229</v>
      </c>
      <c r="B25" s="85">
        <v>18</v>
      </c>
      <c r="C25" s="97">
        <v>202526</v>
      </c>
      <c r="D25" s="97">
        <v>111758</v>
      </c>
      <c r="E25" s="97">
        <v>198383</v>
      </c>
      <c r="F25" s="97">
        <v>103701</v>
      </c>
      <c r="G25" s="16"/>
      <c r="L25" s="16"/>
      <c r="M25" s="16"/>
      <c r="N25" s="16"/>
      <c r="O25" s="16"/>
    </row>
    <row r="26" spans="1:15" x14ac:dyDescent="0.2">
      <c r="A26" s="84" t="s">
        <v>230</v>
      </c>
      <c r="B26" s="85">
        <v>19</v>
      </c>
      <c r="C26" s="97">
        <v>67514</v>
      </c>
      <c r="D26" s="97">
        <v>35504</v>
      </c>
      <c r="E26" s="97">
        <v>61704</v>
      </c>
      <c r="F26" s="97">
        <v>34911</v>
      </c>
      <c r="G26" s="16"/>
      <c r="L26" s="16"/>
      <c r="M26" s="16"/>
      <c r="N26" s="16"/>
      <c r="O26" s="16"/>
    </row>
    <row r="27" spans="1:15" x14ac:dyDescent="0.2">
      <c r="A27" s="84" t="s">
        <v>231</v>
      </c>
      <c r="B27" s="85">
        <v>20</v>
      </c>
      <c r="C27" s="97">
        <v>153323</v>
      </c>
      <c r="D27" s="97">
        <v>75942</v>
      </c>
      <c r="E27" s="97">
        <v>157215</v>
      </c>
      <c r="F27" s="97">
        <v>78614</v>
      </c>
      <c r="G27" s="16"/>
      <c r="L27" s="16"/>
      <c r="M27" s="16"/>
      <c r="N27" s="16"/>
      <c r="O27" s="16"/>
    </row>
    <row r="28" spans="1:15" x14ac:dyDescent="0.2">
      <c r="A28" s="84" t="s">
        <v>232</v>
      </c>
      <c r="B28" s="85">
        <v>21</v>
      </c>
      <c r="C28" s="97">
        <v>260578</v>
      </c>
      <c r="D28" s="97">
        <v>143214</v>
      </c>
      <c r="E28" s="97">
        <v>255053</v>
      </c>
      <c r="F28" s="97">
        <v>136086</v>
      </c>
      <c r="G28" s="16"/>
      <c r="L28" s="16"/>
      <c r="M28" s="16"/>
      <c r="N28" s="16"/>
      <c r="O28" s="16"/>
    </row>
    <row r="29" spans="1:15" x14ac:dyDescent="0.2">
      <c r="A29" s="89" t="s">
        <v>233</v>
      </c>
      <c r="B29" s="88">
        <v>22</v>
      </c>
      <c r="C29" s="95">
        <f>SUM(C30:C31)</f>
        <v>0</v>
      </c>
      <c r="D29" s="95">
        <f t="shared" ref="D29:F29" si="6">SUM(D30:D31)</f>
        <v>0</v>
      </c>
      <c r="E29" s="95">
        <f t="shared" si="6"/>
        <v>8700</v>
      </c>
      <c r="F29" s="95">
        <f t="shared" si="6"/>
        <v>8700</v>
      </c>
      <c r="G29" s="16"/>
      <c r="L29" s="16"/>
      <c r="M29" s="16"/>
      <c r="N29" s="16"/>
      <c r="O29" s="16"/>
    </row>
    <row r="30" spans="1:15" x14ac:dyDescent="0.2">
      <c r="A30" s="84" t="s">
        <v>234</v>
      </c>
      <c r="B30" s="85">
        <v>23</v>
      </c>
      <c r="C30" s="97">
        <v>0</v>
      </c>
      <c r="D30" s="97">
        <v>0</v>
      </c>
      <c r="E30" s="97">
        <v>0</v>
      </c>
      <c r="F30" s="97">
        <v>0</v>
      </c>
      <c r="G30" s="16"/>
      <c r="L30" s="16"/>
      <c r="M30" s="16"/>
      <c r="N30" s="16"/>
      <c r="O30" s="16"/>
    </row>
    <row r="31" spans="1:15" x14ac:dyDescent="0.2">
      <c r="A31" s="84" t="s">
        <v>235</v>
      </c>
      <c r="B31" s="85">
        <v>24</v>
      </c>
      <c r="C31" s="97">
        <v>0</v>
      </c>
      <c r="D31" s="97">
        <v>0</v>
      </c>
      <c r="E31" s="97">
        <v>8700</v>
      </c>
      <c r="F31" s="97">
        <v>8700</v>
      </c>
      <c r="G31" s="16"/>
      <c r="L31" s="16"/>
      <c r="M31" s="16"/>
      <c r="N31" s="16"/>
      <c r="O31" s="16"/>
    </row>
    <row r="32" spans="1:15" x14ac:dyDescent="0.2">
      <c r="A32" s="84" t="s">
        <v>236</v>
      </c>
      <c r="B32" s="85">
        <v>25</v>
      </c>
      <c r="C32" s="97">
        <v>0</v>
      </c>
      <c r="D32" s="97">
        <v>0</v>
      </c>
      <c r="E32" s="97">
        <v>0</v>
      </c>
      <c r="F32" s="97">
        <v>0</v>
      </c>
      <c r="G32" s="16"/>
      <c r="L32" s="16"/>
      <c r="M32" s="16"/>
      <c r="N32" s="16"/>
      <c r="O32" s="16"/>
    </row>
    <row r="33" spans="1:15" x14ac:dyDescent="0.2">
      <c r="A33" s="84" t="s">
        <v>237</v>
      </c>
      <c r="B33" s="85">
        <v>26</v>
      </c>
      <c r="C33" s="97">
        <v>8191</v>
      </c>
      <c r="D33" s="97">
        <v>28</v>
      </c>
      <c r="E33" s="97">
        <v>40093</v>
      </c>
      <c r="F33" s="97">
        <v>31609</v>
      </c>
      <c r="G33" s="16"/>
      <c r="L33" s="16"/>
      <c r="M33" s="16"/>
      <c r="N33" s="16"/>
      <c r="O33" s="16"/>
    </row>
    <row r="34" spans="1:15" x14ac:dyDescent="0.2">
      <c r="A34" s="80" t="s">
        <v>238</v>
      </c>
      <c r="B34" s="81">
        <v>27</v>
      </c>
      <c r="C34" s="94">
        <f>SUM(C35:C40)</f>
        <v>22008</v>
      </c>
      <c r="D34" s="94">
        <f t="shared" ref="D34:F34" si="7">SUM(D35:D40)</f>
        <v>12519</v>
      </c>
      <c r="E34" s="94">
        <f t="shared" si="7"/>
        <v>95758</v>
      </c>
      <c r="F34" s="94">
        <f t="shared" si="7"/>
        <v>73928</v>
      </c>
      <c r="G34" s="16"/>
      <c r="L34" s="16"/>
      <c r="M34" s="16"/>
      <c r="N34" s="16"/>
      <c r="O34" s="16"/>
    </row>
    <row r="35" spans="1:15" ht="25.5" x14ac:dyDescent="0.2">
      <c r="A35" s="84" t="s">
        <v>239</v>
      </c>
      <c r="B35" s="85">
        <v>28</v>
      </c>
      <c r="C35" s="97">
        <v>0</v>
      </c>
      <c r="D35" s="97">
        <v>0</v>
      </c>
      <c r="E35" s="97">
        <v>0</v>
      </c>
      <c r="F35" s="97">
        <v>0</v>
      </c>
      <c r="G35" s="16"/>
      <c r="L35" s="16"/>
      <c r="M35" s="16"/>
      <c r="N35" s="16"/>
      <c r="O35" s="16"/>
    </row>
    <row r="36" spans="1:15" ht="25.5" x14ac:dyDescent="0.2">
      <c r="A36" s="84" t="s">
        <v>240</v>
      </c>
      <c r="B36" s="85">
        <v>29</v>
      </c>
      <c r="C36" s="97">
        <v>11615</v>
      </c>
      <c r="D36" s="97">
        <v>8914</v>
      </c>
      <c r="E36" s="97">
        <v>35018</v>
      </c>
      <c r="F36" s="97">
        <v>18404</v>
      </c>
      <c r="G36" s="16"/>
      <c r="L36" s="16"/>
      <c r="M36" s="16"/>
      <c r="N36" s="16"/>
      <c r="O36" s="16"/>
    </row>
    <row r="37" spans="1:15" x14ac:dyDescent="0.2">
      <c r="A37" s="84" t="s">
        <v>241</v>
      </c>
      <c r="B37" s="85">
        <v>30</v>
      </c>
      <c r="C37" s="97">
        <v>0</v>
      </c>
      <c r="D37" s="97">
        <v>0</v>
      </c>
      <c r="E37" s="97">
        <v>0</v>
      </c>
      <c r="F37" s="97">
        <v>0</v>
      </c>
      <c r="G37" s="16"/>
      <c r="L37" s="16"/>
      <c r="M37" s="16"/>
      <c r="N37" s="16"/>
      <c r="O37" s="16"/>
    </row>
    <row r="38" spans="1:15" x14ac:dyDescent="0.2">
      <c r="A38" s="84" t="s">
        <v>242</v>
      </c>
      <c r="B38" s="85">
        <v>31</v>
      </c>
      <c r="C38" s="97">
        <v>4932</v>
      </c>
      <c r="D38" s="97">
        <v>3577</v>
      </c>
      <c r="E38" s="97">
        <v>2266</v>
      </c>
      <c r="F38" s="97">
        <v>2266</v>
      </c>
      <c r="G38" s="16"/>
      <c r="L38" s="16"/>
      <c r="M38" s="16"/>
      <c r="N38" s="16"/>
      <c r="O38" s="16"/>
    </row>
    <row r="39" spans="1:15" x14ac:dyDescent="0.2">
      <c r="A39" s="84" t="s">
        <v>243</v>
      </c>
      <c r="B39" s="85">
        <v>32</v>
      </c>
      <c r="C39" s="97">
        <v>0</v>
      </c>
      <c r="D39" s="97">
        <v>0</v>
      </c>
      <c r="E39" s="97">
        <v>0</v>
      </c>
      <c r="F39" s="97">
        <v>0</v>
      </c>
      <c r="G39" s="16"/>
      <c r="L39" s="16"/>
      <c r="M39" s="16"/>
      <c r="N39" s="16"/>
      <c r="O39" s="16"/>
    </row>
    <row r="40" spans="1:15" x14ac:dyDescent="0.2">
      <c r="A40" s="84" t="s">
        <v>244</v>
      </c>
      <c r="B40" s="85">
        <v>33</v>
      </c>
      <c r="C40" s="97">
        <v>5461</v>
      </c>
      <c r="D40" s="97">
        <v>28</v>
      </c>
      <c r="E40" s="97">
        <v>58474</v>
      </c>
      <c r="F40" s="97">
        <v>53258</v>
      </c>
      <c r="G40" s="16"/>
      <c r="L40" s="16"/>
      <c r="M40" s="16"/>
      <c r="N40" s="16"/>
      <c r="O40" s="16"/>
    </row>
    <row r="41" spans="1:15" x14ac:dyDescent="0.2">
      <c r="A41" s="80" t="s">
        <v>245</v>
      </c>
      <c r="B41" s="81">
        <v>34</v>
      </c>
      <c r="C41" s="94">
        <f>SUM(C42:C44)</f>
        <v>5693</v>
      </c>
      <c r="D41" s="94">
        <f t="shared" ref="D41:F41" si="8">SUM(D42:D44)</f>
        <v>2878</v>
      </c>
      <c r="E41" s="94">
        <f t="shared" si="8"/>
        <v>4382</v>
      </c>
      <c r="F41" s="94">
        <f t="shared" si="8"/>
        <v>2083</v>
      </c>
      <c r="G41" s="16"/>
      <c r="L41" s="16"/>
      <c r="M41" s="16"/>
      <c r="N41" s="16"/>
      <c r="O41" s="16"/>
    </row>
    <row r="42" spans="1:15" ht="25.5" x14ac:dyDescent="0.2">
      <c r="A42" s="84" t="s">
        <v>246</v>
      </c>
      <c r="B42" s="85">
        <v>35</v>
      </c>
      <c r="C42" s="97">
        <v>329</v>
      </c>
      <c r="D42" s="97">
        <v>190</v>
      </c>
      <c r="E42" s="97">
        <v>281</v>
      </c>
      <c r="F42" s="97">
        <v>143</v>
      </c>
      <c r="G42" s="16"/>
      <c r="L42" s="16"/>
      <c r="M42" s="16"/>
      <c r="N42" s="16"/>
      <c r="O42" s="16"/>
    </row>
    <row r="43" spans="1:15" ht="25.5" x14ac:dyDescent="0.2">
      <c r="A43" s="84" t="s">
        <v>247</v>
      </c>
      <c r="B43" s="85">
        <v>36</v>
      </c>
      <c r="C43" s="97">
        <v>5364</v>
      </c>
      <c r="D43" s="97">
        <v>2688</v>
      </c>
      <c r="E43" s="97">
        <v>4101</v>
      </c>
      <c r="F43" s="97">
        <v>1940</v>
      </c>
      <c r="G43" s="16"/>
      <c r="L43" s="16"/>
      <c r="M43" s="16"/>
      <c r="N43" s="16"/>
      <c r="O43" s="16"/>
    </row>
    <row r="44" spans="1:15" x14ac:dyDescent="0.2">
      <c r="A44" s="84" t="s">
        <v>248</v>
      </c>
      <c r="B44" s="85">
        <v>37</v>
      </c>
      <c r="C44" s="97">
        <v>0</v>
      </c>
      <c r="D44" s="97">
        <v>0</v>
      </c>
      <c r="E44" s="97">
        <v>0</v>
      </c>
      <c r="F44" s="97">
        <v>0</v>
      </c>
      <c r="G44" s="16"/>
      <c r="L44" s="16"/>
      <c r="M44" s="16"/>
      <c r="N44" s="16"/>
      <c r="O44" s="16"/>
    </row>
    <row r="45" spans="1:15" x14ac:dyDescent="0.2">
      <c r="A45" s="84" t="s">
        <v>249</v>
      </c>
      <c r="B45" s="85">
        <v>38</v>
      </c>
      <c r="C45" s="97">
        <v>0</v>
      </c>
      <c r="D45" s="97">
        <v>0</v>
      </c>
      <c r="E45" s="97">
        <v>0</v>
      </c>
      <c r="F45" s="97">
        <v>0</v>
      </c>
      <c r="G45" s="16"/>
      <c r="L45" s="16"/>
      <c r="M45" s="16"/>
      <c r="N45" s="16"/>
      <c r="O45" s="16"/>
    </row>
    <row r="46" spans="1:15" x14ac:dyDescent="0.2">
      <c r="A46" s="84" t="s">
        <v>250</v>
      </c>
      <c r="B46" s="85">
        <v>39</v>
      </c>
      <c r="C46" s="97">
        <v>0</v>
      </c>
      <c r="D46" s="97">
        <v>0</v>
      </c>
      <c r="E46" s="97">
        <v>0</v>
      </c>
      <c r="F46" s="97">
        <v>0</v>
      </c>
      <c r="G46" s="16"/>
      <c r="L46" s="16"/>
      <c r="M46" s="16"/>
      <c r="N46" s="16"/>
      <c r="O46" s="16"/>
    </row>
    <row r="47" spans="1:15" x14ac:dyDescent="0.2">
      <c r="A47" s="80" t="s">
        <v>251</v>
      </c>
      <c r="B47" s="81">
        <v>40</v>
      </c>
      <c r="C47" s="94">
        <f>+C8+C34+0</f>
        <v>1734981</v>
      </c>
      <c r="D47" s="94">
        <f t="shared" ref="D47:F47" si="9">+D8+D34+0</f>
        <v>881990</v>
      </c>
      <c r="E47" s="94">
        <f t="shared" si="9"/>
        <v>2006367</v>
      </c>
      <c r="F47" s="94">
        <f t="shared" si="9"/>
        <v>1019828</v>
      </c>
      <c r="G47" s="16"/>
      <c r="L47" s="16"/>
      <c r="M47" s="16"/>
      <c r="N47" s="16"/>
      <c r="O47" s="16"/>
    </row>
    <row r="48" spans="1:15" x14ac:dyDescent="0.2">
      <c r="A48" s="80" t="s">
        <v>252</v>
      </c>
      <c r="B48" s="81">
        <v>41</v>
      </c>
      <c r="C48" s="94">
        <f>+C41+C19</f>
        <v>1800576</v>
      </c>
      <c r="D48" s="94">
        <f t="shared" ref="D48:F48" si="10">+D41+D19</f>
        <v>928533</v>
      </c>
      <c r="E48" s="94">
        <f t="shared" si="10"/>
        <v>1844598</v>
      </c>
      <c r="F48" s="94">
        <f t="shared" si="10"/>
        <v>964717</v>
      </c>
      <c r="G48" s="16"/>
      <c r="L48" s="16"/>
      <c r="M48" s="16"/>
      <c r="N48" s="16"/>
      <c r="O48" s="16"/>
    </row>
    <row r="49" spans="1:15" x14ac:dyDescent="0.2">
      <c r="A49" s="82" t="s">
        <v>253</v>
      </c>
      <c r="B49" s="83">
        <v>42</v>
      </c>
      <c r="C49" s="97">
        <v>-6018</v>
      </c>
      <c r="D49" s="97">
        <v>-4956</v>
      </c>
      <c r="E49" s="97">
        <v>29271</v>
      </c>
      <c r="F49" s="97">
        <v>14223</v>
      </c>
      <c r="G49" s="16"/>
      <c r="L49" s="16"/>
      <c r="M49" s="16"/>
      <c r="N49" s="16"/>
      <c r="O49" s="16"/>
    </row>
    <row r="50" spans="1:15" x14ac:dyDescent="0.2">
      <c r="A50" s="80" t="s">
        <v>254</v>
      </c>
      <c r="B50" s="81">
        <v>43</v>
      </c>
      <c r="C50" s="94">
        <f>+C47+C49-C48</f>
        <v>-71613</v>
      </c>
      <c r="D50" s="94">
        <f t="shared" ref="D50:F50" si="11">+D47+D49-D48</f>
        <v>-51499</v>
      </c>
      <c r="E50" s="94">
        <f t="shared" si="11"/>
        <v>191040</v>
      </c>
      <c r="F50" s="94">
        <f t="shared" si="11"/>
        <v>69334</v>
      </c>
      <c r="G50" s="16"/>
      <c r="L50" s="16"/>
      <c r="M50" s="16"/>
      <c r="N50" s="16"/>
      <c r="O50" s="16"/>
    </row>
    <row r="51" spans="1:15" x14ac:dyDescent="0.2">
      <c r="A51" s="82" t="s">
        <v>255</v>
      </c>
      <c r="B51" s="83">
        <v>44</v>
      </c>
      <c r="C51" s="97">
        <v>-656</v>
      </c>
      <c r="D51" s="97">
        <v>-228</v>
      </c>
      <c r="E51" s="97">
        <v>36334</v>
      </c>
      <c r="F51" s="97">
        <v>15717</v>
      </c>
      <c r="G51" s="16"/>
      <c r="L51" s="16"/>
      <c r="M51" s="16"/>
      <c r="N51" s="16"/>
      <c r="O51" s="16"/>
    </row>
    <row r="52" spans="1:15" x14ac:dyDescent="0.2">
      <c r="A52" s="80" t="s">
        <v>256</v>
      </c>
      <c r="B52" s="81">
        <v>45</v>
      </c>
      <c r="C52" s="94">
        <f>+C50-C51</f>
        <v>-70957</v>
      </c>
      <c r="D52" s="94">
        <f t="shared" ref="D52:F52" si="12">+D50-D51</f>
        <v>-51271</v>
      </c>
      <c r="E52" s="94">
        <f t="shared" si="12"/>
        <v>154706</v>
      </c>
      <c r="F52" s="94">
        <f t="shared" si="12"/>
        <v>53617</v>
      </c>
      <c r="G52" s="16"/>
      <c r="L52" s="16"/>
      <c r="M52" s="16"/>
      <c r="N52" s="16"/>
      <c r="O52" s="16"/>
    </row>
    <row r="53" spans="1:15" ht="25.5" x14ac:dyDescent="0.2">
      <c r="A53" s="82" t="s">
        <v>257</v>
      </c>
      <c r="B53" s="83">
        <v>46</v>
      </c>
      <c r="C53" s="97">
        <v>0</v>
      </c>
      <c r="D53" s="97">
        <v>0</v>
      </c>
      <c r="E53" s="97">
        <v>0</v>
      </c>
      <c r="F53" s="97">
        <v>0</v>
      </c>
      <c r="G53" s="16"/>
      <c r="L53" s="16"/>
      <c r="M53" s="16"/>
      <c r="N53" s="16"/>
      <c r="O53" s="16"/>
    </row>
    <row r="54" spans="1:15" x14ac:dyDescent="0.2">
      <c r="A54" s="82" t="s">
        <v>258</v>
      </c>
      <c r="B54" s="83">
        <v>47</v>
      </c>
      <c r="C54" s="97">
        <v>0</v>
      </c>
      <c r="D54" s="97">
        <v>0</v>
      </c>
      <c r="E54" s="97">
        <v>0</v>
      </c>
      <c r="F54" s="97">
        <v>0</v>
      </c>
      <c r="G54" s="16"/>
      <c r="L54" s="16"/>
      <c r="M54" s="16"/>
      <c r="N54" s="16"/>
      <c r="O54" s="16"/>
    </row>
    <row r="55" spans="1:15" ht="25.5" x14ac:dyDescent="0.2">
      <c r="A55" s="82" t="s">
        <v>259</v>
      </c>
      <c r="B55" s="83">
        <v>48</v>
      </c>
      <c r="C55" s="97">
        <v>0</v>
      </c>
      <c r="D55" s="97">
        <v>0</v>
      </c>
      <c r="E55" s="97">
        <v>0</v>
      </c>
      <c r="F55" s="97">
        <v>0</v>
      </c>
      <c r="G55" s="16"/>
      <c r="L55" s="16"/>
      <c r="M55" s="16"/>
      <c r="N55" s="16"/>
      <c r="O55" s="16"/>
    </row>
    <row r="56" spans="1:15" x14ac:dyDescent="0.2">
      <c r="A56" s="82" t="s">
        <v>260</v>
      </c>
      <c r="B56" s="83">
        <v>49</v>
      </c>
      <c r="C56" s="97">
        <v>0</v>
      </c>
      <c r="D56" s="97">
        <v>0</v>
      </c>
      <c r="E56" s="97">
        <v>0</v>
      </c>
      <c r="F56" s="97">
        <v>0</v>
      </c>
      <c r="G56" s="16"/>
      <c r="L56" s="16"/>
      <c r="M56" s="16"/>
      <c r="N56" s="16"/>
      <c r="O56" s="16"/>
    </row>
    <row r="57" spans="1:15" ht="25.5" x14ac:dyDescent="0.2">
      <c r="A57" s="82" t="s">
        <v>261</v>
      </c>
      <c r="B57" s="83">
        <v>50</v>
      </c>
      <c r="C57" s="97">
        <v>19</v>
      </c>
      <c r="D57" s="97">
        <v>0</v>
      </c>
      <c r="E57" s="97">
        <v>0</v>
      </c>
      <c r="F57" s="97">
        <v>0</v>
      </c>
      <c r="G57" s="16"/>
      <c r="L57" s="16"/>
      <c r="M57" s="16"/>
      <c r="N57" s="16"/>
      <c r="O57" s="16"/>
    </row>
    <row r="58" spans="1:15" x14ac:dyDescent="0.2">
      <c r="A58" s="82" t="s">
        <v>262</v>
      </c>
      <c r="B58" s="83">
        <v>51</v>
      </c>
      <c r="C58" s="97">
        <v>0</v>
      </c>
      <c r="D58" s="97">
        <v>0</v>
      </c>
      <c r="E58" s="97">
        <v>0</v>
      </c>
      <c r="F58" s="97">
        <v>0</v>
      </c>
      <c r="L58" s="16"/>
      <c r="M58" s="16"/>
      <c r="N58" s="16"/>
      <c r="O58" s="16"/>
    </row>
    <row r="59" spans="1:15" x14ac:dyDescent="0.2">
      <c r="A59" s="80" t="s">
        <v>263</v>
      </c>
      <c r="B59" s="81">
        <v>52</v>
      </c>
      <c r="C59" s="94">
        <f>+C53+C54+C55+C56+C57-C58</f>
        <v>19</v>
      </c>
      <c r="D59" s="94">
        <f t="shared" ref="D59:F59" si="13">+D53+D54+D55+D56+D57-D58</f>
        <v>0</v>
      </c>
      <c r="E59" s="94">
        <f t="shared" si="13"/>
        <v>0</v>
      </c>
      <c r="F59" s="94">
        <f t="shared" si="13"/>
        <v>0</v>
      </c>
      <c r="L59" s="16"/>
      <c r="M59" s="16"/>
      <c r="N59" s="16"/>
      <c r="O59" s="16"/>
    </row>
    <row r="60" spans="1:15" x14ac:dyDescent="0.2">
      <c r="A60" s="80" t="s">
        <v>264</v>
      </c>
      <c r="B60" s="81">
        <v>53</v>
      </c>
      <c r="C60" s="94">
        <f>+C59+C52</f>
        <v>-70938</v>
      </c>
      <c r="D60" s="94">
        <f t="shared" ref="D60:F60" si="14">+D59+D52</f>
        <v>-51271</v>
      </c>
      <c r="E60" s="94">
        <f t="shared" si="14"/>
        <v>154706</v>
      </c>
      <c r="F60" s="94">
        <f t="shared" si="14"/>
        <v>53617</v>
      </c>
      <c r="L60" s="16"/>
      <c r="M60" s="16"/>
      <c r="N60" s="16"/>
      <c r="O60" s="16"/>
    </row>
    <row r="61" spans="1:15" x14ac:dyDescent="0.2">
      <c r="A61" s="82" t="s">
        <v>265</v>
      </c>
      <c r="B61" s="83">
        <v>54</v>
      </c>
      <c r="C61" s="97">
        <v>0</v>
      </c>
      <c r="D61" s="97">
        <v>0</v>
      </c>
      <c r="E61" s="97">
        <v>0</v>
      </c>
      <c r="F61" s="97">
        <v>0</v>
      </c>
      <c r="L61" s="16"/>
      <c r="M61" s="16"/>
      <c r="N61" s="16"/>
      <c r="O61" s="16"/>
    </row>
    <row r="62" spans="1:15" x14ac:dyDescent="0.2">
      <c r="A62" s="233" t="s">
        <v>266</v>
      </c>
      <c r="B62" s="233"/>
      <c r="C62" s="233"/>
      <c r="D62" s="233"/>
      <c r="E62" s="90"/>
      <c r="F62" s="90"/>
      <c r="L62" s="16"/>
      <c r="M62" s="16"/>
      <c r="N62" s="16"/>
      <c r="O62" s="16"/>
    </row>
    <row r="63" spans="1:15" x14ac:dyDescent="0.2">
      <c r="A63" s="82" t="s">
        <v>267</v>
      </c>
      <c r="B63" s="83">
        <v>55</v>
      </c>
      <c r="C63" s="97">
        <v>-70938</v>
      </c>
      <c r="D63" s="97">
        <v>-51271</v>
      </c>
      <c r="E63" s="97">
        <v>154706</v>
      </c>
      <c r="F63" s="97">
        <v>53617</v>
      </c>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zoomScaleNormal="100" zoomScaleSheetLayoutView="100" workbookViewId="0">
      <selection activeCell="A3" sqref="A3:I3"/>
    </sheetView>
  </sheetViews>
  <sheetFormatPr defaultColWidth="9.140625" defaultRowHeight="12.75" x14ac:dyDescent="0.2"/>
  <cols>
    <col min="1" max="7" width="9.140625" style="5"/>
    <col min="8" max="9" width="13" style="13" customWidth="1"/>
    <col min="10" max="16384" width="9.140625" style="5"/>
  </cols>
  <sheetData>
    <row r="1" spans="1:10" x14ac:dyDescent="0.2">
      <c r="A1" s="245" t="s">
        <v>43</v>
      </c>
      <c r="B1" s="246"/>
      <c r="C1" s="246"/>
      <c r="D1" s="246"/>
      <c r="E1" s="246"/>
      <c r="F1" s="246"/>
      <c r="G1" s="246"/>
      <c r="H1" s="246"/>
      <c r="I1" s="246"/>
    </row>
    <row r="2" spans="1:10" x14ac:dyDescent="0.2">
      <c r="A2" s="247" t="s">
        <v>323</v>
      </c>
      <c r="B2" s="248"/>
      <c r="C2" s="248"/>
      <c r="D2" s="248"/>
      <c r="E2" s="248"/>
      <c r="F2" s="248"/>
      <c r="G2" s="248"/>
      <c r="H2" s="248"/>
      <c r="I2" s="248"/>
    </row>
    <row r="3" spans="1:10" x14ac:dyDescent="0.2">
      <c r="A3" s="252" t="s">
        <v>141</v>
      </c>
      <c r="B3" s="253"/>
      <c r="C3" s="253"/>
      <c r="D3" s="253"/>
      <c r="E3" s="253"/>
      <c r="F3" s="253"/>
      <c r="G3" s="253"/>
      <c r="H3" s="253"/>
      <c r="I3" s="253"/>
      <c r="J3" s="101"/>
    </row>
    <row r="4" spans="1:10" x14ac:dyDescent="0.2">
      <c r="A4" s="249" t="s">
        <v>313</v>
      </c>
      <c r="B4" s="250"/>
      <c r="C4" s="250"/>
      <c r="D4" s="250"/>
      <c r="E4" s="250"/>
      <c r="F4" s="250"/>
      <c r="G4" s="250"/>
      <c r="H4" s="250"/>
      <c r="I4" s="251"/>
    </row>
    <row r="5" spans="1:10" ht="33.75" x14ac:dyDescent="0.2">
      <c r="A5" s="242" t="s">
        <v>44</v>
      </c>
      <c r="B5" s="243"/>
      <c r="C5" s="243"/>
      <c r="D5" s="243"/>
      <c r="E5" s="243"/>
      <c r="F5" s="243"/>
      <c r="G5" s="7" t="s">
        <v>45</v>
      </c>
      <c r="H5" s="14" t="s">
        <v>46</v>
      </c>
      <c r="I5" s="14" t="s">
        <v>47</v>
      </c>
    </row>
    <row r="6" spans="1:10" x14ac:dyDescent="0.2">
      <c r="A6" s="244">
        <v>1</v>
      </c>
      <c r="B6" s="243"/>
      <c r="C6" s="243"/>
      <c r="D6" s="243"/>
      <c r="E6" s="243"/>
      <c r="F6" s="243"/>
      <c r="G6" s="6">
        <v>2</v>
      </c>
      <c r="H6" s="14" t="s">
        <v>48</v>
      </c>
      <c r="I6" s="14" t="s">
        <v>49</v>
      </c>
    </row>
    <row r="7" spans="1:10" x14ac:dyDescent="0.2">
      <c r="A7" s="254" t="s">
        <v>50</v>
      </c>
      <c r="B7" s="254"/>
      <c r="C7" s="254"/>
      <c r="D7" s="254"/>
      <c r="E7" s="254"/>
      <c r="F7" s="254"/>
      <c r="G7" s="255"/>
      <c r="H7" s="255"/>
      <c r="I7" s="255"/>
    </row>
    <row r="8" spans="1:10" x14ac:dyDescent="0.2">
      <c r="A8" s="256" t="s">
        <v>51</v>
      </c>
      <c r="B8" s="256"/>
      <c r="C8" s="256"/>
      <c r="D8" s="256"/>
      <c r="E8" s="256"/>
      <c r="F8" s="256"/>
      <c r="G8" s="3">
        <v>1</v>
      </c>
      <c r="H8" s="10">
        <v>-71613</v>
      </c>
      <c r="I8" s="10">
        <v>191040</v>
      </c>
    </row>
    <row r="9" spans="1:10" x14ac:dyDescent="0.2">
      <c r="A9" s="256" t="s">
        <v>52</v>
      </c>
      <c r="B9" s="256"/>
      <c r="C9" s="256"/>
      <c r="D9" s="256"/>
      <c r="E9" s="256"/>
      <c r="F9" s="256"/>
      <c r="G9" s="3">
        <v>2</v>
      </c>
      <c r="H9" s="10">
        <v>153323</v>
      </c>
      <c r="I9" s="10">
        <v>157215</v>
      </c>
    </row>
    <row r="10" spans="1:10" x14ac:dyDescent="0.2">
      <c r="A10" s="256" t="s">
        <v>53</v>
      </c>
      <c r="B10" s="256"/>
      <c r="C10" s="256"/>
      <c r="D10" s="256"/>
      <c r="E10" s="256"/>
      <c r="F10" s="256"/>
      <c r="G10" s="3">
        <v>3</v>
      </c>
      <c r="H10" s="10">
        <v>124670</v>
      </c>
      <c r="I10" s="10">
        <v>71510</v>
      </c>
    </row>
    <row r="11" spans="1:10" x14ac:dyDescent="0.2">
      <c r="A11" s="256" t="s">
        <v>54</v>
      </c>
      <c r="B11" s="256"/>
      <c r="C11" s="256"/>
      <c r="D11" s="256"/>
      <c r="E11" s="256"/>
      <c r="F11" s="256"/>
      <c r="G11" s="3">
        <v>4</v>
      </c>
      <c r="H11" s="10">
        <v>74095</v>
      </c>
      <c r="I11" s="10">
        <v>152797</v>
      </c>
    </row>
    <row r="12" spans="1:10" x14ac:dyDescent="0.2">
      <c r="A12" s="256" t="s">
        <v>55</v>
      </c>
      <c r="B12" s="256"/>
      <c r="C12" s="256"/>
      <c r="D12" s="256"/>
      <c r="E12" s="256"/>
      <c r="F12" s="256"/>
      <c r="G12" s="3">
        <v>5</v>
      </c>
      <c r="H12" s="10">
        <v>0</v>
      </c>
      <c r="I12" s="10">
        <v>0</v>
      </c>
    </row>
    <row r="13" spans="1:10" x14ac:dyDescent="0.2">
      <c r="A13" s="256" t="s">
        <v>56</v>
      </c>
      <c r="B13" s="256"/>
      <c r="C13" s="256"/>
      <c r="D13" s="256"/>
      <c r="E13" s="256"/>
      <c r="F13" s="256"/>
      <c r="G13" s="3">
        <v>6</v>
      </c>
      <c r="H13" s="10">
        <v>0</v>
      </c>
      <c r="I13" s="10">
        <v>0</v>
      </c>
    </row>
    <row r="14" spans="1:10" x14ac:dyDescent="0.2">
      <c r="A14" s="256" t="s">
        <v>57</v>
      </c>
      <c r="B14" s="256"/>
      <c r="C14" s="256"/>
      <c r="D14" s="256"/>
      <c r="E14" s="256"/>
      <c r="F14" s="256"/>
      <c r="G14" s="3">
        <v>7</v>
      </c>
      <c r="H14" s="10">
        <v>4360</v>
      </c>
      <c r="I14" s="10">
        <v>21541</v>
      </c>
    </row>
    <row r="15" spans="1:10" ht="30" customHeight="1" x14ac:dyDescent="0.2">
      <c r="A15" s="257" t="s">
        <v>58</v>
      </c>
      <c r="B15" s="258"/>
      <c r="C15" s="258"/>
      <c r="D15" s="258"/>
      <c r="E15" s="258"/>
      <c r="F15" s="258"/>
      <c r="G15" s="1">
        <v>8</v>
      </c>
      <c r="H15" s="8">
        <f>SUM(H8:H14)</f>
        <v>284835</v>
      </c>
      <c r="I15" s="8">
        <f>SUM(I8:I14)</f>
        <v>594103</v>
      </c>
    </row>
    <row r="16" spans="1:10" x14ac:dyDescent="0.2">
      <c r="A16" s="256" t="s">
        <v>59</v>
      </c>
      <c r="B16" s="256"/>
      <c r="C16" s="256"/>
      <c r="D16" s="256"/>
      <c r="E16" s="256"/>
      <c r="F16" s="256"/>
      <c r="G16" s="3">
        <v>9</v>
      </c>
      <c r="H16" s="10">
        <v>0</v>
      </c>
      <c r="I16" s="10">
        <v>0</v>
      </c>
    </row>
    <row r="17" spans="1:9" x14ac:dyDescent="0.2">
      <c r="A17" s="256" t="s">
        <v>60</v>
      </c>
      <c r="B17" s="256"/>
      <c r="C17" s="256"/>
      <c r="D17" s="256"/>
      <c r="E17" s="256"/>
      <c r="F17" s="256"/>
      <c r="G17" s="3">
        <v>10</v>
      </c>
      <c r="H17" s="10">
        <v>0</v>
      </c>
      <c r="I17" s="10">
        <v>0</v>
      </c>
    </row>
    <row r="18" spans="1:9" x14ac:dyDescent="0.2">
      <c r="A18" s="256" t="s">
        <v>61</v>
      </c>
      <c r="B18" s="256"/>
      <c r="C18" s="256"/>
      <c r="D18" s="256"/>
      <c r="E18" s="256"/>
      <c r="F18" s="256"/>
      <c r="G18" s="3">
        <v>11</v>
      </c>
      <c r="H18" s="10">
        <v>0</v>
      </c>
      <c r="I18" s="10">
        <v>0</v>
      </c>
    </row>
    <row r="19" spans="1:9" x14ac:dyDescent="0.2">
      <c r="A19" s="256" t="s">
        <v>62</v>
      </c>
      <c r="B19" s="256"/>
      <c r="C19" s="256"/>
      <c r="D19" s="256"/>
      <c r="E19" s="256"/>
      <c r="F19" s="256"/>
      <c r="G19" s="3">
        <v>12</v>
      </c>
      <c r="H19" s="10">
        <v>0</v>
      </c>
      <c r="I19" s="10">
        <v>0</v>
      </c>
    </row>
    <row r="20" spans="1:9" x14ac:dyDescent="0.2">
      <c r="A20" s="256" t="s">
        <v>63</v>
      </c>
      <c r="B20" s="256"/>
      <c r="C20" s="256"/>
      <c r="D20" s="256"/>
      <c r="E20" s="256"/>
      <c r="F20" s="256"/>
      <c r="G20" s="3">
        <v>13</v>
      </c>
      <c r="H20" s="10">
        <v>176574</v>
      </c>
      <c r="I20" s="10">
        <v>708791</v>
      </c>
    </row>
    <row r="21" spans="1:9" ht="28.9" customHeight="1" x14ac:dyDescent="0.2">
      <c r="A21" s="257" t="s">
        <v>64</v>
      </c>
      <c r="B21" s="258"/>
      <c r="C21" s="258"/>
      <c r="D21" s="258"/>
      <c r="E21" s="258"/>
      <c r="F21" s="258"/>
      <c r="G21" s="1">
        <v>14</v>
      </c>
      <c r="H21" s="8">
        <f>SUM(H16:H20)</f>
        <v>176574</v>
      </c>
      <c r="I21" s="8">
        <f>SUM(I16:I20)</f>
        <v>708791</v>
      </c>
    </row>
    <row r="22" spans="1:9" x14ac:dyDescent="0.2">
      <c r="A22" s="254" t="s">
        <v>65</v>
      </c>
      <c r="B22" s="254"/>
      <c r="C22" s="254"/>
      <c r="D22" s="254"/>
      <c r="E22" s="254"/>
      <c r="F22" s="254"/>
      <c r="G22" s="255"/>
      <c r="H22" s="255"/>
      <c r="I22" s="255"/>
    </row>
    <row r="23" spans="1:9" x14ac:dyDescent="0.2">
      <c r="A23" s="256" t="s">
        <v>66</v>
      </c>
      <c r="B23" s="256"/>
      <c r="C23" s="256"/>
      <c r="D23" s="256"/>
      <c r="E23" s="256"/>
      <c r="F23" s="256"/>
      <c r="G23" s="3">
        <v>15</v>
      </c>
      <c r="H23" s="10">
        <v>0</v>
      </c>
      <c r="I23" s="10">
        <v>0</v>
      </c>
    </row>
    <row r="24" spans="1:9" x14ac:dyDescent="0.2">
      <c r="A24" s="256" t="s">
        <v>67</v>
      </c>
      <c r="B24" s="256"/>
      <c r="C24" s="256"/>
      <c r="D24" s="256"/>
      <c r="E24" s="256"/>
      <c r="F24" s="256"/>
      <c r="G24" s="3">
        <v>16</v>
      </c>
      <c r="H24" s="10">
        <v>0</v>
      </c>
      <c r="I24" s="10">
        <v>0</v>
      </c>
    </row>
    <row r="25" spans="1:9" x14ac:dyDescent="0.2">
      <c r="A25" s="256" t="s">
        <v>68</v>
      </c>
      <c r="B25" s="256"/>
      <c r="C25" s="256"/>
      <c r="D25" s="256"/>
      <c r="E25" s="256"/>
      <c r="F25" s="256"/>
      <c r="G25" s="3">
        <v>17</v>
      </c>
      <c r="H25" s="10">
        <v>5883</v>
      </c>
      <c r="I25" s="10">
        <v>34995</v>
      </c>
    </row>
    <row r="26" spans="1:9" x14ac:dyDescent="0.2">
      <c r="A26" s="256" t="s">
        <v>69</v>
      </c>
      <c r="B26" s="256"/>
      <c r="C26" s="256"/>
      <c r="D26" s="256"/>
      <c r="E26" s="256"/>
      <c r="F26" s="256"/>
      <c r="G26" s="3">
        <v>18</v>
      </c>
      <c r="H26" s="10">
        <v>32593</v>
      </c>
      <c r="I26" s="10">
        <v>0</v>
      </c>
    </row>
    <row r="27" spans="1:9" x14ac:dyDescent="0.2">
      <c r="A27" s="256" t="s">
        <v>70</v>
      </c>
      <c r="B27" s="256"/>
      <c r="C27" s="256"/>
      <c r="D27" s="256"/>
      <c r="E27" s="256"/>
      <c r="F27" s="256"/>
      <c r="G27" s="3">
        <v>19</v>
      </c>
      <c r="H27" s="10">
        <v>97256</v>
      </c>
      <c r="I27" s="10">
        <v>100000</v>
      </c>
    </row>
    <row r="28" spans="1:9" ht="25.9" customHeight="1" x14ac:dyDescent="0.2">
      <c r="A28" s="257" t="s">
        <v>71</v>
      </c>
      <c r="B28" s="258"/>
      <c r="C28" s="258"/>
      <c r="D28" s="258"/>
      <c r="E28" s="258"/>
      <c r="F28" s="258"/>
      <c r="G28" s="1">
        <v>20</v>
      </c>
      <c r="H28" s="8">
        <f>H23+H24+H25+H26+H27</f>
        <v>135732</v>
      </c>
      <c r="I28" s="8">
        <f>I23+I24+I25+I26+I27</f>
        <v>134995</v>
      </c>
    </row>
    <row r="29" spans="1:9" x14ac:dyDescent="0.2">
      <c r="A29" s="256" t="s">
        <v>72</v>
      </c>
      <c r="B29" s="256"/>
      <c r="C29" s="256"/>
      <c r="D29" s="256"/>
      <c r="E29" s="256"/>
      <c r="F29" s="256"/>
      <c r="G29" s="3">
        <v>21</v>
      </c>
      <c r="H29" s="10">
        <v>25248</v>
      </c>
      <c r="I29" s="10">
        <v>13540</v>
      </c>
    </row>
    <row r="30" spans="1:9" x14ac:dyDescent="0.2">
      <c r="A30" s="256" t="s">
        <v>73</v>
      </c>
      <c r="B30" s="256"/>
      <c r="C30" s="256"/>
      <c r="D30" s="256"/>
      <c r="E30" s="256"/>
      <c r="F30" s="256"/>
      <c r="G30" s="3">
        <v>22</v>
      </c>
      <c r="H30" s="10">
        <v>21791</v>
      </c>
      <c r="I30" s="10">
        <v>0</v>
      </c>
    </row>
    <row r="31" spans="1:9" x14ac:dyDescent="0.2">
      <c r="A31" s="256" t="s">
        <v>74</v>
      </c>
      <c r="B31" s="256"/>
      <c r="C31" s="256"/>
      <c r="D31" s="256"/>
      <c r="E31" s="256"/>
      <c r="F31" s="256"/>
      <c r="G31" s="3">
        <v>23</v>
      </c>
      <c r="H31" s="10">
        <v>623879</v>
      </c>
      <c r="I31" s="10">
        <v>15082</v>
      </c>
    </row>
    <row r="32" spans="1:9" ht="30.6" customHeight="1" x14ac:dyDescent="0.2">
      <c r="A32" s="257" t="s">
        <v>75</v>
      </c>
      <c r="B32" s="258"/>
      <c r="C32" s="258"/>
      <c r="D32" s="258"/>
      <c r="E32" s="258"/>
      <c r="F32" s="258"/>
      <c r="G32" s="1">
        <v>24</v>
      </c>
      <c r="H32" s="8">
        <f>H29+H30+H31</f>
        <v>670918</v>
      </c>
      <c r="I32" s="8">
        <f>I29+I30+I31</f>
        <v>28622</v>
      </c>
    </row>
    <row r="33" spans="1:9" x14ac:dyDescent="0.2">
      <c r="A33" s="254" t="s">
        <v>76</v>
      </c>
      <c r="B33" s="254"/>
      <c r="C33" s="254"/>
      <c r="D33" s="254"/>
      <c r="E33" s="254"/>
      <c r="F33" s="254"/>
      <c r="G33" s="255"/>
      <c r="H33" s="255"/>
      <c r="I33" s="255"/>
    </row>
    <row r="34" spans="1:9" ht="29.25" customHeight="1" x14ac:dyDescent="0.2">
      <c r="A34" s="256" t="s">
        <v>77</v>
      </c>
      <c r="B34" s="256"/>
      <c r="C34" s="256"/>
      <c r="D34" s="256"/>
      <c r="E34" s="256"/>
      <c r="F34" s="256"/>
      <c r="G34" s="3">
        <v>25</v>
      </c>
      <c r="H34" s="10">
        <v>0</v>
      </c>
      <c r="I34" s="10">
        <v>0</v>
      </c>
    </row>
    <row r="35" spans="1:9" ht="27.75" customHeight="1" x14ac:dyDescent="0.2">
      <c r="A35" s="256" t="s">
        <v>78</v>
      </c>
      <c r="B35" s="256"/>
      <c r="C35" s="256"/>
      <c r="D35" s="256"/>
      <c r="E35" s="256"/>
      <c r="F35" s="256"/>
      <c r="G35" s="3">
        <v>26</v>
      </c>
      <c r="H35" s="10">
        <v>0</v>
      </c>
      <c r="I35" s="10">
        <v>0</v>
      </c>
    </row>
    <row r="36" spans="1:9" ht="13.5" customHeight="1" x14ac:dyDescent="0.2">
      <c r="A36" s="256" t="s">
        <v>79</v>
      </c>
      <c r="B36" s="256"/>
      <c r="C36" s="256"/>
      <c r="D36" s="256"/>
      <c r="E36" s="256"/>
      <c r="F36" s="256"/>
      <c r="G36" s="3">
        <v>27</v>
      </c>
      <c r="H36" s="10">
        <v>0</v>
      </c>
      <c r="I36" s="10">
        <v>0</v>
      </c>
    </row>
    <row r="37" spans="1:9" ht="27.6" customHeight="1" x14ac:dyDescent="0.2">
      <c r="A37" s="257" t="s">
        <v>80</v>
      </c>
      <c r="B37" s="258"/>
      <c r="C37" s="258"/>
      <c r="D37" s="258"/>
      <c r="E37" s="258"/>
      <c r="F37" s="258"/>
      <c r="G37" s="1">
        <v>28</v>
      </c>
      <c r="H37" s="8">
        <f>H34+H35+H36</f>
        <v>0</v>
      </c>
      <c r="I37" s="8">
        <f>I34+I35+I36</f>
        <v>0</v>
      </c>
    </row>
    <row r="38" spans="1:9" ht="14.45" customHeight="1" x14ac:dyDescent="0.2">
      <c r="A38" s="256" t="s">
        <v>81</v>
      </c>
      <c r="B38" s="256"/>
      <c r="C38" s="256"/>
      <c r="D38" s="256"/>
      <c r="E38" s="256"/>
      <c r="F38" s="256"/>
      <c r="G38" s="3">
        <v>29</v>
      </c>
      <c r="H38" s="10">
        <v>0</v>
      </c>
      <c r="I38" s="10">
        <v>0</v>
      </c>
    </row>
    <row r="39" spans="1:9" ht="14.45" customHeight="1" x14ac:dyDescent="0.2">
      <c r="A39" s="256" t="s">
        <v>82</v>
      </c>
      <c r="B39" s="256"/>
      <c r="C39" s="256"/>
      <c r="D39" s="256"/>
      <c r="E39" s="256"/>
      <c r="F39" s="256"/>
      <c r="G39" s="3">
        <v>30</v>
      </c>
      <c r="H39" s="10">
        <v>0</v>
      </c>
      <c r="I39" s="10">
        <v>100811</v>
      </c>
    </row>
    <row r="40" spans="1:9" ht="14.45" customHeight="1" x14ac:dyDescent="0.2">
      <c r="A40" s="256" t="s">
        <v>83</v>
      </c>
      <c r="B40" s="256"/>
      <c r="C40" s="256"/>
      <c r="D40" s="256"/>
      <c r="E40" s="256"/>
      <c r="F40" s="256"/>
      <c r="G40" s="3">
        <v>31</v>
      </c>
      <c r="H40" s="10">
        <v>0</v>
      </c>
      <c r="I40" s="10">
        <v>0</v>
      </c>
    </row>
    <row r="41" spans="1:9" ht="14.45" customHeight="1" x14ac:dyDescent="0.2">
      <c r="A41" s="256" t="s">
        <v>84</v>
      </c>
      <c r="B41" s="256"/>
      <c r="C41" s="256"/>
      <c r="D41" s="256"/>
      <c r="E41" s="256"/>
      <c r="F41" s="256"/>
      <c r="G41" s="3">
        <v>32</v>
      </c>
      <c r="H41" s="10">
        <v>0</v>
      </c>
      <c r="I41" s="10">
        <v>0</v>
      </c>
    </row>
    <row r="42" spans="1:9" ht="14.45" customHeight="1" x14ac:dyDescent="0.2">
      <c r="A42" s="256" t="s">
        <v>85</v>
      </c>
      <c r="B42" s="256"/>
      <c r="C42" s="256"/>
      <c r="D42" s="256"/>
      <c r="E42" s="256"/>
      <c r="F42" s="256"/>
      <c r="G42" s="3">
        <v>33</v>
      </c>
      <c r="H42" s="10">
        <v>45990</v>
      </c>
      <c r="I42" s="10">
        <v>49714</v>
      </c>
    </row>
    <row r="43" spans="1:9" ht="25.5" customHeight="1" x14ac:dyDescent="0.2">
      <c r="A43" s="257" t="s">
        <v>317</v>
      </c>
      <c r="B43" s="258"/>
      <c r="C43" s="258"/>
      <c r="D43" s="258"/>
      <c r="E43" s="258"/>
      <c r="F43" s="258"/>
      <c r="G43" s="1">
        <v>34</v>
      </c>
      <c r="H43" s="8">
        <f>H38+H39+H40+H41+H42</f>
        <v>45990</v>
      </c>
      <c r="I43" s="8">
        <f>I38+I39+I40+I41+I42</f>
        <v>150525</v>
      </c>
    </row>
    <row r="44" spans="1:9" x14ac:dyDescent="0.2">
      <c r="A44" s="254" t="s">
        <v>86</v>
      </c>
      <c r="B44" s="256"/>
      <c r="C44" s="256"/>
      <c r="D44" s="256"/>
      <c r="E44" s="256"/>
      <c r="F44" s="256"/>
      <c r="G44" s="2">
        <v>35</v>
      </c>
      <c r="H44" s="10">
        <v>1822473</v>
      </c>
      <c r="I44" s="10">
        <v>273683</v>
      </c>
    </row>
    <row r="45" spans="1:9" x14ac:dyDescent="0.2">
      <c r="A45" s="254" t="s">
        <v>87</v>
      </c>
      <c r="B45" s="256"/>
      <c r="C45" s="256"/>
      <c r="D45" s="256"/>
      <c r="E45" s="256"/>
      <c r="F45" s="256"/>
      <c r="G45" s="2">
        <v>36</v>
      </c>
      <c r="H45" s="10">
        <v>0</v>
      </c>
      <c r="I45" s="10">
        <v>0</v>
      </c>
    </row>
    <row r="46" spans="1:9" x14ac:dyDescent="0.2">
      <c r="A46" s="254" t="s">
        <v>88</v>
      </c>
      <c r="B46" s="256"/>
      <c r="C46" s="256"/>
      <c r="D46" s="256"/>
      <c r="E46" s="256"/>
      <c r="F46" s="256"/>
      <c r="G46" s="2">
        <v>37</v>
      </c>
      <c r="H46" s="10">
        <v>472915</v>
      </c>
      <c r="I46" s="10">
        <v>158840</v>
      </c>
    </row>
    <row r="47" spans="1:9" ht="20.45" customHeight="1" x14ac:dyDescent="0.2">
      <c r="A47" s="257" t="s">
        <v>89</v>
      </c>
      <c r="B47" s="258"/>
      <c r="C47" s="258"/>
      <c r="D47" s="258"/>
      <c r="E47" s="258"/>
      <c r="F47" s="258"/>
      <c r="G47" s="1">
        <v>38</v>
      </c>
      <c r="H47" s="8">
        <f>H44+H45-H46</f>
        <v>1349558</v>
      </c>
      <c r="I47" s="8">
        <f>I44+I45-I46</f>
        <v>114843</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245" t="s">
        <v>90</v>
      </c>
      <c r="B1" s="246"/>
      <c r="C1" s="246"/>
      <c r="D1" s="246"/>
      <c r="E1" s="246"/>
      <c r="F1" s="246"/>
      <c r="G1" s="246"/>
      <c r="H1" s="246"/>
      <c r="I1" s="246"/>
    </row>
    <row r="2" spans="1:9" ht="12.75" customHeight="1" x14ac:dyDescent="0.2">
      <c r="A2" s="247" t="s">
        <v>323</v>
      </c>
      <c r="B2" s="248"/>
      <c r="C2" s="248"/>
      <c r="D2" s="248"/>
      <c r="E2" s="248"/>
      <c r="F2" s="248"/>
      <c r="G2" s="248"/>
      <c r="H2" s="248"/>
      <c r="I2" s="248"/>
    </row>
    <row r="3" spans="1:9" x14ac:dyDescent="0.2">
      <c r="A3" s="252" t="s">
        <v>141</v>
      </c>
      <c r="B3" s="263"/>
      <c r="C3" s="263"/>
      <c r="D3" s="263"/>
      <c r="E3" s="263"/>
      <c r="F3" s="263"/>
      <c r="G3" s="263"/>
      <c r="H3" s="263"/>
      <c r="I3" s="263"/>
    </row>
    <row r="4" spans="1:9" x14ac:dyDescent="0.2">
      <c r="A4" s="249" t="s">
        <v>313</v>
      </c>
      <c r="B4" s="250"/>
      <c r="C4" s="250"/>
      <c r="D4" s="250"/>
      <c r="E4" s="250"/>
      <c r="F4" s="250"/>
      <c r="G4" s="250"/>
      <c r="H4" s="250"/>
      <c r="I4" s="251"/>
    </row>
    <row r="5" spans="1:9" ht="57" thickBot="1" x14ac:dyDescent="0.25">
      <c r="A5" s="242" t="s">
        <v>91</v>
      </c>
      <c r="B5" s="259"/>
      <c r="C5" s="259"/>
      <c r="D5" s="259"/>
      <c r="E5" s="259"/>
      <c r="F5" s="259"/>
      <c r="G5" s="7" t="s">
        <v>92</v>
      </c>
      <c r="H5" s="15" t="s">
        <v>93</v>
      </c>
      <c r="I5" s="15" t="s">
        <v>94</v>
      </c>
    </row>
    <row r="6" spans="1:9" x14ac:dyDescent="0.2">
      <c r="A6" s="244">
        <v>1</v>
      </c>
      <c r="B6" s="259"/>
      <c r="C6" s="259"/>
      <c r="D6" s="259"/>
      <c r="E6" s="259"/>
      <c r="F6" s="259"/>
      <c r="G6" s="6">
        <v>2</v>
      </c>
      <c r="H6" s="14" t="s">
        <v>95</v>
      </c>
      <c r="I6" s="14" t="s">
        <v>96</v>
      </c>
    </row>
    <row r="7" spans="1:9" x14ac:dyDescent="0.2">
      <c r="A7" s="254" t="s">
        <v>97</v>
      </c>
      <c r="B7" s="254"/>
      <c r="C7" s="254"/>
      <c r="D7" s="254"/>
      <c r="E7" s="254"/>
      <c r="F7" s="254"/>
      <c r="G7" s="262"/>
      <c r="H7" s="262"/>
      <c r="I7" s="262"/>
    </row>
    <row r="8" spans="1:9" x14ac:dyDescent="0.2">
      <c r="A8" s="256" t="s">
        <v>98</v>
      </c>
      <c r="B8" s="260"/>
      <c r="C8" s="260"/>
      <c r="D8" s="260"/>
      <c r="E8" s="260"/>
      <c r="F8" s="260"/>
      <c r="G8" s="3">
        <v>1</v>
      </c>
      <c r="H8" s="10">
        <v>0</v>
      </c>
      <c r="I8" s="10">
        <v>0</v>
      </c>
    </row>
    <row r="9" spans="1:9" x14ac:dyDescent="0.2">
      <c r="A9" s="256" t="s">
        <v>99</v>
      </c>
      <c r="B9" s="260"/>
      <c r="C9" s="260"/>
      <c r="D9" s="260"/>
      <c r="E9" s="260"/>
      <c r="F9" s="260"/>
      <c r="G9" s="3">
        <v>2</v>
      </c>
      <c r="H9" s="10">
        <v>0</v>
      </c>
      <c r="I9" s="10">
        <v>0</v>
      </c>
    </row>
    <row r="10" spans="1:9" x14ac:dyDescent="0.2">
      <c r="A10" s="256" t="s">
        <v>100</v>
      </c>
      <c r="B10" s="260"/>
      <c r="C10" s="260"/>
      <c r="D10" s="260"/>
      <c r="E10" s="260"/>
      <c r="F10" s="260"/>
      <c r="G10" s="3">
        <v>3</v>
      </c>
      <c r="H10" s="10">
        <v>0</v>
      </c>
      <c r="I10" s="10">
        <v>0</v>
      </c>
    </row>
    <row r="11" spans="1:9" x14ac:dyDescent="0.2">
      <c r="A11" s="256" t="s">
        <v>101</v>
      </c>
      <c r="B11" s="260"/>
      <c r="C11" s="260"/>
      <c r="D11" s="260"/>
      <c r="E11" s="260"/>
      <c r="F11" s="260"/>
      <c r="G11" s="3">
        <v>4</v>
      </c>
      <c r="H11" s="10">
        <v>0</v>
      </c>
      <c r="I11" s="10">
        <v>0</v>
      </c>
    </row>
    <row r="12" spans="1:9" ht="19.899999999999999" customHeight="1" x14ac:dyDescent="0.2">
      <c r="A12" s="257" t="s">
        <v>102</v>
      </c>
      <c r="B12" s="261"/>
      <c r="C12" s="261"/>
      <c r="D12" s="261"/>
      <c r="E12" s="261"/>
      <c r="F12" s="261"/>
      <c r="G12" s="1">
        <v>5</v>
      </c>
      <c r="H12" s="8">
        <f>SUM(H8:H11)</f>
        <v>0</v>
      </c>
      <c r="I12" s="8">
        <f>SUM(I8:I11)</f>
        <v>0</v>
      </c>
    </row>
    <row r="13" spans="1:9" x14ac:dyDescent="0.2">
      <c r="A13" s="256" t="s">
        <v>103</v>
      </c>
      <c r="B13" s="260"/>
      <c r="C13" s="260"/>
      <c r="D13" s="260"/>
      <c r="E13" s="260"/>
      <c r="F13" s="260"/>
      <c r="G13" s="3">
        <v>6</v>
      </c>
      <c r="H13" s="10">
        <v>0</v>
      </c>
      <c r="I13" s="10">
        <v>0</v>
      </c>
    </row>
    <row r="14" spans="1:9" x14ac:dyDescent="0.2">
      <c r="A14" s="256" t="s">
        <v>104</v>
      </c>
      <c r="B14" s="260"/>
      <c r="C14" s="260"/>
      <c r="D14" s="260"/>
      <c r="E14" s="260"/>
      <c r="F14" s="260"/>
      <c r="G14" s="3">
        <v>7</v>
      </c>
      <c r="H14" s="10">
        <v>0</v>
      </c>
      <c r="I14" s="10">
        <v>0</v>
      </c>
    </row>
    <row r="15" spans="1:9" x14ac:dyDescent="0.2">
      <c r="A15" s="256" t="s">
        <v>105</v>
      </c>
      <c r="B15" s="260"/>
      <c r="C15" s="260"/>
      <c r="D15" s="260"/>
      <c r="E15" s="260"/>
      <c r="F15" s="260"/>
      <c r="G15" s="3">
        <v>8</v>
      </c>
      <c r="H15" s="10">
        <v>0</v>
      </c>
      <c r="I15" s="10">
        <v>0</v>
      </c>
    </row>
    <row r="16" spans="1:9" x14ac:dyDescent="0.2">
      <c r="A16" s="256" t="s">
        <v>106</v>
      </c>
      <c r="B16" s="260"/>
      <c r="C16" s="260"/>
      <c r="D16" s="260"/>
      <c r="E16" s="260"/>
      <c r="F16" s="260"/>
      <c r="G16" s="3">
        <v>9</v>
      </c>
      <c r="H16" s="10">
        <v>0</v>
      </c>
      <c r="I16" s="10">
        <v>0</v>
      </c>
    </row>
    <row r="17" spans="1:9" x14ac:dyDescent="0.2">
      <c r="A17" s="256" t="s">
        <v>107</v>
      </c>
      <c r="B17" s="260"/>
      <c r="C17" s="260"/>
      <c r="D17" s="260"/>
      <c r="E17" s="260"/>
      <c r="F17" s="260"/>
      <c r="G17" s="3">
        <v>10</v>
      </c>
      <c r="H17" s="10">
        <v>0</v>
      </c>
      <c r="I17" s="10">
        <v>0</v>
      </c>
    </row>
    <row r="18" spans="1:9" x14ac:dyDescent="0.2">
      <c r="A18" s="256" t="s">
        <v>108</v>
      </c>
      <c r="B18" s="260"/>
      <c r="C18" s="260"/>
      <c r="D18" s="260"/>
      <c r="E18" s="260"/>
      <c r="F18" s="260"/>
      <c r="G18" s="3">
        <v>11</v>
      </c>
      <c r="H18" s="10">
        <v>0</v>
      </c>
      <c r="I18" s="10">
        <v>0</v>
      </c>
    </row>
    <row r="19" spans="1:9" x14ac:dyDescent="0.2">
      <c r="A19" s="257" t="s">
        <v>109</v>
      </c>
      <c r="B19" s="261"/>
      <c r="C19" s="261"/>
      <c r="D19" s="261"/>
      <c r="E19" s="261"/>
      <c r="F19" s="261"/>
      <c r="G19" s="1">
        <v>12</v>
      </c>
      <c r="H19" s="8">
        <f>SUM(H13:H18)</f>
        <v>0</v>
      </c>
      <c r="I19" s="8">
        <f>SUM(I13:I18)</f>
        <v>0</v>
      </c>
    </row>
    <row r="20" spans="1:9" x14ac:dyDescent="0.2">
      <c r="A20" s="254" t="s">
        <v>110</v>
      </c>
      <c r="B20" s="254"/>
      <c r="C20" s="254"/>
      <c r="D20" s="254"/>
      <c r="E20" s="254"/>
      <c r="F20" s="254"/>
      <c r="G20" s="262"/>
      <c r="H20" s="262"/>
      <c r="I20" s="262"/>
    </row>
    <row r="21" spans="1:9" x14ac:dyDescent="0.2">
      <c r="A21" s="256" t="s">
        <v>111</v>
      </c>
      <c r="B21" s="260"/>
      <c r="C21" s="260"/>
      <c r="D21" s="260"/>
      <c r="E21" s="260"/>
      <c r="F21" s="260"/>
      <c r="G21" s="3">
        <v>13</v>
      </c>
      <c r="H21" s="10">
        <v>0</v>
      </c>
      <c r="I21" s="10">
        <v>0</v>
      </c>
    </row>
    <row r="22" spans="1:9" x14ac:dyDescent="0.2">
      <c r="A22" s="256" t="s">
        <v>112</v>
      </c>
      <c r="B22" s="260"/>
      <c r="C22" s="260"/>
      <c r="D22" s="260"/>
      <c r="E22" s="260"/>
      <c r="F22" s="260"/>
      <c r="G22" s="3">
        <v>14</v>
      </c>
      <c r="H22" s="10">
        <v>0</v>
      </c>
      <c r="I22" s="10">
        <v>0</v>
      </c>
    </row>
    <row r="23" spans="1:9" x14ac:dyDescent="0.2">
      <c r="A23" s="256" t="s">
        <v>113</v>
      </c>
      <c r="B23" s="260"/>
      <c r="C23" s="260"/>
      <c r="D23" s="260"/>
      <c r="E23" s="260"/>
      <c r="F23" s="260"/>
      <c r="G23" s="3">
        <v>15</v>
      </c>
      <c r="H23" s="10">
        <v>0</v>
      </c>
      <c r="I23" s="10">
        <v>0</v>
      </c>
    </row>
    <row r="24" spans="1:9" x14ac:dyDescent="0.2">
      <c r="A24" s="256" t="s">
        <v>114</v>
      </c>
      <c r="B24" s="260"/>
      <c r="C24" s="260"/>
      <c r="D24" s="260"/>
      <c r="E24" s="260"/>
      <c r="F24" s="260"/>
      <c r="G24" s="3">
        <v>16</v>
      </c>
      <c r="H24" s="10">
        <v>0</v>
      </c>
      <c r="I24" s="10">
        <v>0</v>
      </c>
    </row>
    <row r="25" spans="1:9" x14ac:dyDescent="0.2">
      <c r="A25" s="258" t="s">
        <v>115</v>
      </c>
      <c r="B25" s="261"/>
      <c r="C25" s="261"/>
      <c r="D25" s="261"/>
      <c r="E25" s="261"/>
      <c r="F25" s="261"/>
      <c r="G25" s="4">
        <v>17</v>
      </c>
      <c r="H25" s="11">
        <f>H26+H27</f>
        <v>0</v>
      </c>
      <c r="I25" s="11">
        <f>I26+I27</f>
        <v>0</v>
      </c>
    </row>
    <row r="26" spans="1:9" x14ac:dyDescent="0.2">
      <c r="A26" s="256" t="s">
        <v>116</v>
      </c>
      <c r="B26" s="260"/>
      <c r="C26" s="260"/>
      <c r="D26" s="260"/>
      <c r="E26" s="260"/>
      <c r="F26" s="260"/>
      <c r="G26" s="3">
        <v>18</v>
      </c>
      <c r="H26" s="10">
        <v>0</v>
      </c>
      <c r="I26" s="10">
        <v>0</v>
      </c>
    </row>
    <row r="27" spans="1:9" x14ac:dyDescent="0.2">
      <c r="A27" s="256" t="s">
        <v>117</v>
      </c>
      <c r="B27" s="260"/>
      <c r="C27" s="260"/>
      <c r="D27" s="260"/>
      <c r="E27" s="260"/>
      <c r="F27" s="260"/>
      <c r="G27" s="3">
        <v>19</v>
      </c>
      <c r="H27" s="10">
        <v>0</v>
      </c>
      <c r="I27" s="10">
        <v>0</v>
      </c>
    </row>
    <row r="28" spans="1:9" ht="27.6" customHeight="1" x14ac:dyDescent="0.2">
      <c r="A28" s="257" t="s">
        <v>118</v>
      </c>
      <c r="B28" s="261"/>
      <c r="C28" s="261"/>
      <c r="D28" s="261"/>
      <c r="E28" s="261"/>
      <c r="F28" s="261"/>
      <c r="G28" s="1">
        <v>20</v>
      </c>
      <c r="H28" s="8">
        <f>SUM(H21:H25)</f>
        <v>0</v>
      </c>
      <c r="I28" s="8">
        <f>SUM(I21:I25)</f>
        <v>0</v>
      </c>
    </row>
    <row r="29" spans="1:9" x14ac:dyDescent="0.2">
      <c r="A29" s="256" t="s">
        <v>119</v>
      </c>
      <c r="B29" s="260"/>
      <c r="C29" s="260"/>
      <c r="D29" s="260"/>
      <c r="E29" s="260"/>
      <c r="F29" s="260"/>
      <c r="G29" s="3">
        <v>21</v>
      </c>
      <c r="H29" s="10">
        <v>0</v>
      </c>
      <c r="I29" s="10">
        <v>0</v>
      </c>
    </row>
    <row r="30" spans="1:9" x14ac:dyDescent="0.2">
      <c r="A30" s="256" t="s">
        <v>120</v>
      </c>
      <c r="B30" s="260"/>
      <c r="C30" s="260"/>
      <c r="D30" s="260"/>
      <c r="E30" s="260"/>
      <c r="F30" s="260"/>
      <c r="G30" s="3">
        <v>22</v>
      </c>
      <c r="H30" s="10">
        <v>0</v>
      </c>
      <c r="I30" s="10">
        <v>0</v>
      </c>
    </row>
    <row r="31" spans="1:9" x14ac:dyDescent="0.2">
      <c r="A31" s="258" t="s">
        <v>121</v>
      </c>
      <c r="B31" s="261"/>
      <c r="C31" s="261"/>
      <c r="D31" s="261"/>
      <c r="E31" s="261"/>
      <c r="F31" s="261"/>
      <c r="G31" s="4">
        <v>23</v>
      </c>
      <c r="H31" s="11">
        <f>H32+H33</f>
        <v>0</v>
      </c>
      <c r="I31" s="11">
        <f>I32+I33</f>
        <v>0</v>
      </c>
    </row>
    <row r="32" spans="1:9" x14ac:dyDescent="0.2">
      <c r="A32" s="256" t="s">
        <v>122</v>
      </c>
      <c r="B32" s="260"/>
      <c r="C32" s="260"/>
      <c r="D32" s="260"/>
      <c r="E32" s="260"/>
      <c r="F32" s="260"/>
      <c r="G32" s="3">
        <v>24</v>
      </c>
      <c r="H32" s="10">
        <v>0</v>
      </c>
      <c r="I32" s="10">
        <v>0</v>
      </c>
    </row>
    <row r="33" spans="1:9" x14ac:dyDescent="0.2">
      <c r="A33" s="256" t="s">
        <v>123</v>
      </c>
      <c r="B33" s="260"/>
      <c r="C33" s="260"/>
      <c r="D33" s="260"/>
      <c r="E33" s="260"/>
      <c r="F33" s="260"/>
      <c r="G33" s="3">
        <v>25</v>
      </c>
      <c r="H33" s="10">
        <v>0</v>
      </c>
      <c r="I33" s="10">
        <v>0</v>
      </c>
    </row>
    <row r="34" spans="1:9" ht="26.45" customHeight="1" x14ac:dyDescent="0.2">
      <c r="A34" s="257" t="s">
        <v>124</v>
      </c>
      <c r="B34" s="261"/>
      <c r="C34" s="261"/>
      <c r="D34" s="261"/>
      <c r="E34" s="261"/>
      <c r="F34" s="261"/>
      <c r="G34" s="1">
        <v>26</v>
      </c>
      <c r="H34" s="8">
        <f>H29+H30+H31</f>
        <v>0</v>
      </c>
      <c r="I34" s="8">
        <f>I29+I30+I31</f>
        <v>0</v>
      </c>
    </row>
    <row r="35" spans="1:9" x14ac:dyDescent="0.2">
      <c r="A35" s="254" t="s">
        <v>125</v>
      </c>
      <c r="B35" s="254"/>
      <c r="C35" s="254"/>
      <c r="D35" s="254"/>
      <c r="E35" s="254"/>
      <c r="F35" s="254"/>
      <c r="G35" s="262"/>
      <c r="H35" s="262"/>
      <c r="I35" s="262"/>
    </row>
    <row r="36" spans="1:9" x14ac:dyDescent="0.2">
      <c r="A36" s="256" t="s">
        <v>126</v>
      </c>
      <c r="B36" s="260"/>
      <c r="C36" s="260"/>
      <c r="D36" s="260"/>
      <c r="E36" s="260"/>
      <c r="F36" s="260"/>
      <c r="G36" s="3">
        <v>27</v>
      </c>
      <c r="H36" s="10">
        <v>0</v>
      </c>
      <c r="I36" s="10">
        <v>0</v>
      </c>
    </row>
    <row r="37" spans="1:9" x14ac:dyDescent="0.2">
      <c r="A37" s="256" t="s">
        <v>127</v>
      </c>
      <c r="B37" s="260"/>
      <c r="C37" s="260"/>
      <c r="D37" s="260"/>
      <c r="E37" s="260"/>
      <c r="F37" s="260"/>
      <c r="G37" s="3">
        <v>28</v>
      </c>
      <c r="H37" s="10">
        <v>0</v>
      </c>
      <c r="I37" s="10">
        <v>0</v>
      </c>
    </row>
    <row r="38" spans="1:9" x14ac:dyDescent="0.2">
      <c r="A38" s="256" t="s">
        <v>128</v>
      </c>
      <c r="B38" s="260"/>
      <c r="C38" s="260"/>
      <c r="D38" s="260"/>
      <c r="E38" s="260"/>
      <c r="F38" s="260"/>
      <c r="G38" s="3">
        <v>29</v>
      </c>
      <c r="H38" s="10">
        <v>0</v>
      </c>
      <c r="I38" s="10">
        <v>0</v>
      </c>
    </row>
    <row r="39" spans="1:9" ht="27" customHeight="1" x14ac:dyDescent="0.2">
      <c r="A39" s="257" t="s">
        <v>129</v>
      </c>
      <c r="B39" s="261"/>
      <c r="C39" s="261"/>
      <c r="D39" s="261"/>
      <c r="E39" s="261"/>
      <c r="F39" s="261"/>
      <c r="G39" s="1">
        <v>30</v>
      </c>
      <c r="H39" s="8">
        <f>H36+H37+H38</f>
        <v>0</v>
      </c>
      <c r="I39" s="8">
        <f>I36+I37+I38</f>
        <v>0</v>
      </c>
    </row>
    <row r="40" spans="1:9" x14ac:dyDescent="0.2">
      <c r="A40" s="256" t="s">
        <v>130</v>
      </c>
      <c r="B40" s="260"/>
      <c r="C40" s="260"/>
      <c r="D40" s="260"/>
      <c r="E40" s="260"/>
      <c r="F40" s="260"/>
      <c r="G40" s="3">
        <v>31</v>
      </c>
      <c r="H40" s="10">
        <v>0</v>
      </c>
      <c r="I40" s="10">
        <v>0</v>
      </c>
    </row>
    <row r="41" spans="1:9" x14ac:dyDescent="0.2">
      <c r="A41" s="256" t="s">
        <v>131</v>
      </c>
      <c r="B41" s="260"/>
      <c r="C41" s="260"/>
      <c r="D41" s="260"/>
      <c r="E41" s="260"/>
      <c r="F41" s="260"/>
      <c r="G41" s="3">
        <v>32</v>
      </c>
      <c r="H41" s="10">
        <v>0</v>
      </c>
      <c r="I41" s="10">
        <v>0</v>
      </c>
    </row>
    <row r="42" spans="1:9" x14ac:dyDescent="0.2">
      <c r="A42" s="256" t="s">
        <v>132</v>
      </c>
      <c r="B42" s="260"/>
      <c r="C42" s="260"/>
      <c r="D42" s="260"/>
      <c r="E42" s="260"/>
      <c r="F42" s="260"/>
      <c r="G42" s="3">
        <v>33</v>
      </c>
      <c r="H42" s="10">
        <v>0</v>
      </c>
      <c r="I42" s="10">
        <v>0</v>
      </c>
    </row>
    <row r="43" spans="1:9" x14ac:dyDescent="0.2">
      <c r="A43" s="256" t="s">
        <v>133</v>
      </c>
      <c r="B43" s="260"/>
      <c r="C43" s="260"/>
      <c r="D43" s="260"/>
      <c r="E43" s="260"/>
      <c r="F43" s="260"/>
      <c r="G43" s="3">
        <v>34</v>
      </c>
      <c r="H43" s="10">
        <v>0</v>
      </c>
      <c r="I43" s="10">
        <v>0</v>
      </c>
    </row>
    <row r="44" spans="1:9" x14ac:dyDescent="0.2">
      <c r="A44" s="256" t="s">
        <v>134</v>
      </c>
      <c r="B44" s="260"/>
      <c r="C44" s="260"/>
      <c r="D44" s="260"/>
      <c r="E44" s="260"/>
      <c r="F44" s="260"/>
      <c r="G44" s="3">
        <v>35</v>
      </c>
      <c r="H44" s="10">
        <v>0</v>
      </c>
      <c r="I44" s="10">
        <v>0</v>
      </c>
    </row>
    <row r="45" spans="1:9" ht="27.6" customHeight="1" x14ac:dyDescent="0.2">
      <c r="A45" s="257" t="s">
        <v>135</v>
      </c>
      <c r="B45" s="261"/>
      <c r="C45" s="261"/>
      <c r="D45" s="261"/>
      <c r="E45" s="261"/>
      <c r="F45" s="261"/>
      <c r="G45" s="1">
        <v>36</v>
      </c>
      <c r="H45" s="8">
        <f>H40+H41+H42+H43+H44</f>
        <v>0</v>
      </c>
      <c r="I45" s="8">
        <f>I40+I41+I42+I43+I44</f>
        <v>0</v>
      </c>
    </row>
    <row r="46" spans="1:9" x14ac:dyDescent="0.2">
      <c r="A46" s="254" t="s">
        <v>136</v>
      </c>
      <c r="B46" s="260"/>
      <c r="C46" s="260"/>
      <c r="D46" s="260"/>
      <c r="E46" s="260"/>
      <c r="F46" s="260"/>
      <c r="G46" s="2">
        <v>37</v>
      </c>
      <c r="H46" s="10">
        <v>0</v>
      </c>
      <c r="I46" s="10">
        <v>0</v>
      </c>
    </row>
    <row r="47" spans="1:9" x14ac:dyDescent="0.2">
      <c r="A47" s="254" t="s">
        <v>137</v>
      </c>
      <c r="B47" s="260"/>
      <c r="C47" s="260"/>
      <c r="D47" s="260"/>
      <c r="E47" s="260"/>
      <c r="F47" s="260"/>
      <c r="G47" s="2">
        <v>38</v>
      </c>
      <c r="H47" s="10">
        <v>0</v>
      </c>
      <c r="I47" s="10">
        <v>0</v>
      </c>
    </row>
    <row r="48" spans="1:9" x14ac:dyDescent="0.2">
      <c r="A48" s="254" t="s">
        <v>138</v>
      </c>
      <c r="B48" s="260"/>
      <c r="C48" s="260"/>
      <c r="D48" s="260"/>
      <c r="E48" s="260"/>
      <c r="F48" s="260"/>
      <c r="G48" s="2">
        <v>39</v>
      </c>
      <c r="H48" s="10">
        <v>0</v>
      </c>
      <c r="I48" s="10">
        <v>0</v>
      </c>
    </row>
    <row r="49" spans="1:9" ht="15.6" customHeight="1" x14ac:dyDescent="0.2">
      <c r="A49" s="257" t="s">
        <v>139</v>
      </c>
      <c r="B49" s="261"/>
      <c r="C49" s="261"/>
      <c r="D49" s="261"/>
      <c r="E49" s="261"/>
      <c r="F49" s="261"/>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zoomScaleNormal="100" zoomScaleSheetLayoutView="100" workbookViewId="0">
      <selection activeCell="D3" sqref="D3:L4"/>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234" t="s">
        <v>269</v>
      </c>
      <c r="B1" s="234"/>
      <c r="C1" s="234"/>
      <c r="D1" s="234"/>
      <c r="E1" s="234"/>
      <c r="F1" s="234"/>
      <c r="G1" s="234"/>
      <c r="H1" s="234"/>
      <c r="I1" s="234"/>
      <c r="J1" s="234"/>
      <c r="K1" s="234"/>
      <c r="L1" s="234"/>
      <c r="M1" s="234"/>
      <c r="N1" s="234"/>
    </row>
    <row r="2" spans="1:14" ht="14.25" x14ac:dyDescent="0.2">
      <c r="A2" s="267"/>
      <c r="B2" s="267"/>
      <c r="C2" s="65"/>
      <c r="D2" s="65"/>
      <c r="E2" s="268" t="s">
        <v>270</v>
      </c>
      <c r="F2" s="268"/>
      <c r="G2" s="98">
        <v>45292</v>
      </c>
      <c r="H2" s="66" t="s">
        <v>271</v>
      </c>
      <c r="I2" s="98">
        <v>45473</v>
      </c>
      <c r="J2" s="65"/>
      <c r="K2" s="67"/>
      <c r="L2" s="67"/>
      <c r="M2" s="269" t="s">
        <v>141</v>
      </c>
      <c r="N2" s="269"/>
    </row>
    <row r="3" spans="1:14" ht="12.75" customHeight="1" x14ac:dyDescent="0.2">
      <c r="A3" s="265" t="s">
        <v>142</v>
      </c>
      <c r="B3" s="265"/>
      <c r="C3" s="265" t="s">
        <v>143</v>
      </c>
      <c r="D3" s="264" t="s">
        <v>267</v>
      </c>
      <c r="E3" s="264"/>
      <c r="F3" s="264"/>
      <c r="G3" s="264"/>
      <c r="H3" s="264"/>
      <c r="I3" s="264"/>
      <c r="J3" s="264"/>
      <c r="K3" s="264"/>
      <c r="L3" s="264"/>
      <c r="M3" s="264" t="s">
        <v>272</v>
      </c>
      <c r="N3" s="264" t="s">
        <v>273</v>
      </c>
    </row>
    <row r="4" spans="1:14" ht="12.75" customHeight="1" x14ac:dyDescent="0.2">
      <c r="A4" s="265"/>
      <c r="B4" s="265"/>
      <c r="C4" s="265"/>
      <c r="D4" s="264"/>
      <c r="E4" s="264"/>
      <c r="F4" s="264"/>
      <c r="G4" s="264"/>
      <c r="H4" s="264"/>
      <c r="I4" s="264"/>
      <c r="J4" s="264"/>
      <c r="K4" s="264"/>
      <c r="L4" s="264"/>
      <c r="M4" s="264"/>
      <c r="N4" s="264"/>
    </row>
    <row r="5" spans="1:14" ht="171" customHeight="1" x14ac:dyDescent="0.2">
      <c r="A5" s="265"/>
      <c r="B5" s="265"/>
      <c r="C5" s="265"/>
      <c r="D5" s="69" t="s">
        <v>274</v>
      </c>
      <c r="E5" s="69" t="s">
        <v>275</v>
      </c>
      <c r="F5" s="69" t="s">
        <v>276</v>
      </c>
      <c r="G5" s="69" t="s">
        <v>277</v>
      </c>
      <c r="H5" s="69" t="s">
        <v>278</v>
      </c>
      <c r="I5" s="69" t="s">
        <v>279</v>
      </c>
      <c r="J5" s="69" t="s">
        <v>280</v>
      </c>
      <c r="K5" s="71" t="s">
        <v>281</v>
      </c>
      <c r="L5" s="71" t="s">
        <v>282</v>
      </c>
      <c r="M5" s="264"/>
      <c r="N5" s="264"/>
    </row>
    <row r="6" spans="1:14" ht="14.25" customHeight="1" x14ac:dyDescent="0.2">
      <c r="A6" s="265">
        <v>1</v>
      </c>
      <c r="B6" s="265"/>
      <c r="C6" s="69">
        <v>2</v>
      </c>
      <c r="D6" s="69">
        <v>3</v>
      </c>
      <c r="E6" s="69">
        <v>4</v>
      </c>
      <c r="F6" s="69">
        <v>5</v>
      </c>
      <c r="G6" s="69">
        <v>6</v>
      </c>
      <c r="H6" s="69">
        <v>7</v>
      </c>
      <c r="I6" s="69">
        <v>8</v>
      </c>
      <c r="J6" s="69">
        <v>9</v>
      </c>
      <c r="K6" s="69">
        <v>10</v>
      </c>
      <c r="L6" s="69">
        <v>11</v>
      </c>
      <c r="M6" s="69">
        <v>12</v>
      </c>
      <c r="N6" s="69">
        <v>13</v>
      </c>
    </row>
    <row r="7" spans="1:14" ht="15" x14ac:dyDescent="0.2">
      <c r="A7" s="266" t="s">
        <v>283</v>
      </c>
      <c r="B7" s="266"/>
      <c r="C7" s="72">
        <v>1</v>
      </c>
      <c r="D7" s="99">
        <v>3086622</v>
      </c>
      <c r="E7" s="99">
        <v>1843000</v>
      </c>
      <c r="F7" s="99">
        <v>333</v>
      </c>
      <c r="G7" s="99">
        <v>70196</v>
      </c>
      <c r="H7" s="99">
        <v>811760</v>
      </c>
      <c r="I7" s="99">
        <v>101685</v>
      </c>
      <c r="J7" s="99">
        <v>-22393</v>
      </c>
      <c r="K7" s="99">
        <v>-111092</v>
      </c>
      <c r="L7" s="99">
        <v>85539</v>
      </c>
      <c r="M7" s="99">
        <v>0</v>
      </c>
      <c r="N7" s="99">
        <f>SUM(D7:M7)</f>
        <v>5865650</v>
      </c>
    </row>
    <row r="8" spans="1:14" ht="15" x14ac:dyDescent="0.2">
      <c r="A8" s="270" t="s">
        <v>284</v>
      </c>
      <c r="B8" s="270"/>
      <c r="C8" s="73">
        <v>2</v>
      </c>
      <c r="D8" s="99">
        <v>-10306</v>
      </c>
      <c r="E8" s="99">
        <v>-3438</v>
      </c>
      <c r="F8" s="99">
        <v>-28</v>
      </c>
      <c r="G8" s="99">
        <v>-27</v>
      </c>
      <c r="H8" s="99">
        <v>208</v>
      </c>
      <c r="I8" s="99">
        <v>-590</v>
      </c>
      <c r="J8" s="99">
        <v>212</v>
      </c>
      <c r="K8" s="99">
        <v>3201</v>
      </c>
      <c r="L8" s="99">
        <v>0</v>
      </c>
      <c r="M8" s="99">
        <v>0</v>
      </c>
      <c r="N8" s="99">
        <f t="shared" ref="N8:N13" si="0">SUM(D8:M8)</f>
        <v>-10768</v>
      </c>
    </row>
    <row r="9" spans="1:14" ht="15" x14ac:dyDescent="0.2">
      <c r="A9" s="270" t="s">
        <v>285</v>
      </c>
      <c r="B9" s="270"/>
      <c r="C9" s="73">
        <v>3</v>
      </c>
      <c r="D9" s="99">
        <v>0</v>
      </c>
      <c r="E9" s="99">
        <v>0</v>
      </c>
      <c r="F9" s="99">
        <v>0</v>
      </c>
      <c r="G9" s="99">
        <v>0</v>
      </c>
      <c r="H9" s="99">
        <v>0</v>
      </c>
      <c r="I9" s="99">
        <v>0</v>
      </c>
      <c r="J9" s="99">
        <v>0</v>
      </c>
      <c r="K9" s="99">
        <v>0</v>
      </c>
      <c r="L9" s="99">
        <v>0</v>
      </c>
      <c r="M9" s="99">
        <v>0</v>
      </c>
      <c r="N9" s="99">
        <f t="shared" si="0"/>
        <v>0</v>
      </c>
    </row>
    <row r="10" spans="1:14" ht="38.25" customHeight="1" x14ac:dyDescent="0.2">
      <c r="A10" s="271" t="s">
        <v>316</v>
      </c>
      <c r="B10" s="271"/>
      <c r="C10" s="74">
        <v>4</v>
      </c>
      <c r="D10" s="100">
        <f>+D7+D8+D9</f>
        <v>3076316</v>
      </c>
      <c r="E10" s="100">
        <f t="shared" ref="E10:M10" si="1">+E7+E8+E9</f>
        <v>1839562</v>
      </c>
      <c r="F10" s="100">
        <f t="shared" si="1"/>
        <v>305</v>
      </c>
      <c r="G10" s="100">
        <f t="shared" si="1"/>
        <v>70169</v>
      </c>
      <c r="H10" s="100">
        <f t="shared" si="1"/>
        <v>811968</v>
      </c>
      <c r="I10" s="100">
        <f t="shared" si="1"/>
        <v>101095</v>
      </c>
      <c r="J10" s="100">
        <f t="shared" si="1"/>
        <v>-22181</v>
      </c>
      <c r="K10" s="100">
        <f t="shared" si="1"/>
        <v>-107891</v>
      </c>
      <c r="L10" s="100">
        <f t="shared" si="1"/>
        <v>85539</v>
      </c>
      <c r="M10" s="100">
        <f t="shared" si="1"/>
        <v>0</v>
      </c>
      <c r="N10" s="100">
        <f>SUM(D10:M10)</f>
        <v>5854882</v>
      </c>
    </row>
    <row r="11" spans="1:14" ht="15" x14ac:dyDescent="0.2">
      <c r="A11" s="270" t="s">
        <v>287</v>
      </c>
      <c r="B11" s="270"/>
      <c r="C11" s="73">
        <v>5</v>
      </c>
      <c r="D11" s="99">
        <v>0</v>
      </c>
      <c r="E11" s="99">
        <v>0</v>
      </c>
      <c r="F11" s="99">
        <v>0</v>
      </c>
      <c r="G11" s="99">
        <v>0</v>
      </c>
      <c r="H11" s="99">
        <v>0</v>
      </c>
      <c r="I11" s="99">
        <v>0</v>
      </c>
      <c r="J11" s="99">
        <v>0</v>
      </c>
      <c r="K11" s="99">
        <v>0</v>
      </c>
      <c r="L11" s="99">
        <v>63848</v>
      </c>
      <c r="M11" s="99">
        <v>0</v>
      </c>
      <c r="N11" s="99">
        <f t="shared" si="0"/>
        <v>63848</v>
      </c>
    </row>
    <row r="12" spans="1:14" ht="50.25" customHeight="1" x14ac:dyDescent="0.2">
      <c r="A12" s="270" t="s">
        <v>288</v>
      </c>
      <c r="B12" s="270"/>
      <c r="C12" s="73">
        <v>6</v>
      </c>
      <c r="D12" s="99">
        <v>0</v>
      </c>
      <c r="E12" s="99">
        <v>0</v>
      </c>
      <c r="F12" s="99">
        <v>0</v>
      </c>
      <c r="G12" s="99">
        <v>91872</v>
      </c>
      <c r="H12" s="99">
        <v>2258</v>
      </c>
      <c r="I12" s="99">
        <v>0</v>
      </c>
      <c r="J12" s="99">
        <v>0</v>
      </c>
      <c r="K12" s="99">
        <v>0</v>
      </c>
      <c r="L12" s="99">
        <v>0</v>
      </c>
      <c r="M12" s="99">
        <v>0</v>
      </c>
      <c r="N12" s="99">
        <f t="shared" si="0"/>
        <v>94130</v>
      </c>
    </row>
    <row r="13" spans="1:14" ht="15" x14ac:dyDescent="0.2">
      <c r="A13" s="270" t="s">
        <v>289</v>
      </c>
      <c r="B13" s="270"/>
      <c r="C13" s="73">
        <v>7</v>
      </c>
      <c r="D13" s="99">
        <v>0</v>
      </c>
      <c r="E13" s="99">
        <v>0</v>
      </c>
      <c r="F13" s="99">
        <v>0</v>
      </c>
      <c r="G13" s="99">
        <v>0</v>
      </c>
      <c r="H13" s="99">
        <v>0</v>
      </c>
      <c r="I13" s="99">
        <v>0</v>
      </c>
      <c r="J13" s="99">
        <v>47</v>
      </c>
      <c r="K13" s="99">
        <v>0</v>
      </c>
      <c r="L13" s="99">
        <v>0</v>
      </c>
      <c r="M13" s="99">
        <v>0</v>
      </c>
      <c r="N13" s="99">
        <f t="shared" si="0"/>
        <v>47</v>
      </c>
    </row>
    <row r="14" spans="1:14" ht="42" customHeight="1" x14ac:dyDescent="0.2">
      <c r="A14" s="272" t="s">
        <v>290</v>
      </c>
      <c r="B14" s="272"/>
      <c r="C14" s="74">
        <v>8</v>
      </c>
      <c r="D14" s="100">
        <f t="shared" ref="D14:M14" si="2">SUM(D11:D13)</f>
        <v>0</v>
      </c>
      <c r="E14" s="100">
        <f t="shared" si="2"/>
        <v>0</v>
      </c>
      <c r="F14" s="100">
        <f t="shared" si="2"/>
        <v>0</v>
      </c>
      <c r="G14" s="100">
        <f t="shared" si="2"/>
        <v>91872</v>
      </c>
      <c r="H14" s="100">
        <f t="shared" si="2"/>
        <v>2258</v>
      </c>
      <c r="I14" s="100">
        <f t="shared" si="2"/>
        <v>0</v>
      </c>
      <c r="J14" s="100">
        <f t="shared" si="2"/>
        <v>47</v>
      </c>
      <c r="K14" s="100">
        <f t="shared" si="2"/>
        <v>0</v>
      </c>
      <c r="L14" s="100">
        <f t="shared" si="2"/>
        <v>63848</v>
      </c>
      <c r="M14" s="100">
        <f t="shared" si="2"/>
        <v>0</v>
      </c>
      <c r="N14" s="100">
        <f>SUM(D14:M14)</f>
        <v>158025</v>
      </c>
    </row>
    <row r="15" spans="1:14" ht="15" x14ac:dyDescent="0.2">
      <c r="A15" s="270" t="s">
        <v>291</v>
      </c>
      <c r="B15" s="270"/>
      <c r="C15" s="73">
        <v>9</v>
      </c>
      <c r="D15" s="99">
        <v>-1</v>
      </c>
      <c r="E15" s="99">
        <v>1</v>
      </c>
      <c r="F15" s="99">
        <v>0</v>
      </c>
      <c r="G15" s="99">
        <v>0</v>
      </c>
      <c r="H15" s="99">
        <v>0</v>
      </c>
      <c r="I15" s="99">
        <v>0</v>
      </c>
      <c r="J15" s="99">
        <v>0</v>
      </c>
      <c r="K15" s="99">
        <v>0</v>
      </c>
      <c r="L15" s="99">
        <v>0</v>
      </c>
      <c r="M15" s="99">
        <v>0</v>
      </c>
      <c r="N15" s="99">
        <f t="shared" ref="N15:N18" si="3">SUM(D15:M15)</f>
        <v>0</v>
      </c>
    </row>
    <row r="16" spans="1:14" ht="15" x14ac:dyDescent="0.2">
      <c r="A16" s="270" t="s">
        <v>292</v>
      </c>
      <c r="B16" s="270"/>
      <c r="C16" s="73">
        <v>10</v>
      </c>
      <c r="D16" s="99">
        <v>0</v>
      </c>
      <c r="E16" s="99">
        <v>0</v>
      </c>
      <c r="F16" s="99">
        <v>0</v>
      </c>
      <c r="G16" s="99">
        <v>0</v>
      </c>
      <c r="H16" s="99">
        <v>0</v>
      </c>
      <c r="I16" s="99">
        <v>0</v>
      </c>
      <c r="J16" s="99">
        <v>0</v>
      </c>
      <c r="K16" s="99">
        <v>0</v>
      </c>
      <c r="L16" s="99">
        <v>0</v>
      </c>
      <c r="M16" s="99">
        <v>0</v>
      </c>
      <c r="N16" s="99">
        <f t="shared" si="3"/>
        <v>0</v>
      </c>
    </row>
    <row r="17" spans="1:14" ht="15" x14ac:dyDescent="0.2">
      <c r="A17" s="270" t="s">
        <v>293</v>
      </c>
      <c r="B17" s="270"/>
      <c r="C17" s="73">
        <v>11</v>
      </c>
      <c r="D17" s="99">
        <v>0</v>
      </c>
      <c r="E17" s="99">
        <v>1270</v>
      </c>
      <c r="F17" s="99">
        <v>5182</v>
      </c>
      <c r="G17" s="99">
        <v>0</v>
      </c>
      <c r="H17" s="99">
        <v>0</v>
      </c>
      <c r="I17" s="99">
        <v>0</v>
      </c>
      <c r="J17" s="99">
        <v>0</v>
      </c>
      <c r="K17" s="99">
        <v>-8446</v>
      </c>
      <c r="L17" s="99">
        <v>0</v>
      </c>
      <c r="M17" s="99">
        <v>0</v>
      </c>
      <c r="N17" s="99">
        <f t="shared" si="3"/>
        <v>-1994</v>
      </c>
    </row>
    <row r="18" spans="1:14" ht="15" x14ac:dyDescent="0.2">
      <c r="A18" s="270" t="s">
        <v>294</v>
      </c>
      <c r="B18" s="270"/>
      <c r="C18" s="73">
        <v>12</v>
      </c>
      <c r="D18" s="99">
        <v>0</v>
      </c>
      <c r="E18" s="99">
        <v>0</v>
      </c>
      <c r="F18" s="99">
        <v>-17256</v>
      </c>
      <c r="G18" s="99">
        <v>0</v>
      </c>
      <c r="H18" s="99">
        <v>0</v>
      </c>
      <c r="I18" s="99">
        <v>0</v>
      </c>
      <c r="J18" s="99">
        <v>0</v>
      </c>
      <c r="K18" s="99">
        <v>85539</v>
      </c>
      <c r="L18" s="99">
        <v>-85539</v>
      </c>
      <c r="M18" s="99">
        <v>0</v>
      </c>
      <c r="N18" s="99">
        <f t="shared" si="3"/>
        <v>-17256</v>
      </c>
    </row>
    <row r="19" spans="1:14" ht="15" x14ac:dyDescent="0.2">
      <c r="A19" s="272" t="s">
        <v>295</v>
      </c>
      <c r="B19" s="272"/>
      <c r="C19" s="74">
        <v>13</v>
      </c>
      <c r="D19" s="100">
        <f>+D10+D14+D15+D16+D17+D18</f>
        <v>3076315</v>
      </c>
      <c r="E19" s="100">
        <f t="shared" ref="E19:N19" si="4">+E10+E14+E15+E16+E17+E18</f>
        <v>1840833</v>
      </c>
      <c r="F19" s="100">
        <f t="shared" si="4"/>
        <v>-11769</v>
      </c>
      <c r="G19" s="100">
        <f t="shared" si="4"/>
        <v>162041</v>
      </c>
      <c r="H19" s="100">
        <f t="shared" si="4"/>
        <v>814226</v>
      </c>
      <c r="I19" s="100">
        <f t="shared" si="4"/>
        <v>101095</v>
      </c>
      <c r="J19" s="100">
        <f t="shared" si="4"/>
        <v>-22134</v>
      </c>
      <c r="K19" s="100">
        <f t="shared" si="4"/>
        <v>-30798</v>
      </c>
      <c r="L19" s="100">
        <f t="shared" si="4"/>
        <v>63848</v>
      </c>
      <c r="M19" s="100">
        <f t="shared" si="4"/>
        <v>0</v>
      </c>
      <c r="N19" s="100">
        <f t="shared" si="4"/>
        <v>5993657</v>
      </c>
    </row>
    <row r="20" spans="1:14" ht="39.75" customHeight="1" x14ac:dyDescent="0.2">
      <c r="A20" s="266" t="s">
        <v>315</v>
      </c>
      <c r="B20" s="266"/>
      <c r="C20" s="70">
        <v>14</v>
      </c>
      <c r="D20" s="99">
        <v>3076315</v>
      </c>
      <c r="E20" s="99">
        <v>1840833</v>
      </c>
      <c r="F20" s="99">
        <v>-11769</v>
      </c>
      <c r="G20" s="99">
        <v>162041</v>
      </c>
      <c r="H20" s="99">
        <v>814226</v>
      </c>
      <c r="I20" s="99">
        <v>101095</v>
      </c>
      <c r="J20" s="99">
        <v>-22134</v>
      </c>
      <c r="K20" s="99">
        <v>-30798</v>
      </c>
      <c r="L20" s="99">
        <v>63848</v>
      </c>
      <c r="M20" s="99">
        <v>0</v>
      </c>
      <c r="N20" s="99">
        <f t="shared" ref="N20:N22" si="5">SUM(D20:M20)</f>
        <v>5993657</v>
      </c>
    </row>
    <row r="21" spans="1:14" ht="15" x14ac:dyDescent="0.2">
      <c r="A21" s="270" t="s">
        <v>284</v>
      </c>
      <c r="B21" s="270"/>
      <c r="C21" s="73">
        <v>15</v>
      </c>
      <c r="D21" s="99">
        <v>0</v>
      </c>
      <c r="E21" s="99">
        <v>0</v>
      </c>
      <c r="F21" s="99">
        <v>0</v>
      </c>
      <c r="G21" s="99">
        <v>0</v>
      </c>
      <c r="H21" s="99">
        <v>0</v>
      </c>
      <c r="I21" s="99">
        <v>0</v>
      </c>
      <c r="J21" s="99">
        <v>0</v>
      </c>
      <c r="K21" s="99">
        <v>0</v>
      </c>
      <c r="L21" s="99">
        <v>0</v>
      </c>
      <c r="M21" s="99">
        <v>0</v>
      </c>
      <c r="N21" s="99">
        <f t="shared" si="5"/>
        <v>0</v>
      </c>
    </row>
    <row r="22" spans="1:14" ht="15" x14ac:dyDescent="0.2">
      <c r="A22" s="270" t="s">
        <v>285</v>
      </c>
      <c r="B22" s="270"/>
      <c r="C22" s="73">
        <v>16</v>
      </c>
      <c r="D22" s="99">
        <v>0</v>
      </c>
      <c r="E22" s="99">
        <v>0</v>
      </c>
      <c r="F22" s="99">
        <v>0</v>
      </c>
      <c r="G22" s="99">
        <v>0</v>
      </c>
      <c r="H22" s="99">
        <v>0</v>
      </c>
      <c r="I22" s="99">
        <v>0</v>
      </c>
      <c r="J22" s="99">
        <v>0</v>
      </c>
      <c r="K22" s="99">
        <v>0</v>
      </c>
      <c r="L22" s="99">
        <v>0</v>
      </c>
      <c r="M22" s="99">
        <v>0</v>
      </c>
      <c r="N22" s="99">
        <f t="shared" si="5"/>
        <v>0</v>
      </c>
    </row>
    <row r="23" spans="1:14" ht="15" x14ac:dyDescent="0.2">
      <c r="A23" s="272" t="s">
        <v>286</v>
      </c>
      <c r="B23" s="272"/>
      <c r="C23" s="75">
        <v>17</v>
      </c>
      <c r="D23" s="100">
        <f t="shared" ref="D23:M23" si="6">SUM(D20:D22)</f>
        <v>3076315</v>
      </c>
      <c r="E23" s="100">
        <f t="shared" si="6"/>
        <v>1840833</v>
      </c>
      <c r="F23" s="100">
        <f t="shared" si="6"/>
        <v>-11769</v>
      </c>
      <c r="G23" s="100">
        <f t="shared" si="6"/>
        <v>162041</v>
      </c>
      <c r="H23" s="100">
        <f t="shared" si="6"/>
        <v>814226</v>
      </c>
      <c r="I23" s="100">
        <f t="shared" si="6"/>
        <v>101095</v>
      </c>
      <c r="J23" s="100">
        <f t="shared" si="6"/>
        <v>-22134</v>
      </c>
      <c r="K23" s="100">
        <f t="shared" si="6"/>
        <v>-30798</v>
      </c>
      <c r="L23" s="100">
        <f t="shared" si="6"/>
        <v>63848</v>
      </c>
      <c r="M23" s="100">
        <f t="shared" si="6"/>
        <v>0</v>
      </c>
      <c r="N23" s="100">
        <f>SUM(D23:M23)</f>
        <v>5993657</v>
      </c>
    </row>
    <row r="24" spans="1:14" ht="15" x14ac:dyDescent="0.2">
      <c r="A24" s="270" t="s">
        <v>287</v>
      </c>
      <c r="B24" s="270"/>
      <c r="C24" s="69">
        <v>18</v>
      </c>
      <c r="D24" s="99">
        <v>0</v>
      </c>
      <c r="E24" s="99">
        <v>0</v>
      </c>
      <c r="F24" s="99">
        <v>0</v>
      </c>
      <c r="G24" s="99">
        <v>0</v>
      </c>
      <c r="H24" s="99">
        <v>0</v>
      </c>
      <c r="I24" s="99">
        <v>0</v>
      </c>
      <c r="J24" s="99">
        <v>0</v>
      </c>
      <c r="K24" s="99">
        <v>0</v>
      </c>
      <c r="L24" s="99">
        <v>154706</v>
      </c>
      <c r="M24" s="99">
        <v>0</v>
      </c>
      <c r="N24" s="99">
        <f t="shared" ref="N24:N26" si="7">SUM(D24:M24)</f>
        <v>154706</v>
      </c>
    </row>
    <row r="25" spans="1:14" ht="58.15" customHeight="1" x14ac:dyDescent="0.2">
      <c r="A25" s="270" t="s">
        <v>288</v>
      </c>
      <c r="B25" s="270"/>
      <c r="C25" s="69">
        <v>19</v>
      </c>
      <c r="D25" s="99">
        <v>0</v>
      </c>
      <c r="E25" s="99">
        <v>0</v>
      </c>
      <c r="F25" s="99">
        <v>0</v>
      </c>
      <c r="G25" s="99">
        <v>0</v>
      </c>
      <c r="H25" s="99">
        <v>0</v>
      </c>
      <c r="I25" s="99">
        <v>0</v>
      </c>
      <c r="J25" s="99">
        <v>0</v>
      </c>
      <c r="K25" s="99">
        <v>0</v>
      </c>
      <c r="L25" s="99">
        <v>0</v>
      </c>
      <c r="M25" s="99">
        <v>0</v>
      </c>
      <c r="N25" s="99">
        <f t="shared" si="7"/>
        <v>0</v>
      </c>
    </row>
    <row r="26" spans="1:14" ht="28.5" customHeight="1" x14ac:dyDescent="0.2">
      <c r="A26" s="270" t="s">
        <v>289</v>
      </c>
      <c r="B26" s="270"/>
      <c r="C26" s="69">
        <v>20</v>
      </c>
      <c r="D26" s="99">
        <v>0</v>
      </c>
      <c r="E26" s="99">
        <v>0</v>
      </c>
      <c r="F26" s="99">
        <v>0</v>
      </c>
      <c r="G26" s="99">
        <v>0</v>
      </c>
      <c r="H26" s="99">
        <v>0</v>
      </c>
      <c r="I26" s="99">
        <v>0</v>
      </c>
      <c r="J26" s="99">
        <v>0</v>
      </c>
      <c r="K26" s="99">
        <v>0</v>
      </c>
      <c r="L26" s="99">
        <v>0</v>
      </c>
      <c r="M26" s="99">
        <v>0</v>
      </c>
      <c r="N26" s="99">
        <f t="shared" si="7"/>
        <v>0</v>
      </c>
    </row>
    <row r="27" spans="1:14" ht="15" x14ac:dyDescent="0.2">
      <c r="A27" s="272" t="s">
        <v>296</v>
      </c>
      <c r="B27" s="272"/>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154706</v>
      </c>
      <c r="M27" s="100">
        <f t="shared" si="8"/>
        <v>0</v>
      </c>
      <c r="N27" s="100">
        <f>SUM(D27:M27)</f>
        <v>154706</v>
      </c>
    </row>
    <row r="28" spans="1:14" ht="15" x14ac:dyDescent="0.2">
      <c r="A28" s="270" t="s">
        <v>291</v>
      </c>
      <c r="B28" s="270"/>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70" t="s">
        <v>292</v>
      </c>
      <c r="B29" s="270"/>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70" t="s">
        <v>293</v>
      </c>
      <c r="B30" s="270"/>
      <c r="C30" s="69">
        <v>24</v>
      </c>
      <c r="D30" s="99">
        <v>0</v>
      </c>
      <c r="E30" s="99">
        <v>0</v>
      </c>
      <c r="F30" s="99">
        <v>0</v>
      </c>
      <c r="G30" s="99">
        <v>0</v>
      </c>
      <c r="H30" s="99">
        <v>0</v>
      </c>
      <c r="I30" s="99">
        <v>0</v>
      </c>
      <c r="J30" s="99">
        <v>0</v>
      </c>
      <c r="K30" s="99">
        <v>-115893</v>
      </c>
      <c r="L30" s="99">
        <v>0</v>
      </c>
      <c r="M30" s="99">
        <v>0</v>
      </c>
      <c r="N30" s="99">
        <f t="shared" si="9"/>
        <v>-115893</v>
      </c>
    </row>
    <row r="31" spans="1:14" ht="15" x14ac:dyDescent="0.2">
      <c r="A31" s="270" t="s">
        <v>294</v>
      </c>
      <c r="B31" s="270"/>
      <c r="C31" s="69">
        <v>25</v>
      </c>
      <c r="D31" s="99">
        <v>0</v>
      </c>
      <c r="E31" s="99">
        <v>0</v>
      </c>
      <c r="F31" s="99">
        <v>0</v>
      </c>
      <c r="G31" s="99">
        <v>0</v>
      </c>
      <c r="H31" s="99">
        <v>0</v>
      </c>
      <c r="I31" s="99">
        <v>0</v>
      </c>
      <c r="J31" s="99">
        <v>0</v>
      </c>
      <c r="K31" s="99">
        <v>63848</v>
      </c>
      <c r="L31" s="99">
        <v>-63848</v>
      </c>
      <c r="M31" s="99">
        <v>0</v>
      </c>
      <c r="N31" s="99">
        <f t="shared" si="9"/>
        <v>0</v>
      </c>
    </row>
    <row r="32" spans="1:14" ht="15" x14ac:dyDescent="0.2">
      <c r="A32" s="272" t="s">
        <v>295</v>
      </c>
      <c r="B32" s="272"/>
      <c r="C32" s="75">
        <v>26</v>
      </c>
      <c r="D32" s="100">
        <f>+D23+D27+D31+D28+D29+D30</f>
        <v>3076315</v>
      </c>
      <c r="E32" s="100">
        <f t="shared" ref="E32:N32" si="10">+E23+E27+E31+E28+E29+E30</f>
        <v>1840833</v>
      </c>
      <c r="F32" s="100">
        <f t="shared" si="10"/>
        <v>-11769</v>
      </c>
      <c r="G32" s="100">
        <f t="shared" si="10"/>
        <v>162041</v>
      </c>
      <c r="H32" s="100">
        <f t="shared" si="10"/>
        <v>814226</v>
      </c>
      <c r="I32" s="100">
        <f t="shared" si="10"/>
        <v>101095</v>
      </c>
      <c r="J32" s="100">
        <f t="shared" si="10"/>
        <v>-22134</v>
      </c>
      <c r="K32" s="100">
        <f t="shared" si="10"/>
        <v>-82843</v>
      </c>
      <c r="L32" s="100">
        <f t="shared" si="10"/>
        <v>154706</v>
      </c>
      <c r="M32" s="100">
        <f t="shared" si="10"/>
        <v>0</v>
      </c>
      <c r="N32" s="100">
        <f t="shared" si="10"/>
        <v>6032470</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7"/>
  <sheetViews>
    <sheetView topLeftCell="A76" zoomScaleNormal="100" workbookViewId="0">
      <selection activeCell="I91" sqref="I91"/>
    </sheetView>
  </sheetViews>
  <sheetFormatPr defaultRowHeight="12.75" x14ac:dyDescent="0.2"/>
  <cols>
    <col min="3" max="3" width="24.85546875" bestFit="1" customWidth="1"/>
    <col min="6" max="6" width="19.85546875" bestFit="1" customWidth="1"/>
    <col min="8" max="8" width="9.42578125" bestFit="1" customWidth="1"/>
    <col min="9" max="9" width="113.42578125" customWidth="1"/>
  </cols>
  <sheetData>
    <row r="1" spans="1:9" ht="12.75" customHeight="1" x14ac:dyDescent="0.2">
      <c r="A1" s="285" t="s">
        <v>324</v>
      </c>
      <c r="B1" s="285"/>
      <c r="C1" s="285"/>
      <c r="D1" s="285"/>
      <c r="E1" s="285"/>
      <c r="F1" s="285"/>
      <c r="G1" s="285"/>
      <c r="H1" s="285"/>
      <c r="I1" s="285"/>
    </row>
    <row r="2" spans="1:9" x14ac:dyDescent="0.2">
      <c r="A2" s="285"/>
      <c r="B2" s="285"/>
      <c r="C2" s="285"/>
      <c r="D2" s="285"/>
      <c r="E2" s="285"/>
      <c r="F2" s="285"/>
      <c r="G2" s="285"/>
      <c r="H2" s="285"/>
      <c r="I2" s="285"/>
    </row>
    <row r="3" spans="1:9" x14ac:dyDescent="0.2">
      <c r="A3" s="285"/>
      <c r="B3" s="285"/>
      <c r="C3" s="285"/>
      <c r="D3" s="285"/>
      <c r="E3" s="285"/>
      <c r="F3" s="285"/>
      <c r="G3" s="285"/>
      <c r="H3" s="285"/>
      <c r="I3" s="285"/>
    </row>
    <row r="4" spans="1:9" x14ac:dyDescent="0.2">
      <c r="A4" s="285"/>
      <c r="B4" s="285"/>
      <c r="C4" s="285"/>
      <c r="D4" s="285"/>
      <c r="E4" s="285"/>
      <c r="F4" s="285"/>
      <c r="G4" s="285"/>
      <c r="H4" s="285"/>
      <c r="I4" s="285"/>
    </row>
    <row r="5" spans="1:9" x14ac:dyDescent="0.2">
      <c r="A5" s="285"/>
      <c r="B5" s="285"/>
      <c r="C5" s="285"/>
      <c r="D5" s="285"/>
      <c r="E5" s="285"/>
      <c r="F5" s="285"/>
      <c r="G5" s="285"/>
      <c r="H5" s="285"/>
      <c r="I5" s="285"/>
    </row>
    <row r="6" spans="1:9" x14ac:dyDescent="0.2">
      <c r="A6" s="285"/>
      <c r="B6" s="285"/>
      <c r="C6" s="285"/>
      <c r="D6" s="285"/>
      <c r="E6" s="285"/>
      <c r="F6" s="285"/>
      <c r="G6" s="285"/>
      <c r="H6" s="285"/>
      <c r="I6" s="285"/>
    </row>
    <row r="7" spans="1:9" x14ac:dyDescent="0.2">
      <c r="A7" s="285"/>
      <c r="B7" s="285"/>
      <c r="C7" s="285"/>
      <c r="D7" s="285"/>
      <c r="E7" s="285"/>
      <c r="F7" s="285"/>
      <c r="G7" s="285"/>
      <c r="H7" s="285"/>
      <c r="I7" s="285"/>
    </row>
    <row r="8" spans="1:9" x14ac:dyDescent="0.2">
      <c r="A8" s="285"/>
      <c r="B8" s="285"/>
      <c r="C8" s="285"/>
      <c r="D8" s="285"/>
      <c r="E8" s="285"/>
      <c r="F8" s="285"/>
      <c r="G8" s="285"/>
      <c r="H8" s="285"/>
      <c r="I8" s="285"/>
    </row>
    <row r="9" spans="1:9" x14ac:dyDescent="0.2">
      <c r="A9" s="285"/>
      <c r="B9" s="285"/>
      <c r="C9" s="285"/>
      <c r="D9" s="285"/>
      <c r="E9" s="285"/>
      <c r="F9" s="285"/>
      <c r="G9" s="285"/>
      <c r="H9" s="285"/>
      <c r="I9" s="285"/>
    </row>
    <row r="10" spans="1:9" x14ac:dyDescent="0.2">
      <c r="A10" s="285"/>
      <c r="B10" s="285"/>
      <c r="C10" s="285"/>
      <c r="D10" s="285"/>
      <c r="E10" s="285"/>
      <c r="F10" s="285"/>
      <c r="G10" s="285"/>
      <c r="H10" s="285"/>
      <c r="I10" s="285"/>
    </row>
    <row r="11" spans="1:9" x14ac:dyDescent="0.2">
      <c r="A11" s="285"/>
      <c r="B11" s="285"/>
      <c r="C11" s="285"/>
      <c r="D11" s="285"/>
      <c r="E11" s="285"/>
      <c r="F11" s="285"/>
      <c r="G11" s="285"/>
      <c r="H11" s="285"/>
      <c r="I11" s="285"/>
    </row>
    <row r="12" spans="1:9" x14ac:dyDescent="0.2">
      <c r="A12" s="285"/>
      <c r="B12" s="285"/>
      <c r="C12" s="285"/>
      <c r="D12" s="285"/>
      <c r="E12" s="285"/>
      <c r="F12" s="285"/>
      <c r="G12" s="285"/>
      <c r="H12" s="285"/>
      <c r="I12" s="285"/>
    </row>
    <row r="13" spans="1:9" x14ac:dyDescent="0.2">
      <c r="A13" s="285"/>
      <c r="B13" s="285"/>
      <c r="C13" s="285"/>
      <c r="D13" s="285"/>
      <c r="E13" s="285"/>
      <c r="F13" s="285"/>
      <c r="G13" s="285"/>
      <c r="H13" s="285"/>
      <c r="I13" s="285"/>
    </row>
    <row r="14" spans="1:9" x14ac:dyDescent="0.2">
      <c r="A14" s="285"/>
      <c r="B14" s="285"/>
      <c r="C14" s="285"/>
      <c r="D14" s="285"/>
      <c r="E14" s="285"/>
      <c r="F14" s="285"/>
      <c r="G14" s="285"/>
      <c r="H14" s="285"/>
      <c r="I14" s="285"/>
    </row>
    <row r="15" spans="1:9" x14ac:dyDescent="0.2">
      <c r="A15" s="285"/>
      <c r="B15" s="285"/>
      <c r="C15" s="285"/>
      <c r="D15" s="285"/>
      <c r="E15" s="285"/>
      <c r="F15" s="285"/>
      <c r="G15" s="285"/>
      <c r="H15" s="285"/>
      <c r="I15" s="285"/>
    </row>
    <row r="16" spans="1:9" x14ac:dyDescent="0.2">
      <c r="A16" s="285"/>
      <c r="B16" s="285"/>
      <c r="C16" s="285"/>
      <c r="D16" s="285"/>
      <c r="E16" s="285"/>
      <c r="F16" s="285"/>
      <c r="G16" s="285"/>
      <c r="H16" s="285"/>
      <c r="I16" s="285"/>
    </row>
    <row r="17" spans="1:9" x14ac:dyDescent="0.2">
      <c r="A17" s="285"/>
      <c r="B17" s="285"/>
      <c r="C17" s="285"/>
      <c r="D17" s="285"/>
      <c r="E17" s="285"/>
      <c r="F17" s="285"/>
      <c r="G17" s="285"/>
      <c r="H17" s="285"/>
      <c r="I17" s="285"/>
    </row>
    <row r="18" spans="1:9" x14ac:dyDescent="0.2">
      <c r="A18" s="285"/>
      <c r="B18" s="285"/>
      <c r="C18" s="285"/>
      <c r="D18" s="285"/>
      <c r="E18" s="285"/>
      <c r="F18" s="285"/>
      <c r="G18" s="285"/>
      <c r="H18" s="285"/>
      <c r="I18" s="285"/>
    </row>
    <row r="19" spans="1:9" x14ac:dyDescent="0.2">
      <c r="A19" s="285"/>
      <c r="B19" s="285"/>
      <c r="C19" s="285"/>
      <c r="D19" s="285"/>
      <c r="E19" s="285"/>
      <c r="F19" s="285"/>
      <c r="G19" s="285"/>
      <c r="H19" s="285"/>
      <c r="I19" s="285"/>
    </row>
    <row r="20" spans="1:9" x14ac:dyDescent="0.2">
      <c r="A20" s="285"/>
      <c r="B20" s="285"/>
      <c r="C20" s="285"/>
      <c r="D20" s="285"/>
      <c r="E20" s="285"/>
      <c r="F20" s="285"/>
      <c r="G20" s="285"/>
      <c r="H20" s="285"/>
      <c r="I20" s="285"/>
    </row>
    <row r="21" spans="1:9" x14ac:dyDescent="0.2">
      <c r="A21" s="285"/>
      <c r="B21" s="285"/>
      <c r="C21" s="285"/>
      <c r="D21" s="285"/>
      <c r="E21" s="285"/>
      <c r="F21" s="285"/>
      <c r="G21" s="285"/>
      <c r="H21" s="285"/>
      <c r="I21" s="285"/>
    </row>
    <row r="22" spans="1:9" x14ac:dyDescent="0.2">
      <c r="A22" s="285"/>
      <c r="B22" s="285"/>
      <c r="C22" s="285"/>
      <c r="D22" s="285"/>
      <c r="E22" s="285"/>
      <c r="F22" s="285"/>
      <c r="G22" s="285"/>
      <c r="H22" s="285"/>
      <c r="I22" s="285"/>
    </row>
    <row r="23" spans="1:9" x14ac:dyDescent="0.2">
      <c r="A23" s="285"/>
      <c r="B23" s="285"/>
      <c r="C23" s="285"/>
      <c r="D23" s="285"/>
      <c r="E23" s="285"/>
      <c r="F23" s="285"/>
      <c r="G23" s="285"/>
      <c r="H23" s="285"/>
      <c r="I23" s="285"/>
    </row>
    <row r="24" spans="1:9" x14ac:dyDescent="0.2">
      <c r="A24" s="285"/>
      <c r="B24" s="285"/>
      <c r="C24" s="285"/>
      <c r="D24" s="285"/>
      <c r="E24" s="285"/>
      <c r="F24" s="285"/>
      <c r="G24" s="285"/>
      <c r="H24" s="285"/>
      <c r="I24" s="285"/>
    </row>
    <row r="25" spans="1:9" x14ac:dyDescent="0.2">
      <c r="A25" s="285"/>
      <c r="B25" s="285"/>
      <c r="C25" s="285"/>
      <c r="D25" s="285"/>
      <c r="E25" s="285"/>
      <c r="F25" s="285"/>
      <c r="G25" s="285"/>
      <c r="H25" s="285"/>
      <c r="I25" s="285"/>
    </row>
    <row r="26" spans="1:9" x14ac:dyDescent="0.2">
      <c r="A26" s="285"/>
      <c r="B26" s="285"/>
      <c r="C26" s="285"/>
      <c r="D26" s="285"/>
      <c r="E26" s="285"/>
      <c r="F26" s="285"/>
      <c r="G26" s="285"/>
      <c r="H26" s="285"/>
      <c r="I26" s="285"/>
    </row>
    <row r="27" spans="1:9" x14ac:dyDescent="0.2">
      <c r="A27" s="285"/>
      <c r="B27" s="285"/>
      <c r="C27" s="285"/>
      <c r="D27" s="285"/>
      <c r="E27" s="285"/>
      <c r="F27" s="285"/>
      <c r="G27" s="285"/>
      <c r="H27" s="285"/>
      <c r="I27" s="285"/>
    </row>
    <row r="28" spans="1:9" x14ac:dyDescent="0.2">
      <c r="A28" s="285"/>
      <c r="B28" s="285"/>
      <c r="C28" s="285"/>
      <c r="D28" s="285"/>
      <c r="E28" s="285"/>
      <c r="F28" s="285"/>
      <c r="G28" s="285"/>
      <c r="H28" s="285"/>
      <c r="I28" s="285"/>
    </row>
    <row r="29" spans="1:9" x14ac:dyDescent="0.2">
      <c r="A29" s="285"/>
      <c r="B29" s="285"/>
      <c r="C29" s="285"/>
      <c r="D29" s="285"/>
      <c r="E29" s="285"/>
      <c r="F29" s="285"/>
      <c r="G29" s="285"/>
      <c r="H29" s="285"/>
      <c r="I29" s="285"/>
    </row>
    <row r="30" spans="1:9" x14ac:dyDescent="0.2">
      <c r="A30" s="285"/>
      <c r="B30" s="285"/>
      <c r="C30" s="285"/>
      <c r="D30" s="285"/>
      <c r="E30" s="285"/>
      <c r="F30" s="285"/>
      <c r="G30" s="285"/>
      <c r="H30" s="285"/>
      <c r="I30" s="285"/>
    </row>
    <row r="31" spans="1:9" x14ac:dyDescent="0.2">
      <c r="A31" s="285"/>
      <c r="B31" s="285"/>
      <c r="C31" s="285"/>
      <c r="D31" s="285"/>
      <c r="E31" s="285"/>
      <c r="F31" s="285"/>
      <c r="G31" s="285"/>
      <c r="H31" s="285"/>
      <c r="I31" s="285"/>
    </row>
    <row r="32" spans="1:9" x14ac:dyDescent="0.2">
      <c r="A32" s="285"/>
      <c r="B32" s="285"/>
      <c r="C32" s="285"/>
      <c r="D32" s="285"/>
      <c r="E32" s="285"/>
      <c r="F32" s="285"/>
      <c r="G32" s="285"/>
      <c r="H32" s="285"/>
      <c r="I32" s="285"/>
    </row>
    <row r="33" spans="1:9" x14ac:dyDescent="0.2">
      <c r="A33" s="285"/>
      <c r="B33" s="285"/>
      <c r="C33" s="285"/>
      <c r="D33" s="285"/>
      <c r="E33" s="285"/>
      <c r="F33" s="285"/>
      <c r="G33" s="285"/>
      <c r="H33" s="285"/>
      <c r="I33" s="285"/>
    </row>
    <row r="34" spans="1:9" x14ac:dyDescent="0.2">
      <c r="A34" s="285"/>
      <c r="B34" s="285"/>
      <c r="C34" s="285"/>
      <c r="D34" s="285"/>
      <c r="E34" s="285"/>
      <c r="F34" s="285"/>
      <c r="G34" s="285"/>
      <c r="H34" s="285"/>
      <c r="I34" s="285"/>
    </row>
    <row r="35" spans="1:9" x14ac:dyDescent="0.2">
      <c r="A35" s="285"/>
      <c r="B35" s="285"/>
      <c r="C35" s="285"/>
      <c r="D35" s="285"/>
      <c r="E35" s="285"/>
      <c r="F35" s="285"/>
      <c r="G35" s="285"/>
      <c r="H35" s="285"/>
      <c r="I35" s="285"/>
    </row>
    <row r="36" spans="1:9" x14ac:dyDescent="0.2">
      <c r="A36" s="285"/>
      <c r="B36" s="285"/>
      <c r="C36" s="285"/>
      <c r="D36" s="285"/>
      <c r="E36" s="285"/>
      <c r="F36" s="285"/>
      <c r="G36" s="285"/>
      <c r="H36" s="285"/>
      <c r="I36" s="285"/>
    </row>
    <row r="37" spans="1:9" x14ac:dyDescent="0.2">
      <c r="A37" s="285"/>
      <c r="B37" s="285"/>
      <c r="C37" s="285"/>
      <c r="D37" s="285"/>
      <c r="E37" s="285"/>
      <c r="F37" s="285"/>
      <c r="G37" s="285"/>
      <c r="H37" s="285"/>
      <c r="I37" s="285"/>
    </row>
    <row r="38" spans="1:9" x14ac:dyDescent="0.2">
      <c r="A38" s="285"/>
      <c r="B38" s="285"/>
      <c r="C38" s="285"/>
      <c r="D38" s="285"/>
      <c r="E38" s="285"/>
      <c r="F38" s="285"/>
      <c r="G38" s="285"/>
      <c r="H38" s="285"/>
      <c r="I38" s="285"/>
    </row>
    <row r="39" spans="1:9" ht="60" customHeight="1" x14ac:dyDescent="0.2">
      <c r="A39" s="285"/>
      <c r="B39" s="285"/>
      <c r="C39" s="285"/>
      <c r="D39" s="285"/>
      <c r="E39" s="285"/>
      <c r="F39" s="285"/>
      <c r="G39" s="285"/>
      <c r="H39" s="285"/>
      <c r="I39" s="285"/>
    </row>
    <row r="40" spans="1:9" ht="101.25" customHeight="1" x14ac:dyDescent="0.2">
      <c r="A40" s="285"/>
      <c r="B40" s="285"/>
      <c r="C40" s="285"/>
      <c r="D40" s="285"/>
      <c r="E40" s="285"/>
      <c r="F40" s="285"/>
      <c r="G40" s="285"/>
      <c r="H40" s="285"/>
      <c r="I40" s="285"/>
    </row>
    <row r="41" spans="1:9" x14ac:dyDescent="0.2">
      <c r="A41" s="285"/>
      <c r="B41" s="285"/>
      <c r="C41" s="285"/>
      <c r="D41" s="285"/>
      <c r="E41" s="285"/>
      <c r="F41" s="285"/>
      <c r="G41" s="285"/>
      <c r="H41" s="285"/>
      <c r="I41" s="285"/>
    </row>
    <row r="42" spans="1:9" x14ac:dyDescent="0.2">
      <c r="A42" s="285"/>
      <c r="B42" s="285"/>
      <c r="C42" s="285"/>
      <c r="D42" s="285"/>
      <c r="E42" s="285"/>
      <c r="F42" s="285"/>
      <c r="G42" s="285"/>
      <c r="H42" s="285"/>
      <c r="I42" s="285"/>
    </row>
    <row r="43" spans="1:9" x14ac:dyDescent="0.2">
      <c r="A43" s="285"/>
      <c r="B43" s="285"/>
      <c r="C43" s="285"/>
      <c r="D43" s="285"/>
      <c r="E43" s="285"/>
      <c r="F43" s="285"/>
      <c r="G43" s="285"/>
      <c r="H43" s="285"/>
      <c r="I43" s="285"/>
    </row>
    <row r="44" spans="1:9" x14ac:dyDescent="0.2">
      <c r="A44" s="285"/>
      <c r="B44" s="285"/>
      <c r="C44" s="285"/>
      <c r="D44" s="285"/>
      <c r="E44" s="285"/>
      <c r="F44" s="285"/>
      <c r="G44" s="285"/>
      <c r="H44" s="285"/>
      <c r="I44" s="285"/>
    </row>
    <row r="45" spans="1:9" x14ac:dyDescent="0.2">
      <c r="A45" s="285"/>
      <c r="B45" s="285"/>
      <c r="C45" s="285"/>
      <c r="D45" s="285"/>
      <c r="E45" s="285"/>
      <c r="F45" s="285"/>
      <c r="G45" s="285"/>
      <c r="H45" s="285"/>
      <c r="I45" s="285"/>
    </row>
    <row r="46" spans="1:9" x14ac:dyDescent="0.2">
      <c r="A46" s="285"/>
      <c r="B46" s="285"/>
      <c r="C46" s="285"/>
      <c r="D46" s="285"/>
      <c r="E46" s="285"/>
      <c r="F46" s="285"/>
      <c r="G46" s="285"/>
      <c r="H46" s="285"/>
      <c r="I46" s="285"/>
    </row>
    <row r="47" spans="1:9" x14ac:dyDescent="0.2">
      <c r="A47" s="285"/>
      <c r="B47" s="285"/>
      <c r="C47" s="285"/>
      <c r="D47" s="285"/>
      <c r="E47" s="285"/>
      <c r="F47" s="285"/>
      <c r="G47" s="285"/>
      <c r="H47" s="285"/>
      <c r="I47" s="285"/>
    </row>
    <row r="48" spans="1:9" x14ac:dyDescent="0.2">
      <c r="A48" s="285"/>
      <c r="B48" s="285"/>
      <c r="C48" s="285"/>
      <c r="D48" s="285"/>
      <c r="E48" s="285"/>
      <c r="F48" s="285"/>
      <c r="G48" s="285"/>
      <c r="H48" s="285"/>
      <c r="I48" s="285"/>
    </row>
    <row r="49" spans="1:9" x14ac:dyDescent="0.2">
      <c r="A49" s="285"/>
      <c r="B49" s="285"/>
      <c r="C49" s="285"/>
      <c r="D49" s="285"/>
      <c r="E49" s="285"/>
      <c r="F49" s="285"/>
      <c r="G49" s="285"/>
      <c r="H49" s="285"/>
      <c r="I49" s="285"/>
    </row>
    <row r="50" spans="1:9" x14ac:dyDescent="0.2">
      <c r="A50" s="285"/>
      <c r="B50" s="285"/>
      <c r="C50" s="285"/>
      <c r="D50" s="285"/>
      <c r="E50" s="285"/>
      <c r="F50" s="285"/>
      <c r="G50" s="285"/>
      <c r="H50" s="285"/>
      <c r="I50" s="285"/>
    </row>
    <row r="52" spans="1:9" x14ac:dyDescent="0.2">
      <c r="A52" s="277" t="s">
        <v>325</v>
      </c>
      <c r="B52" s="277"/>
      <c r="C52" s="277"/>
      <c r="D52" s="277"/>
      <c r="E52" s="277"/>
      <c r="F52" s="277"/>
      <c r="G52" s="277"/>
      <c r="H52" s="277"/>
      <c r="I52" s="277"/>
    </row>
    <row r="54" spans="1:9" ht="34.5" customHeight="1" x14ac:dyDescent="0.2">
      <c r="B54" s="282"/>
      <c r="C54" s="278" t="s">
        <v>326</v>
      </c>
      <c r="D54" s="103" t="s">
        <v>327</v>
      </c>
      <c r="E54" s="280"/>
      <c r="F54" s="278" t="s">
        <v>329</v>
      </c>
      <c r="G54" s="282" t="s">
        <v>330</v>
      </c>
      <c r="H54" s="103" t="s">
        <v>327</v>
      </c>
    </row>
    <row r="55" spans="1:9" ht="13.5" thickBot="1" x14ac:dyDescent="0.25">
      <c r="B55" s="283"/>
      <c r="C55" s="279"/>
      <c r="D55" s="104" t="s">
        <v>328</v>
      </c>
      <c r="E55" s="281"/>
      <c r="F55" s="279"/>
      <c r="G55" s="283"/>
      <c r="H55" s="104" t="s">
        <v>328</v>
      </c>
    </row>
    <row r="56" spans="1:9" ht="15" x14ac:dyDescent="0.25">
      <c r="B56" s="284" t="s">
        <v>147</v>
      </c>
      <c r="C56" s="284"/>
      <c r="D56" s="107"/>
      <c r="E56" s="106"/>
      <c r="F56" s="107"/>
      <c r="G56" s="106"/>
      <c r="H56" s="107"/>
    </row>
    <row r="57" spans="1:9" ht="15.75" thickBot="1" x14ac:dyDescent="0.3">
      <c r="B57" s="283" t="s">
        <v>331</v>
      </c>
      <c r="C57" s="283"/>
      <c r="D57" s="109">
        <v>3140158</v>
      </c>
      <c r="E57" s="106"/>
      <c r="F57" s="110" t="s">
        <v>332</v>
      </c>
      <c r="G57" s="111">
        <v>1</v>
      </c>
      <c r="H57" s="109">
        <v>3140158</v>
      </c>
    </row>
    <row r="58" spans="1:9" ht="15" x14ac:dyDescent="0.25">
      <c r="B58" s="106"/>
      <c r="C58" s="112"/>
      <c r="D58" s="113">
        <v>379987</v>
      </c>
      <c r="E58" s="114"/>
      <c r="F58" s="115" t="s">
        <v>333</v>
      </c>
      <c r="G58" s="116">
        <v>2</v>
      </c>
      <c r="H58" s="113">
        <v>379987</v>
      </c>
    </row>
    <row r="59" spans="1:9" ht="15" x14ac:dyDescent="0.25">
      <c r="B59" s="106"/>
      <c r="C59" s="112" t="s">
        <v>334</v>
      </c>
      <c r="D59" s="117">
        <v>222552</v>
      </c>
      <c r="E59" s="106"/>
      <c r="F59" s="112" t="s">
        <v>149</v>
      </c>
      <c r="G59" s="118">
        <v>2</v>
      </c>
      <c r="H59" s="117">
        <v>379987</v>
      </c>
    </row>
    <row r="60" spans="1:9" ht="15" x14ac:dyDescent="0.25">
      <c r="B60" s="106"/>
      <c r="C60" s="112" t="s">
        <v>335</v>
      </c>
      <c r="D60" s="117">
        <v>157435</v>
      </c>
      <c r="E60" s="106"/>
      <c r="F60" s="107"/>
      <c r="G60" s="106"/>
      <c r="H60" s="106"/>
    </row>
    <row r="61" spans="1:9" ht="15.75" thickBot="1" x14ac:dyDescent="0.3">
      <c r="B61" s="106"/>
      <c r="C61" s="119"/>
      <c r="D61" s="120">
        <v>379987</v>
      </c>
      <c r="E61" s="121"/>
      <c r="F61" s="122"/>
      <c r="G61" s="108"/>
      <c r="H61" s="120">
        <v>379987</v>
      </c>
    </row>
    <row r="62" spans="1:9" ht="15" x14ac:dyDescent="0.25">
      <c r="B62" s="106"/>
      <c r="C62" s="112"/>
      <c r="D62" s="113">
        <v>1232422</v>
      </c>
      <c r="E62" s="105"/>
      <c r="F62" s="102" t="s">
        <v>336</v>
      </c>
      <c r="G62" s="111">
        <v>3</v>
      </c>
      <c r="H62" s="113">
        <v>1232422</v>
      </c>
    </row>
    <row r="63" spans="1:9" ht="15" x14ac:dyDescent="0.25">
      <c r="B63" s="106"/>
      <c r="C63" s="123" t="s">
        <v>337</v>
      </c>
      <c r="D63" s="117">
        <v>1032202</v>
      </c>
      <c r="E63" s="106"/>
      <c r="F63" s="123" t="s">
        <v>151</v>
      </c>
      <c r="G63" s="124">
        <v>4</v>
      </c>
      <c r="H63" s="117">
        <v>954465</v>
      </c>
    </row>
    <row r="64" spans="1:9" ht="15" x14ac:dyDescent="0.25">
      <c r="B64" s="106"/>
      <c r="C64" s="123" t="s">
        <v>338</v>
      </c>
      <c r="D64" s="117">
        <v>200220</v>
      </c>
      <c r="E64" s="106"/>
      <c r="F64" s="123" t="s">
        <v>152</v>
      </c>
      <c r="G64" s="124">
        <v>5</v>
      </c>
      <c r="H64" s="117">
        <v>114935</v>
      </c>
    </row>
    <row r="65" spans="2:8" ht="15" x14ac:dyDescent="0.25">
      <c r="B65" s="106"/>
      <c r="C65" s="107"/>
      <c r="D65" s="124"/>
      <c r="E65" s="106"/>
      <c r="F65" s="123" t="s">
        <v>153</v>
      </c>
      <c r="G65" s="124">
        <v>6</v>
      </c>
      <c r="H65" s="117">
        <v>149539</v>
      </c>
    </row>
    <row r="66" spans="2:8" ht="24" x14ac:dyDescent="0.25">
      <c r="B66" s="106"/>
      <c r="C66" s="107"/>
      <c r="D66" s="124"/>
      <c r="E66" s="106"/>
      <c r="F66" s="123" t="s">
        <v>154</v>
      </c>
      <c r="G66" s="124">
        <v>7</v>
      </c>
      <c r="H66" s="117">
        <v>13483</v>
      </c>
    </row>
    <row r="67" spans="2:8" ht="15.75" thickBot="1" x14ac:dyDescent="0.3">
      <c r="B67" s="106"/>
      <c r="C67" s="125"/>
      <c r="D67" s="120">
        <v>1232422</v>
      </c>
      <c r="E67" s="126"/>
      <c r="F67" s="125"/>
      <c r="G67" s="127"/>
      <c r="H67" s="120">
        <v>1232422</v>
      </c>
    </row>
    <row r="68" spans="2:8" ht="24" x14ac:dyDescent="0.25">
      <c r="B68" s="106"/>
      <c r="C68" s="107"/>
      <c r="D68" s="113">
        <v>1527749</v>
      </c>
      <c r="E68" s="106"/>
      <c r="F68" s="110" t="s">
        <v>339</v>
      </c>
      <c r="G68" s="128"/>
      <c r="H68" s="113">
        <v>1527749</v>
      </c>
    </row>
    <row r="69" spans="2:8" ht="48" x14ac:dyDescent="0.25">
      <c r="B69" s="106"/>
      <c r="C69" s="123" t="s">
        <v>340</v>
      </c>
      <c r="D69" s="128"/>
      <c r="E69" s="106"/>
      <c r="F69" s="123" t="s">
        <v>157</v>
      </c>
      <c r="G69" s="124">
        <v>10</v>
      </c>
      <c r="H69" s="117">
        <v>1318108</v>
      </c>
    </row>
    <row r="70" spans="2:8" ht="24" x14ac:dyDescent="0.25">
      <c r="B70" s="106"/>
      <c r="C70" s="123" t="s">
        <v>341</v>
      </c>
      <c r="D70" s="117">
        <v>1318108</v>
      </c>
      <c r="E70" s="106"/>
      <c r="F70" s="107"/>
      <c r="G70" s="128"/>
      <c r="H70" s="128"/>
    </row>
    <row r="71" spans="2:8" ht="15.75" thickBot="1" x14ac:dyDescent="0.3">
      <c r="B71" s="106"/>
      <c r="C71" s="107"/>
      <c r="D71" s="129">
        <v>1318108</v>
      </c>
      <c r="E71" s="106"/>
      <c r="F71" s="107"/>
      <c r="G71" s="128"/>
      <c r="H71" s="130">
        <v>1318108</v>
      </c>
    </row>
    <row r="72" spans="2:8" ht="36" x14ac:dyDescent="0.25">
      <c r="B72" s="106"/>
      <c r="C72" s="131" t="s">
        <v>342</v>
      </c>
      <c r="D72" s="132">
        <v>33166</v>
      </c>
      <c r="E72" s="133"/>
      <c r="F72" s="123" t="s">
        <v>343</v>
      </c>
      <c r="G72" s="134">
        <v>11</v>
      </c>
      <c r="H72" s="132">
        <v>60547</v>
      </c>
    </row>
    <row r="73" spans="2:8" ht="24" x14ac:dyDescent="0.25">
      <c r="B73" s="106"/>
      <c r="C73" s="123" t="s">
        <v>344</v>
      </c>
      <c r="D73" s="117">
        <v>27381</v>
      </c>
      <c r="E73" s="128"/>
      <c r="F73" s="135"/>
      <c r="G73" s="107"/>
      <c r="H73" s="128"/>
    </row>
    <row r="74" spans="2:8" ht="15.75" thickBot="1" x14ac:dyDescent="0.3">
      <c r="B74" s="106"/>
      <c r="C74" s="135"/>
      <c r="D74" s="129">
        <v>60547</v>
      </c>
      <c r="E74" s="128"/>
      <c r="F74" s="135"/>
      <c r="G74" s="107"/>
      <c r="H74" s="129">
        <v>60547</v>
      </c>
    </row>
    <row r="75" spans="2:8" ht="36" x14ac:dyDescent="0.25">
      <c r="B75" s="106"/>
      <c r="C75" s="131" t="s">
        <v>345</v>
      </c>
      <c r="D75" s="132">
        <v>149094</v>
      </c>
      <c r="E75" s="133"/>
      <c r="F75" s="131" t="s">
        <v>159</v>
      </c>
      <c r="G75" s="134">
        <v>12</v>
      </c>
      <c r="H75" s="132">
        <v>149094</v>
      </c>
    </row>
    <row r="76" spans="2:8" ht="15" x14ac:dyDescent="0.25">
      <c r="B76" s="106"/>
      <c r="C76" s="135"/>
      <c r="D76" s="129">
        <v>149094</v>
      </c>
      <c r="E76" s="128"/>
      <c r="F76" s="135"/>
      <c r="G76" s="107"/>
      <c r="H76" s="129">
        <v>149094</v>
      </c>
    </row>
    <row r="77" spans="2:8" ht="15.75" thickBot="1" x14ac:dyDescent="0.3">
      <c r="B77" s="106"/>
      <c r="C77" s="107"/>
      <c r="D77" s="120">
        <v>1527749</v>
      </c>
      <c r="E77" s="106"/>
      <c r="F77" s="107"/>
      <c r="G77" s="106"/>
      <c r="H77" s="120">
        <v>1527749</v>
      </c>
    </row>
    <row r="78" spans="2:8" ht="15.75" thickBot="1" x14ac:dyDescent="0.3">
      <c r="B78" s="106"/>
      <c r="C78" s="136" t="s">
        <v>346</v>
      </c>
      <c r="D78" s="137"/>
      <c r="E78" s="138"/>
      <c r="F78" s="139" t="s">
        <v>347</v>
      </c>
      <c r="G78" s="140">
        <v>13</v>
      </c>
      <c r="H78" s="137"/>
    </row>
    <row r="79" spans="2:8" ht="13.5" thickBot="1" x14ac:dyDescent="0.25">
      <c r="B79" s="127"/>
      <c r="C79" s="125"/>
      <c r="D79" s="141"/>
      <c r="E79" s="126"/>
      <c r="F79" s="125"/>
      <c r="G79" s="127"/>
      <c r="H79" s="141"/>
    </row>
    <row r="80" spans="2:8" ht="15" x14ac:dyDescent="0.25">
      <c r="B80" s="106"/>
      <c r="C80" s="107"/>
      <c r="D80" s="128"/>
      <c r="E80" s="106"/>
      <c r="F80" s="107"/>
      <c r="G80" s="106"/>
      <c r="H80" s="128"/>
    </row>
    <row r="81" spans="2:8" ht="15" x14ac:dyDescent="0.25">
      <c r="B81" s="275" t="s">
        <v>348</v>
      </c>
      <c r="C81" s="275"/>
      <c r="D81" s="113">
        <v>3953411</v>
      </c>
      <c r="E81" s="106"/>
      <c r="F81" s="110" t="s">
        <v>349</v>
      </c>
      <c r="G81" s="124">
        <v>14</v>
      </c>
      <c r="H81" s="113">
        <v>3945763</v>
      </c>
    </row>
    <row r="82" spans="2:8" ht="15" x14ac:dyDescent="0.25">
      <c r="B82" s="106"/>
      <c r="C82" s="107"/>
      <c r="D82" s="142"/>
      <c r="E82" s="106"/>
      <c r="F82" s="110" t="s">
        <v>350</v>
      </c>
      <c r="G82" s="124">
        <v>15</v>
      </c>
      <c r="H82" s="113">
        <v>371100</v>
      </c>
    </row>
    <row r="83" spans="2:8" ht="24" x14ac:dyDescent="0.25">
      <c r="B83" s="106"/>
      <c r="C83" s="123" t="s">
        <v>351</v>
      </c>
      <c r="D83" s="117">
        <v>378748</v>
      </c>
      <c r="E83" s="106"/>
      <c r="F83" s="123" t="s">
        <v>352</v>
      </c>
      <c r="G83" s="124">
        <v>16</v>
      </c>
      <c r="H83" s="117">
        <v>245519</v>
      </c>
    </row>
    <row r="84" spans="2:8" ht="48" x14ac:dyDescent="0.25">
      <c r="B84" s="106"/>
      <c r="C84" s="107"/>
      <c r="D84" s="124"/>
      <c r="E84" s="106"/>
      <c r="F84" s="123" t="s">
        <v>164</v>
      </c>
      <c r="G84" s="124">
        <v>17</v>
      </c>
      <c r="H84" s="124">
        <v>180</v>
      </c>
    </row>
    <row r="85" spans="2:8" ht="36" x14ac:dyDescent="0.2">
      <c r="B85" s="128"/>
      <c r="C85" s="135"/>
      <c r="D85" s="124"/>
      <c r="E85" s="128"/>
      <c r="F85" s="123" t="s">
        <v>165</v>
      </c>
      <c r="G85" s="124">
        <v>18</v>
      </c>
      <c r="H85" s="117">
        <v>31270</v>
      </c>
    </row>
    <row r="86" spans="2:8" ht="36" x14ac:dyDescent="0.25">
      <c r="B86" s="106"/>
      <c r="C86" s="107"/>
      <c r="D86" s="124"/>
      <c r="E86" s="106"/>
      <c r="F86" s="123" t="s">
        <v>166</v>
      </c>
      <c r="G86" s="124">
        <v>19</v>
      </c>
      <c r="H86" s="128"/>
    </row>
    <row r="87" spans="2:8" ht="15" x14ac:dyDescent="0.25">
      <c r="B87" s="106"/>
      <c r="C87" s="107"/>
      <c r="D87" s="124"/>
      <c r="E87" s="106"/>
      <c r="F87" s="123" t="s">
        <v>167</v>
      </c>
      <c r="G87" s="124">
        <v>20</v>
      </c>
      <c r="H87" s="117">
        <v>94131</v>
      </c>
    </row>
    <row r="88" spans="2:8" ht="15.75" thickBot="1" x14ac:dyDescent="0.3">
      <c r="B88" s="106"/>
      <c r="C88" s="107"/>
      <c r="D88" s="143">
        <v>378748</v>
      </c>
      <c r="E88" s="106"/>
      <c r="F88" s="107"/>
      <c r="G88" s="106"/>
      <c r="H88" s="143">
        <v>371100</v>
      </c>
    </row>
    <row r="89" spans="2:8" ht="24" x14ac:dyDescent="0.25">
      <c r="B89" s="106"/>
      <c r="C89" s="131"/>
      <c r="D89" s="144">
        <v>3459820</v>
      </c>
      <c r="E89" s="133"/>
      <c r="F89" s="145" t="s">
        <v>353</v>
      </c>
      <c r="G89" s="134">
        <v>21</v>
      </c>
      <c r="H89" s="144">
        <v>3459820</v>
      </c>
    </row>
    <row r="90" spans="2:8" ht="24" x14ac:dyDescent="0.25">
      <c r="B90" s="106"/>
      <c r="C90" s="123" t="s">
        <v>354</v>
      </c>
      <c r="D90" s="117">
        <v>2812983</v>
      </c>
      <c r="E90" s="106"/>
      <c r="F90" s="123" t="s">
        <v>169</v>
      </c>
      <c r="G90" s="124">
        <v>22</v>
      </c>
      <c r="H90" s="117">
        <v>2812983</v>
      </c>
    </row>
    <row r="91" spans="2:8" ht="48" x14ac:dyDescent="0.25">
      <c r="B91" s="106"/>
      <c r="C91" s="123" t="s">
        <v>355</v>
      </c>
      <c r="D91" s="117">
        <v>646837</v>
      </c>
      <c r="E91" s="106"/>
      <c r="F91" s="123" t="s">
        <v>171</v>
      </c>
      <c r="G91" s="124">
        <v>24</v>
      </c>
      <c r="H91" s="117">
        <v>646837</v>
      </c>
    </row>
    <row r="92" spans="2:8" ht="15.75" thickBot="1" x14ac:dyDescent="0.3">
      <c r="B92" s="106"/>
      <c r="C92" s="125"/>
      <c r="D92" s="120">
        <v>3459820</v>
      </c>
      <c r="E92" s="126"/>
      <c r="F92" s="125"/>
      <c r="G92" s="127"/>
      <c r="H92" s="120">
        <v>3459820</v>
      </c>
    </row>
    <row r="93" spans="2:8" ht="24" x14ac:dyDescent="0.25">
      <c r="B93" s="106"/>
      <c r="C93" s="123" t="s">
        <v>356</v>
      </c>
      <c r="D93" s="113">
        <v>114843</v>
      </c>
      <c r="E93" s="106"/>
      <c r="F93" s="110" t="s">
        <v>172</v>
      </c>
      <c r="G93" s="124">
        <v>25</v>
      </c>
      <c r="H93" s="113">
        <v>114843</v>
      </c>
    </row>
    <row r="94" spans="2:8" ht="15.75" thickBot="1" x14ac:dyDescent="0.25">
      <c r="B94" s="127"/>
      <c r="C94" s="125"/>
      <c r="D94" s="137"/>
      <c r="E94" s="126"/>
      <c r="F94" s="125"/>
      <c r="G94" s="127"/>
      <c r="H94" s="141"/>
    </row>
    <row r="95" spans="2:8" ht="42.75" customHeight="1" x14ac:dyDescent="0.25">
      <c r="B95" s="106"/>
      <c r="C95" s="107"/>
      <c r="D95" s="113">
        <v>245180</v>
      </c>
      <c r="E95" s="106"/>
      <c r="F95" s="110" t="s">
        <v>173</v>
      </c>
      <c r="G95" s="124">
        <v>26</v>
      </c>
      <c r="H95" s="113">
        <v>252827</v>
      </c>
    </row>
    <row r="96" spans="2:8" ht="36" x14ac:dyDescent="0.25">
      <c r="B96" s="107"/>
      <c r="C96" s="146" t="s">
        <v>357</v>
      </c>
      <c r="D96" s="117">
        <v>195234</v>
      </c>
      <c r="E96" s="107"/>
      <c r="F96" s="123" t="s">
        <v>173</v>
      </c>
      <c r="G96" s="128"/>
      <c r="H96" s="147">
        <v>252827</v>
      </c>
    </row>
    <row r="97" spans="2:8" ht="15" x14ac:dyDescent="0.25">
      <c r="B97" s="107"/>
      <c r="C97" s="146" t="s">
        <v>358</v>
      </c>
      <c r="D97" s="117">
        <v>49946</v>
      </c>
      <c r="E97" s="107"/>
      <c r="F97" s="106"/>
      <c r="G97" s="128"/>
      <c r="H97" s="107"/>
    </row>
    <row r="98" spans="2:8" ht="13.5" thickBot="1" x14ac:dyDescent="0.25">
      <c r="B98" s="125"/>
      <c r="C98" s="126"/>
      <c r="D98" s="120">
        <v>245180</v>
      </c>
      <c r="E98" s="125"/>
      <c r="F98" s="127"/>
      <c r="G98" s="141"/>
      <c r="H98" s="148">
        <v>252827</v>
      </c>
    </row>
    <row r="99" spans="2:8" ht="13.5" thickBot="1" x14ac:dyDescent="0.25">
      <c r="B99" s="127"/>
      <c r="C99" s="149" t="s">
        <v>359</v>
      </c>
      <c r="D99" s="150">
        <v>7338749</v>
      </c>
      <c r="E99" s="151"/>
      <c r="F99" s="149" t="s">
        <v>360</v>
      </c>
      <c r="G99" s="152">
        <v>27</v>
      </c>
      <c r="H99" s="150">
        <v>7338748</v>
      </c>
    </row>
    <row r="100" spans="2:8" ht="15" x14ac:dyDescent="0.25">
      <c r="B100" s="274" t="s">
        <v>361</v>
      </c>
      <c r="C100" s="274"/>
      <c r="D100" s="128"/>
      <c r="E100" s="106"/>
      <c r="F100" s="107"/>
      <c r="G100" s="106"/>
      <c r="H100" s="128"/>
    </row>
    <row r="101" spans="2:8" ht="15" x14ac:dyDescent="0.25">
      <c r="B101" s="106"/>
      <c r="C101" s="107"/>
      <c r="D101" s="128"/>
      <c r="E101" s="106"/>
      <c r="F101" s="107"/>
      <c r="G101" s="106"/>
      <c r="H101" s="128"/>
    </row>
    <row r="102" spans="2:8" ht="24" x14ac:dyDescent="0.25">
      <c r="B102" s="106"/>
      <c r="C102" s="110" t="s">
        <v>362</v>
      </c>
      <c r="D102" s="113">
        <v>6032471</v>
      </c>
      <c r="E102" s="106"/>
      <c r="F102" s="110" t="s">
        <v>363</v>
      </c>
      <c r="G102" s="124">
        <v>29</v>
      </c>
      <c r="H102" s="113">
        <v>6032470</v>
      </c>
    </row>
    <row r="103" spans="2:8" ht="15" x14ac:dyDescent="0.2">
      <c r="B103" s="128"/>
      <c r="C103" s="123" t="s">
        <v>364</v>
      </c>
      <c r="D103" s="117">
        <v>3076315</v>
      </c>
      <c r="E103" s="128"/>
      <c r="F103" s="123" t="s">
        <v>178</v>
      </c>
      <c r="G103" s="124">
        <v>30</v>
      </c>
      <c r="H103" s="117">
        <v>3076315</v>
      </c>
    </row>
    <row r="104" spans="2:8" ht="15" x14ac:dyDescent="0.2">
      <c r="B104" s="128"/>
      <c r="C104" s="123" t="s">
        <v>365</v>
      </c>
      <c r="D104" s="117">
        <v>1840833</v>
      </c>
      <c r="E104" s="128"/>
      <c r="F104" s="123" t="s">
        <v>179</v>
      </c>
      <c r="G104" s="124">
        <v>31</v>
      </c>
      <c r="H104" s="117">
        <v>1840833</v>
      </c>
    </row>
    <row r="105" spans="2:8" ht="15" x14ac:dyDescent="0.2">
      <c r="B105" s="128"/>
      <c r="C105" s="135"/>
      <c r="D105" s="153">
        <v>1043459</v>
      </c>
      <c r="E105" s="128"/>
      <c r="F105" s="123" t="s">
        <v>366</v>
      </c>
      <c r="G105" s="124">
        <v>32</v>
      </c>
      <c r="H105" s="153">
        <v>964498</v>
      </c>
    </row>
    <row r="106" spans="2:8" ht="15" x14ac:dyDescent="0.2">
      <c r="B106" s="128"/>
      <c r="C106" s="123" t="s">
        <v>367</v>
      </c>
      <c r="D106" s="117">
        <v>18714</v>
      </c>
      <c r="E106" s="128"/>
      <c r="F106" s="123" t="s">
        <v>181</v>
      </c>
      <c r="G106" s="124">
        <v>33</v>
      </c>
      <c r="H106" s="117">
        <v>18714</v>
      </c>
    </row>
    <row r="107" spans="2:8" ht="24" x14ac:dyDescent="0.2">
      <c r="B107" s="128"/>
      <c r="C107" s="123" t="s">
        <v>368</v>
      </c>
      <c r="D107" s="117">
        <v>-30483</v>
      </c>
      <c r="E107" s="128"/>
      <c r="F107" s="123" t="s">
        <v>182</v>
      </c>
      <c r="G107" s="124">
        <v>34</v>
      </c>
      <c r="H107" s="117">
        <v>-30483</v>
      </c>
    </row>
    <row r="108" spans="2:8" ht="15" x14ac:dyDescent="0.2">
      <c r="B108" s="128"/>
      <c r="C108" s="123" t="s">
        <v>369</v>
      </c>
      <c r="D108" s="117">
        <v>162041</v>
      </c>
      <c r="E108" s="128"/>
      <c r="F108" s="123" t="s">
        <v>183</v>
      </c>
      <c r="G108" s="124">
        <v>35</v>
      </c>
      <c r="H108" s="117">
        <v>162041</v>
      </c>
    </row>
    <row r="109" spans="2:8" ht="15" x14ac:dyDescent="0.2">
      <c r="B109" s="128"/>
      <c r="C109" s="123" t="s">
        <v>278</v>
      </c>
      <c r="D109" s="117">
        <v>815878</v>
      </c>
      <c r="E109" s="128"/>
      <c r="F109" s="123" t="s">
        <v>184</v>
      </c>
      <c r="G109" s="124">
        <v>36</v>
      </c>
      <c r="H109" s="117">
        <v>814226</v>
      </c>
    </row>
    <row r="110" spans="2:8" ht="15" x14ac:dyDescent="0.2">
      <c r="B110" s="128"/>
      <c r="C110" s="154" t="s">
        <v>370</v>
      </c>
      <c r="D110" s="117">
        <v>-1652</v>
      </c>
      <c r="E110" s="128"/>
      <c r="F110" s="135"/>
      <c r="G110" s="128"/>
      <c r="H110" s="128"/>
    </row>
    <row r="111" spans="2:8" ht="15" x14ac:dyDescent="0.2">
      <c r="B111" s="128"/>
      <c r="C111" s="154"/>
      <c r="D111" s="129">
        <v>814226</v>
      </c>
      <c r="E111" s="128"/>
      <c r="F111" s="135"/>
      <c r="G111" s="128"/>
      <c r="H111" s="129">
        <v>814226</v>
      </c>
    </row>
    <row r="112" spans="2:8" ht="24" x14ac:dyDescent="0.2">
      <c r="B112" s="128"/>
      <c r="C112" s="155" t="s">
        <v>371</v>
      </c>
      <c r="D112" s="117">
        <v>101095</v>
      </c>
      <c r="E112" s="128"/>
      <c r="F112" s="123" t="s">
        <v>185</v>
      </c>
      <c r="G112" s="124">
        <v>37</v>
      </c>
      <c r="H112" s="117">
        <v>101095</v>
      </c>
    </row>
    <row r="113" spans="2:8" ht="72" x14ac:dyDescent="0.2">
      <c r="B113" s="128"/>
      <c r="C113" s="155" t="s">
        <v>372</v>
      </c>
      <c r="D113" s="117">
        <v>-22134</v>
      </c>
      <c r="E113" s="128"/>
      <c r="F113" s="123" t="s">
        <v>186</v>
      </c>
      <c r="G113" s="124">
        <v>38</v>
      </c>
      <c r="H113" s="117">
        <v>-22134</v>
      </c>
    </row>
    <row r="114" spans="2:8" ht="24" x14ac:dyDescent="0.2">
      <c r="B114" s="128"/>
      <c r="C114" s="123" t="s">
        <v>373</v>
      </c>
      <c r="D114" s="117">
        <v>71864</v>
      </c>
      <c r="E114" s="128"/>
      <c r="F114" s="123" t="s">
        <v>374</v>
      </c>
      <c r="G114" s="124">
        <v>39</v>
      </c>
      <c r="H114" s="117">
        <v>-82843</v>
      </c>
    </row>
    <row r="115" spans="2:8" ht="24" x14ac:dyDescent="0.2">
      <c r="B115" s="128"/>
      <c r="C115" s="135"/>
      <c r="D115" s="128"/>
      <c r="E115" s="128"/>
      <c r="F115" s="123" t="s">
        <v>375</v>
      </c>
      <c r="G115" s="124">
        <v>40</v>
      </c>
      <c r="H115" s="117">
        <v>154706</v>
      </c>
    </row>
    <row r="116" spans="2:8" ht="15" x14ac:dyDescent="0.25">
      <c r="B116" s="106"/>
      <c r="C116" s="107"/>
      <c r="D116" s="129">
        <v>71864</v>
      </c>
      <c r="E116" s="106"/>
      <c r="F116" s="107"/>
      <c r="G116" s="106"/>
      <c r="H116" s="129">
        <v>71863</v>
      </c>
    </row>
    <row r="117" spans="2:8" ht="13.5" thickBot="1" x14ac:dyDescent="0.25">
      <c r="B117" s="127"/>
      <c r="C117" s="125"/>
      <c r="D117" s="120">
        <v>6032471</v>
      </c>
      <c r="E117" s="126"/>
      <c r="F117" s="125"/>
      <c r="G117" s="127"/>
      <c r="H117" s="120">
        <v>6032470</v>
      </c>
    </row>
    <row r="118" spans="2:8" ht="24" x14ac:dyDescent="0.25">
      <c r="B118" s="274" t="s">
        <v>376</v>
      </c>
      <c r="C118" s="274"/>
      <c r="D118" s="113">
        <v>185435</v>
      </c>
      <c r="E118" s="106"/>
      <c r="F118" s="110" t="s">
        <v>377</v>
      </c>
      <c r="G118" s="106"/>
      <c r="H118" s="113">
        <v>185434</v>
      </c>
    </row>
    <row r="119" spans="2:8" ht="15" x14ac:dyDescent="0.25">
      <c r="B119" s="106"/>
      <c r="C119" s="123" t="s">
        <v>378</v>
      </c>
      <c r="D119" s="117">
        <v>6485</v>
      </c>
      <c r="E119" s="106"/>
      <c r="F119" s="123" t="s">
        <v>379</v>
      </c>
      <c r="G119" s="124">
        <v>42</v>
      </c>
      <c r="H119" s="117">
        <v>32629</v>
      </c>
    </row>
    <row r="120" spans="2:8" ht="15" x14ac:dyDescent="0.25">
      <c r="B120" s="106"/>
      <c r="C120" s="123" t="s">
        <v>380</v>
      </c>
      <c r="D120" s="117">
        <v>26144</v>
      </c>
      <c r="E120" s="106"/>
      <c r="F120" s="107"/>
      <c r="G120" s="106"/>
      <c r="H120" s="128"/>
    </row>
    <row r="121" spans="2:8" ht="15" x14ac:dyDescent="0.25">
      <c r="B121" s="106"/>
      <c r="C121" s="107"/>
      <c r="D121" s="129">
        <v>32629</v>
      </c>
      <c r="E121" s="106"/>
      <c r="F121" s="107"/>
      <c r="G121" s="106"/>
      <c r="H121" s="129">
        <v>32629</v>
      </c>
    </row>
    <row r="122" spans="2:8" ht="15" x14ac:dyDescent="0.25">
      <c r="B122" s="106"/>
      <c r="C122" s="107"/>
      <c r="D122" s="128"/>
      <c r="E122" s="106"/>
      <c r="F122" s="107"/>
      <c r="G122" s="106"/>
      <c r="H122" s="128"/>
    </row>
    <row r="123" spans="2:8" ht="15" x14ac:dyDescent="0.25">
      <c r="B123" s="106"/>
      <c r="C123" s="155" t="s">
        <v>381</v>
      </c>
      <c r="D123" s="117">
        <v>151236</v>
      </c>
      <c r="E123" s="106"/>
      <c r="F123" s="123" t="s">
        <v>382</v>
      </c>
      <c r="G123" s="124">
        <v>50</v>
      </c>
      <c r="H123" s="117">
        <v>151236</v>
      </c>
    </row>
    <row r="124" spans="2:8" ht="15" x14ac:dyDescent="0.25">
      <c r="B124" s="106"/>
      <c r="C124" s="107"/>
      <c r="D124" s="128"/>
      <c r="E124" s="106"/>
      <c r="F124" s="107"/>
      <c r="G124" s="106"/>
      <c r="H124" s="128"/>
    </row>
    <row r="125" spans="2:8" ht="15" x14ac:dyDescent="0.25">
      <c r="B125" s="106"/>
      <c r="C125" s="123" t="s">
        <v>383</v>
      </c>
      <c r="D125" s="117">
        <v>1570</v>
      </c>
      <c r="E125" s="106"/>
      <c r="F125" s="123" t="s">
        <v>384</v>
      </c>
      <c r="G125" s="124">
        <v>51</v>
      </c>
      <c r="H125" s="117">
        <v>1569</v>
      </c>
    </row>
    <row r="126" spans="2:8" ht="15" x14ac:dyDescent="0.25">
      <c r="B126" s="106"/>
      <c r="C126" s="107"/>
      <c r="D126" s="128"/>
      <c r="E126" s="106"/>
      <c r="F126" s="107"/>
      <c r="G126" s="106"/>
      <c r="H126" s="128"/>
    </row>
    <row r="127" spans="2:8" ht="15.75" thickBot="1" x14ac:dyDescent="0.3">
      <c r="B127" s="106"/>
      <c r="C127" s="125"/>
      <c r="D127" s="120">
        <v>185435</v>
      </c>
      <c r="E127" s="126"/>
      <c r="F127" s="125"/>
      <c r="G127" s="127"/>
      <c r="H127" s="120">
        <v>185434</v>
      </c>
    </row>
    <row r="128" spans="2:8" ht="15.75" thickBot="1" x14ac:dyDescent="0.25">
      <c r="B128" s="127"/>
      <c r="C128" s="125"/>
      <c r="D128" s="137"/>
      <c r="E128" s="126"/>
      <c r="F128" s="125"/>
      <c r="G128" s="127"/>
      <c r="H128" s="141"/>
    </row>
    <row r="129" spans="1:9" ht="24" x14ac:dyDescent="0.2">
      <c r="B129" s="274" t="s">
        <v>385</v>
      </c>
      <c r="C129" s="274"/>
      <c r="D129" s="113">
        <v>468041</v>
      </c>
      <c r="E129" s="128"/>
      <c r="F129" s="110" t="s">
        <v>386</v>
      </c>
      <c r="G129" s="156">
        <v>43</v>
      </c>
      <c r="H129" s="113">
        <v>432739</v>
      </c>
    </row>
    <row r="130" spans="1:9" ht="15" x14ac:dyDescent="0.25">
      <c r="B130" s="106"/>
      <c r="C130" s="107"/>
      <c r="D130" s="128"/>
      <c r="E130" s="135"/>
      <c r="F130" s="107"/>
      <c r="G130" s="106"/>
      <c r="H130" s="128"/>
    </row>
    <row r="131" spans="1:9" ht="24" x14ac:dyDescent="0.25">
      <c r="B131" s="106"/>
      <c r="C131" s="123" t="s">
        <v>387</v>
      </c>
      <c r="D131" s="117">
        <v>381665</v>
      </c>
      <c r="E131" s="135"/>
      <c r="F131" s="123" t="s">
        <v>192</v>
      </c>
      <c r="G131" s="124">
        <v>44</v>
      </c>
      <c r="H131" s="117">
        <v>12026</v>
      </c>
    </row>
    <row r="132" spans="1:9" ht="24" x14ac:dyDescent="0.25">
      <c r="B132" s="106"/>
      <c r="C132" s="123" t="s">
        <v>388</v>
      </c>
      <c r="D132" s="117">
        <v>50452</v>
      </c>
      <c r="E132" s="135"/>
      <c r="F132" s="123" t="s">
        <v>389</v>
      </c>
      <c r="G132" s="124">
        <v>45</v>
      </c>
      <c r="H132" s="117">
        <v>134074</v>
      </c>
    </row>
    <row r="133" spans="1:9" ht="24" x14ac:dyDescent="0.25">
      <c r="B133" s="106"/>
      <c r="C133" s="155" t="s">
        <v>390</v>
      </c>
      <c r="D133" s="117">
        <v>35924</v>
      </c>
      <c r="E133" s="135"/>
      <c r="F133" s="123" t="s">
        <v>194</v>
      </c>
      <c r="G133" s="124">
        <v>46</v>
      </c>
      <c r="H133" s="117">
        <v>106031</v>
      </c>
    </row>
    <row r="134" spans="1:9" ht="24" x14ac:dyDescent="0.25">
      <c r="B134" s="106"/>
      <c r="C134" s="107"/>
      <c r="D134" s="128"/>
      <c r="E134" s="135"/>
      <c r="F134" s="123" t="s">
        <v>195</v>
      </c>
      <c r="G134" s="124">
        <v>47</v>
      </c>
      <c r="H134" s="117">
        <v>80593</v>
      </c>
    </row>
    <row r="135" spans="1:9" ht="36" x14ac:dyDescent="0.25">
      <c r="B135" s="106"/>
      <c r="C135" s="135"/>
      <c r="D135" s="128"/>
      <c r="E135" s="135"/>
      <c r="F135" s="123" t="s">
        <v>196</v>
      </c>
      <c r="G135" s="124">
        <v>48</v>
      </c>
      <c r="H135" s="117">
        <v>14910</v>
      </c>
    </row>
    <row r="136" spans="1:9" ht="24" x14ac:dyDescent="0.25">
      <c r="B136" s="106"/>
      <c r="C136" s="135"/>
      <c r="D136" s="128"/>
      <c r="E136" s="135"/>
      <c r="F136" s="123" t="s">
        <v>197</v>
      </c>
      <c r="G136" s="124">
        <v>49</v>
      </c>
      <c r="H136" s="117">
        <v>85105</v>
      </c>
    </row>
    <row r="137" spans="1:9" ht="13.5" thickBot="1" x14ac:dyDescent="0.25">
      <c r="B137" s="127"/>
      <c r="C137" s="125"/>
      <c r="D137" s="120">
        <v>468041</v>
      </c>
      <c r="E137" s="126"/>
      <c r="F137" s="125"/>
      <c r="G137" s="127"/>
      <c r="H137" s="120">
        <v>432739</v>
      </c>
    </row>
    <row r="138" spans="1:9" ht="24" x14ac:dyDescent="0.25">
      <c r="B138" s="106"/>
      <c r="C138" s="157" t="s">
        <v>391</v>
      </c>
      <c r="D138" s="113">
        <v>652802</v>
      </c>
      <c r="E138" s="135"/>
      <c r="F138" s="110" t="s">
        <v>392</v>
      </c>
      <c r="G138" s="156">
        <v>52</v>
      </c>
      <c r="H138" s="113">
        <v>688105</v>
      </c>
    </row>
    <row r="139" spans="1:9" ht="15" x14ac:dyDescent="0.25">
      <c r="B139" s="106"/>
      <c r="C139" s="123" t="s">
        <v>391</v>
      </c>
      <c r="D139" s="117">
        <v>606188</v>
      </c>
      <c r="E139" s="135"/>
      <c r="F139" s="135"/>
      <c r="G139" s="107"/>
      <c r="H139" s="128"/>
    </row>
    <row r="140" spans="1:9" ht="15" x14ac:dyDescent="0.25">
      <c r="B140" s="106"/>
      <c r="C140" s="123" t="s">
        <v>393</v>
      </c>
      <c r="D140" s="117">
        <v>46614</v>
      </c>
      <c r="E140" s="135"/>
      <c r="F140" s="135"/>
      <c r="G140" s="107"/>
      <c r="H140" s="128"/>
    </row>
    <row r="141" spans="1:9" ht="13.5" thickBot="1" x14ac:dyDescent="0.25">
      <c r="B141" s="127"/>
      <c r="C141" s="125"/>
      <c r="D141" s="120">
        <v>652802</v>
      </c>
      <c r="E141" s="125"/>
      <c r="F141" s="125"/>
      <c r="G141" s="127"/>
      <c r="H141" s="117">
        <v>688105</v>
      </c>
    </row>
    <row r="142" spans="1:9" ht="13.5" thickBot="1" x14ac:dyDescent="0.25">
      <c r="B142" s="127"/>
      <c r="C142" s="149" t="s">
        <v>394</v>
      </c>
      <c r="D142" s="150">
        <v>7338749</v>
      </c>
      <c r="E142" s="151"/>
      <c r="F142" s="149"/>
      <c r="G142" s="141"/>
      <c r="H142" s="158">
        <v>7338748</v>
      </c>
    </row>
    <row r="144" spans="1:9" x14ac:dyDescent="0.2">
      <c r="A144" s="277" t="s">
        <v>395</v>
      </c>
      <c r="B144" s="277"/>
      <c r="C144" s="277"/>
      <c r="D144" s="277"/>
      <c r="E144" s="277"/>
      <c r="F144" s="277"/>
      <c r="G144" s="277"/>
      <c r="H144" s="277"/>
      <c r="I144" s="277"/>
    </row>
    <row r="146" spans="2:8" x14ac:dyDescent="0.2">
      <c r="B146" s="278"/>
      <c r="C146" s="278" t="s">
        <v>396</v>
      </c>
      <c r="D146" s="103" t="s">
        <v>327</v>
      </c>
      <c r="E146" s="280"/>
      <c r="F146" s="278" t="s">
        <v>397</v>
      </c>
      <c r="G146" s="282"/>
      <c r="H146" s="103" t="s">
        <v>327</v>
      </c>
    </row>
    <row r="147" spans="2:8" ht="13.5" thickBot="1" x14ac:dyDescent="0.25">
      <c r="B147" s="279"/>
      <c r="C147" s="279"/>
      <c r="D147" s="104" t="s">
        <v>328</v>
      </c>
      <c r="E147" s="281"/>
      <c r="F147" s="279"/>
      <c r="G147" s="283"/>
      <c r="H147" s="104" t="s">
        <v>328</v>
      </c>
    </row>
    <row r="148" spans="2:8" ht="15" x14ac:dyDescent="0.2">
      <c r="B148" s="274" t="s">
        <v>398</v>
      </c>
      <c r="C148" s="274"/>
      <c r="D148" s="113">
        <v>1910610</v>
      </c>
      <c r="E148" s="128"/>
      <c r="F148" s="123" t="s">
        <v>399</v>
      </c>
      <c r="G148" s="124">
        <v>1</v>
      </c>
      <c r="H148" s="113">
        <v>1910609</v>
      </c>
    </row>
    <row r="149" spans="2:8" ht="15" x14ac:dyDescent="0.25">
      <c r="B149" s="106"/>
      <c r="C149" s="123" t="s">
        <v>400</v>
      </c>
      <c r="D149" s="117">
        <v>1250313</v>
      </c>
      <c r="E149" s="128"/>
      <c r="F149" s="123" t="s">
        <v>401</v>
      </c>
      <c r="G149" s="124">
        <v>2</v>
      </c>
      <c r="H149" s="117">
        <v>1250312</v>
      </c>
    </row>
    <row r="150" spans="2:8" ht="24" x14ac:dyDescent="0.25">
      <c r="B150" s="106"/>
      <c r="C150" s="123" t="s">
        <v>402</v>
      </c>
      <c r="D150" s="117">
        <v>660297</v>
      </c>
      <c r="E150" s="128"/>
      <c r="F150" s="123" t="s">
        <v>403</v>
      </c>
      <c r="G150" s="124">
        <v>8</v>
      </c>
      <c r="H150" s="117">
        <v>660297</v>
      </c>
    </row>
    <row r="151" spans="2:8" ht="15" x14ac:dyDescent="0.25">
      <c r="B151" s="106"/>
      <c r="C151" s="135"/>
      <c r="D151" s="106"/>
      <c r="E151" s="128"/>
      <c r="F151" s="135"/>
      <c r="G151" s="106"/>
      <c r="H151" s="106"/>
    </row>
    <row r="152" spans="2:8" ht="15.75" thickBot="1" x14ac:dyDescent="0.25">
      <c r="B152" s="127"/>
      <c r="C152" s="135"/>
      <c r="D152" s="120">
        <v>1910610</v>
      </c>
      <c r="E152" s="128"/>
      <c r="F152" s="135"/>
      <c r="G152" s="125"/>
      <c r="H152" s="120">
        <v>1910609</v>
      </c>
    </row>
    <row r="153" spans="2:8" ht="24.75" thickBot="1" x14ac:dyDescent="0.25">
      <c r="B153" s="275" t="s">
        <v>404</v>
      </c>
      <c r="C153" s="275"/>
      <c r="D153" s="159">
        <v>1840217</v>
      </c>
      <c r="E153" s="133"/>
      <c r="F153" s="145" t="s">
        <v>405</v>
      </c>
      <c r="G153" s="160">
        <v>12</v>
      </c>
      <c r="H153" s="159">
        <v>1840216</v>
      </c>
    </row>
    <row r="154" spans="2:8" ht="15" x14ac:dyDescent="0.25">
      <c r="B154" s="106"/>
      <c r="C154" s="131" t="s">
        <v>406</v>
      </c>
      <c r="D154" s="161">
        <v>894276</v>
      </c>
      <c r="E154" s="133"/>
      <c r="F154" s="145" t="s">
        <v>407</v>
      </c>
      <c r="G154" s="162">
        <v>16</v>
      </c>
      <c r="H154" s="161">
        <v>844960</v>
      </c>
    </row>
    <row r="155" spans="2:8" ht="24" x14ac:dyDescent="0.25">
      <c r="B155" s="106"/>
      <c r="C155" s="123" t="s">
        <v>408</v>
      </c>
      <c r="D155" s="117">
        <v>-881181</v>
      </c>
      <c r="E155" s="128"/>
      <c r="F155" s="135"/>
      <c r="G155" s="107"/>
      <c r="H155" s="106"/>
    </row>
    <row r="156" spans="2:8" ht="15.75" thickBot="1" x14ac:dyDescent="0.3">
      <c r="B156" s="107"/>
      <c r="C156" s="125"/>
      <c r="D156" s="120">
        <v>13095</v>
      </c>
      <c r="E156" s="126"/>
      <c r="F156" s="125"/>
      <c r="G156" s="125"/>
      <c r="H156" s="120">
        <v>844960</v>
      </c>
    </row>
    <row r="157" spans="2:8" ht="15" x14ac:dyDescent="0.25">
      <c r="B157" s="106"/>
      <c r="C157" s="135"/>
      <c r="D157" s="159">
        <v>788726</v>
      </c>
      <c r="E157" s="128"/>
      <c r="F157" s="135"/>
      <c r="G157" s="107"/>
      <c r="H157" s="159">
        <v>838041</v>
      </c>
    </row>
    <row r="158" spans="2:8" ht="15" x14ac:dyDescent="0.25">
      <c r="B158" s="107"/>
      <c r="C158" s="123" t="s">
        <v>409</v>
      </c>
      <c r="D158" s="117">
        <v>788726</v>
      </c>
      <c r="E158" s="106"/>
      <c r="F158" s="123" t="s">
        <v>410</v>
      </c>
      <c r="G158" s="124">
        <v>13</v>
      </c>
      <c r="H158" s="117">
        <v>534195</v>
      </c>
    </row>
    <row r="159" spans="2:8" ht="24" x14ac:dyDescent="0.25">
      <c r="B159" s="106"/>
      <c r="C159" s="123" t="s">
        <v>411</v>
      </c>
      <c r="D159" s="117">
        <v>881181</v>
      </c>
      <c r="E159" s="106"/>
      <c r="F159" s="123" t="s">
        <v>232</v>
      </c>
      <c r="G159" s="124">
        <v>21</v>
      </c>
      <c r="H159" s="117">
        <v>255053</v>
      </c>
    </row>
    <row r="160" spans="2:8" ht="24" x14ac:dyDescent="0.25">
      <c r="B160" s="106"/>
      <c r="C160" s="107"/>
      <c r="D160" s="106"/>
      <c r="E160" s="106"/>
      <c r="F160" s="123" t="s">
        <v>412</v>
      </c>
      <c r="G160" s="124">
        <v>22</v>
      </c>
      <c r="H160" s="117">
        <v>8700</v>
      </c>
    </row>
    <row r="161" spans="2:8" ht="24" x14ac:dyDescent="0.25">
      <c r="B161" s="106"/>
      <c r="C161" s="107"/>
      <c r="D161" s="106"/>
      <c r="E161" s="106"/>
      <c r="F161" s="123" t="s">
        <v>237</v>
      </c>
      <c r="G161" s="124">
        <v>26</v>
      </c>
      <c r="H161" s="117">
        <v>40093</v>
      </c>
    </row>
    <row r="162" spans="2:8" ht="15.75" thickBot="1" x14ac:dyDescent="0.3">
      <c r="B162" s="107"/>
      <c r="C162" s="125"/>
      <c r="D162" s="120">
        <v>1669907</v>
      </c>
      <c r="E162" s="126"/>
      <c r="F162" s="125"/>
      <c r="G162" s="125"/>
      <c r="H162" s="120">
        <v>838041</v>
      </c>
    </row>
    <row r="163" spans="2:8" ht="15" x14ac:dyDescent="0.25">
      <c r="B163" s="106"/>
      <c r="C163" s="146" t="s">
        <v>413</v>
      </c>
      <c r="D163" s="159">
        <v>157215</v>
      </c>
      <c r="E163" s="128"/>
      <c r="F163" s="146" t="s">
        <v>231</v>
      </c>
      <c r="G163" s="160">
        <v>20</v>
      </c>
      <c r="H163" s="159">
        <v>157215</v>
      </c>
    </row>
    <row r="164" spans="2:8" ht="15.75" thickBot="1" x14ac:dyDescent="0.3">
      <c r="B164" s="127"/>
      <c r="C164" s="125"/>
      <c r="D164" s="163"/>
      <c r="E164" s="126"/>
      <c r="F164" s="125"/>
      <c r="G164" s="125"/>
      <c r="H164" s="163"/>
    </row>
    <row r="165" spans="2:8" ht="15" x14ac:dyDescent="0.25">
      <c r="B165" s="274" t="s">
        <v>414</v>
      </c>
      <c r="C165" s="274"/>
      <c r="D165" s="159">
        <v>91376</v>
      </c>
      <c r="E165" s="106"/>
      <c r="F165" s="123" t="s">
        <v>415</v>
      </c>
      <c r="G165" s="106"/>
      <c r="H165" s="159">
        <v>91376</v>
      </c>
    </row>
    <row r="166" spans="2:8" ht="15" x14ac:dyDescent="0.25">
      <c r="B166" s="106"/>
      <c r="C166" s="123" t="s">
        <v>416</v>
      </c>
      <c r="D166" s="117">
        <v>85405</v>
      </c>
      <c r="E166" s="106"/>
      <c r="F166" s="123" t="s">
        <v>417</v>
      </c>
      <c r="G166" s="124">
        <v>27</v>
      </c>
      <c r="H166" s="117">
        <v>95758</v>
      </c>
    </row>
    <row r="167" spans="2:8" ht="24" x14ac:dyDescent="0.25">
      <c r="B167" s="106"/>
      <c r="C167" s="123" t="s">
        <v>418</v>
      </c>
      <c r="D167" s="117">
        <v>-4315</v>
      </c>
      <c r="E167" s="106"/>
      <c r="F167" s="123" t="s">
        <v>419</v>
      </c>
      <c r="G167" s="124">
        <v>34</v>
      </c>
      <c r="H167" s="117">
        <v>-4382</v>
      </c>
    </row>
    <row r="168" spans="2:8" ht="15" x14ac:dyDescent="0.25">
      <c r="B168" s="106"/>
      <c r="C168" s="123" t="s">
        <v>420</v>
      </c>
      <c r="D168" s="106"/>
      <c r="E168" s="106"/>
      <c r="F168" s="107"/>
      <c r="G168" s="106"/>
      <c r="H168" s="124"/>
    </row>
    <row r="169" spans="2:8" ht="36" x14ac:dyDescent="0.25">
      <c r="B169" s="106"/>
      <c r="C169" s="123" t="s">
        <v>421</v>
      </c>
      <c r="D169" s="117">
        <v>10332</v>
      </c>
      <c r="E169" s="106"/>
      <c r="F169" s="107"/>
      <c r="G169" s="106"/>
      <c r="H169" s="124"/>
    </row>
    <row r="170" spans="2:8" ht="24.75" thickBot="1" x14ac:dyDescent="0.25">
      <c r="B170" s="127"/>
      <c r="C170" s="125" t="s">
        <v>422</v>
      </c>
      <c r="D170" s="164">
        <v>-46</v>
      </c>
      <c r="E170" s="126"/>
      <c r="F170" s="125"/>
      <c r="G170" s="127"/>
      <c r="H170" s="164"/>
    </row>
    <row r="171" spans="2:8" ht="36" x14ac:dyDescent="0.25">
      <c r="B171" s="106"/>
      <c r="C171" s="123" t="s">
        <v>423</v>
      </c>
      <c r="D171" s="113">
        <v>29271</v>
      </c>
      <c r="E171" s="128"/>
      <c r="F171" s="110" t="s">
        <v>253</v>
      </c>
      <c r="G171" s="106"/>
      <c r="H171" s="113">
        <v>29271</v>
      </c>
    </row>
    <row r="172" spans="2:8" ht="15.75" thickBot="1" x14ac:dyDescent="0.25">
      <c r="B172" s="127"/>
      <c r="C172" s="135"/>
      <c r="D172" s="120">
        <v>29271</v>
      </c>
      <c r="E172" s="128"/>
      <c r="F172" s="135"/>
      <c r="G172" s="125"/>
      <c r="H172" s="120">
        <v>29271</v>
      </c>
    </row>
    <row r="173" spans="2:8" ht="24.75" thickBot="1" x14ac:dyDescent="0.25">
      <c r="B173" s="276" t="s">
        <v>424</v>
      </c>
      <c r="C173" s="276"/>
      <c r="D173" s="165">
        <v>191040</v>
      </c>
      <c r="E173" s="166"/>
      <c r="F173" s="139" t="s">
        <v>425</v>
      </c>
      <c r="G173" s="152">
        <v>43</v>
      </c>
      <c r="H173" s="165">
        <v>191040</v>
      </c>
    </row>
    <row r="174" spans="2:8" ht="13.5" thickBot="1" x14ac:dyDescent="0.25">
      <c r="B174" s="273" t="s">
        <v>426</v>
      </c>
      <c r="C174" s="273"/>
      <c r="D174" s="165">
        <v>36334</v>
      </c>
      <c r="E174" s="151"/>
      <c r="F174" s="149" t="s">
        <v>255</v>
      </c>
      <c r="G174" s="152">
        <v>44</v>
      </c>
      <c r="H174" s="165">
        <v>36334</v>
      </c>
    </row>
    <row r="175" spans="2:8" ht="24.75" thickBot="1" x14ac:dyDescent="0.25">
      <c r="B175" s="273" t="s">
        <v>427</v>
      </c>
      <c r="C175" s="273"/>
      <c r="D175" s="165">
        <v>154706</v>
      </c>
      <c r="E175" s="151"/>
      <c r="F175" s="149" t="s">
        <v>428</v>
      </c>
      <c r="G175" s="152">
        <v>45</v>
      </c>
      <c r="H175" s="165">
        <v>154706</v>
      </c>
    </row>
    <row r="176" spans="2:8" ht="36.75" thickBot="1" x14ac:dyDescent="0.3">
      <c r="B176" s="273" t="s">
        <v>429</v>
      </c>
      <c r="C176" s="273"/>
      <c r="D176" s="167"/>
      <c r="E176" s="106"/>
      <c r="F176" s="110" t="s">
        <v>430</v>
      </c>
      <c r="G176" s="168">
        <v>52</v>
      </c>
      <c r="H176" s="167"/>
    </row>
    <row r="177" spans="2:8" ht="36.75" thickBot="1" x14ac:dyDescent="0.25">
      <c r="B177" s="273" t="s">
        <v>431</v>
      </c>
      <c r="C177" s="273"/>
      <c r="D177" s="165">
        <v>154706</v>
      </c>
      <c r="E177" s="138"/>
      <c r="F177" s="139" t="s">
        <v>432</v>
      </c>
      <c r="G177" s="169">
        <v>53</v>
      </c>
      <c r="H177" s="165">
        <v>154706</v>
      </c>
    </row>
  </sheetData>
  <mergeCells count="27">
    <mergeCell ref="A1:I50"/>
    <mergeCell ref="A52:I52"/>
    <mergeCell ref="B54:B55"/>
    <mergeCell ref="C54:C55"/>
    <mergeCell ref="E54:E55"/>
    <mergeCell ref="F54:F55"/>
    <mergeCell ref="G54:G55"/>
    <mergeCell ref="B56:C56"/>
    <mergeCell ref="B57:C57"/>
    <mergeCell ref="B81:C81"/>
    <mergeCell ref="B100:C100"/>
    <mergeCell ref="B118:C118"/>
    <mergeCell ref="B129:C129"/>
    <mergeCell ref="A144:I144"/>
    <mergeCell ref="B146:B147"/>
    <mergeCell ref="C146:C147"/>
    <mergeCell ref="E146:E147"/>
    <mergeCell ref="F146:F147"/>
    <mergeCell ref="G146:G147"/>
    <mergeCell ref="B175:C175"/>
    <mergeCell ref="B176:C176"/>
    <mergeCell ref="B177:C177"/>
    <mergeCell ref="B148:C148"/>
    <mergeCell ref="B153:C153"/>
    <mergeCell ref="B165:C165"/>
    <mergeCell ref="B173:C173"/>
    <mergeCell ref="B174:C17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2024-07-24T09:14:39Z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