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aveExternalLinkValues="0" codeName="ThisWorkbook" defaultThemeVersion="124226"/>
  <mc:AlternateContent xmlns:mc="http://schemas.openxmlformats.org/markup-compatibility/2006">
    <mc:Choice Requires="x15">
      <x15ac:absPath xmlns:x15ac="http://schemas.microsoft.com/office/spreadsheetml/2010/11/ac" url="https://sigmabc-my.sharepoint.com/personal/martina_butkovic_sigmabc_eu/Documents/Documents/Klijenti/ZSE/2025/Izvještaji/03-2025/Konsolidirani FI/HANFA/TFI/"/>
    </mc:Choice>
  </mc:AlternateContent>
  <xr:revisionPtr revIDLastSave="1" documentId="8_{EF135CD6-462A-485C-8BC6-21D4C55BBC56}" xr6:coauthVersionLast="47" xr6:coauthVersionMax="47" xr10:uidLastSave="{EB17FDD2-74ED-4D84-976E-4002C89CCEB6}"/>
  <workbookProtection workbookPassword="CA29" lockStructure="1"/>
  <bookViews>
    <workbookView xWindow="-120" yWindow="-120" windowWidth="29040" windowHeight="15720"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9" l="1"/>
  <c r="D41" i="19"/>
  <c r="C41" i="19"/>
  <c r="F41" i="19"/>
  <c r="F59" i="19" l="1"/>
  <c r="E59" i="19"/>
  <c r="D59" i="19"/>
  <c r="C59" i="19"/>
  <c r="N13" i="22" l="1"/>
  <c r="N11" i="22"/>
  <c r="K27" i="22"/>
  <c r="D27" i="22" l="1"/>
  <c r="I27" i="22"/>
  <c r="M27" i="22"/>
  <c r="F27" i="22"/>
  <c r="N22" i="22"/>
  <c r="E27" i="22"/>
  <c r="E14" i="22" l="1"/>
  <c r="K14" i="22"/>
  <c r="G14" i="22"/>
  <c r="I14" i="22" l="1"/>
  <c r="N17" i="22"/>
  <c r="M14" i="22"/>
  <c r="J14" i="22"/>
  <c r="D14" i="22"/>
  <c r="N16" i="22" s="1"/>
  <c r="H14" i="22"/>
  <c r="L14" i="22"/>
  <c r="N18" i="22"/>
  <c r="J10" i="22"/>
  <c r="F10" i="22"/>
  <c r="N15" i="22"/>
  <c r="F14" i="22"/>
  <c r="M10" i="22"/>
  <c r="I10" i="22"/>
  <c r="E10" i="22"/>
  <c r="E19" i="22" s="1"/>
  <c r="L10" i="22"/>
  <c r="H10" i="22"/>
  <c r="K10" i="22"/>
  <c r="K19" i="22" s="1"/>
  <c r="G10" i="22"/>
  <c r="G19" i="22" s="1"/>
  <c r="N7" i="22"/>
  <c r="D10" i="22"/>
  <c r="N9" i="22"/>
  <c r="N8" i="22"/>
  <c r="D34" i="19"/>
  <c r="C34" i="19"/>
  <c r="F29" i="19"/>
  <c r="E29" i="19"/>
  <c r="D29" i="19"/>
  <c r="C29" i="19"/>
  <c r="F23" i="19"/>
  <c r="F20" i="19"/>
  <c r="E20" i="19"/>
  <c r="D20" i="19"/>
  <c r="C20" i="19"/>
  <c r="F15" i="19"/>
  <c r="E15" i="19"/>
  <c r="D15" i="19"/>
  <c r="C15" i="19"/>
  <c r="C52" i="18"/>
  <c r="C41" i="18"/>
  <c r="C29" i="18"/>
  <c r="D23" i="18"/>
  <c r="D17" i="18"/>
  <c r="C11" i="18"/>
  <c r="N12" i="22" l="1"/>
  <c r="I19" i="22"/>
  <c r="F19" i="19"/>
  <c r="D23" i="19"/>
  <c r="D19" i="19" s="1"/>
  <c r="D48" i="19" s="1"/>
  <c r="E23" i="19"/>
  <c r="E19" i="19" s="1"/>
  <c r="E48" i="19" s="1"/>
  <c r="D11" i="18"/>
  <c r="D9" i="18" s="1"/>
  <c r="D29" i="18"/>
  <c r="D22" i="18" s="1"/>
  <c r="D41" i="18"/>
  <c r="D52" i="18"/>
  <c r="D9" i="19"/>
  <c r="D8" i="19" s="1"/>
  <c r="D47" i="19" s="1"/>
  <c r="C17" i="18"/>
  <c r="C9" i="18" s="1"/>
  <c r="C23" i="18"/>
  <c r="C22" i="18" s="1"/>
  <c r="C9" i="19"/>
  <c r="C8" i="19" s="1"/>
  <c r="C47" i="19" s="1"/>
  <c r="C23" i="19"/>
  <c r="C19" i="19" s="1"/>
  <c r="C48" i="19" s="1"/>
  <c r="N14" i="22"/>
  <c r="H19" i="22"/>
  <c r="M19" i="22"/>
  <c r="F19" i="22"/>
  <c r="L19" i="22"/>
  <c r="J19" i="22"/>
  <c r="D19" i="22"/>
  <c r="N10" i="22"/>
  <c r="F48" i="19"/>
  <c r="N21" i="22" l="1"/>
  <c r="D35" i="18"/>
  <c r="N19" i="22"/>
  <c r="D50" i="19"/>
  <c r="D52" i="19" s="1"/>
  <c r="D60" i="19" s="1"/>
  <c r="C50" i="19"/>
  <c r="C52" i="19" s="1"/>
  <c r="C60" i="19" s="1"/>
  <c r="C35" i="18"/>
  <c r="H49" i="21" l="1"/>
  <c r="H45" i="21"/>
  <c r="H39" i="21"/>
  <c r="H31" i="21"/>
  <c r="H34" i="21" s="1"/>
  <c r="H25" i="21"/>
  <c r="H28" i="21" s="1"/>
  <c r="I19" i="21"/>
  <c r="H12" i="21"/>
  <c r="I49" i="21" l="1"/>
  <c r="I45" i="21"/>
  <c r="I39" i="21"/>
  <c r="I31" i="21"/>
  <c r="I34" i="21" s="1"/>
  <c r="I25" i="21"/>
  <c r="I28" i="21" s="1"/>
  <c r="H19" i="21"/>
  <c r="I12" i="21"/>
  <c r="F34" i="19" l="1"/>
  <c r="E34" i="19"/>
  <c r="F9" i="19"/>
  <c r="F8" i="19" s="1"/>
  <c r="E9" i="19"/>
  <c r="E8" i="19" s="1"/>
  <c r="E47" i="19" l="1"/>
  <c r="E50" i="19" s="1"/>
  <c r="E52" i="19" s="1"/>
  <c r="E60" i="19" s="1"/>
  <c r="F47" i="19"/>
  <c r="F50" i="19" s="1"/>
  <c r="F52" i="19" l="1"/>
  <c r="F60" i="19" s="1"/>
  <c r="G52" i="19"/>
  <c r="C38" i="18" l="1"/>
  <c r="C62" i="18" s="1"/>
  <c r="C65" i="18" l="1"/>
  <c r="D38" i="18" l="1"/>
  <c r="D62" i="18" l="1"/>
  <c r="D65" i="18" l="1"/>
  <c r="H32" i="20" l="1"/>
  <c r="H21" i="20" l="1"/>
  <c r="H43" i="20"/>
  <c r="H15" i="20"/>
  <c r="H28" i="20"/>
  <c r="H37" i="20"/>
  <c r="G27" i="22" l="1"/>
  <c r="N28" i="22" l="1"/>
  <c r="J23" i="22" l="1"/>
  <c r="I23" i="22"/>
  <c r="I32" i="22" l="1"/>
  <c r="N30" i="22" l="1"/>
  <c r="E23" i="22" l="1"/>
  <c r="E32" i="22" s="1"/>
  <c r="M23" i="22"/>
  <c r="M32" i="22" s="1"/>
  <c r="G23" i="22"/>
  <c r="G32" i="22" s="1"/>
  <c r="K23" i="22"/>
  <c r="H27" i="22" l="1"/>
  <c r="N25" i="22"/>
  <c r="H47" i="20" l="1"/>
  <c r="I37" i="20" l="1"/>
  <c r="H23" i="22"/>
  <c r="H32" i="22" s="1"/>
  <c r="F23" i="22"/>
  <c r="F32" i="22" s="1"/>
  <c r="D23" i="22" l="1"/>
  <c r="D32" i="22" l="1"/>
  <c r="L23" i="22" l="1"/>
  <c r="N20" i="22"/>
  <c r="N23" i="22" l="1"/>
  <c r="I32" i="20" l="1"/>
  <c r="I28" i="20" l="1"/>
  <c r="N31" i="22" l="1"/>
  <c r="K32" i="22"/>
  <c r="I43" i="20" l="1"/>
  <c r="J27" i="22" l="1"/>
  <c r="N26" i="22"/>
  <c r="J32" i="22" l="1"/>
  <c r="L27" i="22" l="1"/>
  <c r="N24" i="22"/>
  <c r="N29" i="22" l="1"/>
  <c r="L32" i="22"/>
  <c r="N27" i="22"/>
  <c r="N32" i="22" l="1"/>
  <c r="I15" i="20" l="1"/>
  <c r="I21" i="20" l="1"/>
  <c r="I47" i="20" l="1"/>
</calcChain>
</file>

<file path=xl/sharedStrings.xml><?xml version="1.0" encoding="utf-8"?>
<sst xmlns="http://schemas.openxmlformats.org/spreadsheetml/2006/main" count="351" uniqueCount="326">
  <si>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</si>
  <si>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</si>
  <si>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</si>
  <si>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</si>
  <si>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</si>
  <si>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</si>
  <si>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</si>
  <si>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</si>
  <si>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</si>
  <si>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</si>
  <si>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</si>
  <si>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</si>
  <si>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</si>
  <si>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</si>
  <si>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</si>
  <si>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</si>
  <si>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</si>
  <si>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</si>
  <si>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</si>
  <si>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</si>
  <si>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</si>
  <si>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</si>
  <si>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</si>
  <si>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</si>
  <si>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</si>
  <si>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</si>
  <si>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</si>
  <si>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</si>
  <si>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</si>
  <si>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</si>
  <si>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</si>
  <si>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</si>
  <si>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</si>
  <si>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</si>
  <si>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</si>
  <si>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</si>
  <si>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</si>
  <si>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</si>
  <si>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</si>
  <si>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</si>
  <si>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</si>
  <si>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</si>
  <si>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</si>
  <si>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</si>
  <si>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</si>
  <si>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</si>
  <si>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</si>
  <si>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</si>
  <si>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</si>
  <si>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</si>
  <si>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</si>
  <si>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</si>
  <si>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</si>
  <si>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</si>
  <si>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</si>
  <si>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</si>
  <si>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</si>
  <si>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</si>
  <si>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</si>
  <si>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</si>
  <si>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</si>
  <si>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</si>
  <si>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</si>
  <si>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</si>
  <si>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</si>
  <si>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</si>
  <si>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</si>
  <si>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</si>
  <si>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</si>
  <si>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</si>
  <si>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</si>
  <si>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</si>
  <si>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</si>
  <si>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</si>
  <si>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</si>
  <si>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</si>
  <si>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</si>
  <si>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</si>
  <si>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</si>
  <si>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</si>
  <si>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</si>
  <si>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</si>
  <si>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</si>
  <si>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</si>
  <si>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</si>
  <si>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</si>
  <si>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</si>
  <si>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</si>
  <si>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</si>
  <si>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</si>
  <si>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</si>
  <si>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</si>
  <si>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</si>
  <si>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</si>
  <si>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</si>
  <si>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</si>
  <si>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</si>
  <si>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</si>
  <si>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</si>
  <si>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</si>
  <si>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</si>
  <si>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</si>
  <si>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</si>
  <si>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</si>
  <si>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</si>
  <si>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</si>
  <si>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</si>
  <si>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</si>
  <si>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</si>
  <si>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</si>
  <si>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</si>
  <si>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</si>
  <si>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</si>
  <si>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</si>
  <si>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</si>
  <si>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</si>
  <si>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</si>
  <si>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</si>
  <si>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</si>
  <si>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</si>
  <si>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</si>
  <si>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</si>
  <si>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</si>
  <si>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</si>
  <si>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</si>
  <si>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</si>
  <si>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</si>
  <si>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</si>
  <si>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</si>
  <si>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</si>
  <si>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</si>
  <si>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</si>
  <si>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</si>
  <si>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</si>
  <si>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</si>
  <si>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</si>
  <si>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</si>
  <si>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</si>
  <si>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</si>
  <si>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</si>
  <si>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</si>
  <si>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</si>
  <si>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</si>
  <si>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</si>
  <si>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</si>
  <si>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</si>
  <si>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</si>
  <si>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</si>
  <si>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</si>
  <si>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</si>
  <si>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</si>
  <si>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</si>
  <si>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</si>
  <si>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</si>
  <si>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</si>
  <si>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</si>
  <si>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</si>
  <si>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</si>
  <si>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</si>
  <si>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</si>
  <si>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</si>
  <si>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</si>
  <si>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</si>
  <si>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</si>
  <si>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</si>
  <si>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</si>
  <si>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</si>
  <si>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</si>
  <si>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</si>
  <si>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</si>
  <si>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</si>
  <si>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</si>
  <si>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</si>
  <si>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</si>
  <si>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</si>
  <si>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</si>
  <si>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</si>
  <si>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</si>
  <si>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</si>
  <si>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</si>
  <si>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</si>
  <si>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</si>
  <si>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</si>
  <si>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</si>
  <si>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</si>
  <si>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</si>
  <si>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</si>
  <si>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</si>
  <si>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</si>
  <si>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</si>
  <si>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</si>
  <si>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</si>
  <si>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</si>
  <si>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</si>
  <si>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</si>
  <si>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</si>
  <si>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</si>
  <si>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</si>
  <si>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</si>
  <si>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</si>
  <si>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</si>
  <si>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</si>
  <si>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</si>
  <si>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</si>
  <si>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</si>
  <si>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</si>
  <si>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</si>
  <si>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</si>
  <si>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</si>
  <si>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</si>
  <si>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</si>
  <si>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</si>
  <si>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</si>
  <si>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</si>
  <si>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</si>
  <si>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</si>
  <si>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</si>
  <si>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</si>
  <si>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</si>
  <si>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</si>
  <si>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</si>
  <si>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</si>
  <si>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</si>
  <si>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</si>
  <si>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</si>
  <si>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</si>
  <si>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</si>
  <si>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</si>
  <si>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</si>
  <si>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</si>
  <si>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</si>
  <si>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</si>
  <si>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</si>
  <si>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</si>
  <si>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</si>
  <si>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</si>
  <si>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</si>
  <si>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</si>
  <si>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</si>
  <si>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</si>
  <si>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</si>
  <si>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</si>
  <si>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</si>
  <si>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</si>
  <si>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</si>
  <si>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</si>
  <si>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</si>
  <si>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</si>
  <si>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</si>
  <si>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</si>
  <si>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</si>
  <si>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</si>
  <si>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</si>
  <si>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</si>
  <si>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</si>
  <si>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</si>
  <si>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</si>
  <si>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</si>
  <si>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</si>
  <si>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</si>
  <si>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</si>
  <si>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</si>
  <si>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</si>
  <si>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</si>
  <si>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</si>
  <si>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</si>
  <si>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</si>
  <si>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</si>
  <si>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</si>
  <si>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</si>
  <si>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</si>
  <si>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</si>
  <si>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</si>
  <si>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</si>
  <si>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</si>
  <si>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</si>
  <si>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</si>
  <si>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</si>
  <si>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</si>
  <si>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</si>
  <si>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</si>
  <si>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</si>
  <si>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</si>
  <si>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</si>
  <si>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</si>
  <si>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</si>
  <si>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</si>
  <si>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</si>
  <si>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</si>
  <si>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</si>
  <si>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</si>
  <si>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</si>
  <si>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</si>
  <si>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</si>
  <si>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</si>
  <si>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</si>
  <si>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</si>
  <si>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</si>
  <si>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</si>
  <si>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</si>
  <si>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</si>
  <si>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</si>
  <si>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</si>
  <si>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</si>
  <si>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</si>
  <si>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</si>
  <si>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</si>
  <si>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</si>
  <si>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</si>
  <si>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</si>
  <si>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</si>
  <si>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</si>
  <si>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</si>
  <si>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</si>
  <si>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</si>
  <si>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</si>
  <si>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</si>
  <si>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</si>
  <si>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</si>
  <si>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Ljubljanska borza vrednostnih papirjev d.d.</t>
  </si>
  <si>
    <t>Ljubljana, Slovenija</t>
  </si>
  <si>
    <t>KD</t>
  </si>
  <si>
    <t>Yes</t>
  </si>
  <si>
    <t>balance as at 31.3.2025</t>
  </si>
  <si>
    <t>For the period 1.1.2025 to 31.3.2025</t>
  </si>
  <si>
    <t>for the period 1.1.2025 to 31.3.2025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</si>
</sst>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07">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0" fontId="2" fillId="0" borderId="0" xfId="3" applyFont="1"/>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3" fillId="7" borderId="3" xfId="4" applyFont="1" applyFill="1" applyBorder="1" applyAlignment="1" applyProtection="1">
      <alignment horizontal="left" vertical="center"/>
      <protection locked="0"/>
    </xf>
    <xf numFmtId="0" fontId="3" fillId="7" borderId="2" xfId="4" applyFont="1" applyFill="1" applyBorder="1" applyAlignment="1" applyProtection="1">
      <alignment horizontal="left" vertical="center"/>
      <protection locked="0"/>
    </xf>
    <xf numFmtId="0" fontId="3" fillId="7" borderId="14" xfId="4" applyFont="1" applyFill="1" applyBorder="1" applyAlignment="1" applyProtection="1">
      <alignment horizontal="left" vertical="center"/>
      <protection locked="0"/>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topLeftCell="A12" zoomScale="115" zoomScaleNormal="100" zoomScaleSheetLayoutView="115" workbookViewId="0">
      <selection activeCell="E9" sqref="E9"/>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02" t="s">
        <v>0</v>
      </c>
      <c r="B1" s="103"/>
      <c r="C1" s="103"/>
      <c r="D1" s="17"/>
      <c r="E1" s="17"/>
      <c r="F1" s="17"/>
      <c r="G1" s="17"/>
      <c r="H1" s="17"/>
      <c r="I1" s="17"/>
      <c r="J1" s="18"/>
    </row>
    <row r="2" spans="1:10" ht="14.45" customHeight="1" x14ac:dyDescent="0.25">
      <c r="A2" s="104" t="s">
        <v>1</v>
      </c>
      <c r="B2" s="105"/>
      <c r="C2" s="105"/>
      <c r="D2" s="105"/>
      <c r="E2" s="105"/>
      <c r="F2" s="105"/>
      <c r="G2" s="105"/>
      <c r="H2" s="105"/>
      <c r="I2" s="105"/>
      <c r="J2" s="106"/>
    </row>
    <row r="3" spans="1:10" x14ac:dyDescent="0.25">
      <c r="A3" s="20"/>
      <c r="B3" s="21"/>
      <c r="C3" s="21"/>
      <c r="D3" s="21"/>
      <c r="E3" s="21"/>
      <c r="F3" s="21"/>
      <c r="G3" s="21"/>
      <c r="H3" s="21"/>
      <c r="I3" s="21"/>
      <c r="J3" s="22"/>
    </row>
    <row r="4" spans="1:10" ht="33.6" customHeight="1" x14ac:dyDescent="0.25">
      <c r="A4" s="107" t="s">
        <v>2</v>
      </c>
      <c r="B4" s="108"/>
      <c r="C4" s="108"/>
      <c r="D4" s="108"/>
      <c r="E4" s="109">
        <v>45658</v>
      </c>
      <c r="F4" s="110"/>
      <c r="G4" s="23" t="s">
        <v>3</v>
      </c>
      <c r="H4" s="109">
        <v>45747</v>
      </c>
      <c r="I4" s="110"/>
      <c r="J4" s="24"/>
    </row>
    <row r="5" spans="1:10" s="25" customFormat="1" ht="10.15" customHeight="1" x14ac:dyDescent="0.25">
      <c r="A5" s="111"/>
      <c r="B5" s="112"/>
      <c r="C5" s="112"/>
      <c r="D5" s="112"/>
      <c r="E5" s="112"/>
      <c r="F5" s="112"/>
      <c r="G5" s="112"/>
      <c r="H5" s="112"/>
      <c r="I5" s="112"/>
      <c r="J5" s="113"/>
    </row>
    <row r="6" spans="1:10" ht="20.45" customHeight="1" x14ac:dyDescent="0.25">
      <c r="A6" s="26"/>
      <c r="B6" s="27" t="s">
        <v>4</v>
      </c>
      <c r="C6" s="28"/>
      <c r="D6" s="28"/>
      <c r="E6" s="34">
        <v>2025</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1</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21" t="s">
        <v>6</v>
      </c>
      <c r="B10" s="122"/>
      <c r="C10" s="122"/>
      <c r="D10" s="122"/>
      <c r="E10" s="122"/>
      <c r="F10" s="122"/>
      <c r="G10" s="122"/>
      <c r="H10" s="122"/>
      <c r="I10" s="122"/>
      <c r="J10" s="36"/>
    </row>
    <row r="11" spans="1:10" ht="24.6" customHeight="1" x14ac:dyDescent="0.25">
      <c r="A11" s="123" t="s">
        <v>7</v>
      </c>
      <c r="B11" s="124"/>
      <c r="C11" s="116" t="s">
        <v>298</v>
      </c>
      <c r="D11" s="117"/>
      <c r="E11" s="37"/>
      <c r="F11" s="125" t="s">
        <v>8</v>
      </c>
      <c r="G11" s="115"/>
      <c r="H11" s="126" t="s">
        <v>305</v>
      </c>
      <c r="I11" s="127"/>
      <c r="J11" s="38"/>
    </row>
    <row r="12" spans="1:10" ht="14.45" customHeight="1" x14ac:dyDescent="0.25">
      <c r="A12" s="39"/>
      <c r="B12" s="40"/>
      <c r="C12" s="40"/>
      <c r="D12" s="40"/>
      <c r="E12" s="119"/>
      <c r="F12" s="119"/>
      <c r="G12" s="119"/>
      <c r="H12" s="119"/>
      <c r="I12" s="41"/>
      <c r="J12" s="38"/>
    </row>
    <row r="13" spans="1:10" ht="21" customHeight="1" x14ac:dyDescent="0.25">
      <c r="A13" s="114" t="s">
        <v>9</v>
      </c>
      <c r="B13" s="115"/>
      <c r="C13" s="116" t="s">
        <v>301</v>
      </c>
      <c r="D13" s="117"/>
      <c r="E13" s="118"/>
      <c r="F13" s="119"/>
      <c r="G13" s="119"/>
      <c r="H13" s="119"/>
      <c r="I13" s="41"/>
      <c r="J13" s="38"/>
    </row>
    <row r="14" spans="1:10" ht="10.9" customHeight="1" x14ac:dyDescent="0.25">
      <c r="A14" s="37"/>
      <c r="B14" s="41"/>
      <c r="C14" s="40"/>
      <c r="D14" s="40"/>
      <c r="E14" s="120"/>
      <c r="F14" s="120"/>
      <c r="G14" s="120"/>
      <c r="H14" s="120"/>
      <c r="I14" s="40"/>
      <c r="J14" s="42"/>
    </row>
    <row r="15" spans="1:10" ht="22.9" customHeight="1" x14ac:dyDescent="0.25">
      <c r="A15" s="114" t="s">
        <v>10</v>
      </c>
      <c r="B15" s="115"/>
      <c r="C15" s="116" t="s">
        <v>300</v>
      </c>
      <c r="D15" s="117"/>
      <c r="E15" s="135"/>
      <c r="F15" s="136"/>
      <c r="G15" s="43" t="s">
        <v>11</v>
      </c>
      <c r="H15" s="126" t="s">
        <v>299</v>
      </c>
      <c r="I15" s="127"/>
      <c r="J15" s="44"/>
    </row>
    <row r="16" spans="1:10" ht="10.9" customHeight="1" x14ac:dyDescent="0.25">
      <c r="A16" s="37"/>
      <c r="B16" s="41"/>
      <c r="C16" s="40"/>
      <c r="D16" s="40"/>
      <c r="E16" s="120"/>
      <c r="F16" s="120"/>
      <c r="G16" s="120"/>
      <c r="H16" s="120"/>
      <c r="I16" s="40"/>
      <c r="J16" s="42"/>
    </row>
    <row r="17" spans="1:10" ht="22.9" customHeight="1" x14ac:dyDescent="0.25">
      <c r="A17" s="45"/>
      <c r="B17" s="43" t="s">
        <v>12</v>
      </c>
      <c r="C17" s="116" t="s">
        <v>302</v>
      </c>
      <c r="D17" s="117"/>
      <c r="E17" s="46"/>
      <c r="F17" s="46"/>
      <c r="G17" s="46"/>
      <c r="H17" s="46"/>
      <c r="I17" s="46"/>
      <c r="J17" s="44"/>
    </row>
    <row r="18" spans="1:10" x14ac:dyDescent="0.25">
      <c r="A18" s="128"/>
      <c r="B18" s="129"/>
      <c r="C18" s="120"/>
      <c r="D18" s="120"/>
      <c r="E18" s="120"/>
      <c r="F18" s="120"/>
      <c r="G18" s="120"/>
      <c r="H18" s="120"/>
      <c r="I18" s="40"/>
      <c r="J18" s="42"/>
    </row>
    <row r="19" spans="1:10" x14ac:dyDescent="0.25">
      <c r="A19" s="130" t="s">
        <v>13</v>
      </c>
      <c r="B19" s="131"/>
      <c r="C19" s="132" t="s">
        <v>303</v>
      </c>
      <c r="D19" s="133"/>
      <c r="E19" s="133"/>
      <c r="F19" s="133"/>
      <c r="G19" s="133"/>
      <c r="H19" s="133"/>
      <c r="I19" s="133"/>
      <c r="J19" s="134"/>
    </row>
    <row r="20" spans="1:10" x14ac:dyDescent="0.25">
      <c r="A20" s="39"/>
      <c r="B20" s="40"/>
      <c r="C20" s="47"/>
      <c r="D20" s="40"/>
      <c r="E20" s="120"/>
      <c r="F20" s="120"/>
      <c r="G20" s="120"/>
      <c r="H20" s="120"/>
      <c r="I20" s="40"/>
      <c r="J20" s="42"/>
    </row>
    <row r="21" spans="1:10" x14ac:dyDescent="0.25">
      <c r="A21" s="130" t="s">
        <v>14</v>
      </c>
      <c r="B21" s="131"/>
      <c r="C21" s="126">
        <v>10000</v>
      </c>
      <c r="D21" s="127"/>
      <c r="E21" s="120"/>
      <c r="F21" s="120"/>
      <c r="G21" s="132" t="s">
        <v>304</v>
      </c>
      <c r="H21" s="133"/>
      <c r="I21" s="133"/>
      <c r="J21" s="134"/>
    </row>
    <row r="22" spans="1:10" x14ac:dyDescent="0.25">
      <c r="A22" s="39"/>
      <c r="B22" s="40"/>
      <c r="C22" s="40"/>
      <c r="D22" s="40"/>
      <c r="E22" s="120"/>
      <c r="F22" s="120"/>
      <c r="G22" s="120"/>
      <c r="H22" s="120"/>
      <c r="I22" s="40"/>
      <c r="J22" s="42"/>
    </row>
    <row r="23" spans="1:10" x14ac:dyDescent="0.25">
      <c r="A23" s="130" t="s">
        <v>15</v>
      </c>
      <c r="B23" s="131"/>
      <c r="C23" s="132" t="s">
        <v>306</v>
      </c>
      <c r="D23" s="133"/>
      <c r="E23" s="133"/>
      <c r="F23" s="133"/>
      <c r="G23" s="133"/>
      <c r="H23" s="133"/>
      <c r="I23" s="133"/>
      <c r="J23" s="134"/>
    </row>
    <row r="24" spans="1:10" x14ac:dyDescent="0.25">
      <c r="A24" s="39"/>
      <c r="B24" s="40"/>
      <c r="C24" s="40"/>
      <c r="D24" s="40"/>
      <c r="E24" s="120"/>
      <c r="F24" s="120"/>
      <c r="G24" s="120"/>
      <c r="H24" s="120"/>
      <c r="I24" s="40"/>
      <c r="J24" s="42"/>
    </row>
    <row r="25" spans="1:10" x14ac:dyDescent="0.25">
      <c r="A25" s="130" t="s">
        <v>16</v>
      </c>
      <c r="B25" s="131"/>
      <c r="C25" s="138" t="s">
        <v>307</v>
      </c>
      <c r="D25" s="139"/>
      <c r="E25" s="139"/>
      <c r="F25" s="139"/>
      <c r="G25" s="139"/>
      <c r="H25" s="139"/>
      <c r="I25" s="139"/>
      <c r="J25" s="140"/>
    </row>
    <row r="26" spans="1:10" x14ac:dyDescent="0.25">
      <c r="A26" s="39"/>
      <c r="B26" s="40"/>
      <c r="C26" s="47"/>
      <c r="D26" s="40"/>
      <c r="E26" s="120"/>
      <c r="F26" s="120"/>
      <c r="G26" s="120"/>
      <c r="H26" s="120"/>
      <c r="I26" s="40"/>
      <c r="J26" s="42"/>
    </row>
    <row r="27" spans="1:10" x14ac:dyDescent="0.25">
      <c r="A27" s="130" t="s">
        <v>17</v>
      </c>
      <c r="B27" s="131"/>
      <c r="C27" s="138" t="s">
        <v>308</v>
      </c>
      <c r="D27" s="139"/>
      <c r="E27" s="139"/>
      <c r="F27" s="139"/>
      <c r="G27" s="139"/>
      <c r="H27" s="139"/>
      <c r="I27" s="139"/>
      <c r="J27" s="140"/>
    </row>
    <row r="28" spans="1:10" ht="13.9" customHeight="1" x14ac:dyDescent="0.25">
      <c r="A28" s="39"/>
      <c r="B28" s="40"/>
      <c r="C28" s="47"/>
      <c r="D28" s="40"/>
      <c r="E28" s="120"/>
      <c r="F28" s="120"/>
      <c r="G28" s="120"/>
      <c r="H28" s="120"/>
      <c r="I28" s="40"/>
      <c r="J28" s="42"/>
    </row>
    <row r="29" spans="1:10" ht="22.9" customHeight="1" x14ac:dyDescent="0.25">
      <c r="A29" s="114" t="s">
        <v>18</v>
      </c>
      <c r="B29" s="131"/>
      <c r="C29" s="48">
        <v>36</v>
      </c>
      <c r="D29" s="49"/>
      <c r="E29" s="137"/>
      <c r="F29" s="137"/>
      <c r="G29" s="137"/>
      <c r="H29" s="137"/>
      <c r="I29" s="50"/>
      <c r="J29" s="51"/>
    </row>
    <row r="30" spans="1:10" x14ac:dyDescent="0.25">
      <c r="A30" s="39"/>
      <c r="B30" s="40"/>
      <c r="C30" s="40"/>
      <c r="D30" s="40"/>
      <c r="E30" s="120"/>
      <c r="F30" s="120"/>
      <c r="G30" s="120"/>
      <c r="H30" s="120"/>
      <c r="I30" s="50"/>
      <c r="J30" s="51"/>
    </row>
    <row r="31" spans="1:10" x14ac:dyDescent="0.25">
      <c r="A31" s="130" t="s">
        <v>19</v>
      </c>
      <c r="B31" s="131"/>
      <c r="C31" s="63" t="s">
        <v>321</v>
      </c>
      <c r="D31" s="141" t="s">
        <v>20</v>
      </c>
      <c r="E31" s="142"/>
      <c r="F31" s="142"/>
      <c r="G31" s="142"/>
      <c r="H31" s="40"/>
      <c r="I31" s="52" t="s">
        <v>21</v>
      </c>
      <c r="J31" s="53" t="s">
        <v>22</v>
      </c>
    </row>
    <row r="32" spans="1:10" x14ac:dyDescent="0.25">
      <c r="A32" s="130"/>
      <c r="B32" s="131"/>
      <c r="C32" s="54"/>
      <c r="D32" s="23"/>
      <c r="E32" s="136"/>
      <c r="F32" s="136"/>
      <c r="G32" s="136"/>
      <c r="H32" s="136"/>
      <c r="I32" s="50"/>
      <c r="J32" s="51"/>
    </row>
    <row r="33" spans="1:10" x14ac:dyDescent="0.25">
      <c r="A33" s="130" t="s">
        <v>23</v>
      </c>
      <c r="B33" s="131"/>
      <c r="C33" s="48" t="s">
        <v>309</v>
      </c>
      <c r="D33" s="141" t="s">
        <v>24</v>
      </c>
      <c r="E33" s="142"/>
      <c r="F33" s="142"/>
      <c r="G33" s="142"/>
      <c r="H33" s="46"/>
      <c r="I33" s="52" t="s">
        <v>25</v>
      </c>
      <c r="J33" s="53" t="s">
        <v>26</v>
      </c>
    </row>
    <row r="34" spans="1:10" x14ac:dyDescent="0.25">
      <c r="A34" s="39"/>
      <c r="B34" s="40"/>
      <c r="C34" s="40"/>
      <c r="D34" s="40"/>
      <c r="E34" s="120"/>
      <c r="F34" s="120"/>
      <c r="G34" s="120"/>
      <c r="H34" s="120"/>
      <c r="I34" s="40"/>
      <c r="J34" s="42"/>
    </row>
    <row r="35" spans="1:10" x14ac:dyDescent="0.25">
      <c r="A35" s="141" t="s">
        <v>27</v>
      </c>
      <c r="B35" s="142"/>
      <c r="C35" s="142"/>
      <c r="D35" s="142"/>
      <c r="E35" s="142" t="s">
        <v>28</v>
      </c>
      <c r="F35" s="142"/>
      <c r="G35" s="142"/>
      <c r="H35" s="142"/>
      <c r="I35" s="142"/>
      <c r="J35" s="55" t="s">
        <v>29</v>
      </c>
    </row>
    <row r="36" spans="1:10" x14ac:dyDescent="0.25">
      <c r="A36" s="39"/>
      <c r="B36" s="40"/>
      <c r="C36" s="40"/>
      <c r="D36" s="40"/>
      <c r="E36" s="120"/>
      <c r="F36" s="120"/>
      <c r="G36" s="120"/>
      <c r="H36" s="120"/>
      <c r="I36" s="40"/>
      <c r="J36" s="51"/>
    </row>
    <row r="37" spans="1:10" x14ac:dyDescent="0.25">
      <c r="A37" s="147" t="s">
        <v>319</v>
      </c>
      <c r="B37" s="148"/>
      <c r="C37" s="148"/>
      <c r="D37" s="149"/>
      <c r="E37" s="147" t="s">
        <v>320</v>
      </c>
      <c r="F37" s="148"/>
      <c r="G37" s="148"/>
      <c r="H37" s="148"/>
      <c r="I37" s="149"/>
      <c r="J37" s="56">
        <v>5316081</v>
      </c>
    </row>
    <row r="38" spans="1:10" x14ac:dyDescent="0.25">
      <c r="A38" s="39"/>
      <c r="B38" s="40"/>
      <c r="C38" s="47"/>
      <c r="D38" s="146"/>
      <c r="E38" s="146"/>
      <c r="F38" s="146"/>
      <c r="G38" s="146"/>
      <c r="H38" s="146"/>
      <c r="I38" s="146"/>
      <c r="J38" s="42"/>
    </row>
    <row r="39" spans="1:10" x14ac:dyDescent="0.25">
      <c r="A39" s="143"/>
      <c r="B39" s="144"/>
      <c r="C39" s="144"/>
      <c r="D39" s="145"/>
      <c r="E39" s="143"/>
      <c r="F39" s="144"/>
      <c r="G39" s="144"/>
      <c r="H39" s="144"/>
      <c r="I39" s="145"/>
      <c r="J39" s="48"/>
    </row>
    <row r="40" spans="1:10" x14ac:dyDescent="0.25">
      <c r="A40" s="39"/>
      <c r="B40" s="40"/>
      <c r="C40" s="47"/>
      <c r="D40" s="57"/>
      <c r="E40" s="146"/>
      <c r="F40" s="146"/>
      <c r="G40" s="146"/>
      <c r="H40" s="146"/>
      <c r="I40" s="41"/>
      <c r="J40" s="42"/>
    </row>
    <row r="41" spans="1:10" x14ac:dyDescent="0.25">
      <c r="A41" s="143"/>
      <c r="B41" s="144"/>
      <c r="C41" s="144"/>
      <c r="D41" s="145"/>
      <c r="E41" s="143"/>
      <c r="F41" s="144"/>
      <c r="G41" s="144"/>
      <c r="H41" s="144"/>
      <c r="I41" s="145"/>
      <c r="J41" s="48"/>
    </row>
    <row r="42" spans="1:10" x14ac:dyDescent="0.25">
      <c r="A42" s="39"/>
      <c r="B42" s="40"/>
      <c r="C42" s="47"/>
      <c r="D42" s="57"/>
      <c r="E42" s="146"/>
      <c r="F42" s="146"/>
      <c r="G42" s="146"/>
      <c r="H42" s="146"/>
      <c r="I42" s="41"/>
      <c r="J42" s="42"/>
    </row>
    <row r="43" spans="1:10" x14ac:dyDescent="0.25">
      <c r="A43" s="143"/>
      <c r="B43" s="144"/>
      <c r="C43" s="144"/>
      <c r="D43" s="145"/>
      <c r="E43" s="143"/>
      <c r="F43" s="144"/>
      <c r="G43" s="144"/>
      <c r="H43" s="144"/>
      <c r="I43" s="145"/>
      <c r="J43" s="48"/>
    </row>
    <row r="44" spans="1:10" x14ac:dyDescent="0.25">
      <c r="A44" s="58"/>
      <c r="B44" s="47"/>
      <c r="C44" s="150"/>
      <c r="D44" s="150"/>
      <c r="E44" s="120"/>
      <c r="F44" s="120"/>
      <c r="G44" s="150"/>
      <c r="H44" s="150"/>
      <c r="I44" s="150"/>
      <c r="J44" s="42"/>
    </row>
    <row r="45" spans="1:10" x14ac:dyDescent="0.25">
      <c r="A45" s="143"/>
      <c r="B45" s="144"/>
      <c r="C45" s="144"/>
      <c r="D45" s="145"/>
      <c r="E45" s="143"/>
      <c r="F45" s="144"/>
      <c r="G45" s="144"/>
      <c r="H45" s="144"/>
      <c r="I45" s="145"/>
      <c r="J45" s="48"/>
    </row>
    <row r="46" spans="1:10" x14ac:dyDescent="0.25">
      <c r="A46" s="58"/>
      <c r="B46" s="47"/>
      <c r="C46" s="47"/>
      <c r="D46" s="40"/>
      <c r="E46" s="151"/>
      <c r="F46" s="151"/>
      <c r="G46" s="150"/>
      <c r="H46" s="150"/>
      <c r="I46" s="40"/>
      <c r="J46" s="42"/>
    </row>
    <row r="47" spans="1:10" x14ac:dyDescent="0.25">
      <c r="A47" s="143"/>
      <c r="B47" s="144"/>
      <c r="C47" s="144"/>
      <c r="D47" s="145"/>
      <c r="E47" s="143"/>
      <c r="F47" s="144"/>
      <c r="G47" s="144"/>
      <c r="H47" s="144"/>
      <c r="I47" s="145"/>
      <c r="J47" s="48"/>
    </row>
    <row r="48" spans="1:10" x14ac:dyDescent="0.25">
      <c r="A48" s="58"/>
      <c r="B48" s="47"/>
      <c r="C48" s="47"/>
      <c r="D48" s="40"/>
      <c r="E48" s="120"/>
      <c r="F48" s="120"/>
      <c r="G48" s="150"/>
      <c r="H48" s="150"/>
      <c r="I48" s="40"/>
      <c r="J48" s="59" t="s">
        <v>30</v>
      </c>
    </row>
    <row r="49" spans="1:10" x14ac:dyDescent="0.25">
      <c r="A49" s="58"/>
      <c r="B49" s="47"/>
      <c r="C49" s="47"/>
      <c r="D49" s="40"/>
      <c r="E49" s="120"/>
      <c r="F49" s="120"/>
      <c r="G49" s="150"/>
      <c r="H49" s="150"/>
      <c r="I49" s="40"/>
      <c r="J49" s="59" t="s">
        <v>31</v>
      </c>
    </row>
    <row r="50" spans="1:10" ht="14.45" customHeight="1" x14ac:dyDescent="0.25">
      <c r="A50" s="114" t="s">
        <v>32</v>
      </c>
      <c r="B50" s="125"/>
      <c r="C50" s="126" t="s">
        <v>322</v>
      </c>
      <c r="D50" s="127"/>
      <c r="E50" s="123" t="s">
        <v>33</v>
      </c>
      <c r="F50" s="156"/>
      <c r="G50" s="132" t="s">
        <v>310</v>
      </c>
      <c r="H50" s="133"/>
      <c r="I50" s="133"/>
      <c r="J50" s="134"/>
    </row>
    <row r="51" spans="1:10" x14ac:dyDescent="0.25">
      <c r="A51" s="58"/>
      <c r="B51" s="47"/>
      <c r="C51" s="150"/>
      <c r="D51" s="150"/>
      <c r="E51" s="120"/>
      <c r="F51" s="120"/>
      <c r="G51" s="157" t="s">
        <v>34</v>
      </c>
      <c r="H51" s="157"/>
      <c r="I51" s="157"/>
      <c r="J51" s="31"/>
    </row>
    <row r="52" spans="1:10" ht="13.9" customHeight="1" x14ac:dyDescent="0.25">
      <c r="A52" s="114" t="s">
        <v>35</v>
      </c>
      <c r="B52" s="125"/>
      <c r="C52" s="132" t="s">
        <v>311</v>
      </c>
      <c r="D52" s="133"/>
      <c r="E52" s="133"/>
      <c r="F52" s="133"/>
      <c r="G52" s="133"/>
      <c r="H52" s="133"/>
      <c r="I52" s="133"/>
      <c r="J52" s="134"/>
    </row>
    <row r="53" spans="1:10" x14ac:dyDescent="0.25">
      <c r="A53" s="39"/>
      <c r="B53" s="40"/>
      <c r="C53" s="137" t="s">
        <v>36</v>
      </c>
      <c r="D53" s="137"/>
      <c r="E53" s="137"/>
      <c r="F53" s="137"/>
      <c r="G53" s="137"/>
      <c r="H53" s="137"/>
      <c r="I53" s="137"/>
      <c r="J53" s="42"/>
    </row>
    <row r="54" spans="1:10" x14ac:dyDescent="0.25">
      <c r="A54" s="114" t="s">
        <v>37</v>
      </c>
      <c r="B54" s="125"/>
      <c r="C54" s="152" t="s">
        <v>312</v>
      </c>
      <c r="D54" s="153"/>
      <c r="E54" s="154"/>
      <c r="F54" s="120"/>
      <c r="G54" s="120"/>
      <c r="H54" s="142"/>
      <c r="I54" s="142"/>
      <c r="J54" s="155"/>
    </row>
    <row r="55" spans="1:10" x14ac:dyDescent="0.25">
      <c r="A55" s="39"/>
      <c r="B55" s="40"/>
      <c r="C55" s="47"/>
      <c r="D55" s="40"/>
      <c r="E55" s="120"/>
      <c r="F55" s="120"/>
      <c r="G55" s="120"/>
      <c r="H55" s="120"/>
      <c r="I55" s="40"/>
      <c r="J55" s="42"/>
    </row>
    <row r="56" spans="1:10" ht="14.45" customHeight="1" x14ac:dyDescent="0.25">
      <c r="A56" s="114" t="s">
        <v>38</v>
      </c>
      <c r="B56" s="125"/>
      <c r="C56" s="163" t="s">
        <v>313</v>
      </c>
      <c r="D56" s="159"/>
      <c r="E56" s="159"/>
      <c r="F56" s="159"/>
      <c r="G56" s="159"/>
      <c r="H56" s="159"/>
      <c r="I56" s="159"/>
      <c r="J56" s="160"/>
    </row>
    <row r="57" spans="1:10" x14ac:dyDescent="0.25">
      <c r="A57" s="39"/>
      <c r="B57" s="40"/>
      <c r="C57" s="40"/>
      <c r="D57" s="40"/>
      <c r="E57" s="120"/>
      <c r="F57" s="120"/>
      <c r="G57" s="120"/>
      <c r="H57" s="120"/>
      <c r="I57" s="40"/>
      <c r="J57" s="42"/>
    </row>
    <row r="58" spans="1:10" x14ac:dyDescent="0.25">
      <c r="A58" s="114" t="s">
        <v>39</v>
      </c>
      <c r="B58" s="125"/>
      <c r="C58" s="158"/>
      <c r="D58" s="159"/>
      <c r="E58" s="159"/>
      <c r="F58" s="159"/>
      <c r="G58" s="159"/>
      <c r="H58" s="159"/>
      <c r="I58" s="159"/>
      <c r="J58" s="160"/>
    </row>
    <row r="59" spans="1:10" ht="14.45" customHeight="1" x14ac:dyDescent="0.25">
      <c r="A59" s="39"/>
      <c r="B59" s="40"/>
      <c r="C59" s="161" t="s">
        <v>40</v>
      </c>
      <c r="D59" s="161"/>
      <c r="E59" s="161"/>
      <c r="F59" s="161"/>
      <c r="G59" s="40"/>
      <c r="H59" s="40"/>
      <c r="I59" s="40"/>
      <c r="J59" s="42"/>
    </row>
    <row r="60" spans="1:10" x14ac:dyDescent="0.25">
      <c r="A60" s="114" t="s">
        <v>41</v>
      </c>
      <c r="B60" s="125"/>
      <c r="C60" s="158"/>
      <c r="D60" s="159"/>
      <c r="E60" s="159"/>
      <c r="F60" s="159"/>
      <c r="G60" s="159"/>
      <c r="H60" s="159"/>
      <c r="I60" s="159"/>
      <c r="J60" s="160"/>
    </row>
    <row r="61" spans="1:10" ht="14.45" customHeight="1" x14ac:dyDescent="0.25">
      <c r="A61" s="60"/>
      <c r="B61" s="61"/>
      <c r="C61" s="162" t="s">
        <v>42</v>
      </c>
      <c r="D61" s="162"/>
      <c r="E61" s="162"/>
      <c r="F61" s="162"/>
      <c r="G61" s="162"/>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31" zoomScaleNormal="100" zoomScaleSheetLayoutView="100" workbookViewId="0">
      <selection activeCell="A3" sqref="A3:D3"/>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6" t="s">
        <v>141</v>
      </c>
      <c r="B1" s="166"/>
      <c r="C1" s="166"/>
      <c r="D1" s="166"/>
    </row>
    <row r="2" spans="1:5" x14ac:dyDescent="0.2">
      <c r="A2" s="167" t="s">
        <v>323</v>
      </c>
      <c r="B2" s="167"/>
      <c r="C2" s="167"/>
      <c r="D2" s="167"/>
    </row>
    <row r="3" spans="1:5" x14ac:dyDescent="0.2">
      <c r="A3" s="168" t="s">
        <v>142</v>
      </c>
      <c r="B3" s="168"/>
      <c r="C3" s="168"/>
      <c r="D3" s="168"/>
    </row>
    <row r="4" spans="1:5" x14ac:dyDescent="0.2">
      <c r="A4" s="169" t="s">
        <v>314</v>
      </c>
      <c r="B4" s="169"/>
      <c r="C4" s="169"/>
      <c r="D4" s="169"/>
    </row>
    <row r="5" spans="1:5" x14ac:dyDescent="0.2">
      <c r="A5" s="170" t="s">
        <v>143</v>
      </c>
      <c r="B5" s="76" t="s">
        <v>144</v>
      </c>
      <c r="C5" s="171" t="s">
        <v>146</v>
      </c>
      <c r="D5" s="171" t="s">
        <v>147</v>
      </c>
    </row>
    <row r="6" spans="1:5" ht="18" customHeight="1" x14ac:dyDescent="0.2">
      <c r="A6" s="170"/>
      <c r="B6" s="78" t="s">
        <v>145</v>
      </c>
      <c r="C6" s="171"/>
      <c r="D6" s="171"/>
    </row>
    <row r="7" spans="1:5" x14ac:dyDescent="0.2">
      <c r="A7" s="79">
        <v>1</v>
      </c>
      <c r="B7" s="79">
        <v>2</v>
      </c>
      <c r="C7" s="77">
        <v>3</v>
      </c>
      <c r="D7" s="77">
        <v>4</v>
      </c>
    </row>
    <row r="8" spans="1:5" x14ac:dyDescent="0.2">
      <c r="A8" s="164" t="s">
        <v>148</v>
      </c>
      <c r="B8" s="164"/>
      <c r="C8" s="164"/>
      <c r="D8" s="164"/>
    </row>
    <row r="9" spans="1:5" x14ac:dyDescent="0.2">
      <c r="A9" s="80" t="s">
        <v>149</v>
      </c>
      <c r="B9" s="81">
        <v>1</v>
      </c>
      <c r="C9" s="94">
        <f>+C10+C11+C17+C21</f>
        <v>3108841</v>
      </c>
      <c r="D9" s="94">
        <f>+D10+D11+D17+D21</f>
        <v>3072175</v>
      </c>
      <c r="E9" s="96"/>
    </row>
    <row r="10" spans="1:5" x14ac:dyDescent="0.2">
      <c r="A10" s="82" t="s">
        <v>150</v>
      </c>
      <c r="B10" s="83">
        <v>2</v>
      </c>
      <c r="C10" s="93">
        <v>343248</v>
      </c>
      <c r="D10" s="93">
        <v>326812</v>
      </c>
      <c r="E10" s="96"/>
    </row>
    <row r="11" spans="1:5" x14ac:dyDescent="0.2">
      <c r="A11" s="80" t="s">
        <v>151</v>
      </c>
      <c r="B11" s="81">
        <v>3</v>
      </c>
      <c r="C11" s="94">
        <f>SUM(C12:C16)</f>
        <v>1188871</v>
      </c>
      <c r="D11" s="94">
        <f>SUM(D12:D16)</f>
        <v>1134631</v>
      </c>
      <c r="E11" s="96"/>
    </row>
    <row r="12" spans="1:5" x14ac:dyDescent="0.2">
      <c r="A12" s="84" t="s">
        <v>152</v>
      </c>
      <c r="B12" s="85">
        <v>4</v>
      </c>
      <c r="C12" s="10">
        <v>875642</v>
      </c>
      <c r="D12" s="10">
        <v>838765</v>
      </c>
      <c r="E12" s="96"/>
    </row>
    <row r="13" spans="1:5" x14ac:dyDescent="0.2">
      <c r="A13" s="84" t="s">
        <v>153</v>
      </c>
      <c r="B13" s="85">
        <v>5</v>
      </c>
      <c r="C13" s="10">
        <v>121648</v>
      </c>
      <c r="D13" s="10">
        <v>111143</v>
      </c>
      <c r="E13" s="96"/>
    </row>
    <row r="14" spans="1:5" x14ac:dyDescent="0.2">
      <c r="A14" s="84" t="s">
        <v>154</v>
      </c>
      <c r="B14" s="85">
        <v>6</v>
      </c>
      <c r="C14" s="10">
        <v>181501</v>
      </c>
      <c r="D14" s="10">
        <v>176345</v>
      </c>
      <c r="E14" s="96"/>
    </row>
    <row r="15" spans="1:5" x14ac:dyDescent="0.2">
      <c r="A15" s="84" t="s">
        <v>155</v>
      </c>
      <c r="B15" s="85">
        <v>7</v>
      </c>
      <c r="C15" s="10">
        <v>10080</v>
      </c>
      <c r="D15" s="10">
        <v>8378</v>
      </c>
      <c r="E15" s="96"/>
    </row>
    <row r="16" spans="1:5" x14ac:dyDescent="0.2">
      <c r="A16" s="84" t="s">
        <v>156</v>
      </c>
      <c r="B16" s="85">
        <v>8</v>
      </c>
      <c r="C16" s="10">
        <v>0</v>
      </c>
      <c r="D16" s="10">
        <v>0</v>
      </c>
      <c r="E16" s="96"/>
    </row>
    <row r="17" spans="1:5" x14ac:dyDescent="0.2">
      <c r="A17" s="80" t="s">
        <v>157</v>
      </c>
      <c r="B17" s="81">
        <v>9</v>
      </c>
      <c r="C17" s="94">
        <f>+C18+C19+C20</f>
        <v>1576722</v>
      </c>
      <c r="D17" s="94">
        <f>+D18+D19+D20</f>
        <v>1610732</v>
      </c>
      <c r="E17" s="96"/>
    </row>
    <row r="18" spans="1:5" x14ac:dyDescent="0.2">
      <c r="A18" s="86" t="s">
        <v>158</v>
      </c>
      <c r="B18" s="87">
        <v>10</v>
      </c>
      <c r="C18" s="10">
        <v>1388107</v>
      </c>
      <c r="D18" s="10">
        <v>1414828</v>
      </c>
      <c r="E18" s="96"/>
    </row>
    <row r="19" spans="1:5" x14ac:dyDescent="0.2">
      <c r="A19" s="86" t="s">
        <v>159</v>
      </c>
      <c r="B19" s="87">
        <v>11</v>
      </c>
      <c r="C19" s="10">
        <v>33166</v>
      </c>
      <c r="D19" s="10">
        <v>33166</v>
      </c>
      <c r="E19" s="96"/>
    </row>
    <row r="20" spans="1:5" ht="25.5" x14ac:dyDescent="0.2">
      <c r="A20" s="86" t="s">
        <v>160</v>
      </c>
      <c r="B20" s="87">
        <v>12</v>
      </c>
      <c r="C20" s="10">
        <v>155449</v>
      </c>
      <c r="D20" s="10">
        <v>162738</v>
      </c>
      <c r="E20" s="96"/>
    </row>
    <row r="21" spans="1:5" x14ac:dyDescent="0.2">
      <c r="A21" s="82" t="s">
        <v>161</v>
      </c>
      <c r="B21" s="83">
        <v>13</v>
      </c>
      <c r="C21" s="10">
        <v>0</v>
      </c>
      <c r="D21" s="10">
        <v>0</v>
      </c>
      <c r="E21" s="96"/>
    </row>
    <row r="22" spans="1:5" x14ac:dyDescent="0.2">
      <c r="A22" s="80" t="s">
        <v>162</v>
      </c>
      <c r="B22" s="81">
        <v>14</v>
      </c>
      <c r="C22" s="91">
        <f>+C23+C29+C33</f>
        <v>3964365</v>
      </c>
      <c r="D22" s="91">
        <f>+D23+D29+D33</f>
        <v>4419471</v>
      </c>
      <c r="E22" s="96"/>
    </row>
    <row r="23" spans="1:5" x14ac:dyDescent="0.2">
      <c r="A23" s="80" t="s">
        <v>163</v>
      </c>
      <c r="B23" s="81">
        <v>15</v>
      </c>
      <c r="C23" s="94">
        <f>SUM(C24:C28)</f>
        <v>442058</v>
      </c>
      <c r="D23" s="94">
        <f>SUM(D24:D28)</f>
        <v>1241000</v>
      </c>
      <c r="E23" s="96"/>
    </row>
    <row r="24" spans="1:5" x14ac:dyDescent="0.2">
      <c r="A24" s="84" t="s">
        <v>164</v>
      </c>
      <c r="B24" s="85">
        <v>16</v>
      </c>
      <c r="C24" s="10">
        <v>332696</v>
      </c>
      <c r="D24" s="10">
        <v>332218</v>
      </c>
      <c r="E24" s="96"/>
    </row>
    <row r="25" spans="1:5" ht="25.5" x14ac:dyDescent="0.2">
      <c r="A25" s="84" t="s">
        <v>165</v>
      </c>
      <c r="B25" s="85">
        <v>17</v>
      </c>
      <c r="C25" s="10">
        <v>221</v>
      </c>
      <c r="D25" s="10">
        <v>396</v>
      </c>
      <c r="E25" s="96"/>
    </row>
    <row r="26" spans="1:5" x14ac:dyDescent="0.2">
      <c r="A26" s="84" t="s">
        <v>166</v>
      </c>
      <c r="B26" s="85">
        <v>18</v>
      </c>
      <c r="C26" s="10">
        <v>11995</v>
      </c>
      <c r="D26" s="10">
        <v>15903</v>
      </c>
      <c r="E26" s="96"/>
    </row>
    <row r="27" spans="1:5" x14ac:dyDescent="0.2">
      <c r="A27" s="84" t="s">
        <v>167</v>
      </c>
      <c r="B27" s="85">
        <v>19</v>
      </c>
      <c r="C27" s="10">
        <v>0</v>
      </c>
      <c r="D27" s="10">
        <v>0</v>
      </c>
      <c r="E27" s="96"/>
    </row>
    <row r="28" spans="1:5" x14ac:dyDescent="0.2">
      <c r="A28" s="84" t="s">
        <v>168</v>
      </c>
      <c r="B28" s="85">
        <v>20</v>
      </c>
      <c r="C28" s="10">
        <v>97146</v>
      </c>
      <c r="D28" s="10">
        <v>892483</v>
      </c>
      <c r="E28" s="96"/>
    </row>
    <row r="29" spans="1:5" x14ac:dyDescent="0.2">
      <c r="A29" s="80" t="s">
        <v>169</v>
      </c>
      <c r="B29" s="88">
        <v>21</v>
      </c>
      <c r="C29" s="94">
        <f>SUM(C30:C32)</f>
        <v>3323844</v>
      </c>
      <c r="D29" s="94">
        <f>SUM(D30:D32)</f>
        <v>2946642</v>
      </c>
      <c r="E29" s="96"/>
    </row>
    <row r="30" spans="1:5" x14ac:dyDescent="0.2">
      <c r="A30" s="84" t="s">
        <v>170</v>
      </c>
      <c r="B30" s="85">
        <v>22</v>
      </c>
      <c r="C30" s="10">
        <v>2336219</v>
      </c>
      <c r="D30" s="10">
        <v>1957563</v>
      </c>
      <c r="E30" s="96"/>
    </row>
    <row r="31" spans="1:5" ht="25.5" x14ac:dyDescent="0.2">
      <c r="A31" s="84" t="s">
        <v>171</v>
      </c>
      <c r="B31" s="85">
        <v>23</v>
      </c>
      <c r="C31" s="10">
        <v>131100</v>
      </c>
      <c r="D31" s="10">
        <v>127855</v>
      </c>
      <c r="E31" s="96"/>
    </row>
    <row r="32" spans="1:5" ht="25.5" x14ac:dyDescent="0.2">
      <c r="A32" s="84" t="s">
        <v>172</v>
      </c>
      <c r="B32" s="85">
        <v>24</v>
      </c>
      <c r="C32" s="10">
        <v>856525</v>
      </c>
      <c r="D32" s="10">
        <v>861224</v>
      </c>
      <c r="E32" s="96"/>
    </row>
    <row r="33" spans="1:5" x14ac:dyDescent="0.2">
      <c r="A33" s="82" t="s">
        <v>173</v>
      </c>
      <c r="B33" s="83">
        <v>25</v>
      </c>
      <c r="C33" s="9">
        <v>198463</v>
      </c>
      <c r="D33" s="9">
        <v>231829</v>
      </c>
      <c r="E33" s="96"/>
    </row>
    <row r="34" spans="1:5" x14ac:dyDescent="0.2">
      <c r="A34" s="82" t="s">
        <v>174</v>
      </c>
      <c r="B34" s="83">
        <v>26</v>
      </c>
      <c r="C34" s="9">
        <v>296839</v>
      </c>
      <c r="D34" s="9">
        <v>454910</v>
      </c>
      <c r="E34" s="96"/>
    </row>
    <row r="35" spans="1:5" x14ac:dyDescent="0.2">
      <c r="A35" s="80" t="s">
        <v>175</v>
      </c>
      <c r="B35" s="81">
        <v>27</v>
      </c>
      <c r="C35" s="94">
        <f>+C34+C22+C9</f>
        <v>7370045</v>
      </c>
      <c r="D35" s="94">
        <f>+D34+D22+D9</f>
        <v>7946556</v>
      </c>
      <c r="E35" s="96"/>
    </row>
    <row r="36" spans="1:5" x14ac:dyDescent="0.2">
      <c r="A36" s="82" t="s">
        <v>176</v>
      </c>
      <c r="B36" s="83">
        <v>28</v>
      </c>
      <c r="C36" s="10">
        <v>0</v>
      </c>
      <c r="D36" s="10">
        <v>0</v>
      </c>
      <c r="E36" s="96"/>
    </row>
    <row r="37" spans="1:5" x14ac:dyDescent="0.2">
      <c r="A37" s="164" t="s">
        <v>177</v>
      </c>
      <c r="B37" s="164"/>
      <c r="C37" s="164"/>
      <c r="D37" s="164"/>
      <c r="E37" s="96"/>
    </row>
    <row r="38" spans="1:5" x14ac:dyDescent="0.2">
      <c r="A38" s="80" t="s">
        <v>178</v>
      </c>
      <c r="B38" s="81">
        <v>29</v>
      </c>
      <c r="C38" s="94">
        <f>+C39+C40+C41+C46+C47+C48+C49+C50</f>
        <v>6075231</v>
      </c>
      <c r="D38" s="94">
        <f>+D39+D40+D41+D46+D47+D48+D49+D50</f>
        <v>6288755</v>
      </c>
      <c r="E38" s="96"/>
    </row>
    <row r="39" spans="1:5" x14ac:dyDescent="0.2">
      <c r="A39" s="84" t="s">
        <v>179</v>
      </c>
      <c r="B39" s="85">
        <v>30</v>
      </c>
      <c r="C39" s="10">
        <v>3076315</v>
      </c>
      <c r="D39" s="10">
        <v>3076315</v>
      </c>
      <c r="E39" s="96"/>
    </row>
    <row r="40" spans="1:5" x14ac:dyDescent="0.2">
      <c r="A40" s="84" t="s">
        <v>180</v>
      </c>
      <c r="B40" s="85">
        <v>31</v>
      </c>
      <c r="C40" s="10">
        <v>1840833</v>
      </c>
      <c r="D40" s="10">
        <v>1840833</v>
      </c>
      <c r="E40" s="96"/>
    </row>
    <row r="41" spans="1:5" x14ac:dyDescent="0.2">
      <c r="A41" s="89" t="s">
        <v>181</v>
      </c>
      <c r="B41" s="88">
        <v>32</v>
      </c>
      <c r="C41" s="95">
        <f>SUM(C42:C45)</f>
        <v>967788</v>
      </c>
      <c r="D41" s="95">
        <f>SUM(D42:D45)</f>
        <v>967951</v>
      </c>
      <c r="E41" s="96"/>
    </row>
    <row r="42" spans="1:5" x14ac:dyDescent="0.2">
      <c r="A42" s="84" t="s">
        <v>182</v>
      </c>
      <c r="B42" s="85">
        <v>33</v>
      </c>
      <c r="C42" s="10">
        <v>18714</v>
      </c>
      <c r="D42" s="10">
        <v>18714</v>
      </c>
      <c r="E42" s="96"/>
    </row>
    <row r="43" spans="1:5" x14ac:dyDescent="0.2">
      <c r="A43" s="84" t="s">
        <v>183</v>
      </c>
      <c r="B43" s="85">
        <v>34</v>
      </c>
      <c r="C43" s="10">
        <v>-30483</v>
      </c>
      <c r="D43" s="10">
        <v>-30483</v>
      </c>
      <c r="E43" s="96"/>
    </row>
    <row r="44" spans="1:5" x14ac:dyDescent="0.2">
      <c r="A44" s="84" t="s">
        <v>184</v>
      </c>
      <c r="B44" s="85">
        <v>35</v>
      </c>
      <c r="C44" s="10">
        <v>163048</v>
      </c>
      <c r="D44" s="10">
        <v>163211</v>
      </c>
      <c r="E44" s="96"/>
    </row>
    <row r="45" spans="1:5" x14ac:dyDescent="0.2">
      <c r="A45" s="84" t="s">
        <v>185</v>
      </c>
      <c r="B45" s="85">
        <v>36</v>
      </c>
      <c r="C45" s="10">
        <v>816509</v>
      </c>
      <c r="D45" s="10">
        <v>816509</v>
      </c>
      <c r="E45" s="96"/>
    </row>
    <row r="46" spans="1:5" x14ac:dyDescent="0.2">
      <c r="A46" s="84" t="s">
        <v>186</v>
      </c>
      <c r="B46" s="85">
        <v>37</v>
      </c>
      <c r="C46" s="10">
        <v>98000</v>
      </c>
      <c r="D46" s="10">
        <v>98000</v>
      </c>
      <c r="E46" s="96"/>
    </row>
    <row r="47" spans="1:5" ht="25.5" x14ac:dyDescent="0.2">
      <c r="A47" s="84" t="s">
        <v>187</v>
      </c>
      <c r="B47" s="85">
        <v>38</v>
      </c>
      <c r="C47" s="10">
        <v>-22115</v>
      </c>
      <c r="D47" s="10">
        <v>-22115</v>
      </c>
      <c r="E47" s="96"/>
    </row>
    <row r="48" spans="1:5" x14ac:dyDescent="0.2">
      <c r="A48" s="84" t="s">
        <v>188</v>
      </c>
      <c r="B48" s="85">
        <v>39</v>
      </c>
      <c r="C48" s="10">
        <v>-82843</v>
      </c>
      <c r="D48" s="10">
        <v>114410</v>
      </c>
      <c r="E48" s="96"/>
    </row>
    <row r="49" spans="1:6" x14ac:dyDescent="0.2">
      <c r="A49" s="84" t="s">
        <v>189</v>
      </c>
      <c r="B49" s="85">
        <v>40</v>
      </c>
      <c r="C49" s="10">
        <v>197253</v>
      </c>
      <c r="D49" s="10">
        <v>213361</v>
      </c>
      <c r="E49" s="96"/>
    </row>
    <row r="50" spans="1:6" x14ac:dyDescent="0.2">
      <c r="A50" s="84" t="s">
        <v>190</v>
      </c>
      <c r="B50" s="85">
        <v>41</v>
      </c>
      <c r="C50" s="10">
        <v>0</v>
      </c>
      <c r="D50" s="10">
        <v>0</v>
      </c>
      <c r="E50" s="96"/>
    </row>
    <row r="51" spans="1:6" x14ac:dyDescent="0.2">
      <c r="A51" s="82" t="s">
        <v>191</v>
      </c>
      <c r="B51" s="83">
        <v>42</v>
      </c>
      <c r="C51" s="10">
        <v>27290</v>
      </c>
      <c r="D51" s="10">
        <v>27290</v>
      </c>
      <c r="E51" s="96"/>
    </row>
    <row r="52" spans="1:6" x14ac:dyDescent="0.2">
      <c r="A52" s="80" t="s">
        <v>192</v>
      </c>
      <c r="B52" s="81">
        <v>43</v>
      </c>
      <c r="C52" s="94">
        <f>SUM(C53:C58)</f>
        <v>481433</v>
      </c>
      <c r="D52" s="94">
        <f>SUM(D53:D58)</f>
        <v>545247</v>
      </c>
      <c r="E52" s="96"/>
    </row>
    <row r="53" spans="1:6" x14ac:dyDescent="0.2">
      <c r="A53" s="84" t="s">
        <v>193</v>
      </c>
      <c r="B53" s="85">
        <v>44</v>
      </c>
      <c r="C53" s="10">
        <v>8506</v>
      </c>
      <c r="D53" s="10">
        <v>10714</v>
      </c>
      <c r="E53" s="96"/>
    </row>
    <row r="54" spans="1:6" x14ac:dyDescent="0.2">
      <c r="A54" s="84" t="s">
        <v>194</v>
      </c>
      <c r="B54" s="85">
        <v>45</v>
      </c>
      <c r="C54" s="10">
        <v>136357</v>
      </c>
      <c r="D54" s="10">
        <v>176658</v>
      </c>
      <c r="E54" s="96"/>
    </row>
    <row r="55" spans="1:6" x14ac:dyDescent="0.2">
      <c r="A55" s="84" t="s">
        <v>195</v>
      </c>
      <c r="B55" s="85">
        <v>46</v>
      </c>
      <c r="C55" s="10">
        <v>106423</v>
      </c>
      <c r="D55" s="10">
        <v>109469</v>
      </c>
      <c r="E55" s="96"/>
    </row>
    <row r="56" spans="1:6" x14ac:dyDescent="0.2">
      <c r="A56" s="84" t="s">
        <v>196</v>
      </c>
      <c r="B56" s="85">
        <v>47</v>
      </c>
      <c r="C56" s="10">
        <v>70880</v>
      </c>
      <c r="D56" s="10">
        <v>111096</v>
      </c>
      <c r="E56" s="96"/>
    </row>
    <row r="57" spans="1:6" x14ac:dyDescent="0.2">
      <c r="A57" s="84" t="s">
        <v>197</v>
      </c>
      <c r="B57" s="85">
        <v>48</v>
      </c>
      <c r="C57" s="10">
        <v>14011</v>
      </c>
      <c r="D57" s="10">
        <v>12085</v>
      </c>
      <c r="E57" s="96"/>
    </row>
    <row r="58" spans="1:6" x14ac:dyDescent="0.2">
      <c r="A58" s="84" t="s">
        <v>198</v>
      </c>
      <c r="B58" s="85">
        <v>49</v>
      </c>
      <c r="C58" s="10">
        <v>145256</v>
      </c>
      <c r="D58" s="10">
        <v>125225</v>
      </c>
      <c r="E58" s="96"/>
    </row>
    <row r="59" spans="1:6" x14ac:dyDescent="0.2">
      <c r="A59" s="82" t="s">
        <v>199</v>
      </c>
      <c r="B59" s="83">
        <v>50</v>
      </c>
      <c r="C59" s="9">
        <v>45020</v>
      </c>
      <c r="D59" s="9">
        <v>49733</v>
      </c>
      <c r="E59" s="96"/>
    </row>
    <row r="60" spans="1:6" x14ac:dyDescent="0.2">
      <c r="A60" s="82" t="s">
        <v>200</v>
      </c>
      <c r="B60" s="83">
        <v>51</v>
      </c>
      <c r="C60" s="9">
        <v>7605</v>
      </c>
      <c r="D60" s="9">
        <v>8075</v>
      </c>
      <c r="E60" s="96"/>
    </row>
    <row r="61" spans="1:6" x14ac:dyDescent="0.2">
      <c r="A61" s="82" t="s">
        <v>201</v>
      </c>
      <c r="B61" s="83">
        <v>52</v>
      </c>
      <c r="C61" s="9">
        <v>733466</v>
      </c>
      <c r="D61" s="9">
        <v>1027456</v>
      </c>
      <c r="E61" s="96"/>
    </row>
    <row r="62" spans="1:6" x14ac:dyDescent="0.2">
      <c r="A62" s="80" t="s">
        <v>202</v>
      </c>
      <c r="B62" s="81">
        <v>53</v>
      </c>
      <c r="C62" s="94">
        <f>+C61+C60+C59+C52+C38+C51</f>
        <v>7370045</v>
      </c>
      <c r="D62" s="94">
        <f>+D61+D60+D59+D52+D38+D51</f>
        <v>7946556</v>
      </c>
      <c r="E62" s="96"/>
      <c r="F62" s="96"/>
    </row>
    <row r="63" spans="1:6" x14ac:dyDescent="0.2">
      <c r="A63" s="82" t="s">
        <v>203</v>
      </c>
      <c r="B63" s="83">
        <v>54</v>
      </c>
      <c r="C63" s="9">
        <v>0</v>
      </c>
      <c r="D63" s="9">
        <v>0</v>
      </c>
      <c r="E63" s="96"/>
    </row>
    <row r="64" spans="1:6" x14ac:dyDescent="0.2">
      <c r="A64" s="165" t="s">
        <v>204</v>
      </c>
      <c r="B64" s="165"/>
      <c r="C64" s="165"/>
      <c r="D64" s="165"/>
      <c r="E64" s="96"/>
    </row>
    <row r="65" spans="1:5" x14ac:dyDescent="0.2">
      <c r="A65" s="80" t="s">
        <v>205</v>
      </c>
      <c r="B65" s="81">
        <v>55</v>
      </c>
      <c r="C65" s="94">
        <f>+C66</f>
        <v>6075231</v>
      </c>
      <c r="D65" s="94">
        <f>+D66</f>
        <v>6288755</v>
      </c>
      <c r="E65" s="96"/>
    </row>
    <row r="66" spans="1:5" x14ac:dyDescent="0.2">
      <c r="A66" s="82" t="s">
        <v>206</v>
      </c>
      <c r="B66" s="83">
        <v>56</v>
      </c>
      <c r="C66" s="9">
        <v>6075231</v>
      </c>
      <c r="D66" s="9">
        <v>6288755</v>
      </c>
      <c r="E66" s="96"/>
    </row>
    <row r="67" spans="1:5" x14ac:dyDescent="0.2">
      <c r="A67" s="82" t="s">
        <v>207</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view="pageBreakPreview" topLeftCell="A25" zoomScale="110" zoomScaleNormal="100" zoomScaleSheetLayoutView="110" workbookViewId="0">
      <selection activeCell="J22" sqref="J1:K1048576"/>
    </sheetView>
  </sheetViews>
  <sheetFormatPr defaultRowHeight="12.75" x14ac:dyDescent="0.2"/>
  <cols>
    <col min="1" max="1" width="70.140625" style="5" customWidth="1"/>
    <col min="2" max="2" width="4.28515625" style="5" bestFit="1" customWidth="1"/>
    <col min="3" max="3" width="9.5703125" style="5" customWidth="1"/>
    <col min="4" max="4" width="10.28515625" style="5" customWidth="1"/>
    <col min="5" max="5" width="9.28515625" style="5" customWidth="1"/>
    <col min="6" max="6" width="10.425781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15" ht="15.75" x14ac:dyDescent="0.2">
      <c r="A1" s="166" t="s">
        <v>208</v>
      </c>
      <c r="B1" s="166"/>
      <c r="C1" s="166"/>
      <c r="D1" s="166"/>
      <c r="E1" s="64"/>
      <c r="F1" s="64"/>
    </row>
    <row r="2" spans="1:15" ht="14.25" x14ac:dyDescent="0.2">
      <c r="A2" s="167" t="s">
        <v>324</v>
      </c>
      <c r="B2" s="167"/>
      <c r="C2" s="167"/>
      <c r="D2" s="167"/>
      <c r="E2" s="64"/>
      <c r="F2" s="64"/>
    </row>
    <row r="3" spans="1:15" x14ac:dyDescent="0.2">
      <c r="A3" s="168" t="s">
        <v>142</v>
      </c>
      <c r="B3" s="168"/>
      <c r="C3" s="168"/>
      <c r="D3" s="168"/>
      <c r="E3" s="168"/>
      <c r="F3" s="168"/>
    </row>
    <row r="4" spans="1:15" x14ac:dyDescent="0.2">
      <c r="A4" s="172" t="s">
        <v>315</v>
      </c>
      <c r="B4" s="173"/>
      <c r="C4" s="173"/>
      <c r="D4" s="173"/>
      <c r="E4" s="173"/>
      <c r="F4" s="173"/>
    </row>
    <row r="5" spans="1:15" ht="30.6" customHeight="1" x14ac:dyDescent="0.2">
      <c r="A5" s="170" t="s">
        <v>143</v>
      </c>
      <c r="B5" s="76" t="s">
        <v>144</v>
      </c>
      <c r="C5" s="171" t="s">
        <v>209</v>
      </c>
      <c r="D5" s="171"/>
      <c r="E5" s="171" t="s">
        <v>210</v>
      </c>
      <c r="F5" s="171"/>
    </row>
    <row r="6" spans="1:15" ht="22.5" x14ac:dyDescent="0.2">
      <c r="A6" s="170"/>
      <c r="B6" s="77" t="s">
        <v>145</v>
      </c>
      <c r="C6" s="77" t="s">
        <v>211</v>
      </c>
      <c r="D6" s="77" t="s">
        <v>212</v>
      </c>
      <c r="E6" s="77" t="s">
        <v>211</v>
      </c>
      <c r="F6" s="77" t="s">
        <v>212</v>
      </c>
    </row>
    <row r="7" spans="1:15" x14ac:dyDescent="0.2">
      <c r="A7" s="79">
        <v>1</v>
      </c>
      <c r="B7" s="79">
        <v>2</v>
      </c>
      <c r="C7" s="77">
        <v>3</v>
      </c>
      <c r="D7" s="77">
        <v>4</v>
      </c>
      <c r="E7" s="77">
        <v>5</v>
      </c>
      <c r="F7" s="77">
        <v>6</v>
      </c>
    </row>
    <row r="8" spans="1:15" x14ac:dyDescent="0.2">
      <c r="A8" s="80" t="s">
        <v>213</v>
      </c>
      <c r="B8" s="81">
        <v>1</v>
      </c>
      <c r="C8" s="94">
        <f>+C9+C15</f>
        <v>964709</v>
      </c>
      <c r="D8" s="94">
        <f t="shared" ref="D8:F8" si="0">+D9+D15</f>
        <v>964709</v>
      </c>
      <c r="E8" s="94">
        <f t="shared" si="0"/>
        <v>1148575</v>
      </c>
      <c r="F8" s="94">
        <f t="shared" si="0"/>
        <v>1148575</v>
      </c>
      <c r="G8" s="16"/>
      <c r="K8" s="16"/>
      <c r="L8" s="16"/>
      <c r="M8" s="16"/>
      <c r="N8" s="16"/>
      <c r="O8" s="16"/>
    </row>
    <row r="9" spans="1:15" x14ac:dyDescent="0.2">
      <c r="A9" s="89" t="s">
        <v>214</v>
      </c>
      <c r="B9" s="88">
        <v>2</v>
      </c>
      <c r="C9" s="95">
        <f>+C10+C11+C12+C13+C14</f>
        <v>646481</v>
      </c>
      <c r="D9" s="95">
        <f t="shared" ref="D9:F9" si="1">+D10+D11+D12+D13+D14</f>
        <v>646481</v>
      </c>
      <c r="E9" s="95">
        <f t="shared" si="1"/>
        <v>819368</v>
      </c>
      <c r="F9" s="95">
        <f t="shared" si="1"/>
        <v>819368</v>
      </c>
      <c r="G9" s="16"/>
      <c r="K9" s="16"/>
      <c r="L9" s="16"/>
      <c r="M9" s="16"/>
      <c r="N9" s="16"/>
      <c r="O9" s="16"/>
    </row>
    <row r="10" spans="1:15" x14ac:dyDescent="0.2">
      <c r="A10" s="84" t="s">
        <v>215</v>
      </c>
      <c r="B10" s="85">
        <v>3</v>
      </c>
      <c r="C10" s="97">
        <v>336720</v>
      </c>
      <c r="D10" s="97">
        <v>336720</v>
      </c>
      <c r="E10" s="97">
        <v>487767</v>
      </c>
      <c r="F10" s="97">
        <v>487767</v>
      </c>
      <c r="G10" s="16"/>
      <c r="K10" s="16"/>
      <c r="L10" s="16"/>
      <c r="M10" s="16"/>
      <c r="N10" s="16"/>
      <c r="O10" s="16"/>
    </row>
    <row r="11" spans="1:15" x14ac:dyDescent="0.2">
      <c r="A11" s="84" t="s">
        <v>216</v>
      </c>
      <c r="B11" s="85">
        <v>4</v>
      </c>
      <c r="C11" s="97">
        <v>259255</v>
      </c>
      <c r="D11" s="97">
        <v>259255</v>
      </c>
      <c r="E11" s="97">
        <v>281546</v>
      </c>
      <c r="F11" s="97">
        <v>281546</v>
      </c>
      <c r="G11" s="16"/>
      <c r="K11" s="16"/>
      <c r="L11" s="16"/>
      <c r="M11" s="16"/>
      <c r="N11" s="16"/>
      <c r="O11" s="16"/>
    </row>
    <row r="12" spans="1:15" x14ac:dyDescent="0.2">
      <c r="A12" s="84" t="s">
        <v>217</v>
      </c>
      <c r="B12" s="85">
        <v>5</v>
      </c>
      <c r="C12" s="97">
        <v>50506</v>
      </c>
      <c r="D12" s="97">
        <v>50506</v>
      </c>
      <c r="E12" s="97">
        <v>50055</v>
      </c>
      <c r="F12" s="97">
        <v>50055</v>
      </c>
      <c r="G12" s="16"/>
      <c r="K12" s="16"/>
      <c r="L12" s="16"/>
      <c r="M12" s="16"/>
      <c r="N12" s="16"/>
      <c r="O12" s="16"/>
    </row>
    <row r="13" spans="1:15" x14ac:dyDescent="0.2">
      <c r="A13" s="84" t="s">
        <v>218</v>
      </c>
      <c r="B13" s="85">
        <v>6</v>
      </c>
      <c r="C13" s="97">
        <v>0</v>
      </c>
      <c r="D13" s="97">
        <v>0</v>
      </c>
      <c r="E13" s="97">
        <v>0</v>
      </c>
      <c r="F13" s="97">
        <v>0</v>
      </c>
      <c r="G13" s="16"/>
      <c r="K13" s="16"/>
      <c r="L13" s="16"/>
      <c r="M13" s="16"/>
      <c r="N13" s="16"/>
      <c r="O13" s="16"/>
    </row>
    <row r="14" spans="1:15" x14ac:dyDescent="0.2">
      <c r="A14" s="84" t="s">
        <v>219</v>
      </c>
      <c r="B14" s="85">
        <v>7</v>
      </c>
      <c r="C14" s="97">
        <v>0</v>
      </c>
      <c r="D14" s="97">
        <v>0</v>
      </c>
      <c r="E14" s="97">
        <v>0</v>
      </c>
      <c r="F14" s="97">
        <v>0</v>
      </c>
      <c r="G14" s="16"/>
      <c r="K14" s="16"/>
      <c r="L14" s="16"/>
      <c r="M14" s="16"/>
      <c r="N14" s="16"/>
      <c r="O14" s="16"/>
    </row>
    <row r="15" spans="1:15" x14ac:dyDescent="0.2">
      <c r="A15" s="89" t="s">
        <v>220</v>
      </c>
      <c r="B15" s="88">
        <v>8</v>
      </c>
      <c r="C15" s="95">
        <f>SUM(C16:C18)</f>
        <v>318228</v>
      </c>
      <c r="D15" s="95">
        <f t="shared" ref="D15:F15" si="2">SUM(D16:D18)</f>
        <v>318228</v>
      </c>
      <c r="E15" s="95">
        <f t="shared" si="2"/>
        <v>329207</v>
      </c>
      <c r="F15" s="95">
        <f t="shared" si="2"/>
        <v>329207</v>
      </c>
      <c r="G15" s="16"/>
      <c r="K15" s="16"/>
      <c r="L15" s="16"/>
      <c r="M15" s="16"/>
      <c r="N15" s="16"/>
      <c r="O15" s="16"/>
    </row>
    <row r="16" spans="1:15" x14ac:dyDescent="0.2">
      <c r="A16" s="84" t="s">
        <v>221</v>
      </c>
      <c r="B16" s="85">
        <v>9</v>
      </c>
      <c r="C16" s="97">
        <v>0</v>
      </c>
      <c r="D16" s="97">
        <v>0</v>
      </c>
      <c r="E16" s="97">
        <v>0</v>
      </c>
      <c r="F16" s="97">
        <v>0</v>
      </c>
      <c r="G16" s="16"/>
      <c r="K16" s="16"/>
      <c r="L16" s="16"/>
      <c r="M16" s="16"/>
      <c r="N16" s="16"/>
      <c r="O16" s="16"/>
    </row>
    <row r="17" spans="1:15" x14ac:dyDescent="0.2">
      <c r="A17" s="84" t="s">
        <v>222</v>
      </c>
      <c r="B17" s="85">
        <v>10</v>
      </c>
      <c r="C17" s="97">
        <v>238851</v>
      </c>
      <c r="D17" s="97">
        <v>238851</v>
      </c>
      <c r="E17" s="97">
        <v>234977</v>
      </c>
      <c r="F17" s="97">
        <v>234977</v>
      </c>
      <c r="G17" s="16"/>
      <c r="K17" s="16"/>
      <c r="L17" s="16"/>
      <c r="M17" s="16"/>
      <c r="N17" s="16"/>
      <c r="O17" s="16"/>
    </row>
    <row r="18" spans="1:15" x14ac:dyDescent="0.2">
      <c r="A18" s="84" t="s">
        <v>223</v>
      </c>
      <c r="B18" s="85">
        <v>11</v>
      </c>
      <c r="C18" s="97">
        <v>79377</v>
      </c>
      <c r="D18" s="97">
        <v>79377</v>
      </c>
      <c r="E18" s="97">
        <v>94230</v>
      </c>
      <c r="F18" s="97">
        <v>94230</v>
      </c>
      <c r="G18" s="16"/>
      <c r="K18" s="16"/>
      <c r="L18" s="16"/>
      <c r="M18" s="16"/>
      <c r="N18" s="16"/>
      <c r="O18" s="16"/>
    </row>
    <row r="19" spans="1:15" x14ac:dyDescent="0.2">
      <c r="A19" s="80" t="s">
        <v>224</v>
      </c>
      <c r="B19" s="81">
        <v>12</v>
      </c>
      <c r="C19" s="94">
        <f t="shared" ref="C19:E19" si="3">+C20+C23+C27+C28+C29+C33</f>
        <v>877582</v>
      </c>
      <c r="D19" s="94">
        <f t="shared" si="3"/>
        <v>877582</v>
      </c>
      <c r="E19" s="94">
        <f t="shared" si="3"/>
        <v>930976</v>
      </c>
      <c r="F19" s="94">
        <f>+F20+F23+F27+F28+F29+F33</f>
        <v>930976</v>
      </c>
      <c r="G19" s="16"/>
      <c r="K19" s="16"/>
      <c r="L19" s="16"/>
      <c r="M19" s="16"/>
      <c r="N19" s="16"/>
      <c r="O19" s="16"/>
    </row>
    <row r="20" spans="1:15" x14ac:dyDescent="0.2">
      <c r="A20" s="89" t="s">
        <v>225</v>
      </c>
      <c r="B20" s="88">
        <v>13</v>
      </c>
      <c r="C20" s="95">
        <f>C21+C22</f>
        <v>264368</v>
      </c>
      <c r="D20" s="95">
        <f t="shared" ref="D20:F20" si="4">D21+D22</f>
        <v>264368</v>
      </c>
      <c r="E20" s="95">
        <f t="shared" si="4"/>
        <v>268469</v>
      </c>
      <c r="F20" s="95">
        <f t="shared" si="4"/>
        <v>268469</v>
      </c>
      <c r="G20" s="16"/>
      <c r="K20" s="16"/>
      <c r="L20" s="16"/>
      <c r="M20" s="16"/>
      <c r="N20" s="16"/>
      <c r="O20" s="16"/>
    </row>
    <row r="21" spans="1:15" x14ac:dyDescent="0.2">
      <c r="A21" s="84" t="s">
        <v>226</v>
      </c>
      <c r="B21" s="85">
        <v>14</v>
      </c>
      <c r="C21" s="97">
        <v>12258</v>
      </c>
      <c r="D21" s="97">
        <v>12258</v>
      </c>
      <c r="E21" s="97">
        <v>9126</v>
      </c>
      <c r="F21" s="97">
        <v>9126</v>
      </c>
      <c r="G21" s="16"/>
      <c r="K21" s="16"/>
      <c r="L21" s="16"/>
      <c r="M21" s="16"/>
      <c r="N21" s="16"/>
      <c r="O21" s="16"/>
    </row>
    <row r="22" spans="1:15" x14ac:dyDescent="0.2">
      <c r="A22" s="84" t="s">
        <v>227</v>
      </c>
      <c r="B22" s="85">
        <v>15</v>
      </c>
      <c r="C22" s="97">
        <v>252110</v>
      </c>
      <c r="D22" s="97">
        <v>252110</v>
      </c>
      <c r="E22" s="97">
        <v>259343</v>
      </c>
      <c r="F22" s="97">
        <v>259343</v>
      </c>
      <c r="G22" s="16"/>
      <c r="K22" s="16"/>
      <c r="L22" s="16"/>
      <c r="M22" s="16"/>
      <c r="N22" s="16"/>
      <c r="O22" s="16"/>
    </row>
    <row r="23" spans="1:15" x14ac:dyDescent="0.2">
      <c r="A23" s="89" t="s">
        <v>228</v>
      </c>
      <c r="B23" s="88">
        <v>16</v>
      </c>
      <c r="C23" s="95">
        <f>+C25+C24+C26</f>
        <v>407162</v>
      </c>
      <c r="D23" s="95">
        <f t="shared" ref="D23:F23" si="5">+D25+D24+D26</f>
        <v>407162</v>
      </c>
      <c r="E23" s="95">
        <f t="shared" si="5"/>
        <v>446197</v>
      </c>
      <c r="F23" s="95">
        <f t="shared" si="5"/>
        <v>446197</v>
      </c>
      <c r="G23" s="16"/>
      <c r="K23" s="16"/>
      <c r="L23" s="16"/>
      <c r="M23" s="16"/>
      <c r="N23" s="16"/>
      <c r="O23" s="16"/>
    </row>
    <row r="24" spans="1:15" x14ac:dyDescent="0.2">
      <c r="A24" s="84" t="s">
        <v>229</v>
      </c>
      <c r="B24" s="85">
        <v>17</v>
      </c>
      <c r="C24" s="97">
        <v>285687</v>
      </c>
      <c r="D24" s="97">
        <v>285687</v>
      </c>
      <c r="E24" s="97">
        <v>314643</v>
      </c>
      <c r="F24" s="97">
        <v>314643</v>
      </c>
      <c r="G24" s="16"/>
      <c r="K24" s="16"/>
      <c r="L24" s="16"/>
      <c r="M24" s="16"/>
      <c r="N24" s="16"/>
      <c r="O24" s="16"/>
    </row>
    <row r="25" spans="1:15" x14ac:dyDescent="0.2">
      <c r="A25" s="84" t="s">
        <v>230</v>
      </c>
      <c r="B25" s="85">
        <v>18</v>
      </c>
      <c r="C25" s="97">
        <v>94682</v>
      </c>
      <c r="D25" s="97">
        <v>94682</v>
      </c>
      <c r="E25" s="97">
        <v>96072</v>
      </c>
      <c r="F25" s="97">
        <v>96072</v>
      </c>
      <c r="G25" s="16"/>
      <c r="K25" s="16"/>
      <c r="L25" s="16"/>
      <c r="M25" s="16"/>
      <c r="N25" s="16"/>
      <c r="O25" s="16"/>
    </row>
    <row r="26" spans="1:15" x14ac:dyDescent="0.2">
      <c r="A26" s="84" t="s">
        <v>231</v>
      </c>
      <c r="B26" s="85">
        <v>19</v>
      </c>
      <c r="C26" s="97">
        <v>26793</v>
      </c>
      <c r="D26" s="97">
        <v>26793</v>
      </c>
      <c r="E26" s="97">
        <v>35482</v>
      </c>
      <c r="F26" s="97">
        <v>35482</v>
      </c>
      <c r="G26" s="16"/>
      <c r="K26" s="16"/>
      <c r="L26" s="16"/>
      <c r="M26" s="16"/>
      <c r="N26" s="16"/>
      <c r="O26" s="16"/>
    </row>
    <row r="27" spans="1:15" x14ac:dyDescent="0.2">
      <c r="A27" s="84" t="s">
        <v>232</v>
      </c>
      <c r="B27" s="85">
        <v>20</v>
      </c>
      <c r="C27" s="97">
        <v>78601</v>
      </c>
      <c r="D27" s="97">
        <v>78601</v>
      </c>
      <c r="E27" s="97">
        <v>81295</v>
      </c>
      <c r="F27" s="97">
        <v>81295</v>
      </c>
      <c r="G27" s="16"/>
      <c r="K27" s="16"/>
      <c r="L27" s="16"/>
      <c r="M27" s="16"/>
      <c r="N27" s="16"/>
      <c r="O27" s="16"/>
    </row>
    <row r="28" spans="1:15" x14ac:dyDescent="0.2">
      <c r="A28" s="84" t="s">
        <v>233</v>
      </c>
      <c r="B28" s="85">
        <v>21</v>
      </c>
      <c r="C28" s="97">
        <v>118967</v>
      </c>
      <c r="D28" s="97">
        <v>118967</v>
      </c>
      <c r="E28" s="97">
        <v>128894</v>
      </c>
      <c r="F28" s="97">
        <v>128894</v>
      </c>
      <c r="G28" s="16"/>
      <c r="K28" s="16"/>
      <c r="L28" s="16"/>
      <c r="M28" s="16"/>
      <c r="N28" s="16"/>
      <c r="O28" s="16"/>
    </row>
    <row r="29" spans="1:15" x14ac:dyDescent="0.2">
      <c r="A29" s="89" t="s">
        <v>234</v>
      </c>
      <c r="B29" s="88">
        <v>22</v>
      </c>
      <c r="C29" s="95">
        <f>SUM(C30:C31)</f>
        <v>0</v>
      </c>
      <c r="D29" s="95">
        <f t="shared" ref="D29:F29" si="6">SUM(D30:D31)</f>
        <v>0</v>
      </c>
      <c r="E29" s="95">
        <f t="shared" si="6"/>
        <v>0</v>
      </c>
      <c r="F29" s="95">
        <f t="shared" si="6"/>
        <v>0</v>
      </c>
      <c r="G29" s="16"/>
      <c r="K29" s="16"/>
      <c r="L29" s="16"/>
      <c r="M29" s="16"/>
      <c r="N29" s="16"/>
      <c r="O29" s="16"/>
    </row>
    <row r="30" spans="1:15" x14ac:dyDescent="0.2">
      <c r="A30" s="84" t="s">
        <v>235</v>
      </c>
      <c r="B30" s="85">
        <v>23</v>
      </c>
      <c r="C30" s="97">
        <v>0</v>
      </c>
      <c r="D30" s="97">
        <v>0</v>
      </c>
      <c r="E30" s="97">
        <v>0</v>
      </c>
      <c r="F30" s="97">
        <v>0</v>
      </c>
      <c r="G30" s="16"/>
      <c r="K30" s="16"/>
      <c r="L30" s="16"/>
      <c r="M30" s="16"/>
      <c r="N30" s="16"/>
      <c r="O30" s="16"/>
    </row>
    <row r="31" spans="1:15" x14ac:dyDescent="0.2">
      <c r="A31" s="84" t="s">
        <v>236</v>
      </c>
      <c r="B31" s="85">
        <v>24</v>
      </c>
      <c r="C31" s="97">
        <v>0</v>
      </c>
      <c r="D31" s="97">
        <v>0</v>
      </c>
      <c r="E31" s="97">
        <v>0</v>
      </c>
      <c r="F31" s="97">
        <v>0</v>
      </c>
      <c r="G31" s="16"/>
      <c r="K31" s="16"/>
      <c r="L31" s="16"/>
      <c r="M31" s="16"/>
      <c r="N31" s="16"/>
      <c r="O31" s="16"/>
    </row>
    <row r="32" spans="1:15" x14ac:dyDescent="0.2">
      <c r="A32" s="84" t="s">
        <v>237</v>
      </c>
      <c r="B32" s="85">
        <v>25</v>
      </c>
      <c r="C32" s="97">
        <v>0</v>
      </c>
      <c r="D32" s="97">
        <v>0</v>
      </c>
      <c r="E32" s="97">
        <v>0</v>
      </c>
      <c r="F32" s="97">
        <v>0</v>
      </c>
      <c r="G32" s="16"/>
      <c r="K32" s="16"/>
      <c r="L32" s="16"/>
      <c r="M32" s="16"/>
      <c r="N32" s="16"/>
      <c r="O32" s="16"/>
    </row>
    <row r="33" spans="1:15" x14ac:dyDescent="0.2">
      <c r="A33" s="84" t="s">
        <v>238</v>
      </c>
      <c r="B33" s="85">
        <v>26</v>
      </c>
      <c r="C33" s="97">
        <v>8484</v>
      </c>
      <c r="D33" s="97">
        <v>8484</v>
      </c>
      <c r="E33" s="97">
        <v>6121</v>
      </c>
      <c r="F33" s="97">
        <v>6121</v>
      </c>
      <c r="G33" s="16"/>
      <c r="K33" s="16"/>
      <c r="L33" s="16"/>
      <c r="M33" s="16"/>
      <c r="N33" s="16"/>
      <c r="O33" s="16"/>
    </row>
    <row r="34" spans="1:15" x14ac:dyDescent="0.2">
      <c r="A34" s="80" t="s">
        <v>239</v>
      </c>
      <c r="B34" s="81">
        <v>27</v>
      </c>
      <c r="C34" s="94">
        <f>SUM(C35:C40)</f>
        <v>21830</v>
      </c>
      <c r="D34" s="94">
        <f t="shared" ref="D34:F34" si="7">SUM(D35:D40)</f>
        <v>21830</v>
      </c>
      <c r="E34" s="94">
        <f t="shared" si="7"/>
        <v>18405</v>
      </c>
      <c r="F34" s="94">
        <f t="shared" si="7"/>
        <v>18405</v>
      </c>
      <c r="G34" s="16"/>
      <c r="K34" s="16"/>
      <c r="L34" s="16"/>
      <c r="M34" s="16"/>
      <c r="N34" s="16"/>
      <c r="O34" s="16"/>
    </row>
    <row r="35" spans="1:15" ht="25.5" x14ac:dyDescent="0.2">
      <c r="A35" s="84" t="s">
        <v>240</v>
      </c>
      <c r="B35" s="85">
        <v>28</v>
      </c>
      <c r="C35" s="97">
        <v>0</v>
      </c>
      <c r="D35" s="97">
        <v>0</v>
      </c>
      <c r="E35" s="97">
        <v>0</v>
      </c>
      <c r="F35" s="97">
        <v>0</v>
      </c>
      <c r="G35" s="16"/>
      <c r="K35" s="16"/>
      <c r="L35" s="16"/>
      <c r="M35" s="16"/>
      <c r="N35" s="16"/>
      <c r="O35" s="16"/>
    </row>
    <row r="36" spans="1:15" ht="25.5" x14ac:dyDescent="0.2">
      <c r="A36" s="84" t="s">
        <v>241</v>
      </c>
      <c r="B36" s="85">
        <v>29</v>
      </c>
      <c r="C36" s="97">
        <v>16614</v>
      </c>
      <c r="D36" s="97">
        <v>16614</v>
      </c>
      <c r="E36" s="97">
        <v>13706</v>
      </c>
      <c r="F36" s="97">
        <v>13706</v>
      </c>
      <c r="G36" s="16"/>
      <c r="K36" s="16"/>
      <c r="L36" s="16"/>
      <c r="M36" s="16"/>
      <c r="N36" s="16"/>
      <c r="O36" s="16"/>
    </row>
    <row r="37" spans="1:15" x14ac:dyDescent="0.2">
      <c r="A37" s="84" t="s">
        <v>242</v>
      </c>
      <c r="B37" s="85">
        <v>30</v>
      </c>
      <c r="C37" s="97">
        <v>0</v>
      </c>
      <c r="D37" s="97">
        <v>0</v>
      </c>
      <c r="E37" s="97">
        <v>0</v>
      </c>
      <c r="F37" s="97">
        <v>0</v>
      </c>
      <c r="G37" s="16"/>
      <c r="K37" s="16"/>
      <c r="L37" s="16"/>
      <c r="M37" s="16"/>
      <c r="N37" s="16"/>
      <c r="O37" s="16"/>
    </row>
    <row r="38" spans="1:15" x14ac:dyDescent="0.2">
      <c r="A38" s="84" t="s">
        <v>243</v>
      </c>
      <c r="B38" s="85">
        <v>31</v>
      </c>
      <c r="C38" s="97">
        <v>0</v>
      </c>
      <c r="D38" s="97">
        <v>0</v>
      </c>
      <c r="E38" s="97">
        <v>0</v>
      </c>
      <c r="F38" s="97">
        <v>0</v>
      </c>
      <c r="G38" s="16"/>
      <c r="K38" s="16"/>
      <c r="L38" s="16"/>
      <c r="M38" s="16"/>
      <c r="N38" s="16"/>
      <c r="O38" s="16"/>
    </row>
    <row r="39" spans="1:15" x14ac:dyDescent="0.2">
      <c r="A39" s="84" t="s">
        <v>244</v>
      </c>
      <c r="B39" s="85">
        <v>32</v>
      </c>
      <c r="C39" s="97">
        <v>0</v>
      </c>
      <c r="D39" s="97">
        <v>0</v>
      </c>
      <c r="E39" s="97">
        <v>0</v>
      </c>
      <c r="F39" s="97">
        <v>0</v>
      </c>
      <c r="G39" s="16"/>
      <c r="K39" s="16"/>
      <c r="L39" s="16"/>
      <c r="M39" s="16"/>
      <c r="N39" s="16"/>
      <c r="O39" s="16"/>
    </row>
    <row r="40" spans="1:15" x14ac:dyDescent="0.2">
      <c r="A40" s="84" t="s">
        <v>245</v>
      </c>
      <c r="B40" s="85">
        <v>33</v>
      </c>
      <c r="C40" s="97">
        <v>5216</v>
      </c>
      <c r="D40" s="97">
        <v>5216</v>
      </c>
      <c r="E40" s="97">
        <v>4699</v>
      </c>
      <c r="F40" s="97">
        <v>4699</v>
      </c>
      <c r="G40" s="16"/>
      <c r="K40" s="16"/>
      <c r="L40" s="16"/>
      <c r="M40" s="16"/>
      <c r="N40" s="16"/>
      <c r="O40" s="16"/>
    </row>
    <row r="41" spans="1:15" x14ac:dyDescent="0.2">
      <c r="A41" s="80" t="s">
        <v>246</v>
      </c>
      <c r="B41" s="81">
        <v>34</v>
      </c>
      <c r="C41" s="94">
        <f t="shared" ref="C41:E41" si="8">SUM(C42:C46)</f>
        <v>2299</v>
      </c>
      <c r="D41" s="94">
        <f t="shared" si="8"/>
        <v>2299</v>
      </c>
      <c r="E41" s="94">
        <f t="shared" si="8"/>
        <v>1494</v>
      </c>
      <c r="F41" s="94">
        <f>SUM(F42:F46)</f>
        <v>1494</v>
      </c>
      <c r="G41" s="16"/>
      <c r="K41" s="16"/>
      <c r="L41" s="16"/>
      <c r="M41" s="16"/>
      <c r="N41" s="16"/>
      <c r="O41" s="16"/>
    </row>
    <row r="42" spans="1:15" ht="25.5" x14ac:dyDescent="0.2">
      <c r="A42" s="84" t="s">
        <v>247</v>
      </c>
      <c r="B42" s="85">
        <v>35</v>
      </c>
      <c r="C42" s="97">
        <v>138</v>
      </c>
      <c r="D42" s="97">
        <v>138</v>
      </c>
      <c r="E42" s="97">
        <v>162</v>
      </c>
      <c r="F42" s="97">
        <v>162</v>
      </c>
      <c r="G42" s="16"/>
      <c r="K42" s="16"/>
      <c r="L42" s="16"/>
      <c r="M42" s="16"/>
      <c r="N42" s="16"/>
      <c r="O42" s="16"/>
    </row>
    <row r="43" spans="1:15" ht="25.5" x14ac:dyDescent="0.2">
      <c r="A43" s="84" t="s">
        <v>248</v>
      </c>
      <c r="B43" s="85">
        <v>36</v>
      </c>
      <c r="C43" s="97">
        <v>2161</v>
      </c>
      <c r="D43" s="97">
        <v>2161</v>
      </c>
      <c r="E43" s="97">
        <v>1305</v>
      </c>
      <c r="F43" s="97">
        <v>1305</v>
      </c>
      <c r="G43" s="16"/>
      <c r="K43" s="16"/>
      <c r="L43" s="16"/>
      <c r="M43" s="16"/>
      <c r="N43" s="16"/>
      <c r="O43" s="16"/>
    </row>
    <row r="44" spans="1:15" x14ac:dyDescent="0.2">
      <c r="A44" s="84" t="s">
        <v>249</v>
      </c>
      <c r="B44" s="85">
        <v>37</v>
      </c>
      <c r="C44" s="97">
        <v>0</v>
      </c>
      <c r="D44" s="97">
        <v>0</v>
      </c>
      <c r="E44" s="97">
        <v>0</v>
      </c>
      <c r="F44" s="97">
        <v>0</v>
      </c>
      <c r="G44" s="16"/>
      <c r="K44" s="16"/>
      <c r="L44" s="16"/>
      <c r="M44" s="16"/>
      <c r="N44" s="16"/>
      <c r="O44" s="16"/>
    </row>
    <row r="45" spans="1:15" x14ac:dyDescent="0.2">
      <c r="A45" s="84" t="s">
        <v>250</v>
      </c>
      <c r="B45" s="85">
        <v>38</v>
      </c>
      <c r="C45" s="97">
        <v>0</v>
      </c>
      <c r="D45" s="97">
        <v>0</v>
      </c>
      <c r="E45" s="97">
        <v>0</v>
      </c>
      <c r="F45" s="97">
        <v>0</v>
      </c>
      <c r="G45" s="16"/>
      <c r="K45" s="16"/>
      <c r="L45" s="16"/>
      <c r="M45" s="16"/>
      <c r="N45" s="16"/>
      <c r="O45" s="16"/>
    </row>
    <row r="46" spans="1:15" x14ac:dyDescent="0.2">
      <c r="A46" s="84" t="s">
        <v>251</v>
      </c>
      <c r="B46" s="85">
        <v>39</v>
      </c>
      <c r="C46" s="97">
        <v>0</v>
      </c>
      <c r="D46" s="97">
        <v>0</v>
      </c>
      <c r="E46" s="97">
        <v>27</v>
      </c>
      <c r="F46" s="97">
        <v>27</v>
      </c>
      <c r="G46" s="16"/>
      <c r="K46" s="16"/>
      <c r="L46" s="16"/>
      <c r="M46" s="16"/>
      <c r="N46" s="16"/>
      <c r="O46" s="16"/>
    </row>
    <row r="47" spans="1:15" x14ac:dyDescent="0.2">
      <c r="A47" s="80" t="s">
        <v>252</v>
      </c>
      <c r="B47" s="81">
        <v>40</v>
      </c>
      <c r="C47" s="94">
        <f>+C8+C34+0</f>
        <v>986539</v>
      </c>
      <c r="D47" s="94">
        <f t="shared" ref="D47:F47" si="9">+D8+D34+0</f>
        <v>986539</v>
      </c>
      <c r="E47" s="94">
        <f t="shared" si="9"/>
        <v>1166980</v>
      </c>
      <c r="F47" s="94">
        <f t="shared" si="9"/>
        <v>1166980</v>
      </c>
      <c r="G47" s="16"/>
      <c r="K47" s="16"/>
      <c r="L47" s="16"/>
      <c r="M47" s="16"/>
      <c r="N47" s="16"/>
      <c r="O47" s="16"/>
    </row>
    <row r="48" spans="1:15" x14ac:dyDescent="0.2">
      <c r="A48" s="80" t="s">
        <v>253</v>
      </c>
      <c r="B48" s="81">
        <v>41</v>
      </c>
      <c r="C48" s="94">
        <f>+C41+C19</f>
        <v>879881</v>
      </c>
      <c r="D48" s="94">
        <f t="shared" ref="D48:F48" si="10">+D41+D19</f>
        <v>879881</v>
      </c>
      <c r="E48" s="94">
        <f t="shared" si="10"/>
        <v>932470</v>
      </c>
      <c r="F48" s="94">
        <f t="shared" si="10"/>
        <v>932470</v>
      </c>
      <c r="G48" s="16"/>
      <c r="K48" s="16"/>
      <c r="L48" s="16"/>
      <c r="M48" s="16"/>
      <c r="N48" s="16"/>
      <c r="O48" s="16"/>
    </row>
    <row r="49" spans="1:15" x14ac:dyDescent="0.2">
      <c r="A49" s="82" t="s">
        <v>254</v>
      </c>
      <c r="B49" s="83">
        <v>42</v>
      </c>
      <c r="C49" s="97">
        <v>15048</v>
      </c>
      <c r="D49" s="97">
        <v>15048</v>
      </c>
      <c r="E49" s="97">
        <v>26721</v>
      </c>
      <c r="F49" s="97">
        <v>26721</v>
      </c>
      <c r="G49" s="16"/>
      <c r="K49" s="16"/>
      <c r="L49" s="16"/>
      <c r="M49" s="16"/>
      <c r="N49" s="16"/>
      <c r="O49" s="16"/>
    </row>
    <row r="50" spans="1:15" x14ac:dyDescent="0.2">
      <c r="A50" s="80" t="s">
        <v>255</v>
      </c>
      <c r="B50" s="81">
        <v>43</v>
      </c>
      <c r="C50" s="94">
        <f>+C47+C49-C48</f>
        <v>121706</v>
      </c>
      <c r="D50" s="94">
        <f t="shared" ref="D50:F50" si="11">+D47+D49-D48</f>
        <v>121706</v>
      </c>
      <c r="E50" s="94">
        <f t="shared" si="11"/>
        <v>261231</v>
      </c>
      <c r="F50" s="94">
        <f t="shared" si="11"/>
        <v>261231</v>
      </c>
      <c r="G50" s="16"/>
      <c r="K50" s="16"/>
      <c r="L50" s="16"/>
      <c r="M50" s="16"/>
      <c r="N50" s="16"/>
      <c r="O50" s="16"/>
    </row>
    <row r="51" spans="1:15" x14ac:dyDescent="0.2">
      <c r="A51" s="82" t="s">
        <v>256</v>
      </c>
      <c r="B51" s="83">
        <v>44</v>
      </c>
      <c r="C51" s="97">
        <v>20617</v>
      </c>
      <c r="D51" s="97">
        <v>20617</v>
      </c>
      <c r="E51" s="97">
        <v>47870</v>
      </c>
      <c r="F51" s="97">
        <v>47870</v>
      </c>
      <c r="G51" s="16"/>
      <c r="K51" s="16"/>
      <c r="L51" s="16"/>
      <c r="M51" s="16"/>
      <c r="N51" s="16"/>
      <c r="O51" s="16"/>
    </row>
    <row r="52" spans="1:15" x14ac:dyDescent="0.2">
      <c r="A52" s="80" t="s">
        <v>257</v>
      </c>
      <c r="B52" s="81">
        <v>45</v>
      </c>
      <c r="C52" s="94">
        <f>+C50-C51</f>
        <v>101089</v>
      </c>
      <c r="D52" s="94">
        <f t="shared" ref="D52:F52" si="12">+D50-D51</f>
        <v>101089</v>
      </c>
      <c r="E52" s="94">
        <f t="shared" si="12"/>
        <v>213361</v>
      </c>
      <c r="F52" s="94">
        <f t="shared" si="12"/>
        <v>213361</v>
      </c>
      <c r="G52" s="16">
        <f>+'Balance sheet'!D49</f>
        <v>213361</v>
      </c>
      <c r="L52" s="16"/>
      <c r="M52" s="16"/>
      <c r="N52" s="16"/>
      <c r="O52" s="16"/>
    </row>
    <row r="53" spans="1:15" ht="25.5" x14ac:dyDescent="0.2">
      <c r="A53" s="82" t="s">
        <v>258</v>
      </c>
      <c r="B53" s="83">
        <v>46</v>
      </c>
      <c r="C53" s="97">
        <v>0</v>
      </c>
      <c r="D53" s="97">
        <v>0</v>
      </c>
      <c r="E53" s="97">
        <v>0</v>
      </c>
      <c r="F53" s="97">
        <v>0</v>
      </c>
      <c r="G53" s="16"/>
      <c r="L53" s="16"/>
      <c r="M53" s="16"/>
      <c r="N53" s="16"/>
      <c r="O53" s="16"/>
    </row>
    <row r="54" spans="1:15" x14ac:dyDescent="0.2">
      <c r="A54" s="82" t="s">
        <v>259</v>
      </c>
      <c r="B54" s="83">
        <v>47</v>
      </c>
      <c r="C54" s="97">
        <v>0</v>
      </c>
      <c r="D54" s="97">
        <v>0</v>
      </c>
      <c r="E54" s="97">
        <v>0</v>
      </c>
      <c r="F54" s="97">
        <v>0</v>
      </c>
      <c r="G54" s="16"/>
      <c r="L54" s="16"/>
      <c r="M54" s="16"/>
      <c r="N54" s="16"/>
      <c r="O54" s="16"/>
    </row>
    <row r="55" spans="1:15" ht="25.5" x14ac:dyDescent="0.2">
      <c r="A55" s="82" t="s">
        <v>260</v>
      </c>
      <c r="B55" s="83">
        <v>48</v>
      </c>
      <c r="C55" s="97">
        <v>0</v>
      </c>
      <c r="D55" s="97">
        <v>0</v>
      </c>
      <c r="E55" s="97">
        <v>209</v>
      </c>
      <c r="F55" s="97">
        <v>209</v>
      </c>
      <c r="G55" s="16"/>
      <c r="L55" s="16"/>
      <c r="M55" s="16"/>
      <c r="N55" s="16"/>
      <c r="O55" s="16"/>
    </row>
    <row r="56" spans="1:15" x14ac:dyDescent="0.2">
      <c r="A56" s="82" t="s">
        <v>261</v>
      </c>
      <c r="B56" s="83">
        <v>49</v>
      </c>
      <c r="C56" s="97">
        <v>0</v>
      </c>
      <c r="D56" s="97">
        <v>0</v>
      </c>
      <c r="E56" s="97">
        <v>0</v>
      </c>
      <c r="F56" s="97">
        <v>0</v>
      </c>
      <c r="G56" s="16"/>
      <c r="L56" s="16"/>
      <c r="M56" s="16"/>
      <c r="N56" s="16"/>
      <c r="O56" s="16"/>
    </row>
    <row r="57" spans="1:15" ht="25.5" x14ac:dyDescent="0.2">
      <c r="A57" s="82" t="s">
        <v>262</v>
      </c>
      <c r="B57" s="83">
        <v>50</v>
      </c>
      <c r="C57" s="97">
        <v>0</v>
      </c>
      <c r="D57" s="97">
        <v>0</v>
      </c>
      <c r="E57" s="97">
        <v>0</v>
      </c>
      <c r="F57" s="97">
        <v>0</v>
      </c>
      <c r="G57" s="16"/>
      <c r="L57" s="16"/>
      <c r="M57" s="16"/>
      <c r="N57" s="16"/>
      <c r="O57" s="16"/>
    </row>
    <row r="58" spans="1:15" x14ac:dyDescent="0.2">
      <c r="A58" s="82" t="s">
        <v>263</v>
      </c>
      <c r="B58" s="83">
        <v>51</v>
      </c>
      <c r="C58" s="97">
        <v>0</v>
      </c>
      <c r="D58" s="97">
        <v>0</v>
      </c>
      <c r="E58" s="97">
        <v>46</v>
      </c>
      <c r="F58" s="97">
        <v>46</v>
      </c>
      <c r="L58" s="16"/>
      <c r="M58" s="16"/>
      <c r="N58" s="16"/>
      <c r="O58" s="16"/>
    </row>
    <row r="59" spans="1:15" x14ac:dyDescent="0.2">
      <c r="A59" s="80" t="s">
        <v>264</v>
      </c>
      <c r="B59" s="81">
        <v>52</v>
      </c>
      <c r="C59" s="94">
        <f>+C53+C54+C55+C56+C57-C58</f>
        <v>0</v>
      </c>
      <c r="D59" s="94">
        <f t="shared" ref="D59:F59" si="13">+D53+D54+D55+D56+D57-D58</f>
        <v>0</v>
      </c>
      <c r="E59" s="94">
        <f t="shared" si="13"/>
        <v>163</v>
      </c>
      <c r="F59" s="94">
        <f t="shared" si="13"/>
        <v>163</v>
      </c>
      <c r="L59" s="16"/>
      <c r="M59" s="16"/>
      <c r="N59" s="16"/>
      <c r="O59" s="16"/>
    </row>
    <row r="60" spans="1:15" x14ac:dyDescent="0.2">
      <c r="A60" s="80" t="s">
        <v>265</v>
      </c>
      <c r="B60" s="81">
        <v>53</v>
      </c>
      <c r="C60" s="94">
        <f>+C59+C52</f>
        <v>101089</v>
      </c>
      <c r="D60" s="94">
        <f t="shared" ref="D60:F60" si="14">+D59+D52</f>
        <v>101089</v>
      </c>
      <c r="E60" s="94">
        <f t="shared" si="14"/>
        <v>213524</v>
      </c>
      <c r="F60" s="94">
        <f t="shared" si="14"/>
        <v>213524</v>
      </c>
      <c r="L60" s="16"/>
      <c r="M60" s="16"/>
      <c r="N60" s="16"/>
      <c r="O60" s="16"/>
    </row>
    <row r="61" spans="1:15" x14ac:dyDescent="0.2">
      <c r="A61" s="82" t="s">
        <v>266</v>
      </c>
      <c r="B61" s="83">
        <v>54</v>
      </c>
      <c r="C61" s="97">
        <v>0</v>
      </c>
      <c r="D61" s="97">
        <v>0</v>
      </c>
      <c r="E61" s="97">
        <v>0</v>
      </c>
      <c r="F61" s="97">
        <v>0</v>
      </c>
      <c r="L61" s="16"/>
      <c r="M61" s="16"/>
      <c r="N61" s="16"/>
      <c r="O61" s="16"/>
    </row>
    <row r="62" spans="1:15" x14ac:dyDescent="0.2">
      <c r="A62" s="165" t="s">
        <v>267</v>
      </c>
      <c r="B62" s="165"/>
      <c r="C62" s="165"/>
      <c r="D62" s="165"/>
      <c r="E62" s="90"/>
      <c r="F62" s="90"/>
      <c r="L62" s="16"/>
      <c r="M62" s="16"/>
      <c r="N62" s="16"/>
      <c r="O62" s="16"/>
    </row>
    <row r="63" spans="1:15" x14ac:dyDescent="0.2">
      <c r="A63" s="82" t="s">
        <v>268</v>
      </c>
      <c r="B63" s="83">
        <v>55</v>
      </c>
      <c r="C63" s="97">
        <v>101089</v>
      </c>
      <c r="D63" s="97">
        <v>101089</v>
      </c>
      <c r="E63" s="97">
        <v>213524</v>
      </c>
      <c r="F63" s="97">
        <v>213524</v>
      </c>
      <c r="L63" s="16"/>
      <c r="M63" s="16"/>
      <c r="N63" s="16"/>
      <c r="O63" s="16"/>
    </row>
    <row r="64" spans="1:15" x14ac:dyDescent="0.2">
      <c r="A64" s="82" t="s">
        <v>269</v>
      </c>
      <c r="B64" s="83">
        <v>56</v>
      </c>
      <c r="C64" s="97">
        <v>0</v>
      </c>
      <c r="D64" s="97">
        <v>0</v>
      </c>
      <c r="E64" s="97">
        <v>0</v>
      </c>
      <c r="F64" s="97">
        <v>0</v>
      </c>
      <c r="L64" s="16"/>
      <c r="M64" s="16"/>
      <c r="N64" s="16"/>
      <c r="O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7"/>
  <sheetViews>
    <sheetView tabSelected="1" view="pageBreakPreview" zoomScaleNormal="100" zoomScaleSheetLayoutView="100" workbookViewId="0">
      <selection activeCell="I56" sqref="I56"/>
    </sheetView>
  </sheetViews>
  <sheetFormatPr defaultColWidth="9.140625" defaultRowHeight="12.75" x14ac:dyDescent="0.2"/>
  <cols>
    <col min="1" max="7" width="9.140625" style="5"/>
    <col min="8" max="9" width="13" style="13" customWidth="1"/>
    <col min="10" max="16384" width="9.140625" style="5"/>
  </cols>
  <sheetData>
    <row r="1" spans="1:10" x14ac:dyDescent="0.2">
      <c r="A1" s="177" t="s">
        <v>43</v>
      </c>
      <c r="B1" s="178"/>
      <c r="C1" s="178"/>
      <c r="D1" s="178"/>
      <c r="E1" s="178"/>
      <c r="F1" s="178"/>
      <c r="G1" s="178"/>
      <c r="H1" s="178"/>
      <c r="I1" s="178"/>
    </row>
    <row r="2" spans="1:10" x14ac:dyDescent="0.2">
      <c r="A2" s="179" t="s">
        <v>325</v>
      </c>
      <c r="B2" s="180"/>
      <c r="C2" s="180"/>
      <c r="D2" s="180"/>
      <c r="E2" s="180"/>
      <c r="F2" s="180"/>
      <c r="G2" s="180"/>
      <c r="H2" s="180"/>
      <c r="I2" s="180"/>
    </row>
    <row r="3" spans="1:10" x14ac:dyDescent="0.2">
      <c r="A3" s="184" t="s">
        <v>142</v>
      </c>
      <c r="B3" s="185"/>
      <c r="C3" s="185"/>
      <c r="D3" s="185"/>
      <c r="E3" s="185"/>
      <c r="F3" s="185"/>
      <c r="G3" s="185"/>
      <c r="H3" s="185"/>
      <c r="I3" s="185"/>
      <c r="J3" s="101"/>
    </row>
    <row r="4" spans="1:10" x14ac:dyDescent="0.2">
      <c r="A4" s="181" t="s">
        <v>314</v>
      </c>
      <c r="B4" s="182"/>
      <c r="C4" s="182"/>
      <c r="D4" s="182"/>
      <c r="E4" s="182"/>
      <c r="F4" s="182"/>
      <c r="G4" s="182"/>
      <c r="H4" s="182"/>
      <c r="I4" s="183"/>
    </row>
    <row r="5" spans="1:10" ht="33.75" x14ac:dyDescent="0.2">
      <c r="A5" s="174" t="s">
        <v>44</v>
      </c>
      <c r="B5" s="175"/>
      <c r="C5" s="175"/>
      <c r="D5" s="175"/>
      <c r="E5" s="175"/>
      <c r="F5" s="175"/>
      <c r="G5" s="7" t="s">
        <v>45</v>
      </c>
      <c r="H5" s="14" t="s">
        <v>46</v>
      </c>
      <c r="I5" s="14" t="s">
        <v>47</v>
      </c>
    </row>
    <row r="6" spans="1:10" x14ac:dyDescent="0.2">
      <c r="A6" s="176">
        <v>1</v>
      </c>
      <c r="B6" s="175"/>
      <c r="C6" s="175"/>
      <c r="D6" s="175"/>
      <c r="E6" s="175"/>
      <c r="F6" s="175"/>
      <c r="G6" s="6">
        <v>2</v>
      </c>
      <c r="H6" s="14" t="s">
        <v>48</v>
      </c>
      <c r="I6" s="14" t="s">
        <v>49</v>
      </c>
    </row>
    <row r="7" spans="1:10" x14ac:dyDescent="0.2">
      <c r="A7" s="186" t="s">
        <v>50</v>
      </c>
      <c r="B7" s="186"/>
      <c r="C7" s="186"/>
      <c r="D7" s="186"/>
      <c r="E7" s="186"/>
      <c r="F7" s="186"/>
      <c r="G7" s="187"/>
      <c r="H7" s="187"/>
      <c r="I7" s="187"/>
    </row>
    <row r="8" spans="1:10" x14ac:dyDescent="0.2">
      <c r="A8" s="188" t="s">
        <v>51</v>
      </c>
      <c r="B8" s="188"/>
      <c r="C8" s="188"/>
      <c r="D8" s="188"/>
      <c r="E8" s="188"/>
      <c r="F8" s="188"/>
      <c r="G8" s="3">
        <v>1</v>
      </c>
      <c r="H8" s="10">
        <v>121706</v>
      </c>
      <c r="I8" s="10">
        <v>261231</v>
      </c>
    </row>
    <row r="9" spans="1:10" x14ac:dyDescent="0.2">
      <c r="A9" s="188" t="s">
        <v>52</v>
      </c>
      <c r="B9" s="188"/>
      <c r="C9" s="188"/>
      <c r="D9" s="188"/>
      <c r="E9" s="188"/>
      <c r="F9" s="188"/>
      <c r="G9" s="3">
        <v>2</v>
      </c>
      <c r="H9" s="10">
        <v>78601</v>
      </c>
      <c r="I9" s="10">
        <v>81295</v>
      </c>
    </row>
    <row r="10" spans="1:10" x14ac:dyDescent="0.2">
      <c r="A10" s="188" t="s">
        <v>53</v>
      </c>
      <c r="B10" s="188"/>
      <c r="C10" s="188"/>
      <c r="D10" s="188"/>
      <c r="E10" s="188"/>
      <c r="F10" s="188"/>
      <c r="G10" s="3">
        <v>3</v>
      </c>
      <c r="H10" s="10">
        <v>73529</v>
      </c>
      <c r="I10" s="10">
        <v>191596</v>
      </c>
    </row>
    <row r="11" spans="1:10" x14ac:dyDescent="0.2">
      <c r="A11" s="188" t="s">
        <v>54</v>
      </c>
      <c r="B11" s="188"/>
      <c r="C11" s="188"/>
      <c r="D11" s="188"/>
      <c r="E11" s="188"/>
      <c r="F11" s="188"/>
      <c r="G11" s="3">
        <v>4</v>
      </c>
      <c r="H11" s="10">
        <v>134817</v>
      </c>
      <c r="I11" s="10">
        <v>0</v>
      </c>
    </row>
    <row r="12" spans="1:10" x14ac:dyDescent="0.2">
      <c r="A12" s="188" t="s">
        <v>55</v>
      </c>
      <c r="B12" s="188"/>
      <c r="C12" s="188"/>
      <c r="D12" s="188"/>
      <c r="E12" s="188"/>
      <c r="F12" s="188"/>
      <c r="G12" s="3">
        <v>5</v>
      </c>
      <c r="H12" s="10">
        <v>0</v>
      </c>
      <c r="I12" s="10">
        <v>0</v>
      </c>
    </row>
    <row r="13" spans="1:10" x14ac:dyDescent="0.2">
      <c r="A13" s="188" t="s">
        <v>56</v>
      </c>
      <c r="B13" s="188"/>
      <c r="C13" s="188"/>
      <c r="D13" s="188"/>
      <c r="E13" s="188"/>
      <c r="F13" s="188"/>
      <c r="G13" s="3">
        <v>6</v>
      </c>
      <c r="H13" s="10">
        <v>0</v>
      </c>
      <c r="I13" s="10">
        <v>0</v>
      </c>
    </row>
    <row r="14" spans="1:10" x14ac:dyDescent="0.2">
      <c r="A14" s="188" t="s">
        <v>57</v>
      </c>
      <c r="B14" s="188"/>
      <c r="C14" s="188"/>
      <c r="D14" s="188"/>
      <c r="E14" s="188"/>
      <c r="F14" s="188"/>
      <c r="G14" s="3">
        <v>7</v>
      </c>
      <c r="H14" s="10">
        <v>11089</v>
      </c>
      <c r="I14" s="10">
        <v>181</v>
      </c>
    </row>
    <row r="15" spans="1:10" ht="30" customHeight="1" x14ac:dyDescent="0.2">
      <c r="A15" s="189" t="s">
        <v>58</v>
      </c>
      <c r="B15" s="190"/>
      <c r="C15" s="190"/>
      <c r="D15" s="190"/>
      <c r="E15" s="190"/>
      <c r="F15" s="190"/>
      <c r="G15" s="1">
        <v>8</v>
      </c>
      <c r="H15" s="8">
        <f>SUM(H8:H14)</f>
        <v>419742</v>
      </c>
      <c r="I15" s="8">
        <f>SUM(I8:I14)</f>
        <v>534303</v>
      </c>
    </row>
    <row r="16" spans="1:10" x14ac:dyDescent="0.2">
      <c r="A16" s="188" t="s">
        <v>59</v>
      </c>
      <c r="B16" s="188"/>
      <c r="C16" s="188"/>
      <c r="D16" s="188"/>
      <c r="E16" s="188"/>
      <c r="F16" s="188"/>
      <c r="G16" s="3">
        <v>9</v>
      </c>
      <c r="H16" s="10">
        <v>0</v>
      </c>
      <c r="I16" s="10">
        <v>0</v>
      </c>
    </row>
    <row r="17" spans="1:9" x14ac:dyDescent="0.2">
      <c r="A17" s="188" t="s">
        <v>60</v>
      </c>
      <c r="B17" s="188"/>
      <c r="C17" s="188"/>
      <c r="D17" s="188"/>
      <c r="E17" s="188"/>
      <c r="F17" s="188"/>
      <c r="G17" s="3">
        <v>10</v>
      </c>
      <c r="H17" s="10">
        <v>0</v>
      </c>
      <c r="I17" s="10">
        <v>797088</v>
      </c>
    </row>
    <row r="18" spans="1:9" x14ac:dyDescent="0.2">
      <c r="A18" s="188" t="s">
        <v>61</v>
      </c>
      <c r="B18" s="188"/>
      <c r="C18" s="188"/>
      <c r="D18" s="188"/>
      <c r="E18" s="188"/>
      <c r="F18" s="188"/>
      <c r="G18" s="3">
        <v>11</v>
      </c>
      <c r="H18" s="10">
        <v>0</v>
      </c>
      <c r="I18" s="10">
        <v>0</v>
      </c>
    </row>
    <row r="19" spans="1:9" x14ac:dyDescent="0.2">
      <c r="A19" s="188" t="s">
        <v>62</v>
      </c>
      <c r="B19" s="188"/>
      <c r="C19" s="188"/>
      <c r="D19" s="188"/>
      <c r="E19" s="188"/>
      <c r="F19" s="188"/>
      <c r="G19" s="3">
        <v>12</v>
      </c>
      <c r="H19" s="10">
        <v>0</v>
      </c>
      <c r="I19" s="10">
        <v>0</v>
      </c>
    </row>
    <row r="20" spans="1:9" x14ac:dyDescent="0.2">
      <c r="A20" s="188" t="s">
        <v>63</v>
      </c>
      <c r="B20" s="188"/>
      <c r="C20" s="188"/>
      <c r="D20" s="188"/>
      <c r="E20" s="188"/>
      <c r="F20" s="188"/>
      <c r="G20" s="3">
        <v>13</v>
      </c>
      <c r="H20" s="10">
        <v>110706</v>
      </c>
      <c r="I20" s="10">
        <v>-498795</v>
      </c>
    </row>
    <row r="21" spans="1:9" ht="28.9" customHeight="1" x14ac:dyDescent="0.2">
      <c r="A21" s="189" t="s">
        <v>64</v>
      </c>
      <c r="B21" s="190"/>
      <c r="C21" s="190"/>
      <c r="D21" s="190"/>
      <c r="E21" s="190"/>
      <c r="F21" s="190"/>
      <c r="G21" s="1">
        <v>14</v>
      </c>
      <c r="H21" s="8">
        <f>SUM(H16:H20)</f>
        <v>110706</v>
      </c>
      <c r="I21" s="8">
        <f>SUM(I16:I20)</f>
        <v>298293</v>
      </c>
    </row>
    <row r="22" spans="1:9" x14ac:dyDescent="0.2">
      <c r="A22" s="186" t="s">
        <v>65</v>
      </c>
      <c r="B22" s="186"/>
      <c r="C22" s="186"/>
      <c r="D22" s="186"/>
      <c r="E22" s="186"/>
      <c r="F22" s="186"/>
      <c r="G22" s="187"/>
      <c r="H22" s="187"/>
      <c r="I22" s="187"/>
    </row>
    <row r="23" spans="1:9" x14ac:dyDescent="0.2">
      <c r="A23" s="188" t="s">
        <v>66</v>
      </c>
      <c r="B23" s="188"/>
      <c r="C23" s="188"/>
      <c r="D23" s="188"/>
      <c r="E23" s="188"/>
      <c r="F23" s="188"/>
      <c r="G23" s="3">
        <v>15</v>
      </c>
      <c r="H23" s="10">
        <v>0</v>
      </c>
      <c r="I23" s="10">
        <v>0</v>
      </c>
    </row>
    <row r="24" spans="1:9" x14ac:dyDescent="0.2">
      <c r="A24" s="188" t="s">
        <v>67</v>
      </c>
      <c r="B24" s="188"/>
      <c r="C24" s="188"/>
      <c r="D24" s="188"/>
      <c r="E24" s="188"/>
      <c r="F24" s="188"/>
      <c r="G24" s="3">
        <v>16</v>
      </c>
      <c r="H24" s="10">
        <v>0</v>
      </c>
      <c r="I24" s="10">
        <v>0</v>
      </c>
    </row>
    <row r="25" spans="1:9" x14ac:dyDescent="0.2">
      <c r="A25" s="188" t="s">
        <v>68</v>
      </c>
      <c r="B25" s="188"/>
      <c r="C25" s="188"/>
      <c r="D25" s="188"/>
      <c r="E25" s="188"/>
      <c r="F25" s="188"/>
      <c r="G25" s="3">
        <v>17</v>
      </c>
      <c r="H25" s="10">
        <v>16594</v>
      </c>
      <c r="I25" s="10">
        <v>13707</v>
      </c>
    </row>
    <row r="26" spans="1:9" x14ac:dyDescent="0.2">
      <c r="A26" s="188" t="s">
        <v>69</v>
      </c>
      <c r="B26" s="188"/>
      <c r="C26" s="188"/>
      <c r="D26" s="188"/>
      <c r="E26" s="188"/>
      <c r="F26" s="188"/>
      <c r="G26" s="3">
        <v>18</v>
      </c>
      <c r="H26" s="10">
        <v>0</v>
      </c>
      <c r="I26" s="10">
        <v>0</v>
      </c>
    </row>
    <row r="27" spans="1:9" x14ac:dyDescent="0.2">
      <c r="A27" s="188" t="s">
        <v>70</v>
      </c>
      <c r="B27" s="188"/>
      <c r="C27" s="188"/>
      <c r="D27" s="188"/>
      <c r="E27" s="188"/>
      <c r="F27" s="188"/>
      <c r="G27" s="3">
        <v>19</v>
      </c>
      <c r="H27" s="10">
        <v>0</v>
      </c>
      <c r="I27" s="10">
        <v>-64388</v>
      </c>
    </row>
    <row r="28" spans="1:9" ht="25.9" customHeight="1" x14ac:dyDescent="0.2">
      <c r="A28" s="189" t="s">
        <v>71</v>
      </c>
      <c r="B28" s="190"/>
      <c r="C28" s="190"/>
      <c r="D28" s="190"/>
      <c r="E28" s="190"/>
      <c r="F28" s="190"/>
      <c r="G28" s="1">
        <v>20</v>
      </c>
      <c r="H28" s="8">
        <f>H23+H24+H25+H26+H27</f>
        <v>16594</v>
      </c>
      <c r="I28" s="8">
        <f>I23+I24+I25+I26+I27</f>
        <v>-50681</v>
      </c>
    </row>
    <row r="29" spans="1:9" x14ac:dyDescent="0.2">
      <c r="A29" s="188" t="s">
        <v>72</v>
      </c>
      <c r="B29" s="188"/>
      <c r="C29" s="188"/>
      <c r="D29" s="188"/>
      <c r="E29" s="188"/>
      <c r="F29" s="188"/>
      <c r="G29" s="3">
        <v>21</v>
      </c>
      <c r="H29" s="10">
        <v>10095</v>
      </c>
      <c r="I29" s="10">
        <v>2090</v>
      </c>
    </row>
    <row r="30" spans="1:9" x14ac:dyDescent="0.2">
      <c r="A30" s="188" t="s">
        <v>73</v>
      </c>
      <c r="B30" s="188"/>
      <c r="C30" s="188"/>
      <c r="D30" s="188"/>
      <c r="E30" s="188"/>
      <c r="F30" s="188"/>
      <c r="G30" s="3">
        <v>22</v>
      </c>
      <c r="H30" s="10">
        <v>0</v>
      </c>
      <c r="I30" s="10">
        <v>16710</v>
      </c>
    </row>
    <row r="31" spans="1:9" x14ac:dyDescent="0.2">
      <c r="A31" s="188" t="s">
        <v>74</v>
      </c>
      <c r="B31" s="188"/>
      <c r="C31" s="188"/>
      <c r="D31" s="188"/>
      <c r="E31" s="188"/>
      <c r="F31" s="188"/>
      <c r="G31" s="3">
        <v>23</v>
      </c>
      <c r="H31" s="10">
        <v>363293</v>
      </c>
      <c r="I31" s="10">
        <v>103733</v>
      </c>
    </row>
    <row r="32" spans="1:9" ht="30.6" customHeight="1" x14ac:dyDescent="0.2">
      <c r="A32" s="189" t="s">
        <v>75</v>
      </c>
      <c r="B32" s="190"/>
      <c r="C32" s="190"/>
      <c r="D32" s="190"/>
      <c r="E32" s="190"/>
      <c r="F32" s="190"/>
      <c r="G32" s="1">
        <v>24</v>
      </c>
      <c r="H32" s="8">
        <f>H29+H30+H31</f>
        <v>373388</v>
      </c>
      <c r="I32" s="8">
        <f>I29+I30+I31</f>
        <v>122533</v>
      </c>
    </row>
    <row r="33" spans="1:9" x14ac:dyDescent="0.2">
      <c r="A33" s="186" t="s">
        <v>76</v>
      </c>
      <c r="B33" s="186"/>
      <c r="C33" s="186"/>
      <c r="D33" s="186"/>
      <c r="E33" s="186"/>
      <c r="F33" s="186"/>
      <c r="G33" s="187"/>
      <c r="H33" s="187"/>
      <c r="I33" s="187"/>
    </row>
    <row r="34" spans="1:9" ht="29.25" customHeight="1" x14ac:dyDescent="0.2">
      <c r="A34" s="188" t="s">
        <v>77</v>
      </c>
      <c r="B34" s="188"/>
      <c r="C34" s="188"/>
      <c r="D34" s="188"/>
      <c r="E34" s="188"/>
      <c r="F34" s="188"/>
      <c r="G34" s="3">
        <v>25</v>
      </c>
      <c r="H34" s="10">
        <v>0</v>
      </c>
      <c r="I34" s="10">
        <v>0</v>
      </c>
    </row>
    <row r="35" spans="1:9" ht="27.75" customHeight="1" x14ac:dyDescent="0.2">
      <c r="A35" s="188" t="s">
        <v>78</v>
      </c>
      <c r="B35" s="188"/>
      <c r="C35" s="188"/>
      <c r="D35" s="188"/>
      <c r="E35" s="188"/>
      <c r="F35" s="188"/>
      <c r="G35" s="3">
        <v>26</v>
      </c>
      <c r="H35" s="10">
        <v>0</v>
      </c>
      <c r="I35" s="10">
        <v>0</v>
      </c>
    </row>
    <row r="36" spans="1:9" ht="13.5" customHeight="1" x14ac:dyDescent="0.2">
      <c r="A36" s="188" t="s">
        <v>79</v>
      </c>
      <c r="B36" s="188"/>
      <c r="C36" s="188"/>
      <c r="D36" s="188"/>
      <c r="E36" s="188"/>
      <c r="F36" s="188"/>
      <c r="G36" s="3">
        <v>27</v>
      </c>
      <c r="H36" s="10">
        <v>0</v>
      </c>
      <c r="I36" s="10">
        <v>0</v>
      </c>
    </row>
    <row r="37" spans="1:9" ht="27.6" customHeight="1" x14ac:dyDescent="0.2">
      <c r="A37" s="189" t="s">
        <v>80</v>
      </c>
      <c r="B37" s="190"/>
      <c r="C37" s="190"/>
      <c r="D37" s="190"/>
      <c r="E37" s="190"/>
      <c r="F37" s="190"/>
      <c r="G37" s="1">
        <v>28</v>
      </c>
      <c r="H37" s="8">
        <f>H34+H35+H36</f>
        <v>0</v>
      </c>
      <c r="I37" s="8">
        <f>I34+I35+I36</f>
        <v>0</v>
      </c>
    </row>
    <row r="38" spans="1:9" ht="14.45" customHeight="1" x14ac:dyDescent="0.2">
      <c r="A38" s="188" t="s">
        <v>81</v>
      </c>
      <c r="B38" s="188"/>
      <c r="C38" s="188"/>
      <c r="D38" s="188"/>
      <c r="E38" s="188"/>
      <c r="F38" s="188"/>
      <c r="G38" s="3">
        <v>29</v>
      </c>
      <c r="H38" s="10">
        <v>0</v>
      </c>
      <c r="I38" s="10">
        <v>0</v>
      </c>
    </row>
    <row r="39" spans="1:9" ht="14.45" customHeight="1" x14ac:dyDescent="0.2">
      <c r="A39" s="188" t="s">
        <v>82</v>
      </c>
      <c r="B39" s="188"/>
      <c r="C39" s="188"/>
      <c r="D39" s="188"/>
      <c r="E39" s="188"/>
      <c r="F39" s="188"/>
      <c r="G39" s="3">
        <v>30</v>
      </c>
      <c r="H39" s="10">
        <v>0</v>
      </c>
      <c r="I39" s="10">
        <v>0</v>
      </c>
    </row>
    <row r="40" spans="1:9" ht="14.45" customHeight="1" x14ac:dyDescent="0.2">
      <c r="A40" s="188" t="s">
        <v>83</v>
      </c>
      <c r="B40" s="188"/>
      <c r="C40" s="188"/>
      <c r="D40" s="188"/>
      <c r="E40" s="188"/>
      <c r="F40" s="188"/>
      <c r="G40" s="3">
        <v>31</v>
      </c>
      <c r="H40" s="10">
        <v>0</v>
      </c>
      <c r="I40" s="10">
        <v>0</v>
      </c>
    </row>
    <row r="41" spans="1:9" ht="14.45" customHeight="1" x14ac:dyDescent="0.2">
      <c r="A41" s="188" t="s">
        <v>84</v>
      </c>
      <c r="B41" s="188"/>
      <c r="C41" s="188"/>
      <c r="D41" s="188"/>
      <c r="E41" s="188"/>
      <c r="F41" s="188"/>
      <c r="G41" s="3">
        <v>32</v>
      </c>
      <c r="H41" s="10">
        <v>0</v>
      </c>
      <c r="I41" s="10">
        <v>0</v>
      </c>
    </row>
    <row r="42" spans="1:9" ht="14.45" customHeight="1" x14ac:dyDescent="0.2">
      <c r="A42" s="188" t="s">
        <v>85</v>
      </c>
      <c r="B42" s="188"/>
      <c r="C42" s="188"/>
      <c r="D42" s="188"/>
      <c r="E42" s="188"/>
      <c r="F42" s="188"/>
      <c r="G42" s="3">
        <v>33</v>
      </c>
      <c r="H42" s="10">
        <v>24765</v>
      </c>
      <c r="I42" s="10">
        <v>29430</v>
      </c>
    </row>
    <row r="43" spans="1:9" ht="25.5" customHeight="1" x14ac:dyDescent="0.2">
      <c r="A43" s="189" t="s">
        <v>318</v>
      </c>
      <c r="B43" s="190"/>
      <c r="C43" s="190"/>
      <c r="D43" s="190"/>
      <c r="E43" s="190"/>
      <c r="F43" s="190"/>
      <c r="G43" s="1">
        <v>34</v>
      </c>
      <c r="H43" s="8">
        <f>H38+H39+H40+H41+H42</f>
        <v>24765</v>
      </c>
      <c r="I43" s="8">
        <f>I38+I39+I40+I41+I42</f>
        <v>29430</v>
      </c>
    </row>
    <row r="44" spans="1:9" x14ac:dyDescent="0.2">
      <c r="A44" s="186" t="s">
        <v>86</v>
      </c>
      <c r="B44" s="188"/>
      <c r="C44" s="188"/>
      <c r="D44" s="188"/>
      <c r="E44" s="188"/>
      <c r="F44" s="188"/>
      <c r="G44" s="2">
        <v>35</v>
      </c>
      <c r="H44" s="10">
        <v>273683</v>
      </c>
      <c r="I44" s="10">
        <v>198463</v>
      </c>
    </row>
    <row r="45" spans="1:9" x14ac:dyDescent="0.2">
      <c r="A45" s="186" t="s">
        <v>87</v>
      </c>
      <c r="B45" s="188"/>
      <c r="C45" s="188"/>
      <c r="D45" s="188"/>
      <c r="E45" s="188"/>
      <c r="F45" s="188"/>
      <c r="G45" s="2">
        <v>36</v>
      </c>
      <c r="H45" s="10">
        <v>0</v>
      </c>
      <c r="I45" s="10">
        <v>33366</v>
      </c>
    </row>
    <row r="46" spans="1:9" x14ac:dyDescent="0.2">
      <c r="A46" s="186" t="s">
        <v>88</v>
      </c>
      <c r="B46" s="188"/>
      <c r="C46" s="188"/>
      <c r="D46" s="188"/>
      <c r="E46" s="188"/>
      <c r="F46" s="188"/>
      <c r="G46" s="2">
        <v>37</v>
      </c>
      <c r="H46" s="10">
        <v>72523</v>
      </c>
      <c r="I46" s="10">
        <v>0</v>
      </c>
    </row>
    <row r="47" spans="1:9" ht="20.45" customHeight="1" x14ac:dyDescent="0.2">
      <c r="A47" s="189" t="s">
        <v>89</v>
      </c>
      <c r="B47" s="190"/>
      <c r="C47" s="190"/>
      <c r="D47" s="190"/>
      <c r="E47" s="190"/>
      <c r="F47" s="190"/>
      <c r="G47" s="1">
        <v>38</v>
      </c>
      <c r="H47" s="8">
        <f>H44+H45-H46</f>
        <v>201160</v>
      </c>
      <c r="I47" s="8">
        <f>I44+I45-I46</f>
        <v>231829</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77" t="s">
        <v>90</v>
      </c>
      <c r="B1" s="178"/>
      <c r="C1" s="178"/>
      <c r="D1" s="178"/>
      <c r="E1" s="178"/>
      <c r="F1" s="178"/>
      <c r="G1" s="178"/>
      <c r="H1" s="178"/>
      <c r="I1" s="178"/>
    </row>
    <row r="2" spans="1:9" ht="12.75" customHeight="1" x14ac:dyDescent="0.2">
      <c r="A2" s="179" t="s">
        <v>325</v>
      </c>
      <c r="B2" s="180"/>
      <c r="C2" s="180"/>
      <c r="D2" s="180"/>
      <c r="E2" s="180"/>
      <c r="F2" s="180"/>
      <c r="G2" s="180"/>
      <c r="H2" s="180"/>
      <c r="I2" s="180"/>
    </row>
    <row r="3" spans="1:9" x14ac:dyDescent="0.2">
      <c r="A3" s="184" t="s">
        <v>142</v>
      </c>
      <c r="B3" s="195"/>
      <c r="C3" s="195"/>
      <c r="D3" s="195"/>
      <c r="E3" s="195"/>
      <c r="F3" s="195"/>
      <c r="G3" s="195"/>
      <c r="H3" s="195"/>
      <c r="I3" s="195"/>
    </row>
    <row r="4" spans="1:9" x14ac:dyDescent="0.2">
      <c r="A4" s="181" t="s">
        <v>314</v>
      </c>
      <c r="B4" s="182"/>
      <c r="C4" s="182"/>
      <c r="D4" s="182"/>
      <c r="E4" s="182"/>
      <c r="F4" s="182"/>
      <c r="G4" s="182"/>
      <c r="H4" s="182"/>
      <c r="I4" s="183"/>
    </row>
    <row r="5" spans="1:9" ht="57" thickBot="1" x14ac:dyDescent="0.25">
      <c r="A5" s="174" t="s">
        <v>91</v>
      </c>
      <c r="B5" s="191"/>
      <c r="C5" s="191"/>
      <c r="D5" s="191"/>
      <c r="E5" s="191"/>
      <c r="F5" s="191"/>
      <c r="G5" s="7" t="s">
        <v>92</v>
      </c>
      <c r="H5" s="15" t="s">
        <v>93</v>
      </c>
      <c r="I5" s="15" t="s">
        <v>94</v>
      </c>
    </row>
    <row r="6" spans="1:9" x14ac:dyDescent="0.2">
      <c r="A6" s="176">
        <v>1</v>
      </c>
      <c r="B6" s="191"/>
      <c r="C6" s="191"/>
      <c r="D6" s="191"/>
      <c r="E6" s="191"/>
      <c r="F6" s="191"/>
      <c r="G6" s="6">
        <v>2</v>
      </c>
      <c r="H6" s="14" t="s">
        <v>95</v>
      </c>
      <c r="I6" s="14" t="s">
        <v>96</v>
      </c>
    </row>
    <row r="7" spans="1:9" x14ac:dyDescent="0.2">
      <c r="A7" s="186" t="s">
        <v>97</v>
      </c>
      <c r="B7" s="186"/>
      <c r="C7" s="186"/>
      <c r="D7" s="186"/>
      <c r="E7" s="186"/>
      <c r="F7" s="186"/>
      <c r="G7" s="194"/>
      <c r="H7" s="194"/>
      <c r="I7" s="194"/>
    </row>
    <row r="8" spans="1:9" x14ac:dyDescent="0.2">
      <c r="A8" s="188" t="s">
        <v>98</v>
      </c>
      <c r="B8" s="192"/>
      <c r="C8" s="192"/>
      <c r="D8" s="192"/>
      <c r="E8" s="192"/>
      <c r="F8" s="192"/>
      <c r="G8" s="3">
        <v>1</v>
      </c>
      <c r="H8" s="10">
        <v>0</v>
      </c>
      <c r="I8" s="10">
        <v>0</v>
      </c>
    </row>
    <row r="9" spans="1:9" x14ac:dyDescent="0.2">
      <c r="A9" s="188" t="s">
        <v>99</v>
      </c>
      <c r="B9" s="192"/>
      <c r="C9" s="192"/>
      <c r="D9" s="192"/>
      <c r="E9" s="192"/>
      <c r="F9" s="192"/>
      <c r="G9" s="3">
        <v>2</v>
      </c>
      <c r="H9" s="10">
        <v>0</v>
      </c>
      <c r="I9" s="10">
        <v>0</v>
      </c>
    </row>
    <row r="10" spans="1:9" x14ac:dyDescent="0.2">
      <c r="A10" s="188" t="s">
        <v>100</v>
      </c>
      <c r="B10" s="192"/>
      <c r="C10" s="192"/>
      <c r="D10" s="192"/>
      <c r="E10" s="192"/>
      <c r="F10" s="192"/>
      <c r="G10" s="3">
        <v>3</v>
      </c>
      <c r="H10" s="10">
        <v>0</v>
      </c>
      <c r="I10" s="10">
        <v>0</v>
      </c>
    </row>
    <row r="11" spans="1:9" x14ac:dyDescent="0.2">
      <c r="A11" s="188" t="s">
        <v>101</v>
      </c>
      <c r="B11" s="192"/>
      <c r="C11" s="192"/>
      <c r="D11" s="192"/>
      <c r="E11" s="192"/>
      <c r="F11" s="192"/>
      <c r="G11" s="3">
        <v>4</v>
      </c>
      <c r="H11" s="10">
        <v>0</v>
      </c>
      <c r="I11" s="10">
        <v>0</v>
      </c>
    </row>
    <row r="12" spans="1:9" ht="19.899999999999999" customHeight="1" x14ac:dyDescent="0.2">
      <c r="A12" s="189" t="s">
        <v>102</v>
      </c>
      <c r="B12" s="193"/>
      <c r="C12" s="193"/>
      <c r="D12" s="193"/>
      <c r="E12" s="193"/>
      <c r="F12" s="193"/>
      <c r="G12" s="1">
        <v>5</v>
      </c>
      <c r="H12" s="8">
        <f>SUM(H8:H11)</f>
        <v>0</v>
      </c>
      <c r="I12" s="8">
        <f>SUM(I8:I11)</f>
        <v>0</v>
      </c>
    </row>
    <row r="13" spans="1:9" x14ac:dyDescent="0.2">
      <c r="A13" s="188" t="s">
        <v>103</v>
      </c>
      <c r="B13" s="192"/>
      <c r="C13" s="192"/>
      <c r="D13" s="192"/>
      <c r="E13" s="192"/>
      <c r="F13" s="192"/>
      <c r="G13" s="3">
        <v>6</v>
      </c>
      <c r="H13" s="10">
        <v>0</v>
      </c>
      <c r="I13" s="10">
        <v>0</v>
      </c>
    </row>
    <row r="14" spans="1:9" x14ac:dyDescent="0.2">
      <c r="A14" s="188" t="s">
        <v>104</v>
      </c>
      <c r="B14" s="192"/>
      <c r="C14" s="192"/>
      <c r="D14" s="192"/>
      <c r="E14" s="192"/>
      <c r="F14" s="192"/>
      <c r="G14" s="3">
        <v>7</v>
      </c>
      <c r="H14" s="10">
        <v>0</v>
      </c>
      <c r="I14" s="10">
        <v>0</v>
      </c>
    </row>
    <row r="15" spans="1:9" x14ac:dyDescent="0.2">
      <c r="A15" s="188" t="s">
        <v>105</v>
      </c>
      <c r="B15" s="192"/>
      <c r="C15" s="192"/>
      <c r="D15" s="192"/>
      <c r="E15" s="192"/>
      <c r="F15" s="192"/>
      <c r="G15" s="3">
        <v>8</v>
      </c>
      <c r="H15" s="10">
        <v>0</v>
      </c>
      <c r="I15" s="10">
        <v>0</v>
      </c>
    </row>
    <row r="16" spans="1:9" x14ac:dyDescent="0.2">
      <c r="A16" s="188" t="s">
        <v>106</v>
      </c>
      <c r="B16" s="192"/>
      <c r="C16" s="192"/>
      <c r="D16" s="192"/>
      <c r="E16" s="192"/>
      <c r="F16" s="192"/>
      <c r="G16" s="3">
        <v>9</v>
      </c>
      <c r="H16" s="10">
        <v>0</v>
      </c>
      <c r="I16" s="10">
        <v>0</v>
      </c>
    </row>
    <row r="17" spans="1:9" x14ac:dyDescent="0.2">
      <c r="A17" s="188" t="s">
        <v>107</v>
      </c>
      <c r="B17" s="192"/>
      <c r="C17" s="192"/>
      <c r="D17" s="192"/>
      <c r="E17" s="192"/>
      <c r="F17" s="192"/>
      <c r="G17" s="3">
        <v>10</v>
      </c>
      <c r="H17" s="10">
        <v>0</v>
      </c>
      <c r="I17" s="10">
        <v>0</v>
      </c>
    </row>
    <row r="18" spans="1:9" x14ac:dyDescent="0.2">
      <c r="A18" s="188" t="s">
        <v>108</v>
      </c>
      <c r="B18" s="192"/>
      <c r="C18" s="192"/>
      <c r="D18" s="192"/>
      <c r="E18" s="192"/>
      <c r="F18" s="192"/>
      <c r="G18" s="3">
        <v>11</v>
      </c>
      <c r="H18" s="10">
        <v>0</v>
      </c>
      <c r="I18" s="10">
        <v>0</v>
      </c>
    </row>
    <row r="19" spans="1:9" x14ac:dyDescent="0.2">
      <c r="A19" s="189" t="s">
        <v>109</v>
      </c>
      <c r="B19" s="193"/>
      <c r="C19" s="193"/>
      <c r="D19" s="193"/>
      <c r="E19" s="193"/>
      <c r="F19" s="193"/>
      <c r="G19" s="1">
        <v>12</v>
      </c>
      <c r="H19" s="8">
        <f>SUM(H13:H18)</f>
        <v>0</v>
      </c>
      <c r="I19" s="8">
        <f>SUM(I13:I18)</f>
        <v>0</v>
      </c>
    </row>
    <row r="20" spans="1:9" x14ac:dyDescent="0.2">
      <c r="A20" s="186" t="s">
        <v>110</v>
      </c>
      <c r="B20" s="186"/>
      <c r="C20" s="186"/>
      <c r="D20" s="186"/>
      <c r="E20" s="186"/>
      <c r="F20" s="186"/>
      <c r="G20" s="194"/>
      <c r="H20" s="194"/>
      <c r="I20" s="194"/>
    </row>
    <row r="21" spans="1:9" x14ac:dyDescent="0.2">
      <c r="A21" s="188" t="s">
        <v>111</v>
      </c>
      <c r="B21" s="192"/>
      <c r="C21" s="192"/>
      <c r="D21" s="192"/>
      <c r="E21" s="192"/>
      <c r="F21" s="192"/>
      <c r="G21" s="3">
        <v>13</v>
      </c>
      <c r="H21" s="10">
        <v>0</v>
      </c>
      <c r="I21" s="10">
        <v>0</v>
      </c>
    </row>
    <row r="22" spans="1:9" x14ac:dyDescent="0.2">
      <c r="A22" s="188" t="s">
        <v>112</v>
      </c>
      <c r="B22" s="192"/>
      <c r="C22" s="192"/>
      <c r="D22" s="192"/>
      <c r="E22" s="192"/>
      <c r="F22" s="192"/>
      <c r="G22" s="3">
        <v>14</v>
      </c>
      <c r="H22" s="10">
        <v>0</v>
      </c>
      <c r="I22" s="10">
        <v>0</v>
      </c>
    </row>
    <row r="23" spans="1:9" x14ac:dyDescent="0.2">
      <c r="A23" s="188" t="s">
        <v>113</v>
      </c>
      <c r="B23" s="192"/>
      <c r="C23" s="192"/>
      <c r="D23" s="192"/>
      <c r="E23" s="192"/>
      <c r="F23" s="192"/>
      <c r="G23" s="3">
        <v>15</v>
      </c>
      <c r="H23" s="10">
        <v>0</v>
      </c>
      <c r="I23" s="10">
        <v>0</v>
      </c>
    </row>
    <row r="24" spans="1:9" x14ac:dyDescent="0.2">
      <c r="A24" s="188" t="s">
        <v>114</v>
      </c>
      <c r="B24" s="192"/>
      <c r="C24" s="192"/>
      <c r="D24" s="192"/>
      <c r="E24" s="192"/>
      <c r="F24" s="192"/>
      <c r="G24" s="3">
        <v>16</v>
      </c>
      <c r="H24" s="10">
        <v>0</v>
      </c>
      <c r="I24" s="10">
        <v>0</v>
      </c>
    </row>
    <row r="25" spans="1:9" x14ac:dyDescent="0.2">
      <c r="A25" s="190" t="s">
        <v>115</v>
      </c>
      <c r="B25" s="193"/>
      <c r="C25" s="193"/>
      <c r="D25" s="193"/>
      <c r="E25" s="193"/>
      <c r="F25" s="193"/>
      <c r="G25" s="4">
        <v>17</v>
      </c>
      <c r="H25" s="11">
        <f>H26+H27</f>
        <v>0</v>
      </c>
      <c r="I25" s="11">
        <f>I26+I27</f>
        <v>0</v>
      </c>
    </row>
    <row r="26" spans="1:9" x14ac:dyDescent="0.2">
      <c r="A26" s="188" t="s">
        <v>116</v>
      </c>
      <c r="B26" s="192"/>
      <c r="C26" s="192"/>
      <c r="D26" s="192"/>
      <c r="E26" s="192"/>
      <c r="F26" s="192"/>
      <c r="G26" s="3">
        <v>18</v>
      </c>
      <c r="H26" s="10">
        <v>0</v>
      </c>
      <c r="I26" s="10">
        <v>0</v>
      </c>
    </row>
    <row r="27" spans="1:9" x14ac:dyDescent="0.2">
      <c r="A27" s="188" t="s">
        <v>117</v>
      </c>
      <c r="B27" s="192"/>
      <c r="C27" s="192"/>
      <c r="D27" s="192"/>
      <c r="E27" s="192"/>
      <c r="F27" s="192"/>
      <c r="G27" s="3">
        <v>19</v>
      </c>
      <c r="H27" s="10">
        <v>0</v>
      </c>
      <c r="I27" s="10">
        <v>0</v>
      </c>
    </row>
    <row r="28" spans="1:9" ht="27.6" customHeight="1" x14ac:dyDescent="0.2">
      <c r="A28" s="189" t="s">
        <v>118</v>
      </c>
      <c r="B28" s="193"/>
      <c r="C28" s="193"/>
      <c r="D28" s="193"/>
      <c r="E28" s="193"/>
      <c r="F28" s="193"/>
      <c r="G28" s="1">
        <v>20</v>
      </c>
      <c r="H28" s="8">
        <f>SUM(H21:H25)</f>
        <v>0</v>
      </c>
      <c r="I28" s="8">
        <f>SUM(I21:I25)</f>
        <v>0</v>
      </c>
    </row>
    <row r="29" spans="1:9" x14ac:dyDescent="0.2">
      <c r="A29" s="188" t="s">
        <v>119</v>
      </c>
      <c r="B29" s="192"/>
      <c r="C29" s="192"/>
      <c r="D29" s="192"/>
      <c r="E29" s="192"/>
      <c r="F29" s="192"/>
      <c r="G29" s="3">
        <v>21</v>
      </c>
      <c r="H29" s="10">
        <v>0</v>
      </c>
      <c r="I29" s="10">
        <v>0</v>
      </c>
    </row>
    <row r="30" spans="1:9" x14ac:dyDescent="0.2">
      <c r="A30" s="188" t="s">
        <v>120</v>
      </c>
      <c r="B30" s="192"/>
      <c r="C30" s="192"/>
      <c r="D30" s="192"/>
      <c r="E30" s="192"/>
      <c r="F30" s="192"/>
      <c r="G30" s="3">
        <v>22</v>
      </c>
      <c r="H30" s="10">
        <v>0</v>
      </c>
      <c r="I30" s="10">
        <v>0</v>
      </c>
    </row>
    <row r="31" spans="1:9" x14ac:dyDescent="0.2">
      <c r="A31" s="190" t="s">
        <v>121</v>
      </c>
      <c r="B31" s="193"/>
      <c r="C31" s="193"/>
      <c r="D31" s="193"/>
      <c r="E31" s="193"/>
      <c r="F31" s="193"/>
      <c r="G31" s="4">
        <v>23</v>
      </c>
      <c r="H31" s="11">
        <f>H32+H33</f>
        <v>0</v>
      </c>
      <c r="I31" s="11">
        <f>I32+I33</f>
        <v>0</v>
      </c>
    </row>
    <row r="32" spans="1:9" x14ac:dyDescent="0.2">
      <c r="A32" s="188" t="s">
        <v>122</v>
      </c>
      <c r="B32" s="192"/>
      <c r="C32" s="192"/>
      <c r="D32" s="192"/>
      <c r="E32" s="192"/>
      <c r="F32" s="192"/>
      <c r="G32" s="3">
        <v>24</v>
      </c>
      <c r="H32" s="10">
        <v>0</v>
      </c>
      <c r="I32" s="10">
        <v>0</v>
      </c>
    </row>
    <row r="33" spans="1:9" x14ac:dyDescent="0.2">
      <c r="A33" s="188" t="s">
        <v>123</v>
      </c>
      <c r="B33" s="192"/>
      <c r="C33" s="192"/>
      <c r="D33" s="192"/>
      <c r="E33" s="192"/>
      <c r="F33" s="192"/>
      <c r="G33" s="3">
        <v>25</v>
      </c>
      <c r="H33" s="10">
        <v>0</v>
      </c>
      <c r="I33" s="10">
        <v>0</v>
      </c>
    </row>
    <row r="34" spans="1:9" ht="26.45" customHeight="1" x14ac:dyDescent="0.2">
      <c r="A34" s="189" t="s">
        <v>124</v>
      </c>
      <c r="B34" s="193"/>
      <c r="C34" s="193"/>
      <c r="D34" s="193"/>
      <c r="E34" s="193"/>
      <c r="F34" s="193"/>
      <c r="G34" s="1">
        <v>26</v>
      </c>
      <c r="H34" s="8">
        <f>H29+H30+H31</f>
        <v>0</v>
      </c>
      <c r="I34" s="8">
        <f>I29+I30+I31</f>
        <v>0</v>
      </c>
    </row>
    <row r="35" spans="1:9" x14ac:dyDescent="0.2">
      <c r="A35" s="186" t="s">
        <v>125</v>
      </c>
      <c r="B35" s="186"/>
      <c r="C35" s="186"/>
      <c r="D35" s="186"/>
      <c r="E35" s="186"/>
      <c r="F35" s="186"/>
      <c r="G35" s="194"/>
      <c r="H35" s="194"/>
      <c r="I35" s="194"/>
    </row>
    <row r="36" spans="1:9" x14ac:dyDescent="0.2">
      <c r="A36" s="188" t="s">
        <v>126</v>
      </c>
      <c r="B36" s="192"/>
      <c r="C36" s="192"/>
      <c r="D36" s="192"/>
      <c r="E36" s="192"/>
      <c r="F36" s="192"/>
      <c r="G36" s="3">
        <v>27</v>
      </c>
      <c r="H36" s="10">
        <v>0</v>
      </c>
      <c r="I36" s="10">
        <v>0</v>
      </c>
    </row>
    <row r="37" spans="1:9" x14ac:dyDescent="0.2">
      <c r="A37" s="188" t="s">
        <v>127</v>
      </c>
      <c r="B37" s="192"/>
      <c r="C37" s="192"/>
      <c r="D37" s="192"/>
      <c r="E37" s="192"/>
      <c r="F37" s="192"/>
      <c r="G37" s="3">
        <v>28</v>
      </c>
      <c r="H37" s="10">
        <v>0</v>
      </c>
      <c r="I37" s="10">
        <v>0</v>
      </c>
    </row>
    <row r="38" spans="1:9" x14ac:dyDescent="0.2">
      <c r="A38" s="188" t="s">
        <v>128</v>
      </c>
      <c r="B38" s="192"/>
      <c r="C38" s="192"/>
      <c r="D38" s="192"/>
      <c r="E38" s="192"/>
      <c r="F38" s="192"/>
      <c r="G38" s="3">
        <v>29</v>
      </c>
      <c r="H38" s="10">
        <v>0</v>
      </c>
      <c r="I38" s="10">
        <v>0</v>
      </c>
    </row>
    <row r="39" spans="1:9" ht="27" customHeight="1" x14ac:dyDescent="0.2">
      <c r="A39" s="189" t="s">
        <v>129</v>
      </c>
      <c r="B39" s="193"/>
      <c r="C39" s="193"/>
      <c r="D39" s="193"/>
      <c r="E39" s="193"/>
      <c r="F39" s="193"/>
      <c r="G39" s="1">
        <v>30</v>
      </c>
      <c r="H39" s="8">
        <f>H36+H37+H38</f>
        <v>0</v>
      </c>
      <c r="I39" s="8">
        <f>I36+I37+I38</f>
        <v>0</v>
      </c>
    </row>
    <row r="40" spans="1:9" x14ac:dyDescent="0.2">
      <c r="A40" s="188" t="s">
        <v>130</v>
      </c>
      <c r="B40" s="192"/>
      <c r="C40" s="192"/>
      <c r="D40" s="192"/>
      <c r="E40" s="192"/>
      <c r="F40" s="192"/>
      <c r="G40" s="3">
        <v>31</v>
      </c>
      <c r="H40" s="10">
        <v>0</v>
      </c>
      <c r="I40" s="10">
        <v>0</v>
      </c>
    </row>
    <row r="41" spans="1:9" x14ac:dyDescent="0.2">
      <c r="A41" s="188" t="s">
        <v>131</v>
      </c>
      <c r="B41" s="192"/>
      <c r="C41" s="192"/>
      <c r="D41" s="192"/>
      <c r="E41" s="192"/>
      <c r="F41" s="192"/>
      <c r="G41" s="3">
        <v>32</v>
      </c>
      <c r="H41" s="10">
        <v>0</v>
      </c>
      <c r="I41" s="10">
        <v>0</v>
      </c>
    </row>
    <row r="42" spans="1:9" x14ac:dyDescent="0.2">
      <c r="A42" s="188" t="s">
        <v>132</v>
      </c>
      <c r="B42" s="192"/>
      <c r="C42" s="192"/>
      <c r="D42" s="192"/>
      <c r="E42" s="192"/>
      <c r="F42" s="192"/>
      <c r="G42" s="3">
        <v>33</v>
      </c>
      <c r="H42" s="10">
        <v>0</v>
      </c>
      <c r="I42" s="10">
        <v>0</v>
      </c>
    </row>
    <row r="43" spans="1:9" x14ac:dyDescent="0.2">
      <c r="A43" s="188" t="s">
        <v>133</v>
      </c>
      <c r="B43" s="192"/>
      <c r="C43" s="192"/>
      <c r="D43" s="192"/>
      <c r="E43" s="192"/>
      <c r="F43" s="192"/>
      <c r="G43" s="3">
        <v>34</v>
      </c>
      <c r="H43" s="10">
        <v>0</v>
      </c>
      <c r="I43" s="10">
        <v>0</v>
      </c>
    </row>
    <row r="44" spans="1:9" x14ac:dyDescent="0.2">
      <c r="A44" s="188" t="s">
        <v>134</v>
      </c>
      <c r="B44" s="192"/>
      <c r="C44" s="192"/>
      <c r="D44" s="192"/>
      <c r="E44" s="192"/>
      <c r="F44" s="192"/>
      <c r="G44" s="3">
        <v>35</v>
      </c>
      <c r="H44" s="10">
        <v>0</v>
      </c>
      <c r="I44" s="10">
        <v>0</v>
      </c>
    </row>
    <row r="45" spans="1:9" ht="27.6" customHeight="1" x14ac:dyDescent="0.2">
      <c r="A45" s="189" t="s">
        <v>135</v>
      </c>
      <c r="B45" s="193"/>
      <c r="C45" s="193"/>
      <c r="D45" s="193"/>
      <c r="E45" s="193"/>
      <c r="F45" s="193"/>
      <c r="G45" s="1">
        <v>36</v>
      </c>
      <c r="H45" s="8">
        <f>H40+H41+H42+H43+H44</f>
        <v>0</v>
      </c>
      <c r="I45" s="8">
        <f>I40+I41+I42+I43+I44</f>
        <v>0</v>
      </c>
    </row>
    <row r="46" spans="1:9" x14ac:dyDescent="0.2">
      <c r="A46" s="186" t="s">
        <v>136</v>
      </c>
      <c r="B46" s="192"/>
      <c r="C46" s="192"/>
      <c r="D46" s="192"/>
      <c r="E46" s="192"/>
      <c r="F46" s="192"/>
      <c r="G46" s="2">
        <v>37</v>
      </c>
      <c r="H46" s="10">
        <v>0</v>
      </c>
      <c r="I46" s="10">
        <v>0</v>
      </c>
    </row>
    <row r="47" spans="1:9" x14ac:dyDescent="0.2">
      <c r="A47" s="186" t="s">
        <v>137</v>
      </c>
      <c r="B47" s="192"/>
      <c r="C47" s="192"/>
      <c r="D47" s="192"/>
      <c r="E47" s="192"/>
      <c r="F47" s="192"/>
      <c r="G47" s="2">
        <v>38</v>
      </c>
      <c r="H47" s="10">
        <v>0</v>
      </c>
      <c r="I47" s="10">
        <v>0</v>
      </c>
    </row>
    <row r="48" spans="1:9" x14ac:dyDescent="0.2">
      <c r="A48" s="186" t="s">
        <v>138</v>
      </c>
      <c r="B48" s="192"/>
      <c r="C48" s="192"/>
      <c r="D48" s="192"/>
      <c r="E48" s="192"/>
      <c r="F48" s="192"/>
      <c r="G48" s="2">
        <v>39</v>
      </c>
      <c r="H48" s="10">
        <v>0</v>
      </c>
      <c r="I48" s="10">
        <v>0</v>
      </c>
    </row>
    <row r="49" spans="1:9" ht="15.6" customHeight="1" x14ac:dyDescent="0.2">
      <c r="A49" s="189" t="s">
        <v>139</v>
      </c>
      <c r="B49" s="193"/>
      <c r="C49" s="193"/>
      <c r="D49" s="193"/>
      <c r="E49" s="193"/>
      <c r="F49" s="193"/>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view="pageBreakPreview" zoomScaleNormal="100" zoomScaleSheetLayoutView="100" workbookViewId="0">
      <selection activeCell="J11" sqref="J11"/>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6" t="s">
        <v>270</v>
      </c>
      <c r="B1" s="166"/>
      <c r="C1" s="166"/>
      <c r="D1" s="166"/>
      <c r="E1" s="166"/>
      <c r="F1" s="166"/>
      <c r="G1" s="166"/>
      <c r="H1" s="166"/>
      <c r="I1" s="166"/>
      <c r="J1" s="166"/>
      <c r="K1" s="166"/>
      <c r="L1" s="166"/>
      <c r="M1" s="166"/>
      <c r="N1" s="166"/>
    </row>
    <row r="2" spans="1:14" ht="14.25" x14ac:dyDescent="0.2">
      <c r="A2" s="199"/>
      <c r="B2" s="199"/>
      <c r="C2" s="65"/>
      <c r="D2" s="65"/>
      <c r="E2" s="200" t="s">
        <v>271</v>
      </c>
      <c r="F2" s="200"/>
      <c r="G2" s="98">
        <v>45658</v>
      </c>
      <c r="H2" s="66" t="s">
        <v>272</v>
      </c>
      <c r="I2" s="98">
        <v>45747</v>
      </c>
      <c r="J2" s="65"/>
      <c r="K2" s="67"/>
      <c r="L2" s="67"/>
      <c r="M2" s="201" t="s">
        <v>142</v>
      </c>
      <c r="N2" s="201"/>
    </row>
    <row r="3" spans="1:14" ht="12.75" customHeight="1" x14ac:dyDescent="0.2">
      <c r="A3" s="197" t="s">
        <v>143</v>
      </c>
      <c r="B3" s="197"/>
      <c r="C3" s="197" t="s">
        <v>144</v>
      </c>
      <c r="D3" s="196" t="s">
        <v>268</v>
      </c>
      <c r="E3" s="196"/>
      <c r="F3" s="196"/>
      <c r="G3" s="196"/>
      <c r="H3" s="196"/>
      <c r="I3" s="196"/>
      <c r="J3" s="196"/>
      <c r="K3" s="196"/>
      <c r="L3" s="196"/>
      <c r="M3" s="196" t="s">
        <v>273</v>
      </c>
      <c r="N3" s="196" t="s">
        <v>274</v>
      </c>
    </row>
    <row r="4" spans="1:14" ht="12.75" customHeight="1" x14ac:dyDescent="0.2">
      <c r="A4" s="197"/>
      <c r="B4" s="197"/>
      <c r="C4" s="197"/>
      <c r="D4" s="196"/>
      <c r="E4" s="196"/>
      <c r="F4" s="196"/>
      <c r="G4" s="196"/>
      <c r="H4" s="196"/>
      <c r="I4" s="196"/>
      <c r="J4" s="196"/>
      <c r="K4" s="196"/>
      <c r="L4" s="196"/>
      <c r="M4" s="196"/>
      <c r="N4" s="196"/>
    </row>
    <row r="5" spans="1:14" ht="171" customHeight="1" x14ac:dyDescent="0.2">
      <c r="A5" s="197"/>
      <c r="B5" s="197"/>
      <c r="C5" s="197"/>
      <c r="D5" s="69" t="s">
        <v>275</v>
      </c>
      <c r="E5" s="69" t="s">
        <v>276</v>
      </c>
      <c r="F5" s="69" t="s">
        <v>277</v>
      </c>
      <c r="G5" s="69" t="s">
        <v>278</v>
      </c>
      <c r="H5" s="69" t="s">
        <v>279</v>
      </c>
      <c r="I5" s="69" t="s">
        <v>280</v>
      </c>
      <c r="J5" s="69" t="s">
        <v>281</v>
      </c>
      <c r="K5" s="71" t="s">
        <v>282</v>
      </c>
      <c r="L5" s="71" t="s">
        <v>283</v>
      </c>
      <c r="M5" s="196"/>
      <c r="N5" s="196"/>
    </row>
    <row r="6" spans="1:14" ht="14.25" customHeight="1" x14ac:dyDescent="0.2">
      <c r="A6" s="197">
        <v>1</v>
      </c>
      <c r="B6" s="197"/>
      <c r="C6" s="69">
        <v>2</v>
      </c>
      <c r="D6" s="69">
        <v>3</v>
      </c>
      <c r="E6" s="69">
        <v>4</v>
      </c>
      <c r="F6" s="69">
        <v>5</v>
      </c>
      <c r="G6" s="69">
        <v>6</v>
      </c>
      <c r="H6" s="69">
        <v>7</v>
      </c>
      <c r="I6" s="69">
        <v>8</v>
      </c>
      <c r="J6" s="69">
        <v>9</v>
      </c>
      <c r="K6" s="69">
        <v>10</v>
      </c>
      <c r="L6" s="69">
        <v>11</v>
      </c>
      <c r="M6" s="69">
        <v>12</v>
      </c>
      <c r="N6" s="69">
        <v>13</v>
      </c>
    </row>
    <row r="7" spans="1:14" ht="15" x14ac:dyDescent="0.2">
      <c r="A7" s="198" t="s">
        <v>284</v>
      </c>
      <c r="B7" s="198"/>
      <c r="C7" s="72">
        <v>1</v>
      </c>
      <c r="D7" s="99">
        <v>3076315</v>
      </c>
      <c r="E7" s="99">
        <v>1840833</v>
      </c>
      <c r="F7" s="99">
        <v>-11769</v>
      </c>
      <c r="G7" s="99">
        <v>162041</v>
      </c>
      <c r="H7" s="99">
        <v>814226</v>
      </c>
      <c r="I7" s="99">
        <v>101095</v>
      </c>
      <c r="J7" s="99">
        <v>-22134</v>
      </c>
      <c r="K7" s="99">
        <v>-30798</v>
      </c>
      <c r="L7" s="99">
        <v>63848</v>
      </c>
      <c r="M7" s="99">
        <v>0</v>
      </c>
      <c r="N7" s="99">
        <f>SUM(D7:M7)</f>
        <v>5993657</v>
      </c>
    </row>
    <row r="8" spans="1:14" ht="15" x14ac:dyDescent="0.2">
      <c r="A8" s="202" t="s">
        <v>285</v>
      </c>
      <c r="B8" s="202"/>
      <c r="C8" s="73">
        <v>2</v>
      </c>
      <c r="D8" s="99">
        <v>0</v>
      </c>
      <c r="E8" s="99">
        <v>0</v>
      </c>
      <c r="F8" s="99">
        <v>0</v>
      </c>
      <c r="G8" s="99">
        <v>0</v>
      </c>
      <c r="H8" s="99">
        <v>0</v>
      </c>
      <c r="I8" s="99">
        <v>0</v>
      </c>
      <c r="J8" s="99">
        <v>0</v>
      </c>
      <c r="K8" s="99">
        <v>0</v>
      </c>
      <c r="L8" s="99">
        <v>0</v>
      </c>
      <c r="M8" s="99">
        <v>0</v>
      </c>
      <c r="N8" s="99">
        <f t="shared" ref="N8:N13" si="0">SUM(D8:M8)</f>
        <v>0</v>
      </c>
    </row>
    <row r="9" spans="1:14" ht="15" x14ac:dyDescent="0.2">
      <c r="A9" s="202" t="s">
        <v>286</v>
      </c>
      <c r="B9" s="202"/>
      <c r="C9" s="73">
        <v>3</v>
      </c>
      <c r="D9" s="99">
        <v>0</v>
      </c>
      <c r="E9" s="99">
        <v>0</v>
      </c>
      <c r="F9" s="99">
        <v>0</v>
      </c>
      <c r="G9" s="99">
        <v>0</v>
      </c>
      <c r="H9" s="99">
        <v>0</v>
      </c>
      <c r="I9" s="99">
        <v>0</v>
      </c>
      <c r="J9" s="99">
        <v>0</v>
      </c>
      <c r="K9" s="99">
        <v>0</v>
      </c>
      <c r="L9" s="99">
        <v>0</v>
      </c>
      <c r="M9" s="99">
        <v>0</v>
      </c>
      <c r="N9" s="99">
        <f t="shared" si="0"/>
        <v>0</v>
      </c>
    </row>
    <row r="10" spans="1:14" ht="38.25" customHeight="1" x14ac:dyDescent="0.2">
      <c r="A10" s="203" t="s">
        <v>317</v>
      </c>
      <c r="B10" s="203"/>
      <c r="C10" s="74">
        <v>4</v>
      </c>
      <c r="D10" s="100">
        <f>+D7+D8+D9</f>
        <v>3076315</v>
      </c>
      <c r="E10" s="100">
        <f t="shared" ref="E10:M10" si="1">+E7+E8+E9</f>
        <v>1840833</v>
      </c>
      <c r="F10" s="100">
        <f t="shared" si="1"/>
        <v>-11769</v>
      </c>
      <c r="G10" s="100">
        <f t="shared" si="1"/>
        <v>162041</v>
      </c>
      <c r="H10" s="100">
        <f t="shared" si="1"/>
        <v>814226</v>
      </c>
      <c r="I10" s="100">
        <f t="shared" si="1"/>
        <v>101095</v>
      </c>
      <c r="J10" s="100">
        <f t="shared" si="1"/>
        <v>-22134</v>
      </c>
      <c r="K10" s="100">
        <f t="shared" si="1"/>
        <v>-30798</v>
      </c>
      <c r="L10" s="100">
        <f t="shared" si="1"/>
        <v>63848</v>
      </c>
      <c r="M10" s="100">
        <f t="shared" si="1"/>
        <v>0</v>
      </c>
      <c r="N10" s="100">
        <f>SUM(D10:M10)</f>
        <v>5993657</v>
      </c>
    </row>
    <row r="11" spans="1:14" ht="15" x14ac:dyDescent="0.2">
      <c r="A11" s="202" t="s">
        <v>288</v>
      </c>
      <c r="B11" s="202"/>
      <c r="C11" s="73">
        <v>5</v>
      </c>
      <c r="D11" s="99">
        <v>0</v>
      </c>
      <c r="E11" s="99">
        <v>0</v>
      </c>
      <c r="F11" s="99">
        <v>0</v>
      </c>
      <c r="G11" s="99">
        <v>0</v>
      </c>
      <c r="H11" s="99">
        <v>0</v>
      </c>
      <c r="I11" s="99">
        <v>0</v>
      </c>
      <c r="J11" s="99">
        <v>0</v>
      </c>
      <c r="K11" s="99">
        <v>0</v>
      </c>
      <c r="L11" s="99">
        <v>197253</v>
      </c>
      <c r="M11" s="99">
        <v>0</v>
      </c>
      <c r="N11" s="99">
        <f t="shared" si="0"/>
        <v>197253</v>
      </c>
    </row>
    <row r="12" spans="1:14" ht="50.25" customHeight="1" x14ac:dyDescent="0.2">
      <c r="A12" s="202" t="s">
        <v>289</v>
      </c>
      <c r="B12" s="202"/>
      <c r="C12" s="73">
        <v>6</v>
      </c>
      <c r="D12" s="99">
        <v>0</v>
      </c>
      <c r="E12" s="99">
        <v>0</v>
      </c>
      <c r="F12" s="99">
        <v>0</v>
      </c>
      <c r="G12" s="99">
        <v>1007</v>
      </c>
      <c r="H12" s="99">
        <v>2283</v>
      </c>
      <c r="I12" s="99">
        <v>-3095</v>
      </c>
      <c r="J12" s="99">
        <v>19</v>
      </c>
      <c r="K12" s="99">
        <v>0</v>
      </c>
      <c r="L12" s="99">
        <v>0</v>
      </c>
      <c r="M12" s="99">
        <v>0</v>
      </c>
      <c r="N12" s="99">
        <f t="shared" si="0"/>
        <v>214</v>
      </c>
    </row>
    <row r="13" spans="1:14" ht="15" x14ac:dyDescent="0.2">
      <c r="A13" s="202" t="s">
        <v>290</v>
      </c>
      <c r="B13" s="202"/>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204" t="s">
        <v>291</v>
      </c>
      <c r="B14" s="204"/>
      <c r="C14" s="74">
        <v>8</v>
      </c>
      <c r="D14" s="100">
        <f t="shared" ref="D14:M14" si="2">SUM(D11:D13)</f>
        <v>0</v>
      </c>
      <c r="E14" s="100">
        <f t="shared" si="2"/>
        <v>0</v>
      </c>
      <c r="F14" s="100">
        <f t="shared" si="2"/>
        <v>0</v>
      </c>
      <c r="G14" s="100">
        <f t="shared" si="2"/>
        <v>1007</v>
      </c>
      <c r="H14" s="100">
        <f t="shared" si="2"/>
        <v>2283</v>
      </c>
      <c r="I14" s="100">
        <f t="shared" si="2"/>
        <v>-3095</v>
      </c>
      <c r="J14" s="100">
        <f t="shared" si="2"/>
        <v>19</v>
      </c>
      <c r="K14" s="100">
        <f t="shared" si="2"/>
        <v>0</v>
      </c>
      <c r="L14" s="100">
        <f t="shared" si="2"/>
        <v>197253</v>
      </c>
      <c r="M14" s="100">
        <f t="shared" si="2"/>
        <v>0</v>
      </c>
      <c r="N14" s="100">
        <f>SUM(D14:M14)</f>
        <v>197467</v>
      </c>
    </row>
    <row r="15" spans="1:14" ht="15" x14ac:dyDescent="0.2">
      <c r="A15" s="202" t="s">
        <v>292</v>
      </c>
      <c r="B15" s="202"/>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202" t="s">
        <v>293</v>
      </c>
      <c r="B16" s="202"/>
      <c r="C16" s="73">
        <v>10</v>
      </c>
      <c r="D16" s="99">
        <v>0</v>
      </c>
      <c r="E16" s="99">
        <v>0</v>
      </c>
      <c r="F16" s="99">
        <v>0</v>
      </c>
      <c r="G16" s="99">
        <v>0</v>
      </c>
      <c r="H16" s="99">
        <v>0</v>
      </c>
      <c r="I16" s="99">
        <v>0</v>
      </c>
      <c r="J16" s="99">
        <v>0</v>
      </c>
      <c r="K16" s="99">
        <v>0</v>
      </c>
      <c r="L16" s="99">
        <v>0</v>
      </c>
      <c r="M16" s="99">
        <v>0</v>
      </c>
      <c r="N16" s="99">
        <f t="shared" si="3"/>
        <v>0</v>
      </c>
    </row>
    <row r="17" spans="1:14" ht="15" x14ac:dyDescent="0.2">
      <c r="A17" s="202" t="s">
        <v>294</v>
      </c>
      <c r="B17" s="202"/>
      <c r="C17" s="73">
        <v>11</v>
      </c>
      <c r="D17" s="99">
        <v>0</v>
      </c>
      <c r="E17" s="99">
        <v>0</v>
      </c>
      <c r="F17" s="99">
        <v>0</v>
      </c>
      <c r="G17" s="99">
        <v>0</v>
      </c>
      <c r="H17" s="99">
        <v>0</v>
      </c>
      <c r="I17" s="99">
        <v>0</v>
      </c>
      <c r="J17" s="99">
        <v>0</v>
      </c>
      <c r="K17" s="99">
        <v>-115893</v>
      </c>
      <c r="L17" s="99">
        <v>0</v>
      </c>
      <c r="M17" s="99">
        <v>0</v>
      </c>
      <c r="N17" s="99">
        <f t="shared" si="3"/>
        <v>-115893</v>
      </c>
    </row>
    <row r="18" spans="1:14" ht="15" x14ac:dyDescent="0.2">
      <c r="A18" s="202" t="s">
        <v>295</v>
      </c>
      <c r="B18" s="202"/>
      <c r="C18" s="73">
        <v>12</v>
      </c>
      <c r="D18" s="99">
        <v>0</v>
      </c>
      <c r="E18" s="99">
        <v>0</v>
      </c>
      <c r="F18" s="99">
        <v>0</v>
      </c>
      <c r="G18" s="99">
        <v>0</v>
      </c>
      <c r="H18" s="99">
        <v>0</v>
      </c>
      <c r="I18" s="99">
        <v>0</v>
      </c>
      <c r="J18" s="99">
        <v>0</v>
      </c>
      <c r="K18" s="99">
        <v>63848</v>
      </c>
      <c r="L18" s="99">
        <v>-63848</v>
      </c>
      <c r="M18" s="99">
        <v>0</v>
      </c>
      <c r="N18" s="99">
        <f t="shared" si="3"/>
        <v>0</v>
      </c>
    </row>
    <row r="19" spans="1:14" ht="15" x14ac:dyDescent="0.2">
      <c r="A19" s="204" t="s">
        <v>296</v>
      </c>
      <c r="B19" s="204"/>
      <c r="C19" s="74">
        <v>13</v>
      </c>
      <c r="D19" s="100">
        <f>+D10+D14+D15+D16+D17+D18</f>
        <v>3076315</v>
      </c>
      <c r="E19" s="100">
        <f t="shared" ref="E19:N19" si="4">+E10+E14+E15+E16+E17+E18</f>
        <v>1840833</v>
      </c>
      <c r="F19" s="100">
        <f t="shared" si="4"/>
        <v>-11769</v>
      </c>
      <c r="G19" s="100">
        <f t="shared" si="4"/>
        <v>163048</v>
      </c>
      <c r="H19" s="100">
        <f t="shared" si="4"/>
        <v>816509</v>
      </c>
      <c r="I19" s="100">
        <f t="shared" si="4"/>
        <v>98000</v>
      </c>
      <c r="J19" s="100">
        <f t="shared" si="4"/>
        <v>-22115</v>
      </c>
      <c r="K19" s="100">
        <f t="shared" si="4"/>
        <v>-82843</v>
      </c>
      <c r="L19" s="100">
        <f t="shared" si="4"/>
        <v>197253</v>
      </c>
      <c r="M19" s="100">
        <f t="shared" si="4"/>
        <v>0</v>
      </c>
      <c r="N19" s="100">
        <f t="shared" si="4"/>
        <v>6075231</v>
      </c>
    </row>
    <row r="20" spans="1:14" ht="39.75" customHeight="1" x14ac:dyDescent="0.2">
      <c r="A20" s="198" t="s">
        <v>316</v>
      </c>
      <c r="B20" s="198"/>
      <c r="C20" s="70">
        <v>14</v>
      </c>
      <c r="D20" s="99">
        <v>3076315</v>
      </c>
      <c r="E20" s="99">
        <v>1840833</v>
      </c>
      <c r="F20" s="99">
        <v>-11769</v>
      </c>
      <c r="G20" s="99">
        <v>163048</v>
      </c>
      <c r="H20" s="99">
        <v>816509</v>
      </c>
      <c r="I20" s="99">
        <v>98000</v>
      </c>
      <c r="J20" s="99">
        <v>-22115</v>
      </c>
      <c r="K20" s="99">
        <v>-82843</v>
      </c>
      <c r="L20" s="99">
        <v>197253</v>
      </c>
      <c r="M20" s="99">
        <v>0</v>
      </c>
      <c r="N20" s="99">
        <f t="shared" ref="N20:N22" si="5">SUM(D20:M20)</f>
        <v>6075231</v>
      </c>
    </row>
    <row r="21" spans="1:14" ht="15" x14ac:dyDescent="0.2">
      <c r="A21" s="202" t="s">
        <v>285</v>
      </c>
      <c r="B21" s="202"/>
      <c r="C21" s="73">
        <v>15</v>
      </c>
      <c r="D21" s="99">
        <v>0</v>
      </c>
      <c r="E21" s="99">
        <v>0</v>
      </c>
      <c r="F21" s="99">
        <v>0</v>
      </c>
      <c r="G21" s="99">
        <v>0</v>
      </c>
      <c r="H21" s="99">
        <v>0</v>
      </c>
      <c r="I21" s="99">
        <v>0</v>
      </c>
      <c r="J21" s="99">
        <v>0</v>
      </c>
      <c r="K21" s="99">
        <v>0</v>
      </c>
      <c r="L21" s="99">
        <v>0</v>
      </c>
      <c r="M21" s="99">
        <v>0</v>
      </c>
      <c r="N21" s="99">
        <f t="shared" si="5"/>
        <v>0</v>
      </c>
    </row>
    <row r="22" spans="1:14" ht="15" x14ac:dyDescent="0.2">
      <c r="A22" s="202" t="s">
        <v>286</v>
      </c>
      <c r="B22" s="202"/>
      <c r="C22" s="73">
        <v>16</v>
      </c>
      <c r="D22" s="99">
        <v>0</v>
      </c>
      <c r="E22" s="99">
        <v>0</v>
      </c>
      <c r="F22" s="99">
        <v>0</v>
      </c>
      <c r="G22" s="99">
        <v>0</v>
      </c>
      <c r="H22" s="99">
        <v>0</v>
      </c>
      <c r="I22" s="99">
        <v>0</v>
      </c>
      <c r="J22" s="99">
        <v>0</v>
      </c>
      <c r="K22" s="99">
        <v>0</v>
      </c>
      <c r="L22" s="99">
        <v>0</v>
      </c>
      <c r="M22" s="99">
        <v>0</v>
      </c>
      <c r="N22" s="99">
        <f t="shared" si="5"/>
        <v>0</v>
      </c>
    </row>
    <row r="23" spans="1:14" ht="15" x14ac:dyDescent="0.2">
      <c r="A23" s="204" t="s">
        <v>287</v>
      </c>
      <c r="B23" s="204"/>
      <c r="C23" s="75">
        <v>17</v>
      </c>
      <c r="D23" s="100">
        <f t="shared" ref="D23:M23" si="6">SUM(D20:D22)</f>
        <v>3076315</v>
      </c>
      <c r="E23" s="100">
        <f t="shared" si="6"/>
        <v>1840833</v>
      </c>
      <c r="F23" s="100">
        <f t="shared" si="6"/>
        <v>-11769</v>
      </c>
      <c r="G23" s="100">
        <f t="shared" si="6"/>
        <v>163048</v>
      </c>
      <c r="H23" s="100">
        <f t="shared" si="6"/>
        <v>816509</v>
      </c>
      <c r="I23" s="100">
        <f t="shared" si="6"/>
        <v>98000</v>
      </c>
      <c r="J23" s="100">
        <f t="shared" si="6"/>
        <v>-22115</v>
      </c>
      <c r="K23" s="100">
        <f t="shared" si="6"/>
        <v>-82843</v>
      </c>
      <c r="L23" s="100">
        <f t="shared" si="6"/>
        <v>197253</v>
      </c>
      <c r="M23" s="100">
        <f t="shared" si="6"/>
        <v>0</v>
      </c>
      <c r="N23" s="100">
        <f>SUM(D23:M23)</f>
        <v>6075231</v>
      </c>
    </row>
    <row r="24" spans="1:14" ht="15" x14ac:dyDescent="0.2">
      <c r="A24" s="202" t="s">
        <v>288</v>
      </c>
      <c r="B24" s="202"/>
      <c r="C24" s="69">
        <v>18</v>
      </c>
      <c r="D24" s="99">
        <v>0</v>
      </c>
      <c r="E24" s="99">
        <v>0</v>
      </c>
      <c r="F24" s="99">
        <v>0</v>
      </c>
      <c r="G24" s="99">
        <v>0</v>
      </c>
      <c r="H24" s="99">
        <v>0</v>
      </c>
      <c r="I24" s="99">
        <v>0</v>
      </c>
      <c r="J24" s="99">
        <v>0</v>
      </c>
      <c r="K24" s="99">
        <v>0</v>
      </c>
      <c r="L24" s="99">
        <v>213361</v>
      </c>
      <c r="M24" s="99">
        <v>0</v>
      </c>
      <c r="N24" s="99">
        <f t="shared" ref="N24:N26" si="7">SUM(D24:M24)</f>
        <v>213361</v>
      </c>
    </row>
    <row r="25" spans="1:14" ht="58.15" customHeight="1" x14ac:dyDescent="0.2">
      <c r="A25" s="202" t="s">
        <v>289</v>
      </c>
      <c r="B25" s="202"/>
      <c r="C25" s="69">
        <v>19</v>
      </c>
      <c r="D25" s="99">
        <v>0</v>
      </c>
      <c r="E25" s="99">
        <v>0</v>
      </c>
      <c r="F25" s="99">
        <v>0</v>
      </c>
      <c r="G25" s="99">
        <v>163</v>
      </c>
      <c r="H25" s="99">
        <v>0</v>
      </c>
      <c r="I25" s="99">
        <v>0</v>
      </c>
      <c r="J25" s="99">
        <v>0</v>
      </c>
      <c r="K25" s="99">
        <v>0</v>
      </c>
      <c r="L25" s="99">
        <v>0</v>
      </c>
      <c r="M25" s="99">
        <v>0</v>
      </c>
      <c r="N25" s="99">
        <f t="shared" si="7"/>
        <v>163</v>
      </c>
    </row>
    <row r="26" spans="1:14" ht="28.5" customHeight="1" x14ac:dyDescent="0.2">
      <c r="A26" s="202" t="s">
        <v>290</v>
      </c>
      <c r="B26" s="202"/>
      <c r="C26" s="69">
        <v>20</v>
      </c>
      <c r="D26" s="99">
        <v>0</v>
      </c>
      <c r="E26" s="99">
        <v>0</v>
      </c>
      <c r="F26" s="99">
        <v>0</v>
      </c>
      <c r="G26" s="99">
        <v>0</v>
      </c>
      <c r="H26" s="99">
        <v>0</v>
      </c>
      <c r="I26" s="99">
        <v>0</v>
      </c>
      <c r="J26" s="99">
        <v>0</v>
      </c>
      <c r="K26" s="99">
        <v>0</v>
      </c>
      <c r="L26" s="99">
        <v>0</v>
      </c>
      <c r="M26" s="99">
        <v>0</v>
      </c>
      <c r="N26" s="99">
        <f t="shared" si="7"/>
        <v>0</v>
      </c>
    </row>
    <row r="27" spans="1:14" ht="15" x14ac:dyDescent="0.2">
      <c r="A27" s="204" t="s">
        <v>297</v>
      </c>
      <c r="B27" s="204"/>
      <c r="C27" s="75">
        <v>21</v>
      </c>
      <c r="D27" s="100">
        <f t="shared" ref="D27:M27" si="8">SUM(D24:D26)</f>
        <v>0</v>
      </c>
      <c r="E27" s="100">
        <f t="shared" si="8"/>
        <v>0</v>
      </c>
      <c r="F27" s="100">
        <f t="shared" si="8"/>
        <v>0</v>
      </c>
      <c r="G27" s="100">
        <f t="shared" si="8"/>
        <v>163</v>
      </c>
      <c r="H27" s="100">
        <f t="shared" si="8"/>
        <v>0</v>
      </c>
      <c r="I27" s="100">
        <f t="shared" si="8"/>
        <v>0</v>
      </c>
      <c r="J27" s="100">
        <f t="shared" si="8"/>
        <v>0</v>
      </c>
      <c r="K27" s="100">
        <f t="shared" si="8"/>
        <v>0</v>
      </c>
      <c r="L27" s="100">
        <f t="shared" si="8"/>
        <v>213361</v>
      </c>
      <c r="M27" s="100">
        <f t="shared" si="8"/>
        <v>0</v>
      </c>
      <c r="N27" s="100">
        <f>SUM(D27:M27)</f>
        <v>213524</v>
      </c>
    </row>
    <row r="28" spans="1:14" ht="15" x14ac:dyDescent="0.2">
      <c r="A28" s="202" t="s">
        <v>292</v>
      </c>
      <c r="B28" s="202"/>
      <c r="C28" s="69">
        <v>22</v>
      </c>
      <c r="D28" s="99">
        <v>0</v>
      </c>
      <c r="E28" s="99">
        <v>0</v>
      </c>
      <c r="F28" s="99">
        <v>0</v>
      </c>
      <c r="G28" s="99">
        <v>0</v>
      </c>
      <c r="H28" s="99">
        <v>0</v>
      </c>
      <c r="I28" s="99">
        <v>0</v>
      </c>
      <c r="J28" s="99">
        <v>0</v>
      </c>
      <c r="K28" s="99">
        <v>0</v>
      </c>
      <c r="L28" s="99">
        <v>0</v>
      </c>
      <c r="M28" s="99">
        <v>0</v>
      </c>
      <c r="N28" s="99">
        <f t="shared" ref="N28:N31" si="9">SUM(D28:M28)</f>
        <v>0</v>
      </c>
    </row>
    <row r="29" spans="1:14" ht="15" x14ac:dyDescent="0.2">
      <c r="A29" s="202" t="s">
        <v>293</v>
      </c>
      <c r="B29" s="202"/>
      <c r="C29" s="69">
        <v>23</v>
      </c>
      <c r="D29" s="99">
        <v>0</v>
      </c>
      <c r="E29" s="99">
        <v>0</v>
      </c>
      <c r="F29" s="99">
        <v>0</v>
      </c>
      <c r="G29" s="99">
        <v>0</v>
      </c>
      <c r="H29" s="99">
        <v>0</v>
      </c>
      <c r="I29" s="99">
        <v>0</v>
      </c>
      <c r="J29" s="99">
        <v>0</v>
      </c>
      <c r="K29" s="99">
        <v>0</v>
      </c>
      <c r="L29" s="99">
        <v>0</v>
      </c>
      <c r="M29" s="99">
        <v>0</v>
      </c>
      <c r="N29" s="99">
        <f t="shared" si="9"/>
        <v>0</v>
      </c>
    </row>
    <row r="30" spans="1:14" ht="40.9" customHeight="1" x14ac:dyDescent="0.2">
      <c r="A30" s="202" t="s">
        <v>294</v>
      </c>
      <c r="B30" s="202"/>
      <c r="C30" s="69">
        <v>24</v>
      </c>
      <c r="D30" s="99">
        <v>0</v>
      </c>
      <c r="E30" s="99">
        <v>0</v>
      </c>
      <c r="F30" s="99">
        <v>0</v>
      </c>
      <c r="G30" s="99">
        <v>0</v>
      </c>
      <c r="H30" s="99">
        <v>0</v>
      </c>
      <c r="I30" s="99">
        <v>0</v>
      </c>
      <c r="J30" s="99">
        <v>0</v>
      </c>
      <c r="K30" s="99">
        <v>0</v>
      </c>
      <c r="L30" s="99">
        <v>0</v>
      </c>
      <c r="M30" s="99">
        <v>0</v>
      </c>
      <c r="N30" s="99">
        <f t="shared" si="9"/>
        <v>0</v>
      </c>
    </row>
    <row r="31" spans="1:14" ht="15" x14ac:dyDescent="0.2">
      <c r="A31" s="202" t="s">
        <v>295</v>
      </c>
      <c r="B31" s="202"/>
      <c r="C31" s="69">
        <v>25</v>
      </c>
      <c r="D31" s="99">
        <v>0</v>
      </c>
      <c r="E31" s="99">
        <v>0</v>
      </c>
      <c r="F31" s="99">
        <v>0</v>
      </c>
      <c r="G31" s="99">
        <v>0</v>
      </c>
      <c r="H31" s="99">
        <v>0</v>
      </c>
      <c r="I31" s="99">
        <v>0</v>
      </c>
      <c r="J31" s="99">
        <v>0</v>
      </c>
      <c r="K31" s="99">
        <v>197253</v>
      </c>
      <c r="L31" s="99">
        <v>-197253</v>
      </c>
      <c r="M31" s="99">
        <v>0</v>
      </c>
      <c r="N31" s="99">
        <f t="shared" si="9"/>
        <v>0</v>
      </c>
    </row>
    <row r="32" spans="1:14" ht="15" x14ac:dyDescent="0.2">
      <c r="A32" s="204" t="s">
        <v>296</v>
      </c>
      <c r="B32" s="204"/>
      <c r="C32" s="75">
        <v>26</v>
      </c>
      <c r="D32" s="100">
        <f>+D23+D27+D31+D28+D29+D30</f>
        <v>3076315</v>
      </c>
      <c r="E32" s="100">
        <f t="shared" ref="E32:N32" si="10">+E23+E27+E31+E28+E29+E30</f>
        <v>1840833</v>
      </c>
      <c r="F32" s="100">
        <f t="shared" si="10"/>
        <v>-11769</v>
      </c>
      <c r="G32" s="100">
        <f t="shared" si="10"/>
        <v>163211</v>
      </c>
      <c r="H32" s="100">
        <f t="shared" si="10"/>
        <v>816509</v>
      </c>
      <c r="I32" s="100">
        <f t="shared" si="10"/>
        <v>98000</v>
      </c>
      <c r="J32" s="100">
        <f t="shared" si="10"/>
        <v>-22115</v>
      </c>
      <c r="K32" s="100">
        <f t="shared" si="10"/>
        <v>114410</v>
      </c>
      <c r="L32" s="100">
        <f t="shared" si="10"/>
        <v>213361</v>
      </c>
      <c r="M32" s="100">
        <f t="shared" si="10"/>
        <v>0</v>
      </c>
      <c r="N32" s="100">
        <f t="shared" si="10"/>
        <v>6288755</v>
      </c>
    </row>
    <row r="33" spans="1:14" ht="14.25" x14ac:dyDescent="0.2">
      <c r="A33" s="65"/>
      <c r="B33" s="65"/>
      <c r="C33" s="65"/>
      <c r="D33" s="65"/>
      <c r="E33" s="65"/>
      <c r="F33" s="65"/>
      <c r="G33" s="65"/>
      <c r="H33" s="65"/>
      <c r="I33" s="65"/>
      <c r="J33" s="65"/>
      <c r="K33" s="65"/>
      <c r="L33" s="65"/>
      <c r="M33" s="65"/>
      <c r="N33" s="16"/>
    </row>
    <row r="34" spans="1:14" ht="15" x14ac:dyDescent="0.2">
      <c r="A34" s="68"/>
      <c r="B34"/>
      <c r="C34"/>
      <c r="D34"/>
      <c r="E34"/>
      <c r="F34"/>
      <c r="G34"/>
      <c r="H34"/>
      <c r="I34"/>
      <c r="J34"/>
      <c r="K34"/>
      <c r="L34"/>
      <c r="M34"/>
      <c r="N34"/>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89" zoomScaleNormal="89" workbookViewId="0">
      <selection sqref="A1:I40"/>
    </sheetView>
  </sheetViews>
  <sheetFormatPr defaultRowHeight="12.75" x14ac:dyDescent="0.2"/>
  <cols>
    <col min="9" max="9" width="113.42578125" customWidth="1"/>
  </cols>
  <sheetData>
    <row r="1" spans="1:9" x14ac:dyDescent="0.2">
      <c r="A1" s="205" t="s">
        <v>140</v>
      </c>
      <c r="B1" s="206"/>
      <c r="C1" s="206"/>
      <c r="D1" s="206"/>
      <c r="E1" s="206"/>
      <c r="F1" s="206"/>
      <c r="G1" s="206"/>
      <c r="H1" s="206"/>
      <c r="I1" s="206"/>
    </row>
    <row r="2" spans="1:9" x14ac:dyDescent="0.2">
      <c r="A2" s="206"/>
      <c r="B2" s="206"/>
      <c r="C2" s="206"/>
      <c r="D2" s="206"/>
      <c r="E2" s="206"/>
      <c r="F2" s="206"/>
      <c r="G2" s="206"/>
      <c r="H2" s="206"/>
      <c r="I2" s="206"/>
    </row>
    <row r="3" spans="1:9" x14ac:dyDescent="0.2">
      <c r="A3" s="206"/>
      <c r="B3" s="206"/>
      <c r="C3" s="206"/>
      <c r="D3" s="206"/>
      <c r="E3" s="206"/>
      <c r="F3" s="206"/>
      <c r="G3" s="206"/>
      <c r="H3" s="206"/>
      <c r="I3" s="206"/>
    </row>
    <row r="4" spans="1:9" x14ac:dyDescent="0.2">
      <c r="A4" s="206"/>
      <c r="B4" s="206"/>
      <c r="C4" s="206"/>
      <c r="D4" s="206"/>
      <c r="E4" s="206"/>
      <c r="F4" s="206"/>
      <c r="G4" s="206"/>
      <c r="H4" s="206"/>
      <c r="I4" s="206"/>
    </row>
    <row r="5" spans="1:9" x14ac:dyDescent="0.2">
      <c r="A5" s="206"/>
      <c r="B5" s="206"/>
      <c r="C5" s="206"/>
      <c r="D5" s="206"/>
      <c r="E5" s="206"/>
      <c r="F5" s="206"/>
      <c r="G5" s="206"/>
      <c r="H5" s="206"/>
      <c r="I5" s="206"/>
    </row>
    <row r="6" spans="1:9" x14ac:dyDescent="0.2">
      <c r="A6" s="206"/>
      <c r="B6" s="206"/>
      <c r="C6" s="206"/>
      <c r="D6" s="206"/>
      <c r="E6" s="206"/>
      <c r="F6" s="206"/>
      <c r="G6" s="206"/>
      <c r="H6" s="206"/>
      <c r="I6" s="206"/>
    </row>
    <row r="7" spans="1:9" x14ac:dyDescent="0.2">
      <c r="A7" s="206"/>
      <c r="B7" s="206"/>
      <c r="C7" s="206"/>
      <c r="D7" s="206"/>
      <c r="E7" s="206"/>
      <c r="F7" s="206"/>
      <c r="G7" s="206"/>
      <c r="H7" s="206"/>
      <c r="I7" s="206"/>
    </row>
    <row r="8" spans="1:9" x14ac:dyDescent="0.2">
      <c r="A8" s="206"/>
      <c r="B8" s="206"/>
      <c r="C8" s="206"/>
      <c r="D8" s="206"/>
      <c r="E8" s="206"/>
      <c r="F8" s="206"/>
      <c r="G8" s="206"/>
      <c r="H8" s="206"/>
      <c r="I8" s="206"/>
    </row>
    <row r="9" spans="1:9" x14ac:dyDescent="0.2">
      <c r="A9" s="206"/>
      <c r="B9" s="206"/>
      <c r="C9" s="206"/>
      <c r="D9" s="206"/>
      <c r="E9" s="206"/>
      <c r="F9" s="206"/>
      <c r="G9" s="206"/>
      <c r="H9" s="206"/>
      <c r="I9" s="206"/>
    </row>
    <row r="10" spans="1:9" x14ac:dyDescent="0.2">
      <c r="A10" s="206"/>
      <c r="B10" s="206"/>
      <c r="C10" s="206"/>
      <c r="D10" s="206"/>
      <c r="E10" s="206"/>
      <c r="F10" s="206"/>
      <c r="G10" s="206"/>
      <c r="H10" s="206"/>
      <c r="I10" s="206"/>
    </row>
    <row r="11" spans="1:9" x14ac:dyDescent="0.2">
      <c r="A11" s="206"/>
      <c r="B11" s="206"/>
      <c r="C11" s="206"/>
      <c r="D11" s="206"/>
      <c r="E11" s="206"/>
      <c r="F11" s="206"/>
      <c r="G11" s="206"/>
      <c r="H11" s="206"/>
      <c r="I11" s="206"/>
    </row>
    <row r="12" spans="1:9" x14ac:dyDescent="0.2">
      <c r="A12" s="206"/>
      <c r="B12" s="206"/>
      <c r="C12" s="206"/>
      <c r="D12" s="206"/>
      <c r="E12" s="206"/>
      <c r="F12" s="206"/>
      <c r="G12" s="206"/>
      <c r="H12" s="206"/>
      <c r="I12" s="206"/>
    </row>
    <row r="13" spans="1:9" x14ac:dyDescent="0.2">
      <c r="A13" s="206"/>
      <c r="B13" s="206"/>
      <c r="C13" s="206"/>
      <c r="D13" s="206"/>
      <c r="E13" s="206"/>
      <c r="F13" s="206"/>
      <c r="G13" s="206"/>
      <c r="H13" s="206"/>
      <c r="I13" s="206"/>
    </row>
    <row r="14" spans="1:9" x14ac:dyDescent="0.2">
      <c r="A14" s="206"/>
      <c r="B14" s="206"/>
      <c r="C14" s="206"/>
      <c r="D14" s="206"/>
      <c r="E14" s="206"/>
      <c r="F14" s="206"/>
      <c r="G14" s="206"/>
      <c r="H14" s="206"/>
      <c r="I14" s="206"/>
    </row>
    <row r="15" spans="1:9" x14ac:dyDescent="0.2">
      <c r="A15" s="206"/>
      <c r="B15" s="206"/>
      <c r="C15" s="206"/>
      <c r="D15" s="206"/>
      <c r="E15" s="206"/>
      <c r="F15" s="206"/>
      <c r="G15" s="206"/>
      <c r="H15" s="206"/>
      <c r="I15" s="206"/>
    </row>
    <row r="16" spans="1:9" x14ac:dyDescent="0.2">
      <c r="A16" s="206"/>
      <c r="B16" s="206"/>
      <c r="C16" s="206"/>
      <c r="D16" s="206"/>
      <c r="E16" s="206"/>
      <c r="F16" s="206"/>
      <c r="G16" s="206"/>
      <c r="H16" s="206"/>
      <c r="I16" s="206"/>
    </row>
    <row r="17" spans="1:9" x14ac:dyDescent="0.2">
      <c r="A17" s="206"/>
      <c r="B17" s="206"/>
      <c r="C17" s="206"/>
      <c r="D17" s="206"/>
      <c r="E17" s="206"/>
      <c r="F17" s="206"/>
      <c r="G17" s="206"/>
      <c r="H17" s="206"/>
      <c r="I17" s="206"/>
    </row>
    <row r="18" spans="1:9" x14ac:dyDescent="0.2">
      <c r="A18" s="206"/>
      <c r="B18" s="206"/>
      <c r="C18" s="206"/>
      <c r="D18" s="206"/>
      <c r="E18" s="206"/>
      <c r="F18" s="206"/>
      <c r="G18" s="206"/>
      <c r="H18" s="206"/>
      <c r="I18" s="206"/>
    </row>
    <row r="19" spans="1:9" x14ac:dyDescent="0.2">
      <c r="A19" s="206"/>
      <c r="B19" s="206"/>
      <c r="C19" s="206"/>
      <c r="D19" s="206"/>
      <c r="E19" s="206"/>
      <c r="F19" s="206"/>
      <c r="G19" s="206"/>
      <c r="H19" s="206"/>
      <c r="I19" s="206"/>
    </row>
    <row r="20" spans="1:9" x14ac:dyDescent="0.2">
      <c r="A20" s="206"/>
      <c r="B20" s="206"/>
      <c r="C20" s="206"/>
      <c r="D20" s="206"/>
      <c r="E20" s="206"/>
      <c r="F20" s="206"/>
      <c r="G20" s="206"/>
      <c r="H20" s="206"/>
      <c r="I20" s="206"/>
    </row>
    <row r="21" spans="1:9" x14ac:dyDescent="0.2">
      <c r="A21" s="206"/>
      <c r="B21" s="206"/>
      <c r="C21" s="206"/>
      <c r="D21" s="206"/>
      <c r="E21" s="206"/>
      <c r="F21" s="206"/>
      <c r="G21" s="206"/>
      <c r="H21" s="206"/>
      <c r="I21" s="206"/>
    </row>
    <row r="22" spans="1:9" x14ac:dyDescent="0.2">
      <c r="A22" s="206"/>
      <c r="B22" s="206"/>
      <c r="C22" s="206"/>
      <c r="D22" s="206"/>
      <c r="E22" s="206"/>
      <c r="F22" s="206"/>
      <c r="G22" s="206"/>
      <c r="H22" s="206"/>
      <c r="I22" s="206"/>
    </row>
    <row r="23" spans="1:9" x14ac:dyDescent="0.2">
      <c r="A23" s="206"/>
      <c r="B23" s="206"/>
      <c r="C23" s="206"/>
      <c r="D23" s="206"/>
      <c r="E23" s="206"/>
      <c r="F23" s="206"/>
      <c r="G23" s="206"/>
      <c r="H23" s="206"/>
      <c r="I23" s="206"/>
    </row>
    <row r="24" spans="1:9" x14ac:dyDescent="0.2">
      <c r="A24" s="206"/>
      <c r="B24" s="206"/>
      <c r="C24" s="206"/>
      <c r="D24" s="206"/>
      <c r="E24" s="206"/>
      <c r="F24" s="206"/>
      <c r="G24" s="206"/>
      <c r="H24" s="206"/>
      <c r="I24" s="206"/>
    </row>
    <row r="25" spans="1:9" x14ac:dyDescent="0.2">
      <c r="A25" s="206"/>
      <c r="B25" s="206"/>
      <c r="C25" s="206"/>
      <c r="D25" s="206"/>
      <c r="E25" s="206"/>
      <c r="F25" s="206"/>
      <c r="G25" s="206"/>
      <c r="H25" s="206"/>
      <c r="I25" s="206"/>
    </row>
    <row r="26" spans="1:9" x14ac:dyDescent="0.2">
      <c r="A26" s="206"/>
      <c r="B26" s="206"/>
      <c r="C26" s="206"/>
      <c r="D26" s="206"/>
      <c r="E26" s="206"/>
      <c r="F26" s="206"/>
      <c r="G26" s="206"/>
      <c r="H26" s="206"/>
      <c r="I26" s="206"/>
    </row>
    <row r="27" spans="1:9" x14ac:dyDescent="0.2">
      <c r="A27" s="206"/>
      <c r="B27" s="206"/>
      <c r="C27" s="206"/>
      <c r="D27" s="206"/>
      <c r="E27" s="206"/>
      <c r="F27" s="206"/>
      <c r="G27" s="206"/>
      <c r="H27" s="206"/>
      <c r="I27" s="206"/>
    </row>
    <row r="28" spans="1:9" x14ac:dyDescent="0.2">
      <c r="A28" s="206"/>
      <c r="B28" s="206"/>
      <c r="C28" s="206"/>
      <c r="D28" s="206"/>
      <c r="E28" s="206"/>
      <c r="F28" s="206"/>
      <c r="G28" s="206"/>
      <c r="H28" s="206"/>
      <c r="I28" s="206"/>
    </row>
    <row r="29" spans="1:9" x14ac:dyDescent="0.2">
      <c r="A29" s="206"/>
      <c r="B29" s="206"/>
      <c r="C29" s="206"/>
      <c r="D29" s="206"/>
      <c r="E29" s="206"/>
      <c r="F29" s="206"/>
      <c r="G29" s="206"/>
      <c r="H29" s="206"/>
      <c r="I29" s="206"/>
    </row>
    <row r="30" spans="1:9" x14ac:dyDescent="0.2">
      <c r="A30" s="206"/>
      <c r="B30" s="206"/>
      <c r="C30" s="206"/>
      <c r="D30" s="206"/>
      <c r="E30" s="206"/>
      <c r="F30" s="206"/>
      <c r="G30" s="206"/>
      <c r="H30" s="206"/>
      <c r="I30" s="206"/>
    </row>
    <row r="31" spans="1:9" x14ac:dyDescent="0.2">
      <c r="A31" s="206"/>
      <c r="B31" s="206"/>
      <c r="C31" s="206"/>
      <c r="D31" s="206"/>
      <c r="E31" s="206"/>
      <c r="F31" s="206"/>
      <c r="G31" s="206"/>
      <c r="H31" s="206"/>
      <c r="I31" s="206"/>
    </row>
    <row r="32" spans="1:9" x14ac:dyDescent="0.2">
      <c r="A32" s="206"/>
      <c r="B32" s="206"/>
      <c r="C32" s="206"/>
      <c r="D32" s="206"/>
      <c r="E32" s="206"/>
      <c r="F32" s="206"/>
      <c r="G32" s="206"/>
      <c r="H32" s="206"/>
      <c r="I32" s="206"/>
    </row>
    <row r="33" spans="1:9" x14ac:dyDescent="0.2">
      <c r="A33" s="206"/>
      <c r="B33" s="206"/>
      <c r="C33" s="206"/>
      <c r="D33" s="206"/>
      <c r="E33" s="206"/>
      <c r="F33" s="206"/>
      <c r="G33" s="206"/>
      <c r="H33" s="206"/>
      <c r="I33" s="206"/>
    </row>
    <row r="34" spans="1:9" x14ac:dyDescent="0.2">
      <c r="A34" s="206"/>
      <c r="B34" s="206"/>
      <c r="C34" s="206"/>
      <c r="D34" s="206"/>
      <c r="E34" s="206"/>
      <c r="F34" s="206"/>
      <c r="G34" s="206"/>
      <c r="H34" s="206"/>
      <c r="I34" s="206"/>
    </row>
    <row r="35" spans="1:9" x14ac:dyDescent="0.2">
      <c r="A35" s="206"/>
      <c r="B35" s="206"/>
      <c r="C35" s="206"/>
      <c r="D35" s="206"/>
      <c r="E35" s="206"/>
      <c r="F35" s="206"/>
      <c r="G35" s="206"/>
      <c r="H35" s="206"/>
      <c r="I35" s="206"/>
    </row>
    <row r="36" spans="1:9" x14ac:dyDescent="0.2">
      <c r="A36" s="206"/>
      <c r="B36" s="206"/>
      <c r="C36" s="206"/>
      <c r="D36" s="206"/>
      <c r="E36" s="206"/>
      <c r="F36" s="206"/>
      <c r="G36" s="206"/>
      <c r="H36" s="206"/>
      <c r="I36" s="206"/>
    </row>
    <row r="37" spans="1:9" x14ac:dyDescent="0.2">
      <c r="A37" s="206"/>
      <c r="B37" s="206"/>
      <c r="C37" s="206"/>
      <c r="D37" s="206"/>
      <c r="E37" s="206"/>
      <c r="F37" s="206"/>
      <c r="G37" s="206"/>
      <c r="H37" s="206"/>
      <c r="I37" s="206"/>
    </row>
    <row r="38" spans="1:9" x14ac:dyDescent="0.2">
      <c r="A38" s="206"/>
      <c r="B38" s="206"/>
      <c r="C38" s="206"/>
      <c r="D38" s="206"/>
      <c r="E38" s="206"/>
      <c r="F38" s="206"/>
      <c r="G38" s="206"/>
      <c r="H38" s="206"/>
      <c r="I38" s="206"/>
    </row>
    <row r="39" spans="1:9" ht="60" customHeight="1" x14ac:dyDescent="0.2">
      <c r="A39" s="206"/>
      <c r="B39" s="206"/>
      <c r="C39" s="206"/>
      <c r="D39" s="206"/>
      <c r="E39" s="206"/>
      <c r="F39" s="206"/>
      <c r="G39" s="206"/>
      <c r="H39" s="206"/>
      <c r="I39" s="206"/>
    </row>
    <row r="40" spans="1:9" ht="101.25" customHeight="1" x14ac:dyDescent="0.2">
      <c r="A40" s="206"/>
      <c r="B40" s="206"/>
      <c r="C40" s="206"/>
      <c r="D40" s="206"/>
      <c r="E40" s="206"/>
      <c r="F40" s="206"/>
      <c r="G40" s="206"/>
      <c r="H40" s="206"/>
      <c r="I40" s="20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2023-04-18T08:56:05Z</cp:lastPrinted>
  <dcterms:created xsi:type="dcterms:W3CDTF">2008-10-17T11:51:54Z</dcterms:created>
  <dcterms:modified xsi:type="dcterms:W3CDTF">2025-05-22T06:37:28Z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