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fuma\RiF\Izvjestaji\HANFA\HANFA_TFI-POD\2025\3Q2025\"/>
    </mc:Choice>
  </mc:AlternateContent>
  <xr:revisionPtr revIDLastSave="0" documentId="13_ncr:1_{766A2B60-3E92-45B3-ADEA-C728720673BB}"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Bilješke!$A$1:$I$158</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1" i="24" l="1"/>
  <c r="G148" i="24"/>
  <c r="G145" i="24"/>
  <c r="G143" i="24"/>
  <c r="G140" i="24"/>
  <c r="G138" i="24"/>
  <c r="G133" i="24"/>
  <c r="G131" i="24"/>
  <c r="G129" i="24"/>
  <c r="G127" i="24"/>
  <c r="G150" i="24"/>
  <c r="G144" i="24"/>
  <c r="G132" i="24"/>
  <c r="F130" i="24"/>
  <c r="F156" i="24" l="1"/>
  <c r="F152" i="24"/>
  <c r="F153" i="24"/>
  <c r="F158" i="24"/>
  <c r="F157" i="24"/>
  <c r="F150" i="24"/>
  <c r="F151" i="24"/>
  <c r="F144" i="24"/>
  <c r="F155" i="24"/>
  <c r="F154" i="24"/>
  <c r="F135" i="24"/>
  <c r="F134" i="24"/>
  <c r="F133" i="24"/>
  <c r="F132" i="24"/>
  <c r="F129" i="24"/>
  <c r="F128" i="24"/>
  <c r="F127" i="24"/>
  <c r="I117" i="18" l="1"/>
  <c r="I91" i="18"/>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F131" i="24" s="1"/>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F148" i="24" s="1"/>
  <c r="I94" i="18"/>
  <c r="I60" i="18"/>
  <c r="F145" i="24" s="1"/>
  <c r="I53" i="18"/>
  <c r="F143" i="24" s="1"/>
  <c r="I45" i="18"/>
  <c r="I38" i="18"/>
  <c r="I27" i="18"/>
  <c r="F140" i="24" s="1"/>
  <c r="I17" i="18"/>
  <c r="F138" i="24" s="1"/>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<sst xmlns="http://schemas.openxmlformats.org/spreadsheetml/2006/main" count="655" uniqueCount="579">
  <si>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</si>
  <si>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</si>
  <si>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</si>
  <si>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</si>
  <si>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</si>
  <si>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</si>
  <si>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</si>
  <si>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</si>
  <si>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</si>
  <si>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</si>
  <si>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</si>
  <si>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</si>
  <si>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</si>
  <si>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</si>
  <si>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</si>
  <si>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</si>
  <si>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</si>
  <si>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</si>
  <si>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</si>
  <si>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</si>
  <si>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</si>
  <si>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</si>
  <si>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</si>
  <si>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</si>
  <si>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</si>
  <si>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</si>
  <si>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</si>
  <si>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</si>
  <si>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</si>
  <si>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</si>
  <si>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</si>
  <si>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</si>
  <si>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</si>
  <si>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</si>
  <si>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</si>
  <si>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</si>
  <si>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</si>
  <si>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</si>
  <si>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</si>
  <si>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</si>
  <si>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</si>
  <si>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</si>
  <si>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</si>
  <si>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</si>
  <si>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</si>
  <si>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</si>
  <si>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</si>
  <si>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</si>
  <si>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</si>
  <si>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</si>
  <si>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</si>
  <si>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</si>
  <si>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</si>
  <si>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</si>
  <si>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</si>
  <si>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</si>
  <si>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</si>
  <si>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</si>
  <si>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</si>
  <si>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</si>
  <si>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</si>
  <si>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</si>
  <si>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</si>
  <si>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</si>
  <si>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</si>
  <si>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</si>
  <si>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</si>
  <si>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</si>
  <si>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</si>
  <si>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</si>
  <si>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</si>
  <si>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</si>
  <si>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</si>
  <si>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</si>
  <si>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</si>
  <si>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</si>
  <si>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</si>
  <si>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</si>
  <si>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</si>
  <si>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</si>
  <si>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</si>
  <si>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</si>
  <si>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</si>
  <si>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</si>
  <si>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</si>
  <si>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</si>
  <si>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</si>
  <si>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</si>
  <si>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</si>
  <si>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</si>
  <si>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</si>
  <si>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</si>
  <si>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</si>
  <si>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</si>
  <si>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</si>
  <si>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</si>
  <si>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</si>
  <si>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</si>
  <si>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</si>
  <si>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</si>
  <si>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</si>
  <si>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</si>
  <si>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</si>
  <si>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</si>
  <si>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</si>
  <si>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</si>
  <si>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</si>
  <si>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</si>
  <si>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</si>
  <si>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</si>
  <si>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</si>
  <si>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</si>
  <si>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</si>
  <si>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</si>
  <si>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</si>
  <si>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</si>
  <si>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</si>
  <si>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</si>
  <si>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</si>
  <si>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</si>
  <si>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</si>
  <si>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</si>
  <si>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</si>
  <si>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</si>
  <si>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</si>
  <si>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</si>
  <si>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</si>
  <si>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</si>
  <si>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</si>
  <si>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</si>
  <si>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</si>
  <si>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</si>
  <si>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</si>
  <si>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</si>
  <si>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</si>
  <si>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</si>
  <si>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</si>
  <si>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</si>
  <si>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</si>
  <si>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</si>
  <si>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</si>
  <si>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</si>
  <si>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</si>
  <si>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</si>
  <si>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</si>
  <si>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</si>
  <si>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</si>
  <si>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</si>
  <si>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</si>
  <si>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</si>
  <si>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</si>
  <si>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</si>
  <si>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</si>
  <si>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</si>
  <si>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</si>
  <si>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</si>
  <si>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</si>
  <si>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</si>
  <si>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</si>
  <si>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</si>
  <si>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</si>
  <si>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</si>
  <si>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</si>
  <si>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</si>
  <si>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</si>
  <si>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</si>
  <si>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</si>
  <si>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</si>
  <si>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</si>
  <si>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</si>
  <si>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</si>
  <si>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</si>
  <si>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</si>
  <si>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</si>
  <si>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</si>
  <si>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</si>
  <si>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</si>
  <si>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</si>
  <si>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</si>
  <si>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</si>
  <si>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</si>
  <si>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</si>
  <si>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</si>
  <si>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</si>
  <si>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</si>
  <si>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</si>
  <si>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</si>
  <si>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</si>
  <si>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</si>
  <si>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</si>
  <si>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</si>
  <si>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</si>
  <si>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</si>
  <si>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</si>
  <si>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</si>
  <si>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</si>
  <si>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</si>
  <si>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</si>
  <si>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</si>
  <si>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</si>
  <si>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</si>
  <si>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</si>
  <si>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</si>
  <si>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</si>
  <si>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</si>
  <si>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</si>
  <si>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</si>
  <si>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</si>
  <si>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</si>
  <si>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</si>
  <si>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</si>
  <si>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</si>
  <si>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</si>
  <si>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</si>
  <si>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</si>
  <si>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</si>
  <si>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</si>
  <si>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</si>
  <si>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</si>
  <si>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</si>
  <si>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</si>
  <si>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</si>
  <si>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</si>
  <si>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</si>
  <si>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</si>
  <si>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</si>
  <si>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</si>
  <si>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</si>
  <si>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</si>
  <si>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</si>
  <si>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</si>
  <si>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</si>
  <si>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</si>
  <si>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</si>
  <si>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</si>
  <si>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</si>
  <si>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</si>
  <si>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</si>
  <si>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</si>
  <si>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</si>
  <si>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</si>
  <si>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</si>
  <si>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</si>
  <si>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</si>
  <si>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</si>
  <si>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</si>
  <si>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</si>
  <si>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</si>
  <si>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</si>
  <si>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</si>
  <si>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</si>
  <si>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</si>
  <si>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</si>
  <si>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</si>
  <si>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</si>
  <si>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</si>
  <si>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</si>
  <si>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</si>
  <si>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</si>
  <si>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</si>
  <si>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</si>
  <si>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</si>
  <si>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</si>
  <si>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</si>
  <si>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</si>
  <si>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</si>
  <si>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</si>
  <si>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</si>
  <si>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</si>
  <si>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</si>
  <si>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</si>
  <si>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</si>
  <si>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</si>
  <si>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</si>
  <si>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</si>
  <si>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</si>
  <si>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</si>
  <si>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</si>
  <si>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</si>
  <si>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</si>
  <si>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</si>
  <si>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</si>
  <si>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</si>
  <si>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</si>
  <si>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</si>
  <si>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</si>
  <si>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</si>
  <si>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</si>
  <si>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</si>
  <si>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</si>
  <si>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</si>
  <si>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</si>
  <si>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</si>
  <si>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</si>
  <si>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</si>
  <si>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</si>
  <si>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</si>
  <si>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</si>
  <si>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</si>
  <si>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</si>
  <si>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</si>
  <si>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</si>
  <si>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</si>
  <si>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</si>
  <si>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</si>
  <si>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</si>
  <si>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</si>
  <si>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</si>
  <si>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</si>
  <si>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</si>
  <si>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</si>
  <si>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</si>
  <si>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</si>
  <si>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</si>
  <si>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</si>
  <si>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</si>
  <si>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</si>
  <si>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</si>
  <si>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</si>
  <si>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</si>
  <si>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</si>
  <si>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</si>
  <si>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</si>
  <si>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</si>
  <si>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</si>
  <si>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</si>
  <si>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</si>
  <si>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</si>
  <si>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</si>
  <si>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</si>
  <si>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</si>
  <si>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</si>
  <si>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</si>
  <si>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</si>
  <si>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</si>
  <si>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</si>
  <si>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</si>
  <si>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</si>
  <si>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</si>
  <si>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</si>
  <si>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</si>
  <si>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</si>
  <si>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</si>
  <si>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</si>
  <si>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</si>
  <si>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</si>
  <si>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</si>
  <si>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</si>
  <si>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</si>
  <si>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</si>
  <si>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</si>
  <si>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</si>
  <si>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</si>
  <si>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</si>
  <si>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</si>
  <si>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</si>
  <si>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</si>
  <si>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</si>
  <si>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</si>
  <si>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</si>
  <si>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</si>
  <si>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</si>
  <si>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</si>
  <si>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</si>
  <si>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</si>
  <si>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</si>
  <si>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</si>
  <si>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</si>
  <si>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</si>
  <si>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</si>
  <si>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</si>
  <si>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</si>
  <si>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</si>
  <si>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</si>
  <si>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</si>
  <si>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</si>
  <si>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</si>
  <si>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</si>
  <si>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</si>
  <si>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</si>
  <si>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</si>
  <si>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</si>
  <si>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</si>
  <si>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</si>
  <si>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</si>
  <si>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</si>
  <si>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</si>
  <si>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</si>
  <si>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</si>
  <si>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</si>
  <si>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</si>
  <si>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</si>
  <si>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</si>
  <si>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</si>
  <si>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</si>
  <si>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</si>
  <si>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</si>
  <si>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</si>
  <si>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</si>
  <si>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</si>
  <si>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</si>
  <si>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</si>
  <si>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</si>
  <si>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</si>
  <si>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</si>
  <si>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</si>
  <si>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</si>
  <si>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</si>
  <si>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</si>
  <si>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</si>
  <si>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</si>
  <si>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</si>
  <si>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</si>
  <si>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</si>
  <si>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</si>
  <si>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</si>
  <si>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</si>
  <si>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</si>
  <si>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</si>
  <si>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</si>
  <si>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</si>
  <si>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</si>
  <si>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</si>
  <si>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</si>
  <si>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</si>
  <si>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</si>
  <si>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</si>
  <si>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</si>
  <si>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</si>
  <si>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</si>
  <si>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</si>
  <si>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</si>
  <si>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</si>
  <si>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</si>
  <si>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</si>
  <si>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</si>
  <si>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</si>
  <si>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</si>
  <si>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</si>
  <si>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</si>
  <si>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</si>
  <si>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</si>
  <si>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</si>
  <si>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</si>
  <si>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</si>
  <si>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</si>
  <si>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</si>
  <si>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</si>
  <si>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</si>
  <si>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03075281</t>
  </si>
  <si>
    <t>040001061</t>
  </si>
  <si>
    <t>82023167977</t>
  </si>
  <si>
    <t>3309</t>
  </si>
  <si>
    <t>3157003OO9IA06S5FS61</t>
  </si>
  <si>
    <t>ADRIS GRUPA d. d.</t>
  </si>
  <si>
    <t>Rovinj</t>
  </si>
  <si>
    <t>Obala Vladimira Nazora 1</t>
  </si>
  <si>
    <t>postmaster@adris.hr</t>
  </si>
  <si>
    <t>www.adris.hr</t>
  </si>
  <si>
    <t>Palinec, Vitomir</t>
  </si>
  <si>
    <t>052 801 118</t>
  </si>
  <si>
    <t>Obveznik: ADRIS GRUPA d. d.</t>
  </si>
  <si>
    <t>Obveznik:  ADRIS GRUPA d. d.</t>
  </si>
  <si>
    <t>BILJEŠKE UZ FINANCIJSKE IZVJEŠTAJE - TFI</t>
  </si>
  <si>
    <t>a)</t>
  </si>
  <si>
    <t>b)</t>
  </si>
  <si>
    <t>c)</t>
  </si>
  <si>
    <t>Iste računovodstvene politike i metode primjenjuju se prilikom sastavljanja financijskih izvještaja za tromjesečno izvještajno razdoblje kao i u posljednjim godišnjim financijskim izvještajima.</t>
  </si>
  <si>
    <t>d)</t>
  </si>
  <si>
    <t>e)</t>
  </si>
  <si>
    <t>stranicama Izdavatelja (www.adris.hr).</t>
  </si>
  <si>
    <t>f):</t>
  </si>
  <si>
    <t>1.</t>
  </si>
  <si>
    <t>Naziv:</t>
  </si>
  <si>
    <t xml:space="preserve"> </t>
  </si>
  <si>
    <t>Obala Vladimira Nazora 1, Rovinj</t>
  </si>
  <si>
    <t>Pravni oblik:</t>
  </si>
  <si>
    <t>dioničko društvo</t>
  </si>
  <si>
    <t>Država osnivanja:</t>
  </si>
  <si>
    <t>Republika Hrvatska</t>
  </si>
  <si>
    <t>MBS:</t>
  </si>
  <si>
    <t>OIB:</t>
  </si>
  <si>
    <t>2.</t>
  </si>
  <si>
    <t>Skraćeni financijski izvještaji Društva i Grupe sastavljeni su sukladno Međunarodnom računovodstvenom standardu 34 - Financijsko izvještavanje za razdoblja tijekom godine.</t>
  </si>
  <si>
    <t>Skraćeni financijski izvještaji ne sadrže sve podatke i objave koji su obvezni za godišnje financijske izvještaje te ih se treba čitati zajedno sa zadnje objavljenim godišnjim financijskim izvještajima.</t>
  </si>
  <si>
    <t>3.</t>
  </si>
  <si>
    <t>4.</t>
  </si>
  <si>
    <t>5.</t>
  </si>
  <si>
    <t>Društvo na datum bilance nema dugovanja koja dospijevaju nakon više od pet godina.</t>
  </si>
  <si>
    <t>Društvo na datum bilance nema dugovanja koja su pokrivena vrijednim osiguranjem koje je izdalo Društvo.</t>
  </si>
  <si>
    <t>6.</t>
  </si>
  <si>
    <t>Prosječan broj zaposlenih tijekom poslovne godine:</t>
  </si>
  <si>
    <t>7.</t>
  </si>
  <si>
    <t>Društvo u poslovnoj godini nije kapitaliziralo trošak plaća.</t>
  </si>
  <si>
    <t>8.</t>
  </si>
  <si>
    <t>9.</t>
  </si>
  <si>
    <t>10.</t>
  </si>
  <si>
    <t>11.</t>
  </si>
  <si>
    <t>Društvo nema potvrda o sudjelovanju, konvertibilnih zadužnica, jamstava, opcija ili sličnih vrijednosnica ili prava.</t>
  </si>
  <si>
    <t>12.</t>
  </si>
  <si>
    <t>Društvo nema udjela u društvima s neograničenom odgovornosti.</t>
  </si>
  <si>
    <t>13.</t>
  </si>
  <si>
    <t>Društvo je krajnja matica te nije kontrolirani član druge grupe.</t>
  </si>
  <si>
    <t>Društvo sastavlja konsolidirane financijske izvještaje koji su objavljeni na Internet stranicama Izdavatelja (www.adris.hr).</t>
  </si>
  <si>
    <t>14.</t>
  </si>
  <si>
    <t>15.</t>
  </si>
  <si>
    <t>Izdavatelj sastavlja nerevidirane kvartalne konsolidirane financijske izvještaje koji su dostupni na Internet stranicama Izdavatelja (www.adris.hr).</t>
  </si>
  <si>
    <t>16.</t>
  </si>
  <si>
    <t>Društvo nema materijalnih aranžmana sa društvima koja nisu uključena u bilancu.</t>
  </si>
  <si>
    <t>17.</t>
  </si>
  <si>
    <t>Tablica usklade TFI financijskog izvještaja i nerevidiranog MSFI financijskog izvještaja (iznosi su u tisućama eura):</t>
  </si>
  <si>
    <t>Stavka RDG-a u MSFI</t>
  </si>
  <si>
    <t>Iznos</t>
  </si>
  <si>
    <t>Stavka RDG-a uTFI</t>
  </si>
  <si>
    <t>Poslovni prihodi</t>
  </si>
  <si>
    <t>Prihodi od prodaje s poduzetnicima unutar grupe</t>
  </si>
  <si>
    <t>Prihodi od prodaje (izvan grupe)</t>
  </si>
  <si>
    <t>Ostali prihodi</t>
  </si>
  <si>
    <t>Ostali poslovni prihodi (izvan grupe)</t>
  </si>
  <si>
    <t>Ostali dobici</t>
  </si>
  <si>
    <t>Troškovi zaposlenih</t>
  </si>
  <si>
    <t>Troškovi osoblja</t>
  </si>
  <si>
    <t>Rezerviranja za mirovine, otpremnine i slične obveze</t>
  </si>
  <si>
    <t>Ostali poslovni rashodi</t>
  </si>
  <si>
    <t>Ostali troškovi</t>
  </si>
  <si>
    <t>Ostali gubici</t>
  </si>
  <si>
    <t>Druga rezerviranja</t>
  </si>
  <si>
    <t>Stavka bilance u MSFI</t>
  </si>
  <si>
    <t>Stavka bilance stanja u TFI</t>
  </si>
  <si>
    <t>Nekretnine, postrojenja i oprema</t>
  </si>
  <si>
    <t>Materijalna imovina</t>
  </si>
  <si>
    <t>Ulaganja u nekretnine</t>
  </si>
  <si>
    <t>Ulaganja u ovisna društva</t>
  </si>
  <si>
    <t>Dugotrajna financijska imovina</t>
  </si>
  <si>
    <t>Dugotrajna financijska imovina po FV kroz OSD</t>
  </si>
  <si>
    <t>Kratkotrajna potraživanja iz poslovanja i ostala potraživanja</t>
  </si>
  <si>
    <t>Potraživanja (kratkotrajna)</t>
  </si>
  <si>
    <t>Potraživanja po osnovi poreza na dobit</t>
  </si>
  <si>
    <t>Plaćeni troškovi budućeg razdoblja i obračunati prihodi</t>
  </si>
  <si>
    <t>Kratkotrajna financijska imovina po FV kroz RDG</t>
  </si>
  <si>
    <t>Kratkotrajna financijska imovina</t>
  </si>
  <si>
    <t>Depoziti</t>
  </si>
  <si>
    <t>Dugoročna rezerviranja</t>
  </si>
  <si>
    <t>Rezerviranja</t>
  </si>
  <si>
    <t>Kratkoročna rezerviranja</t>
  </si>
  <si>
    <t>Posudbe (kratkoročne)</t>
  </si>
  <si>
    <t>Obveze za zajmove, depozite i slično poduzetnika unutar grupe (kratkoročne)</t>
  </si>
  <si>
    <t>Obveze prema dobavljačima i ostale obveze (kratkoročne)</t>
  </si>
  <si>
    <t>Obveze prema poduzetnicima unutar grupe (kratkoročne)</t>
  </si>
  <si>
    <t>Obveze prema dobavljačima</t>
  </si>
  <si>
    <t>Obveze za predujmove</t>
  </si>
  <si>
    <t>Obveze prema zaposlenicima</t>
  </si>
  <si>
    <t>Obveze za poreze, doprinose i slična davanja</t>
  </si>
  <si>
    <t>Obveze s osnove udjela u rezultatu</t>
  </si>
  <si>
    <t>Ostale kratkoročne obveze</t>
  </si>
  <si>
    <t>Odgođeno plaćanje troškova i prihod budućeg razdoblja</t>
  </si>
  <si>
    <t>Ostale financijske obveze (kratkoročne)</t>
  </si>
  <si>
    <t>na Internet stranicama Izdavatelja (www.adris.hr).</t>
  </si>
  <si>
    <t>82025167977</t>
  </si>
  <si>
    <t>Kratkotrajna potraživanja za dane zajmove</t>
  </si>
  <si>
    <t>Kratkoročne obveze za najmove</t>
  </si>
  <si>
    <t>Tijekom poslovne godine nije bilo upisa dionica u okviru odobrenog kapitala Izdavatelja.</t>
  </si>
  <si>
    <t>Pristup posljednjim godišnjim financijskim izvještajima moguć je na Internet stranicama Izdavatelja (https://www.adris.hr/odnosi-s-javnoscu/odnosi-s-investitorima/financijska-izvjesca/2024-2/).</t>
  </si>
  <si>
    <t>Društvo na datum bilance ima dane garancije na određene kredite banaka odobrene ovisnim društvima u 100% vlasništvu u ukupnom iznosu 166 milijuna eura.</t>
  </si>
  <si>
    <t>Dani krediti povezanim društvima</t>
  </si>
  <si>
    <t>Nije bilo značajnih događaja koji su nastupili nakon datuma bilance.</t>
  </si>
  <si>
    <t>stanje na dan 30.09.2025</t>
  </si>
  <si>
    <t>u razdoblju 01.01.2025 do 30.09.2025</t>
  </si>
  <si>
    <t>u razdoblju 01.01.2025. do 30.09.2025.</t>
  </si>
  <si>
    <t xml:space="preserve">BILJEŠKE UZ FINANCIJSKE IZVJEŠTAJE - TFI
(koji se sastavljaju za tromjesečna razdoblja)
Naziv izdavatelja:   ADRIS GRUPA d. d.
OIB:   82025167977
Izvještajno razdoblje: 01.01.-30.09.2025.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</si>
  <si>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 xml:space="preserve">Poslovni događaji značajni za razumijevanje promjena u izvještaju o financijskom položaju i poslovnim rezultatima objavljeni su u nerevidiranim kvartalnim financijskim izvještajima 30.09.2025. koji su objavljeni </t>
  </si>
  <si>
    <t>Utjecaj sezonalnosti objašnjen je u nerevidiranim kvartalnim financijskim izvještajima 30.09.2025. objavljenim na Internet stranicama Izdavatelja (www.adris.hr).</t>
  </si>
  <si>
    <t>Dodatne informacije su objavljene u bilješci 2. nerevidiranih kvartalnih financijskih izvještaja 30.09.2025. objavljenih na Internet stranicama Izdavatelja (www.adris.hr).</t>
  </si>
  <si>
    <t>Detalji su navedeni u nerevidiranim kvartalnim financijskim izvještajima 30.09.2025. objavljenim na Internet stranicama Izdavatelja (www.adris.hr).</t>
  </si>
  <si>
    <t>Stanje odgođenih poreza je prikazano u nerevidiranim kvartalnim financijskim izvještajima 30.09.2025. objavljenim na Internet stranicama Izdavatelja (www.adris.hr).</t>
  </si>
  <si>
    <t>Detalji su navedeni u bilješci 1. nerevidiranih kvartalnih financijskih izvještaja 30.09.2025. koji su objavljeni na Internet stranicama Izdavatelja (www.adris.hr).</t>
  </si>
  <si>
    <t>Ostali poslovni prihodi s poduzetnicima unutar grupe</t>
  </si>
  <si>
    <t>Ostale objave koje propisuje MRS 34 - Financijsko izvještavanje za razdoblja tijekom godine navedene su u nerevidiranim kvartalnim financijskim izvještajima 30.09.2025. objavljenim na Internet</t>
  </si>
  <si>
    <t>Razlika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</si>
</sst>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_(* #,##0.0_);_(* \(#,##0.0\);_(* &quot;-&quot;?_);@_)"/>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14">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166" fontId="7" fillId="0" borderId="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39">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5" fontId="20" fillId="0" borderId="30" xfId="0" applyNumberFormat="1" applyFont="1" applyBorder="1" applyAlignment="1">
      <alignment horizontal="center" vertical="center"/>
    </xf>
    <xf numFmtId="165" fontId="20" fillId="9" borderId="30" xfId="0" applyNumberFormat="1" applyFont="1" applyFill="1" applyBorder="1" applyAlignment="1">
      <alignment horizontal="center" vertical="center"/>
    </xf>
    <xf numFmtId="165" fontId="20" fillId="9" borderId="31" xfId="0" applyNumberFormat="1" applyFont="1" applyFill="1" applyBorder="1" applyAlignment="1">
      <alignment horizontal="center" vertical="center"/>
    </xf>
    <xf numFmtId="14" fontId="8" fillId="2" borderId="0" xfId="1" applyNumberFormat="1" applyFont="1" applyFill="1" applyAlignment="1" applyProtection="1">
      <alignment horizontal="center" vertical="center"/>
      <protection locked="0"/>
    </xf>
    <xf numFmtId="3" fontId="20" fillId="3"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4" fontId="6" fillId="0" borderId="22" xfId="0" applyNumberFormat="1" applyFont="1" applyBorder="1" applyAlignment="1">
      <alignment horizontal="center" vertical="center"/>
    </xf>
    <xf numFmtId="164"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7" fillId="0" borderId="13"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 fontId="6" fillId="12" borderId="38" xfId="4" applyNumberFormat="1" applyFont="1" applyFill="1" applyBorder="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4" fontId="6" fillId="9" borderId="13"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164"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4"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1" fillId="11" borderId="34" xfId="4" applyFont="1" applyFill="1" applyBorder="1" applyProtection="1">
      <protection locked="0"/>
    </xf>
    <xf numFmtId="0" fontId="31" fillId="11" borderId="35" xfId="4" applyFont="1" applyFill="1" applyBorder="1" applyProtection="1">
      <protection locked="0"/>
    </xf>
    <xf numFmtId="0" fontId="31" fillId="11" borderId="34" xfId="4" applyFont="1" applyFill="1" applyBorder="1" applyAlignment="1" applyProtection="1">
      <alignment vertical="top"/>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0" fontId="31" fillId="11" borderId="0" xfId="4" applyFont="1" applyFill="1" applyAlignment="1" applyProtection="1">
      <alignment wrapText="1"/>
      <protection locked="0"/>
    </xf>
    <xf numFmtId="0" fontId="31" fillId="11" borderId="0" xfId="4" applyFont="1" applyFill="1" applyProtection="1">
      <protection locked="0"/>
    </xf>
    <xf numFmtId="0" fontId="6" fillId="12" borderId="36" xfId="4" applyFont="1" applyFill="1" applyBorder="1" applyAlignment="1" applyProtection="1">
      <alignment horizontal="center" vertical="center"/>
      <protection locked="0"/>
    </xf>
    <xf numFmtId="0" fontId="31" fillId="11" borderId="0" xfId="4" applyFont="1" applyFill="1" applyAlignment="1" applyProtection="1">
      <alignment vertical="top" wrapText="1"/>
      <protection locked="0"/>
    </xf>
    <xf numFmtId="0" fontId="31" fillId="11" borderId="0" xfId="4" applyFont="1" applyFill="1" applyAlignment="1" applyProtection="1">
      <alignment vertical="top"/>
      <protection locked="0"/>
    </xf>
    <xf numFmtId="0" fontId="28" fillId="11" borderId="1" xfId="4" applyFont="1" applyFill="1" applyBorder="1"/>
    <xf numFmtId="0" fontId="3" fillId="11" borderId="21" xfId="4" applyFill="1" applyBorder="1"/>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Alignment="1">
      <alignment vertical="center" wrapText="1"/>
    </xf>
    <xf numFmtId="0" fontId="7" fillId="11" borderId="0" xfId="4" applyFont="1" applyFill="1" applyAlignment="1">
      <alignment horizontal="center" vertical="center"/>
    </xf>
    <xf numFmtId="0" fontId="7" fillId="11" borderId="37" xfId="4" applyFont="1" applyFill="1" applyBorder="1" applyAlignment="1">
      <alignment vertical="center"/>
    </xf>
    <xf numFmtId="0" fontId="6" fillId="11" borderId="0" xfId="4" applyFont="1" applyFill="1" applyAlignment="1">
      <alignment horizontal="right" vertical="center" wrapText="1"/>
    </xf>
    <xf numFmtId="14" fontId="6" fillId="13" borderId="0" xfId="4" applyNumberFormat="1" applyFont="1" applyFill="1" applyAlignment="1">
      <alignment horizontal="center" vertical="center"/>
    </xf>
    <xf numFmtId="1" fontId="6" fillId="13" borderId="0" xfId="4" applyNumberFormat="1" applyFont="1" applyFill="1" applyAlignment="1">
      <alignment horizontal="center" vertical="center"/>
    </xf>
    <xf numFmtId="0" fontId="7" fillId="11" borderId="35" xfId="4" applyFont="1" applyFill="1" applyBorder="1" applyAlignment="1">
      <alignment vertical="center"/>
    </xf>
    <xf numFmtId="14" fontId="6" fillId="14" borderId="0" xfId="4" applyNumberFormat="1" applyFont="1" applyFill="1" applyAlignment="1">
      <alignment horizontal="center" vertical="center"/>
    </xf>
    <xf numFmtId="1" fontId="6" fillId="14" borderId="0" xfId="4" applyNumberFormat="1" applyFont="1" applyFill="1" applyAlignment="1">
      <alignment horizontal="center" vertical="center"/>
    </xf>
    <xf numFmtId="0" fontId="3" fillId="11" borderId="35" xfId="4" applyFill="1" applyBorder="1"/>
    <xf numFmtId="0" fontId="31" fillId="11" borderId="34" xfId="4" applyFont="1" applyFill="1" applyBorder="1" applyAlignment="1">
      <alignment wrapText="1"/>
    </xf>
    <xf numFmtId="0" fontId="7" fillId="11" borderId="0" xfId="4" applyFont="1" applyFill="1" applyAlignment="1">
      <alignment horizontal="right" vertical="center" wrapText="1"/>
    </xf>
    <xf numFmtId="0" fontId="31" fillId="11" borderId="35" xfId="4" applyFont="1" applyFill="1" applyBorder="1" applyAlignment="1">
      <alignment wrapText="1"/>
    </xf>
    <xf numFmtId="0" fontId="31" fillId="11" borderId="34" xfId="4" applyFont="1" applyFill="1" applyBorder="1"/>
    <xf numFmtId="0" fontId="31" fillId="11" borderId="0" xfId="4" applyFont="1" applyFill="1"/>
    <xf numFmtId="0" fontId="31" fillId="11" borderId="0" xfId="4" applyFont="1" applyFill="1" applyAlignment="1">
      <alignment wrapText="1"/>
    </xf>
    <xf numFmtId="0" fontId="7" fillId="11" borderId="34" xfId="4" applyFont="1" applyFill="1" applyBorder="1" applyAlignment="1">
      <alignment horizontal="right" vertical="center" wrapText="1"/>
    </xf>
    <xf numFmtId="0" fontId="31" fillId="11" borderId="35" xfId="4" applyFont="1" applyFill="1" applyBorder="1"/>
    <xf numFmtId="0" fontId="32" fillId="11" borderId="0" xfId="4" applyFont="1" applyFill="1" applyAlignment="1">
      <alignment vertical="center"/>
    </xf>
    <xf numFmtId="0" fontId="32" fillId="11" borderId="35" xfId="4" applyFont="1" applyFill="1" applyBorder="1" applyAlignment="1">
      <alignment vertical="center"/>
    </xf>
    <xf numFmtId="0" fontId="31" fillId="11" borderId="0" xfId="4" applyFont="1" applyFill="1" applyAlignment="1">
      <alignment vertical="top"/>
    </xf>
    <xf numFmtId="0" fontId="31" fillId="11" borderId="0" xfId="4" applyFont="1" applyFill="1" applyAlignment="1">
      <alignment vertical="center"/>
    </xf>
    <xf numFmtId="0" fontId="31" fillId="11" borderId="35" xfId="4" applyFont="1" applyFill="1" applyBorder="1" applyAlignment="1">
      <alignment vertical="center"/>
    </xf>
    <xf numFmtId="0" fontId="34" fillId="11" borderId="0" xfId="4" applyFont="1" applyFill="1" applyAlignment="1">
      <alignment vertical="center"/>
    </xf>
    <xf numFmtId="0" fontId="34" fillId="11" borderId="35" xfId="4" applyFont="1" applyFill="1" applyBorder="1" applyAlignment="1">
      <alignment vertical="center"/>
    </xf>
    <xf numFmtId="0" fontId="6" fillId="11" borderId="0" xfId="4" applyFont="1" applyFill="1" applyAlignment="1">
      <alignment horizontal="center" vertical="center"/>
    </xf>
    <xf numFmtId="0" fontId="7" fillId="11" borderId="35" xfId="4" applyFont="1" applyFill="1" applyBorder="1" applyAlignment="1">
      <alignment horizontal="center" vertical="center"/>
    </xf>
    <xf numFmtId="0" fontId="31" fillId="11" borderId="34" xfId="4" applyFont="1" applyFill="1" applyBorder="1" applyAlignment="1">
      <alignment vertical="top"/>
    </xf>
    <xf numFmtId="0" fontId="34" fillId="11" borderId="35" xfId="4" applyFont="1" applyFill="1" applyBorder="1"/>
    <xf numFmtId="0" fontId="3" fillId="11" borderId="3" xfId="4" applyFill="1" applyBorder="1"/>
    <xf numFmtId="0" fontId="3" fillId="11" borderId="2" xfId="4" applyFill="1" applyBorder="1"/>
    <xf numFmtId="0" fontId="3" fillId="11" borderId="36" xfId="4" applyFill="1" applyBorder="1"/>
    <xf numFmtId="0" fontId="8" fillId="0" borderId="0" xfId="0" applyFont="1"/>
    <xf numFmtId="0" fontId="4" fillId="0" borderId="0" xfId="0" applyFont="1"/>
    <xf numFmtId="0" fontId="4" fillId="0" borderId="0" xfId="0" quotePrefix="1" applyFont="1"/>
    <xf numFmtId="0" fontId="0" fillId="0" borderId="2" xfId="0" applyBorder="1"/>
    <xf numFmtId="3" fontId="0" fillId="0" borderId="1" xfId="0" applyNumberFormat="1" applyBorder="1"/>
    <xf numFmtId="3" fontId="0" fillId="0" borderId="2" xfId="0" applyNumberFormat="1" applyBorder="1"/>
    <xf numFmtId="0" fontId="0" fillId="0" borderId="1" xfId="0" applyBorder="1"/>
    <xf numFmtId="3" fontId="0" fillId="0" borderId="0" xfId="0" applyNumberFormat="1"/>
    <xf numFmtId="0" fontId="0" fillId="0" borderId="1" xfId="0" applyBorder="1" applyAlignment="1">
      <alignment vertical="center"/>
    </xf>
    <xf numFmtId="0" fontId="0" fillId="0" borderId="1" xfId="0" applyBorder="1" applyAlignment="1">
      <alignment vertical="center" wrapText="1"/>
    </xf>
    <xf numFmtId="0" fontId="0" fillId="0" borderId="0" xfId="0" applyAlignment="1">
      <alignment vertical="center" wrapText="1"/>
    </xf>
    <xf numFmtId="0" fontId="0" fillId="0" borderId="2" xfId="0" applyBorder="1" applyAlignment="1">
      <alignment vertical="center" wrapText="1"/>
    </xf>
    <xf numFmtId="0" fontId="0" fillId="0" borderId="0" xfId="0" applyAlignment="1">
      <alignment vertical="center"/>
    </xf>
    <xf numFmtId="3" fontId="0" fillId="0" borderId="0" xfId="0" applyNumberFormat="1" applyAlignment="1">
      <alignment vertical="center" wrapText="1"/>
    </xf>
    <xf numFmtId="3" fontId="0" fillId="0" borderId="2" xfId="0" applyNumberFormat="1" applyBorder="1" applyAlignment="1">
      <alignment vertical="center" wrapText="1"/>
    </xf>
    <xf numFmtId="0" fontId="4" fillId="0" borderId="0" xfId="0" applyFont="1" applyAlignment="1">
      <alignment vertical="center"/>
    </xf>
    <xf numFmtId="0" fontId="6" fillId="0" borderId="0" xfId="4" applyFont="1" applyAlignment="1">
      <alignment vertical="center"/>
    </xf>
    <xf numFmtId="0" fontId="37" fillId="0" borderId="0" xfId="0" applyFont="1"/>
    <xf numFmtId="0" fontId="0" fillId="0" borderId="0" xfId="0" applyAlignment="1">
      <alignment horizontal="right"/>
    </xf>
    <xf numFmtId="0" fontId="8" fillId="0" borderId="2" xfId="0" applyFont="1" applyBorder="1"/>
    <xf numFmtId="0" fontId="8" fillId="0" borderId="2" xfId="0" applyFont="1" applyBorder="1" applyAlignment="1">
      <alignment horizontal="center"/>
    </xf>
    <xf numFmtId="3" fontId="0" fillId="0" borderId="1" xfId="0" applyNumberFormat="1" applyBorder="1" applyAlignment="1">
      <alignment horizontal="right" vertical="center"/>
    </xf>
    <xf numFmtId="0" fontId="0" fillId="0" borderId="2" xfId="0" applyBorder="1" applyAlignment="1">
      <alignment vertical="center"/>
    </xf>
    <xf numFmtId="3" fontId="0" fillId="0" borderId="1" xfId="0" applyNumberFormat="1" applyBorder="1" applyAlignment="1">
      <alignment vertical="center"/>
    </xf>
    <xf numFmtId="3" fontId="0" fillId="0" borderId="2" xfId="0" applyNumberFormat="1" applyBorder="1" applyAlignment="1">
      <alignment vertical="center"/>
    </xf>
    <xf numFmtId="3" fontId="0" fillId="0" borderId="0" xfId="0" applyNumberFormat="1" applyAlignment="1">
      <alignment vertical="center"/>
    </xf>
    <xf numFmtId="0" fontId="0" fillId="0" borderId="2" xfId="0" applyBorder="1" applyAlignment="1">
      <alignment wrapText="1"/>
    </xf>
    <xf numFmtId="0" fontId="0" fillId="0" borderId="1" xfId="0" applyBorder="1" applyAlignment="1">
      <alignment wrapText="1"/>
    </xf>
    <xf numFmtId="3" fontId="0" fillId="0" borderId="1" xfId="0" applyNumberFormat="1" applyBorder="1" applyAlignment="1">
      <alignment vertical="center" wrapText="1"/>
    </xf>
    <xf numFmtId="0" fontId="7" fillId="11" borderId="34" xfId="4" applyFont="1" applyFill="1" applyBorder="1" applyAlignment="1">
      <alignment horizontal="right" vertical="center" wrapText="1"/>
    </xf>
    <xf numFmtId="0" fontId="7" fillId="11" borderId="0" xfId="4" applyFont="1" applyFill="1" applyAlignment="1">
      <alignment horizontal="right" vertical="center" wrapText="1"/>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31" fillId="11" borderId="0" xfId="4" applyFont="1" applyFill="1"/>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7" fillId="11" borderId="0" xfId="4" applyFont="1" applyFill="1" applyAlignment="1">
      <alignment vertical="center"/>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0" xfId="4" applyFont="1" applyFill="1" applyAlignment="1">
      <alignment horizontal="center" vertical="center"/>
    </xf>
    <xf numFmtId="0" fontId="7" fillId="11" borderId="35"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7" fillId="11" borderId="34" xfId="4" applyFont="1" applyFill="1" applyBorder="1" applyAlignment="1">
      <alignment horizontal="left" vertical="center"/>
    </xf>
    <xf numFmtId="0" fontId="7" fillId="11" borderId="0" xfId="4" applyFont="1" applyFill="1" applyAlignment="1">
      <alignment horizontal="left" vertical="center"/>
    </xf>
    <xf numFmtId="0" fontId="31" fillId="11" borderId="0" xfId="4" applyFont="1" applyFill="1" applyAlignment="1">
      <alignment vertical="top"/>
    </xf>
    <xf numFmtId="0" fontId="7" fillId="11" borderId="0" xfId="4" applyFont="1" applyFill="1" applyAlignment="1">
      <alignment vertical="top"/>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protection locked="0"/>
    </xf>
    <xf numFmtId="0" fontId="31" fillId="11" borderId="0" xfId="4" applyFont="1" applyFill="1" applyProtection="1">
      <protection locked="0"/>
    </xf>
    <xf numFmtId="0" fontId="31" fillId="11" borderId="0" xfId="4" applyFont="1" applyFill="1" applyAlignment="1" applyProtection="1">
      <alignment vertical="top" wrapText="1"/>
      <protection locked="0"/>
    </xf>
    <xf numFmtId="0" fontId="7" fillId="11" borderId="34" xfId="4" applyFont="1" applyFill="1" applyBorder="1" applyAlignment="1">
      <alignment horizontal="center" vertical="center"/>
    </xf>
    <xf numFmtId="0" fontId="7" fillId="11" borderId="34" xfId="4" applyFont="1" applyFill="1" applyBorder="1" applyAlignment="1">
      <alignment horizontal="right" vertical="center"/>
    </xf>
    <xf numFmtId="0" fontId="7" fillId="11" borderId="0" xfId="4" applyFont="1" applyFill="1" applyAlignment="1">
      <alignment horizontal="right" vertical="center"/>
    </xf>
    <xf numFmtId="0" fontId="32" fillId="11" borderId="0" xfId="4" applyFont="1" applyFill="1" applyAlignment="1">
      <alignment vertical="center"/>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lignment vertical="center" wrapText="1"/>
    </xf>
    <xf numFmtId="0" fontId="31" fillId="11" borderId="0" xfId="4" applyFont="1" applyFill="1" applyAlignment="1">
      <alignment vertical="center" wrapText="1"/>
    </xf>
    <xf numFmtId="0" fontId="7" fillId="11" borderId="35" xfId="4" applyFont="1" applyFill="1" applyBorder="1" applyAlignment="1">
      <alignment horizontal="right" vertical="center" wrapText="1"/>
    </xf>
    <xf numFmtId="0" fontId="32" fillId="11" borderId="34" xfId="4" applyFont="1" applyFill="1" applyBorder="1" applyAlignment="1">
      <alignment vertical="center"/>
    </xf>
    <xf numFmtId="0" fontId="29" fillId="11" borderId="34" xfId="4" applyFont="1" applyFill="1" applyBorder="1" applyAlignment="1">
      <alignment horizontal="center" vertical="center" wrapText="1"/>
    </xf>
    <xf numFmtId="0" fontId="29" fillId="11" borderId="0" xfId="4" applyFont="1" applyFill="1" applyAlignment="1">
      <alignment horizontal="center" vertical="center" wrapText="1"/>
    </xf>
    <xf numFmtId="0" fontId="7" fillId="11" borderId="35" xfId="4" applyFont="1" applyFill="1" applyBorder="1" applyAlignment="1">
      <alignment horizontal="right" vertical="center"/>
    </xf>
    <xf numFmtId="0" fontId="31" fillId="11" borderId="0" xfId="4" applyFont="1" applyFill="1" applyAlignment="1">
      <alignment wrapText="1"/>
    </xf>
    <xf numFmtId="0" fontId="27" fillId="11" borderId="20" xfId="4" applyFont="1" applyFill="1" applyBorder="1" applyAlignment="1">
      <alignment vertical="center"/>
    </xf>
    <xf numFmtId="0" fontId="27" fillId="11" borderId="1" xfId="4" applyFont="1" applyFill="1" applyBorder="1" applyAlignment="1">
      <alignment vertical="center"/>
    </xf>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lignment horizontal="center" vertical="center" wrapText="1"/>
    </xf>
    <xf numFmtId="0" fontId="6" fillId="0" borderId="0" xfId="4" applyFont="1" applyAlignment="1">
      <alignment horizontal="center" vertical="center" wrapText="1"/>
    </xf>
    <xf numFmtId="0" fontId="6" fillId="0" borderId="35" xfId="4" applyFont="1" applyBorder="1" applyAlignment="1">
      <alignment horizontal="center" vertical="center" wrapText="1"/>
    </xf>
    <xf numFmtId="0" fontId="31" fillId="11" borderId="34" xfId="4" applyFont="1" applyFill="1" applyBorder="1" applyAlignment="1">
      <alignment wrapText="1"/>
    </xf>
    <xf numFmtId="0" fontId="7" fillId="0" borderId="33" xfId="0" applyFont="1" applyBorder="1" applyAlignment="1">
      <alignment horizontal="left" vertical="center" wrapText="1"/>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7" fillId="11" borderId="33" xfId="0" applyFont="1" applyFill="1" applyBorder="1" applyAlignment="1">
      <alignment horizontal="left" vertical="center" wrapText="1"/>
    </xf>
    <xf numFmtId="0" fontId="7" fillId="9"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7" fillId="0" borderId="33" xfId="0" applyFont="1" applyBorder="1" applyAlignment="1">
      <alignment horizontal="left" vertical="center" wrapText="1" inden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7" fillId="11" borderId="33" xfId="0" applyFont="1" applyFill="1" applyBorder="1" applyAlignment="1">
      <alignment horizontal="left" vertical="center" wrapText="1" indent="1"/>
    </xf>
    <xf numFmtId="0" fontId="17" fillId="9" borderId="33" xfId="0" applyFont="1" applyFill="1" applyBorder="1" applyAlignment="1">
      <alignment horizontal="left" vertical="center" wrapTex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6" fillId="10" borderId="33" xfId="0" applyFont="1" applyFill="1" applyBorder="1" applyAlignment="1">
      <alignment horizontal="left" vertical="center" wrapText="1"/>
    </xf>
    <xf numFmtId="0" fontId="14" fillId="10" borderId="33" xfId="0" applyFont="1" applyFill="1" applyBorder="1" applyAlignment="1">
      <alignment horizontal="left" vertical="center" wrapText="1"/>
    </xf>
    <xf numFmtId="0" fontId="14" fillId="7" borderId="33" xfId="0" applyFont="1" applyFill="1" applyBorder="1" applyAlignment="1">
      <alignment horizontal="left" vertical="center" wrapText="1" shrinkToFit="1"/>
    </xf>
    <xf numFmtId="0" fontId="14" fillId="0" borderId="33" xfId="0" applyFont="1" applyBorder="1" applyAlignment="1">
      <alignment horizontal="left" vertical="center" wrapText="1"/>
    </xf>
    <xf numFmtId="0" fontId="7" fillId="10" borderId="33" xfId="0" applyFont="1" applyFill="1" applyBorder="1" applyAlignment="1">
      <alignment horizontal="left" vertical="center" wrapText="1"/>
    </xf>
    <xf numFmtId="0" fontId="10" fillId="0" borderId="0" xfId="3" applyFont="1" applyAlignment="1">
      <alignment horizontal="center" vertical="center" wrapText="1"/>
    </xf>
    <xf numFmtId="0" fontId="0" fillId="0" borderId="0" xfId="0" applyAlignment="1">
      <alignment horizontal="center" wrapText="1"/>
    </xf>
    <xf numFmtId="0" fontId="8" fillId="0" borderId="0" xfId="3" applyFont="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7" fillId="0" borderId="13" xfId="0" applyFont="1" applyBorder="1" applyAlignment="1">
      <alignment horizontal="left" vertical="center" wrapText="1"/>
    </xf>
    <xf numFmtId="0" fontId="6" fillId="9" borderId="13" xfId="0" applyFont="1" applyFill="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4" fillId="9" borderId="14" xfId="0" applyFont="1" applyFill="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7" fillId="0" borderId="22" xfId="0" applyFont="1" applyBorder="1" applyAlignment="1">
      <alignment horizontal="left" vertical="center" wrapText="1" inden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22" xfId="0" applyFont="1" applyBorder="1" applyAlignment="1">
      <alignment horizontal="left" vertical="center" wrapText="1"/>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5" fillId="0" borderId="32" xfId="0" applyFont="1" applyBorder="1"/>
    <xf numFmtId="0" fontId="20"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3" fontId="0" fillId="0" borderId="1" xfId="0" applyNumberFormat="1" applyBorder="1" applyAlignment="1">
      <alignment horizontal="right" vertical="center"/>
    </xf>
    <xf numFmtId="3" fontId="0" fillId="0" borderId="2" xfId="0" applyNumberFormat="1" applyBorder="1" applyAlignment="1">
      <alignment horizontal="right" vertical="center"/>
    </xf>
    <xf numFmtId="3" fontId="0" fillId="0" borderId="0" xfId="0" applyNumberFormat="1" applyAlignment="1">
      <alignment horizontal="righ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2" xfId="0" applyBorder="1" applyAlignment="1">
      <alignment horizontal="left" wrapText="1"/>
    </xf>
    <xf numFmtId="0" fontId="4" fillId="0" borderId="0" xfId="0" applyFont="1" applyAlignment="1">
      <alignment horizontal="left" wrapText="1"/>
    </xf>
    <xf numFmtId="0" fontId="4" fillId="0" borderId="0" xfId="0" applyFont="1" applyAlignment="1">
      <alignment horizontal="left" vertical="top" wrapText="1"/>
    </xf>
    <xf numFmtId="0" fontId="4" fillId="0" borderId="0" xfId="0" applyFont="1" applyAlignment="1">
      <alignment horizontal="left" vertical="top"/>
    </xf>
  </cellXfs>
  <cellStyles count="14">
    <cellStyle name="Brand Default" xfId="6" xr:uid="{0D4D3176-027B-4CD2-BBDF-4BB46F696D0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10" xr:uid="{C2C184EC-1BB5-4652-A862-AF9C984DCBBE}"/>
    <cellStyle name="Normal 3 3" xfId="12" xr:uid="{3E0F9543-5ED7-4F54-AD91-712FEA0BE1F5}"/>
    <cellStyle name="Normal 3 4" xfId="8" xr:uid="{9691F900-AEAB-4C62-87C7-ED72E4FB822F}"/>
    <cellStyle name="Normal 4" xfId="7" xr:uid="{492E7DFF-6705-4E5A-8D4F-ADE09653D7E1}"/>
    <cellStyle name="Normal 4 2" xfId="11" xr:uid="{368DCE73-9185-47BC-A3E0-754CD6D21E3B}"/>
    <cellStyle name="Normal 4 3" xfId="13" xr:uid="{97174798-2B41-4633-AB77-F038FD28FAD0}"/>
    <cellStyle name="Normal 4 4" xfId="9" xr:uid="{EC0F1A04-4234-4F34-9444-49504C29FD36}"/>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4" zoomScaleNormal="100" zoomScaleSheetLayoutView="100" workbookViewId="0">
      <selection activeCell="A4" sqref="A4:D4"/>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205" t="s">
        <v>307</v>
      </c>
      <c r="B1" s="206"/>
      <c r="C1" s="206"/>
      <c r="D1" s="92"/>
      <c r="E1" s="92"/>
      <c r="F1" s="92"/>
      <c r="G1" s="92"/>
      <c r="H1" s="92"/>
      <c r="I1" s="92"/>
      <c r="J1" s="93"/>
    </row>
    <row r="2" spans="1:20" ht="14.45" customHeight="1" x14ac:dyDescent="0.25">
      <c r="A2" s="207" t="s">
        <v>323</v>
      </c>
      <c r="B2" s="208"/>
      <c r="C2" s="208"/>
      <c r="D2" s="208"/>
      <c r="E2" s="208"/>
      <c r="F2" s="208"/>
      <c r="G2" s="208"/>
      <c r="H2" s="208"/>
      <c r="I2" s="208"/>
      <c r="J2" s="209"/>
      <c r="N2" s="73">
        <v>1</v>
      </c>
    </row>
    <row r="3" spans="1:20" x14ac:dyDescent="0.25">
      <c r="A3" s="94"/>
      <c r="B3" s="95"/>
      <c r="C3" s="95"/>
      <c r="D3" s="95"/>
      <c r="E3" s="95"/>
      <c r="F3" s="95"/>
      <c r="G3" s="95"/>
      <c r="H3" s="95"/>
      <c r="I3" s="95"/>
      <c r="J3" s="96"/>
      <c r="N3" s="73">
        <v>2</v>
      </c>
    </row>
    <row r="4" spans="1:20" ht="33.6" customHeight="1" x14ac:dyDescent="0.25">
      <c r="A4" s="210" t="s">
        <v>308</v>
      </c>
      <c r="B4" s="211"/>
      <c r="C4" s="211"/>
      <c r="D4" s="211"/>
      <c r="E4" s="212">
        <v>45658</v>
      </c>
      <c r="F4" s="213"/>
      <c r="G4" s="99" t="s">
        <v>0</v>
      </c>
      <c r="H4" s="212">
        <v>45930</v>
      </c>
      <c r="I4" s="213"/>
      <c r="J4" s="100"/>
      <c r="N4" s="73">
        <v>3</v>
      </c>
    </row>
    <row r="5" spans="1:20" s="72" customFormat="1" ht="10.15" customHeight="1" x14ac:dyDescent="0.25">
      <c r="A5" s="214"/>
      <c r="B5" s="215"/>
      <c r="C5" s="215"/>
      <c r="D5" s="215"/>
      <c r="E5" s="215"/>
      <c r="F5" s="215"/>
      <c r="G5" s="215"/>
      <c r="H5" s="215"/>
      <c r="I5" s="215"/>
      <c r="J5" s="216"/>
      <c r="N5" s="73">
        <v>4</v>
      </c>
    </row>
    <row r="6" spans="1:20" ht="20.45" customHeight="1" x14ac:dyDescent="0.25">
      <c r="A6" s="97"/>
      <c r="B6" s="101" t="s">
        <v>330</v>
      </c>
      <c r="C6" s="98"/>
      <c r="D6" s="98"/>
      <c r="E6" s="39">
        <v>2025</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3</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201" t="s">
        <v>332</v>
      </c>
      <c r="B10" s="202"/>
      <c r="C10" s="202"/>
      <c r="D10" s="202"/>
      <c r="E10" s="202"/>
      <c r="F10" s="202"/>
      <c r="G10" s="202"/>
      <c r="H10" s="202"/>
      <c r="I10" s="202"/>
      <c r="J10" s="107"/>
    </row>
    <row r="11" spans="1:20" ht="24.6" customHeight="1" x14ac:dyDescent="0.25">
      <c r="A11" s="189" t="s">
        <v>309</v>
      </c>
      <c r="B11" s="203"/>
      <c r="C11" s="195" t="s">
        <v>449</v>
      </c>
      <c r="D11" s="196"/>
      <c r="E11" s="108"/>
      <c r="F11" s="160" t="s">
        <v>333</v>
      </c>
      <c r="G11" s="199"/>
      <c r="H11" s="176"/>
      <c r="I11" s="177"/>
      <c r="J11" s="110"/>
    </row>
    <row r="12" spans="1:20" ht="14.45" customHeight="1" x14ac:dyDescent="0.25">
      <c r="A12" s="111"/>
      <c r="B12" s="112"/>
      <c r="C12" s="112"/>
      <c r="D12" s="112"/>
      <c r="E12" s="204"/>
      <c r="F12" s="204"/>
      <c r="G12" s="204"/>
      <c r="H12" s="204"/>
      <c r="I12" s="113"/>
      <c r="J12" s="110"/>
    </row>
    <row r="13" spans="1:20" ht="21" customHeight="1" x14ac:dyDescent="0.25">
      <c r="A13" s="159" t="s">
        <v>324</v>
      </c>
      <c r="B13" s="199"/>
      <c r="C13" s="195" t="s">
        <v>450</v>
      </c>
      <c r="D13" s="196"/>
      <c r="E13" s="217"/>
      <c r="F13" s="204"/>
      <c r="G13" s="204"/>
      <c r="H13" s="204"/>
      <c r="I13" s="113"/>
      <c r="J13" s="110"/>
    </row>
    <row r="14" spans="1:20" ht="10.9" customHeight="1" x14ac:dyDescent="0.25">
      <c r="A14" s="108"/>
      <c r="B14" s="113"/>
      <c r="C14" s="88"/>
      <c r="D14" s="88"/>
      <c r="E14" s="166"/>
      <c r="F14" s="166"/>
      <c r="G14" s="166"/>
      <c r="H14" s="166"/>
      <c r="I14" s="112"/>
      <c r="J14" s="115"/>
    </row>
    <row r="15" spans="1:20" ht="22.9" customHeight="1" x14ac:dyDescent="0.25">
      <c r="A15" s="159" t="s">
        <v>310</v>
      </c>
      <c r="B15" s="199"/>
      <c r="C15" s="195" t="s">
        <v>451</v>
      </c>
      <c r="D15" s="196"/>
      <c r="E15" s="200"/>
      <c r="F15" s="191"/>
      <c r="G15" s="109" t="s">
        <v>334</v>
      </c>
      <c r="H15" s="176" t="s">
        <v>453</v>
      </c>
      <c r="I15" s="177"/>
      <c r="J15" s="117"/>
    </row>
    <row r="16" spans="1:20" ht="10.9" customHeight="1" x14ac:dyDescent="0.25">
      <c r="A16" s="108"/>
      <c r="B16" s="113"/>
      <c r="C16" s="112"/>
      <c r="D16" s="112"/>
      <c r="E16" s="166"/>
      <c r="F16" s="166"/>
      <c r="G16" s="186"/>
      <c r="H16" s="186"/>
      <c r="I16" s="112"/>
      <c r="J16" s="115"/>
    </row>
    <row r="17" spans="1:10" ht="22.9" customHeight="1" x14ac:dyDescent="0.25">
      <c r="A17" s="114"/>
      <c r="B17" s="109" t="s">
        <v>335</v>
      </c>
      <c r="C17" s="195" t="s">
        <v>452</v>
      </c>
      <c r="D17" s="196"/>
      <c r="E17" s="116"/>
      <c r="F17" s="116"/>
      <c r="G17" s="116"/>
      <c r="H17" s="116"/>
      <c r="I17" s="116"/>
      <c r="J17" s="117"/>
    </row>
    <row r="18" spans="1:10" x14ac:dyDescent="0.25">
      <c r="A18" s="197"/>
      <c r="B18" s="198"/>
      <c r="C18" s="166"/>
      <c r="D18" s="166"/>
      <c r="E18" s="166"/>
      <c r="F18" s="166"/>
      <c r="G18" s="166"/>
      <c r="H18" s="166"/>
      <c r="I18" s="112"/>
      <c r="J18" s="115"/>
    </row>
    <row r="19" spans="1:10" x14ac:dyDescent="0.25">
      <c r="A19" s="189" t="s">
        <v>311</v>
      </c>
      <c r="B19" s="190"/>
      <c r="C19" s="167" t="s">
        <v>454</v>
      </c>
      <c r="D19" s="168"/>
      <c r="E19" s="168"/>
      <c r="F19" s="168"/>
      <c r="G19" s="168"/>
      <c r="H19" s="168"/>
      <c r="I19" s="168"/>
      <c r="J19" s="169"/>
    </row>
    <row r="20" spans="1:10" x14ac:dyDescent="0.25">
      <c r="A20" s="111"/>
      <c r="B20" s="112"/>
      <c r="C20" s="118"/>
      <c r="D20" s="112"/>
      <c r="E20" s="166"/>
      <c r="F20" s="166"/>
      <c r="G20" s="166"/>
      <c r="H20" s="166"/>
      <c r="I20" s="112"/>
      <c r="J20" s="115"/>
    </row>
    <row r="21" spans="1:10" x14ac:dyDescent="0.25">
      <c r="A21" s="189" t="s">
        <v>312</v>
      </c>
      <c r="B21" s="190"/>
      <c r="C21" s="176">
        <v>52210</v>
      </c>
      <c r="D21" s="177"/>
      <c r="E21" s="166"/>
      <c r="F21" s="166"/>
      <c r="G21" s="167" t="s">
        <v>455</v>
      </c>
      <c r="H21" s="168"/>
      <c r="I21" s="168"/>
      <c r="J21" s="169"/>
    </row>
    <row r="22" spans="1:10" x14ac:dyDescent="0.25">
      <c r="A22" s="111"/>
      <c r="B22" s="112"/>
      <c r="C22" s="112"/>
      <c r="D22" s="112"/>
      <c r="E22" s="166"/>
      <c r="F22" s="166"/>
      <c r="G22" s="166"/>
      <c r="H22" s="166"/>
      <c r="I22" s="112"/>
      <c r="J22" s="115"/>
    </row>
    <row r="23" spans="1:10" x14ac:dyDescent="0.25">
      <c r="A23" s="189" t="s">
        <v>313</v>
      </c>
      <c r="B23" s="190"/>
      <c r="C23" s="167" t="s">
        <v>456</v>
      </c>
      <c r="D23" s="168"/>
      <c r="E23" s="168"/>
      <c r="F23" s="168"/>
      <c r="G23" s="168"/>
      <c r="H23" s="168"/>
      <c r="I23" s="168"/>
      <c r="J23" s="169"/>
    </row>
    <row r="24" spans="1:10" x14ac:dyDescent="0.25">
      <c r="A24" s="111"/>
      <c r="B24" s="112"/>
      <c r="C24" s="88"/>
      <c r="D24" s="112"/>
      <c r="E24" s="166"/>
      <c r="F24" s="166"/>
      <c r="G24" s="166"/>
      <c r="H24" s="166"/>
      <c r="I24" s="112"/>
      <c r="J24" s="115"/>
    </row>
    <row r="25" spans="1:10" x14ac:dyDescent="0.25">
      <c r="A25" s="189" t="s">
        <v>314</v>
      </c>
      <c r="B25" s="190"/>
      <c r="C25" s="192" t="s">
        <v>457</v>
      </c>
      <c r="D25" s="193"/>
      <c r="E25" s="193"/>
      <c r="F25" s="193"/>
      <c r="G25" s="193"/>
      <c r="H25" s="193"/>
      <c r="I25" s="193"/>
      <c r="J25" s="194"/>
    </row>
    <row r="26" spans="1:10" x14ac:dyDescent="0.25">
      <c r="A26" s="111"/>
      <c r="B26" s="112"/>
      <c r="C26" s="118"/>
      <c r="D26" s="112"/>
      <c r="E26" s="166"/>
      <c r="F26" s="166"/>
      <c r="G26" s="166"/>
      <c r="H26" s="166"/>
      <c r="I26" s="112"/>
      <c r="J26" s="115"/>
    </row>
    <row r="27" spans="1:10" x14ac:dyDescent="0.25">
      <c r="A27" s="189" t="s">
        <v>315</v>
      </c>
      <c r="B27" s="190"/>
      <c r="C27" s="192" t="s">
        <v>458</v>
      </c>
      <c r="D27" s="193"/>
      <c r="E27" s="193"/>
      <c r="F27" s="193"/>
      <c r="G27" s="193"/>
      <c r="H27" s="193"/>
      <c r="I27" s="193"/>
      <c r="J27" s="194"/>
    </row>
    <row r="28" spans="1:10" ht="13.9" customHeight="1" x14ac:dyDescent="0.25">
      <c r="A28" s="111"/>
      <c r="B28" s="112"/>
      <c r="C28" s="118"/>
      <c r="D28" s="112"/>
      <c r="E28" s="166"/>
      <c r="F28" s="166"/>
      <c r="G28" s="166"/>
      <c r="H28" s="166"/>
      <c r="I28" s="112"/>
      <c r="J28" s="115"/>
    </row>
    <row r="29" spans="1:10" ht="22.9" customHeight="1" x14ac:dyDescent="0.25">
      <c r="A29" s="159" t="s">
        <v>325</v>
      </c>
      <c r="B29" s="190"/>
      <c r="C29" s="40">
        <v>25</v>
      </c>
      <c r="D29" s="146"/>
      <c r="E29" s="170"/>
      <c r="F29" s="170"/>
      <c r="G29" s="170"/>
      <c r="H29" s="170"/>
      <c r="I29" s="119"/>
      <c r="J29" s="120"/>
    </row>
    <row r="30" spans="1:10" x14ac:dyDescent="0.25">
      <c r="A30" s="111"/>
      <c r="B30" s="112"/>
      <c r="C30" s="112"/>
      <c r="D30" s="112"/>
      <c r="E30" s="166"/>
      <c r="F30" s="166"/>
      <c r="G30" s="166"/>
      <c r="H30" s="166"/>
      <c r="I30" s="119"/>
      <c r="J30" s="120"/>
    </row>
    <row r="31" spans="1:10" x14ac:dyDescent="0.25">
      <c r="A31" s="189" t="s">
        <v>316</v>
      </c>
      <c r="B31" s="190"/>
      <c r="C31" s="41" t="s">
        <v>337</v>
      </c>
      <c r="D31" s="188" t="s">
        <v>336</v>
      </c>
      <c r="E31" s="174"/>
      <c r="F31" s="174"/>
      <c r="G31" s="174"/>
      <c r="H31" s="112"/>
      <c r="I31" s="121" t="s">
        <v>337</v>
      </c>
      <c r="J31" s="122" t="s">
        <v>338</v>
      </c>
    </row>
    <row r="32" spans="1:10" x14ac:dyDescent="0.25">
      <c r="A32" s="189"/>
      <c r="B32" s="190"/>
      <c r="C32" s="123"/>
      <c r="D32" s="99"/>
      <c r="E32" s="191"/>
      <c r="F32" s="191"/>
      <c r="G32" s="191"/>
      <c r="H32" s="191"/>
      <c r="I32" s="119"/>
      <c r="J32" s="120"/>
    </row>
    <row r="33" spans="1:10" x14ac:dyDescent="0.25">
      <c r="A33" s="189" t="s">
        <v>326</v>
      </c>
      <c r="B33" s="190"/>
      <c r="C33" s="40" t="s">
        <v>340</v>
      </c>
      <c r="D33" s="188" t="s">
        <v>339</v>
      </c>
      <c r="E33" s="174"/>
      <c r="F33" s="174"/>
      <c r="G33" s="174"/>
      <c r="H33" s="116"/>
      <c r="I33" s="121" t="s">
        <v>340</v>
      </c>
      <c r="J33" s="122" t="s">
        <v>341</v>
      </c>
    </row>
    <row r="34" spans="1:10" x14ac:dyDescent="0.25">
      <c r="A34" s="111"/>
      <c r="B34" s="112"/>
      <c r="C34" s="112"/>
      <c r="D34" s="112"/>
      <c r="E34" s="166"/>
      <c r="F34" s="166"/>
      <c r="G34" s="166"/>
      <c r="H34" s="166"/>
      <c r="I34" s="112"/>
      <c r="J34" s="115"/>
    </row>
    <row r="35" spans="1:10" x14ac:dyDescent="0.25">
      <c r="A35" s="188" t="s">
        <v>327</v>
      </c>
      <c r="B35" s="174"/>
      <c r="C35" s="174"/>
      <c r="D35" s="174"/>
      <c r="E35" s="174" t="s">
        <v>317</v>
      </c>
      <c r="F35" s="174"/>
      <c r="G35" s="174"/>
      <c r="H35" s="174"/>
      <c r="I35" s="174"/>
      <c r="J35" s="124" t="s">
        <v>318</v>
      </c>
    </row>
    <row r="36" spans="1:10" x14ac:dyDescent="0.25">
      <c r="A36" s="111"/>
      <c r="B36" s="112"/>
      <c r="C36" s="112"/>
      <c r="D36" s="112"/>
      <c r="E36" s="166"/>
      <c r="F36" s="166"/>
      <c r="G36" s="166"/>
      <c r="H36" s="166"/>
      <c r="I36" s="112"/>
      <c r="J36" s="120"/>
    </row>
    <row r="37" spans="1:10" x14ac:dyDescent="0.25">
      <c r="A37" s="182"/>
      <c r="B37" s="183"/>
      <c r="C37" s="183"/>
      <c r="D37" s="183"/>
      <c r="E37" s="182"/>
      <c r="F37" s="183"/>
      <c r="G37" s="183"/>
      <c r="H37" s="183"/>
      <c r="I37" s="184"/>
      <c r="J37" s="89"/>
    </row>
    <row r="38" spans="1:10" x14ac:dyDescent="0.25">
      <c r="A38" s="78"/>
      <c r="B38" s="88"/>
      <c r="C38" s="91"/>
      <c r="D38" s="187"/>
      <c r="E38" s="187"/>
      <c r="F38" s="187"/>
      <c r="G38" s="187"/>
      <c r="H38" s="187"/>
      <c r="I38" s="187"/>
      <c r="J38" s="79"/>
    </row>
    <row r="39" spans="1:10" x14ac:dyDescent="0.25">
      <c r="A39" s="182"/>
      <c r="B39" s="183"/>
      <c r="C39" s="183"/>
      <c r="D39" s="184"/>
      <c r="E39" s="182"/>
      <c r="F39" s="183"/>
      <c r="G39" s="183"/>
      <c r="H39" s="183"/>
      <c r="I39" s="184"/>
      <c r="J39" s="40"/>
    </row>
    <row r="40" spans="1:10" x14ac:dyDescent="0.25">
      <c r="A40" s="78"/>
      <c r="B40" s="88"/>
      <c r="C40" s="91"/>
      <c r="D40" s="90"/>
      <c r="E40" s="187"/>
      <c r="F40" s="187"/>
      <c r="G40" s="187"/>
      <c r="H40" s="187"/>
      <c r="I40" s="87"/>
      <c r="J40" s="79"/>
    </row>
    <row r="41" spans="1:10" x14ac:dyDescent="0.25">
      <c r="A41" s="182"/>
      <c r="B41" s="183"/>
      <c r="C41" s="183"/>
      <c r="D41" s="184"/>
      <c r="E41" s="182"/>
      <c r="F41" s="183"/>
      <c r="G41" s="183"/>
      <c r="H41" s="183"/>
      <c r="I41" s="184"/>
      <c r="J41" s="40"/>
    </row>
    <row r="42" spans="1:10" x14ac:dyDescent="0.25">
      <c r="A42" s="78"/>
      <c r="B42" s="88"/>
      <c r="C42" s="91"/>
      <c r="D42" s="90"/>
      <c r="E42" s="187"/>
      <c r="F42" s="187"/>
      <c r="G42" s="187"/>
      <c r="H42" s="187"/>
      <c r="I42" s="87"/>
      <c r="J42" s="79"/>
    </row>
    <row r="43" spans="1:10" x14ac:dyDescent="0.25">
      <c r="A43" s="182"/>
      <c r="B43" s="183"/>
      <c r="C43" s="183"/>
      <c r="D43" s="184"/>
      <c r="E43" s="182"/>
      <c r="F43" s="183"/>
      <c r="G43" s="183"/>
      <c r="H43" s="183"/>
      <c r="I43" s="184"/>
      <c r="J43" s="40"/>
    </row>
    <row r="44" spans="1:10" x14ac:dyDescent="0.25">
      <c r="A44" s="80"/>
      <c r="B44" s="91"/>
      <c r="C44" s="185"/>
      <c r="D44" s="185"/>
      <c r="E44" s="186"/>
      <c r="F44" s="186"/>
      <c r="G44" s="185"/>
      <c r="H44" s="185"/>
      <c r="I44" s="185"/>
      <c r="J44" s="79"/>
    </row>
    <row r="45" spans="1:10" x14ac:dyDescent="0.25">
      <c r="A45" s="182"/>
      <c r="B45" s="183"/>
      <c r="C45" s="183"/>
      <c r="D45" s="184"/>
      <c r="E45" s="182"/>
      <c r="F45" s="183"/>
      <c r="G45" s="183"/>
      <c r="H45" s="183"/>
      <c r="I45" s="184"/>
      <c r="J45" s="40"/>
    </row>
    <row r="46" spans="1:10" x14ac:dyDescent="0.25">
      <c r="A46" s="80"/>
      <c r="B46" s="91"/>
      <c r="C46" s="91"/>
      <c r="D46" s="88"/>
      <c r="E46" s="186"/>
      <c r="F46" s="186"/>
      <c r="G46" s="185"/>
      <c r="H46" s="185"/>
      <c r="I46" s="88"/>
      <c r="J46" s="79"/>
    </row>
    <row r="47" spans="1:10" x14ac:dyDescent="0.25">
      <c r="A47" s="182"/>
      <c r="B47" s="183"/>
      <c r="C47" s="183"/>
      <c r="D47" s="184"/>
      <c r="E47" s="182"/>
      <c r="F47" s="183"/>
      <c r="G47" s="183"/>
      <c r="H47" s="183"/>
      <c r="I47" s="184"/>
      <c r="J47" s="40"/>
    </row>
    <row r="48" spans="1:10" x14ac:dyDescent="0.25">
      <c r="A48" s="125"/>
      <c r="B48" s="118"/>
      <c r="C48" s="118"/>
      <c r="D48" s="112"/>
      <c r="E48" s="166"/>
      <c r="F48" s="166"/>
      <c r="G48" s="180"/>
      <c r="H48" s="180"/>
      <c r="I48" s="112"/>
      <c r="J48" s="126" t="s">
        <v>342</v>
      </c>
    </row>
    <row r="49" spans="1:10" x14ac:dyDescent="0.25">
      <c r="A49" s="125"/>
      <c r="B49" s="118"/>
      <c r="C49" s="118"/>
      <c r="D49" s="112"/>
      <c r="E49" s="166"/>
      <c r="F49" s="166"/>
      <c r="G49" s="180"/>
      <c r="H49" s="180"/>
      <c r="I49" s="112"/>
      <c r="J49" s="126" t="s">
        <v>343</v>
      </c>
    </row>
    <row r="50" spans="1:10" ht="14.45" customHeight="1" x14ac:dyDescent="0.25">
      <c r="A50" s="159" t="s">
        <v>319</v>
      </c>
      <c r="B50" s="160"/>
      <c r="C50" s="176" t="s">
        <v>343</v>
      </c>
      <c r="D50" s="177"/>
      <c r="E50" s="178" t="s">
        <v>344</v>
      </c>
      <c r="F50" s="179"/>
      <c r="G50" s="167"/>
      <c r="H50" s="168"/>
      <c r="I50" s="168"/>
      <c r="J50" s="169"/>
    </row>
    <row r="51" spans="1:10" x14ac:dyDescent="0.25">
      <c r="A51" s="125"/>
      <c r="B51" s="118"/>
      <c r="C51" s="180"/>
      <c r="D51" s="180"/>
      <c r="E51" s="166"/>
      <c r="F51" s="166"/>
      <c r="G51" s="181" t="s">
        <v>345</v>
      </c>
      <c r="H51" s="181"/>
      <c r="I51" s="181"/>
      <c r="J51" s="104"/>
    </row>
    <row r="52" spans="1:10" ht="13.9" customHeight="1" x14ac:dyDescent="0.25">
      <c r="A52" s="159" t="s">
        <v>320</v>
      </c>
      <c r="B52" s="160"/>
      <c r="C52" s="167" t="s">
        <v>459</v>
      </c>
      <c r="D52" s="168"/>
      <c r="E52" s="168"/>
      <c r="F52" s="168"/>
      <c r="G52" s="168"/>
      <c r="H52" s="168"/>
      <c r="I52" s="168"/>
      <c r="J52" s="169"/>
    </row>
    <row r="53" spans="1:10" x14ac:dyDescent="0.25">
      <c r="A53" s="111"/>
      <c r="B53" s="112"/>
      <c r="C53" s="170" t="s">
        <v>321</v>
      </c>
      <c r="D53" s="170"/>
      <c r="E53" s="170"/>
      <c r="F53" s="170"/>
      <c r="G53" s="170"/>
      <c r="H53" s="170"/>
      <c r="I53" s="170"/>
      <c r="J53" s="115"/>
    </row>
    <row r="54" spans="1:10" x14ac:dyDescent="0.25">
      <c r="A54" s="159" t="s">
        <v>322</v>
      </c>
      <c r="B54" s="160"/>
      <c r="C54" s="171" t="s">
        <v>460</v>
      </c>
      <c r="D54" s="172"/>
      <c r="E54" s="173"/>
      <c r="F54" s="166"/>
      <c r="G54" s="166"/>
      <c r="H54" s="174"/>
      <c r="I54" s="174"/>
      <c r="J54" s="175"/>
    </row>
    <row r="55" spans="1:10" x14ac:dyDescent="0.25">
      <c r="A55" s="111"/>
      <c r="B55" s="112"/>
      <c r="C55" s="118"/>
      <c r="D55" s="112"/>
      <c r="E55" s="166"/>
      <c r="F55" s="166"/>
      <c r="G55" s="166"/>
      <c r="H55" s="166"/>
      <c r="I55" s="112"/>
      <c r="J55" s="115"/>
    </row>
    <row r="56" spans="1:10" ht="14.45" customHeight="1" x14ac:dyDescent="0.25">
      <c r="A56" s="159" t="s">
        <v>314</v>
      </c>
      <c r="B56" s="160"/>
      <c r="C56" s="161" t="s">
        <v>457</v>
      </c>
      <c r="D56" s="162"/>
      <c r="E56" s="162"/>
      <c r="F56" s="162"/>
      <c r="G56" s="162"/>
      <c r="H56" s="162"/>
      <c r="I56" s="162"/>
      <c r="J56" s="163"/>
    </row>
    <row r="57" spans="1:10" x14ac:dyDescent="0.25">
      <c r="A57" s="111"/>
      <c r="B57" s="112"/>
      <c r="C57" s="112"/>
      <c r="D57" s="112"/>
      <c r="E57" s="166"/>
      <c r="F57" s="166"/>
      <c r="G57" s="166"/>
      <c r="H57" s="166"/>
      <c r="I57" s="112"/>
      <c r="J57" s="115"/>
    </row>
    <row r="58" spans="1:10" x14ac:dyDescent="0.25">
      <c r="A58" s="159" t="s">
        <v>346</v>
      </c>
      <c r="B58" s="160"/>
      <c r="C58" s="161"/>
      <c r="D58" s="162"/>
      <c r="E58" s="162"/>
      <c r="F58" s="162"/>
      <c r="G58" s="162"/>
      <c r="H58" s="162"/>
      <c r="I58" s="162"/>
      <c r="J58" s="163"/>
    </row>
    <row r="59" spans="1:10" ht="14.45" customHeight="1" x14ac:dyDescent="0.25">
      <c r="A59" s="111"/>
      <c r="B59" s="112"/>
      <c r="C59" s="164" t="s">
        <v>347</v>
      </c>
      <c r="D59" s="164"/>
      <c r="E59" s="164"/>
      <c r="F59" s="164"/>
      <c r="G59" s="112"/>
      <c r="H59" s="112"/>
      <c r="I59" s="112"/>
      <c r="J59" s="115"/>
    </row>
    <row r="60" spans="1:10" x14ac:dyDescent="0.25">
      <c r="A60" s="159" t="s">
        <v>348</v>
      </c>
      <c r="B60" s="160"/>
      <c r="C60" s="161"/>
      <c r="D60" s="162"/>
      <c r="E60" s="162"/>
      <c r="F60" s="162"/>
      <c r="G60" s="162"/>
      <c r="H60" s="162"/>
      <c r="I60" s="162"/>
      <c r="J60" s="163"/>
    </row>
    <row r="61" spans="1:10" ht="14.45" customHeight="1" x14ac:dyDescent="0.25">
      <c r="A61" s="127"/>
      <c r="B61" s="128"/>
      <c r="C61" s="165" t="s">
        <v>349</v>
      </c>
      <c r="D61" s="165"/>
      <c r="E61" s="165"/>
      <c r="F61" s="165"/>
      <c r="G61" s="165"/>
      <c r="H61" s="128"/>
      <c r="I61" s="128"/>
      <c r="J61" s="12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pane ySplit="6" topLeftCell="A36" activePane="bottomLeft" state="frozen"/>
      <selection sqref="A1:C1"/>
      <selection pane="bottomLeft" sqref="A1:I1"/>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25" t="s">
        <v>1</v>
      </c>
      <c r="B1" s="226"/>
      <c r="C1" s="226"/>
      <c r="D1" s="226"/>
      <c r="E1" s="226"/>
      <c r="F1" s="226"/>
      <c r="G1" s="226"/>
      <c r="H1" s="226"/>
      <c r="I1" s="226"/>
    </row>
    <row r="2" spans="1:9" x14ac:dyDescent="0.2">
      <c r="A2" s="227" t="s">
        <v>566</v>
      </c>
      <c r="B2" s="228"/>
      <c r="C2" s="228"/>
      <c r="D2" s="228"/>
      <c r="E2" s="228"/>
      <c r="F2" s="228"/>
      <c r="G2" s="228"/>
      <c r="H2" s="228"/>
      <c r="I2" s="228"/>
    </row>
    <row r="3" spans="1:9" x14ac:dyDescent="0.2">
      <c r="A3" s="229" t="s">
        <v>448</v>
      </c>
      <c r="B3" s="229"/>
      <c r="C3" s="229"/>
      <c r="D3" s="229"/>
      <c r="E3" s="229"/>
      <c r="F3" s="229"/>
      <c r="G3" s="229"/>
      <c r="H3" s="229"/>
      <c r="I3" s="229"/>
    </row>
    <row r="4" spans="1:9" x14ac:dyDescent="0.2">
      <c r="A4" s="230" t="s">
        <v>461</v>
      </c>
      <c r="B4" s="231"/>
      <c r="C4" s="231"/>
      <c r="D4" s="231"/>
      <c r="E4" s="231"/>
      <c r="F4" s="231"/>
      <c r="G4" s="231"/>
      <c r="H4" s="231"/>
      <c r="I4" s="232"/>
    </row>
    <row r="5" spans="1:9" ht="45" x14ac:dyDescent="0.2">
      <c r="A5" s="235" t="s">
        <v>2</v>
      </c>
      <c r="B5" s="236"/>
      <c r="C5" s="236"/>
      <c r="D5" s="236"/>
      <c r="E5" s="236"/>
      <c r="F5" s="236"/>
      <c r="G5" s="86" t="s">
        <v>101</v>
      </c>
      <c r="H5" s="10" t="s">
        <v>296</v>
      </c>
      <c r="I5" s="10" t="s">
        <v>297</v>
      </c>
    </row>
    <row r="6" spans="1:9" x14ac:dyDescent="0.2">
      <c r="A6" s="233">
        <v>1</v>
      </c>
      <c r="B6" s="234"/>
      <c r="C6" s="234"/>
      <c r="D6" s="234"/>
      <c r="E6" s="234"/>
      <c r="F6" s="234"/>
      <c r="G6" s="85">
        <v>2</v>
      </c>
      <c r="H6" s="10">
        <v>3</v>
      </c>
      <c r="I6" s="10">
        <v>4</v>
      </c>
    </row>
    <row r="7" spans="1:9" x14ac:dyDescent="0.2">
      <c r="A7" s="237"/>
      <c r="B7" s="237"/>
      <c r="C7" s="237"/>
      <c r="D7" s="237"/>
      <c r="E7" s="237"/>
      <c r="F7" s="237"/>
      <c r="G7" s="237"/>
      <c r="H7" s="237"/>
      <c r="I7" s="237"/>
    </row>
    <row r="8" spans="1:9" ht="12.75" customHeight="1" x14ac:dyDescent="0.2">
      <c r="A8" s="219" t="s">
        <v>4</v>
      </c>
      <c r="B8" s="219"/>
      <c r="C8" s="219"/>
      <c r="D8" s="219"/>
      <c r="E8" s="219"/>
      <c r="F8" s="219"/>
      <c r="G8" s="11">
        <v>1</v>
      </c>
      <c r="H8" s="18">
        <v>0</v>
      </c>
      <c r="I8" s="18">
        <v>0</v>
      </c>
    </row>
    <row r="9" spans="1:9" ht="12.75" customHeight="1" x14ac:dyDescent="0.2">
      <c r="A9" s="220" t="s">
        <v>302</v>
      </c>
      <c r="B9" s="220"/>
      <c r="C9" s="220"/>
      <c r="D9" s="220"/>
      <c r="E9" s="220"/>
      <c r="F9" s="220"/>
      <c r="G9" s="12">
        <v>2</v>
      </c>
      <c r="H9" s="82">
        <f>H10+H17+H27+H38+H43</f>
        <v>813379753</v>
      </c>
      <c r="I9" s="82">
        <f>I10+I17+I27+I38+I43</f>
        <v>807591549</v>
      </c>
    </row>
    <row r="10" spans="1:9" ht="12.75" customHeight="1" x14ac:dyDescent="0.2">
      <c r="A10" s="222" t="s">
        <v>5</v>
      </c>
      <c r="B10" s="222"/>
      <c r="C10" s="222"/>
      <c r="D10" s="222"/>
      <c r="E10" s="222"/>
      <c r="F10" s="222"/>
      <c r="G10" s="12">
        <v>3</v>
      </c>
      <c r="H10" s="82">
        <f>H11+H12+H13+H14+H15+H16</f>
        <v>403002</v>
      </c>
      <c r="I10" s="82">
        <f>I11+I12+I13+I14+I15+I16</f>
        <v>381646</v>
      </c>
    </row>
    <row r="11" spans="1:9" ht="12.75" customHeight="1" x14ac:dyDescent="0.2">
      <c r="A11" s="218" t="s">
        <v>6</v>
      </c>
      <c r="B11" s="218"/>
      <c r="C11" s="218"/>
      <c r="D11" s="218"/>
      <c r="E11" s="218"/>
      <c r="F11" s="218"/>
      <c r="G11" s="11">
        <v>4</v>
      </c>
      <c r="H11" s="18">
        <v>0</v>
      </c>
      <c r="I11" s="18">
        <v>0</v>
      </c>
    </row>
    <row r="12" spans="1:9" ht="22.9" customHeight="1" x14ac:dyDescent="0.2">
      <c r="A12" s="218" t="s">
        <v>7</v>
      </c>
      <c r="B12" s="218"/>
      <c r="C12" s="218"/>
      <c r="D12" s="218"/>
      <c r="E12" s="218"/>
      <c r="F12" s="218"/>
      <c r="G12" s="11">
        <v>5</v>
      </c>
      <c r="H12" s="18">
        <v>72518</v>
      </c>
      <c r="I12" s="18">
        <v>51162</v>
      </c>
    </row>
    <row r="13" spans="1:9" ht="12.75" customHeight="1" x14ac:dyDescent="0.2">
      <c r="A13" s="218" t="s">
        <v>8</v>
      </c>
      <c r="B13" s="218"/>
      <c r="C13" s="218"/>
      <c r="D13" s="218"/>
      <c r="E13" s="218"/>
      <c r="F13" s="218"/>
      <c r="G13" s="11">
        <v>6</v>
      </c>
      <c r="H13" s="18">
        <v>0</v>
      </c>
      <c r="I13" s="18">
        <v>0</v>
      </c>
    </row>
    <row r="14" spans="1:9" ht="12.75" customHeight="1" x14ac:dyDescent="0.2">
      <c r="A14" s="218" t="s">
        <v>9</v>
      </c>
      <c r="B14" s="218"/>
      <c r="C14" s="218"/>
      <c r="D14" s="218"/>
      <c r="E14" s="218"/>
      <c r="F14" s="218"/>
      <c r="G14" s="11">
        <v>7</v>
      </c>
      <c r="H14" s="18">
        <v>0</v>
      </c>
      <c r="I14" s="18">
        <v>0</v>
      </c>
    </row>
    <row r="15" spans="1:9" ht="12.75" customHeight="1" x14ac:dyDescent="0.2">
      <c r="A15" s="218" t="s">
        <v>10</v>
      </c>
      <c r="B15" s="218"/>
      <c r="C15" s="218"/>
      <c r="D15" s="218"/>
      <c r="E15" s="218"/>
      <c r="F15" s="218"/>
      <c r="G15" s="11">
        <v>8</v>
      </c>
      <c r="H15" s="18">
        <v>330484</v>
      </c>
      <c r="I15" s="18">
        <v>330484</v>
      </c>
    </row>
    <row r="16" spans="1:9" ht="12.75" customHeight="1" x14ac:dyDescent="0.2">
      <c r="A16" s="218" t="s">
        <v>11</v>
      </c>
      <c r="B16" s="218"/>
      <c r="C16" s="218"/>
      <c r="D16" s="218"/>
      <c r="E16" s="218"/>
      <c r="F16" s="218"/>
      <c r="G16" s="11">
        <v>9</v>
      </c>
      <c r="H16" s="18">
        <v>0</v>
      </c>
      <c r="I16" s="18">
        <v>0</v>
      </c>
    </row>
    <row r="17" spans="1:9" ht="12.75" customHeight="1" x14ac:dyDescent="0.2">
      <c r="A17" s="222" t="s">
        <v>12</v>
      </c>
      <c r="B17" s="222"/>
      <c r="C17" s="222"/>
      <c r="D17" s="222"/>
      <c r="E17" s="222"/>
      <c r="F17" s="222"/>
      <c r="G17" s="12">
        <v>10</v>
      </c>
      <c r="H17" s="82">
        <f>H18+H19+H20+H21+H22+H23+H24+H25+H26</f>
        <v>52202993</v>
      </c>
      <c r="I17" s="82">
        <f>I18+I19+I20+I21+I22+I23+I24+I25+I26</f>
        <v>51006134</v>
      </c>
    </row>
    <row r="18" spans="1:9" ht="12.75" customHeight="1" x14ac:dyDescent="0.2">
      <c r="A18" s="218" t="s">
        <v>13</v>
      </c>
      <c r="B18" s="218"/>
      <c r="C18" s="218"/>
      <c r="D18" s="218"/>
      <c r="E18" s="218"/>
      <c r="F18" s="218"/>
      <c r="G18" s="11">
        <v>11</v>
      </c>
      <c r="H18" s="18">
        <v>5241801</v>
      </c>
      <c r="I18" s="18">
        <v>5241801</v>
      </c>
    </row>
    <row r="19" spans="1:9" ht="12.75" customHeight="1" x14ac:dyDescent="0.2">
      <c r="A19" s="218" t="s">
        <v>14</v>
      </c>
      <c r="B19" s="218"/>
      <c r="C19" s="218"/>
      <c r="D19" s="218"/>
      <c r="E19" s="218"/>
      <c r="F19" s="218"/>
      <c r="G19" s="11">
        <v>12</v>
      </c>
      <c r="H19" s="18">
        <v>6953635</v>
      </c>
      <c r="I19" s="18">
        <v>6875530</v>
      </c>
    </row>
    <row r="20" spans="1:9" ht="12.75" customHeight="1" x14ac:dyDescent="0.2">
      <c r="A20" s="218" t="s">
        <v>15</v>
      </c>
      <c r="B20" s="218"/>
      <c r="C20" s="218"/>
      <c r="D20" s="218"/>
      <c r="E20" s="218"/>
      <c r="F20" s="218"/>
      <c r="G20" s="11">
        <v>13</v>
      </c>
      <c r="H20" s="18">
        <v>763428</v>
      </c>
      <c r="I20" s="18">
        <v>749577</v>
      </c>
    </row>
    <row r="21" spans="1:9" ht="12.75" customHeight="1" x14ac:dyDescent="0.2">
      <c r="A21" s="218" t="s">
        <v>16</v>
      </c>
      <c r="B21" s="218"/>
      <c r="C21" s="218"/>
      <c r="D21" s="218"/>
      <c r="E21" s="218"/>
      <c r="F21" s="218"/>
      <c r="G21" s="11">
        <v>14</v>
      </c>
      <c r="H21" s="18">
        <v>288643</v>
      </c>
      <c r="I21" s="18">
        <v>216466</v>
      </c>
    </row>
    <row r="22" spans="1:9" ht="12.75" customHeight="1" x14ac:dyDescent="0.2">
      <c r="A22" s="218" t="s">
        <v>17</v>
      </c>
      <c r="B22" s="218"/>
      <c r="C22" s="218"/>
      <c r="D22" s="218"/>
      <c r="E22" s="218"/>
      <c r="F22" s="218"/>
      <c r="G22" s="11">
        <v>15</v>
      </c>
      <c r="H22" s="18">
        <v>0</v>
      </c>
      <c r="I22" s="18">
        <v>0</v>
      </c>
    </row>
    <row r="23" spans="1:9" ht="12.75" customHeight="1" x14ac:dyDescent="0.2">
      <c r="A23" s="218" t="s">
        <v>18</v>
      </c>
      <c r="B23" s="218"/>
      <c r="C23" s="218"/>
      <c r="D23" s="218"/>
      <c r="E23" s="218"/>
      <c r="F23" s="218"/>
      <c r="G23" s="11">
        <v>16</v>
      </c>
      <c r="H23" s="18">
        <v>81110</v>
      </c>
      <c r="I23" s="18">
        <v>81110</v>
      </c>
    </row>
    <row r="24" spans="1:9" ht="12.75" customHeight="1" x14ac:dyDescent="0.2">
      <c r="A24" s="218" t="s">
        <v>19</v>
      </c>
      <c r="B24" s="218"/>
      <c r="C24" s="218"/>
      <c r="D24" s="218"/>
      <c r="E24" s="218"/>
      <c r="F24" s="218"/>
      <c r="G24" s="11">
        <v>17</v>
      </c>
      <c r="H24" s="18">
        <v>37239</v>
      </c>
      <c r="I24" s="18">
        <v>69439</v>
      </c>
    </row>
    <row r="25" spans="1:9" ht="12.75" customHeight="1" x14ac:dyDescent="0.2">
      <c r="A25" s="218" t="s">
        <v>20</v>
      </c>
      <c r="B25" s="218"/>
      <c r="C25" s="218"/>
      <c r="D25" s="218"/>
      <c r="E25" s="218"/>
      <c r="F25" s="218"/>
      <c r="G25" s="11">
        <v>18</v>
      </c>
      <c r="H25" s="18">
        <v>474443</v>
      </c>
      <c r="I25" s="18">
        <v>464719</v>
      </c>
    </row>
    <row r="26" spans="1:9" ht="12.75" customHeight="1" x14ac:dyDescent="0.2">
      <c r="A26" s="218" t="s">
        <v>21</v>
      </c>
      <c r="B26" s="218"/>
      <c r="C26" s="218"/>
      <c r="D26" s="218"/>
      <c r="E26" s="218"/>
      <c r="F26" s="218"/>
      <c r="G26" s="11">
        <v>19</v>
      </c>
      <c r="H26" s="18">
        <v>38362694</v>
      </c>
      <c r="I26" s="18">
        <v>37307492</v>
      </c>
    </row>
    <row r="27" spans="1:9" ht="12.75" customHeight="1" x14ac:dyDescent="0.2">
      <c r="A27" s="222" t="s">
        <v>22</v>
      </c>
      <c r="B27" s="222"/>
      <c r="C27" s="222"/>
      <c r="D27" s="222"/>
      <c r="E27" s="222"/>
      <c r="F27" s="222"/>
      <c r="G27" s="12">
        <v>20</v>
      </c>
      <c r="H27" s="82">
        <f>SUM(H28:H37)</f>
        <v>760729794</v>
      </c>
      <c r="I27" s="82">
        <f>SUM(I28:I37)</f>
        <v>754645347</v>
      </c>
    </row>
    <row r="28" spans="1:9" ht="12.75" customHeight="1" x14ac:dyDescent="0.2">
      <c r="A28" s="218" t="s">
        <v>23</v>
      </c>
      <c r="B28" s="218"/>
      <c r="C28" s="218"/>
      <c r="D28" s="218"/>
      <c r="E28" s="218"/>
      <c r="F28" s="218"/>
      <c r="G28" s="11">
        <v>21</v>
      </c>
      <c r="H28" s="18">
        <v>720895491</v>
      </c>
      <c r="I28" s="18">
        <v>721998046</v>
      </c>
    </row>
    <row r="29" spans="1:9" ht="12.75" customHeight="1" x14ac:dyDescent="0.2">
      <c r="A29" s="218" t="s">
        <v>24</v>
      </c>
      <c r="B29" s="218"/>
      <c r="C29" s="218"/>
      <c r="D29" s="218"/>
      <c r="E29" s="218"/>
      <c r="F29" s="218"/>
      <c r="G29" s="11">
        <v>22</v>
      </c>
      <c r="H29" s="18">
        <v>0</v>
      </c>
      <c r="I29" s="18">
        <v>0</v>
      </c>
    </row>
    <row r="30" spans="1:9" ht="12.75" customHeight="1" x14ac:dyDescent="0.2">
      <c r="A30" s="218" t="s">
        <v>25</v>
      </c>
      <c r="B30" s="218"/>
      <c r="C30" s="218"/>
      <c r="D30" s="218"/>
      <c r="E30" s="218"/>
      <c r="F30" s="218"/>
      <c r="G30" s="11">
        <v>23</v>
      </c>
      <c r="H30" s="18">
        <v>6306423</v>
      </c>
      <c r="I30" s="18">
        <v>6556423</v>
      </c>
    </row>
    <row r="31" spans="1:9" ht="24" customHeight="1" x14ac:dyDescent="0.2">
      <c r="A31" s="218" t="s">
        <v>26</v>
      </c>
      <c r="B31" s="218"/>
      <c r="C31" s="218"/>
      <c r="D31" s="218"/>
      <c r="E31" s="218"/>
      <c r="F31" s="218"/>
      <c r="G31" s="11">
        <v>24</v>
      </c>
      <c r="H31" s="18">
        <v>0</v>
      </c>
      <c r="I31" s="18">
        <v>0</v>
      </c>
    </row>
    <row r="32" spans="1:9" ht="23.45" customHeight="1" x14ac:dyDescent="0.2">
      <c r="A32" s="218" t="s">
        <v>27</v>
      </c>
      <c r="B32" s="218"/>
      <c r="C32" s="218"/>
      <c r="D32" s="218"/>
      <c r="E32" s="218"/>
      <c r="F32" s="218"/>
      <c r="G32" s="11">
        <v>25</v>
      </c>
      <c r="H32" s="18">
        <v>0</v>
      </c>
      <c r="I32" s="18">
        <v>0</v>
      </c>
    </row>
    <row r="33" spans="1:9" ht="21.6" customHeight="1" x14ac:dyDescent="0.2">
      <c r="A33" s="218" t="s">
        <v>28</v>
      </c>
      <c r="B33" s="218"/>
      <c r="C33" s="218"/>
      <c r="D33" s="218"/>
      <c r="E33" s="218"/>
      <c r="F33" s="218"/>
      <c r="G33" s="11">
        <v>26</v>
      </c>
      <c r="H33" s="18">
        <v>0</v>
      </c>
      <c r="I33" s="18">
        <v>0</v>
      </c>
    </row>
    <row r="34" spans="1:9" ht="12.75" customHeight="1" x14ac:dyDescent="0.2">
      <c r="A34" s="218" t="s">
        <v>29</v>
      </c>
      <c r="B34" s="218"/>
      <c r="C34" s="218"/>
      <c r="D34" s="218"/>
      <c r="E34" s="218"/>
      <c r="F34" s="218"/>
      <c r="G34" s="11">
        <v>27</v>
      </c>
      <c r="H34" s="18">
        <v>33527880</v>
      </c>
      <c r="I34" s="18">
        <v>26090878</v>
      </c>
    </row>
    <row r="35" spans="1:9" ht="12.75" customHeight="1" x14ac:dyDescent="0.2">
      <c r="A35" s="218" t="s">
        <v>30</v>
      </c>
      <c r="B35" s="218"/>
      <c r="C35" s="218"/>
      <c r="D35" s="218"/>
      <c r="E35" s="218"/>
      <c r="F35" s="218"/>
      <c r="G35" s="11">
        <v>28</v>
      </c>
      <c r="H35" s="18">
        <v>0</v>
      </c>
      <c r="I35" s="18">
        <v>0</v>
      </c>
    </row>
    <row r="36" spans="1:9" ht="12.75" customHeight="1" x14ac:dyDescent="0.2">
      <c r="A36" s="218" t="s">
        <v>31</v>
      </c>
      <c r="B36" s="218"/>
      <c r="C36" s="218"/>
      <c r="D36" s="218"/>
      <c r="E36" s="218"/>
      <c r="F36" s="218"/>
      <c r="G36" s="11">
        <v>29</v>
      </c>
      <c r="H36" s="18">
        <v>0</v>
      </c>
      <c r="I36" s="18">
        <v>0</v>
      </c>
    </row>
    <row r="37" spans="1:9" ht="12.75" customHeight="1" x14ac:dyDescent="0.2">
      <c r="A37" s="218" t="s">
        <v>32</v>
      </c>
      <c r="B37" s="218"/>
      <c r="C37" s="218"/>
      <c r="D37" s="218"/>
      <c r="E37" s="218"/>
      <c r="F37" s="218"/>
      <c r="G37" s="11">
        <v>30</v>
      </c>
      <c r="H37" s="18">
        <v>0</v>
      </c>
      <c r="I37" s="18">
        <v>0</v>
      </c>
    </row>
    <row r="38" spans="1:9" ht="12.75" customHeight="1" x14ac:dyDescent="0.2">
      <c r="A38" s="222" t="s">
        <v>33</v>
      </c>
      <c r="B38" s="222"/>
      <c r="C38" s="222"/>
      <c r="D38" s="222"/>
      <c r="E38" s="222"/>
      <c r="F38" s="222"/>
      <c r="G38" s="12">
        <v>31</v>
      </c>
      <c r="H38" s="82">
        <f>H39+H40+H41+H42</f>
        <v>43964</v>
      </c>
      <c r="I38" s="82">
        <f>I39+I40+I41+I42</f>
        <v>43964</v>
      </c>
    </row>
    <row r="39" spans="1:9" ht="12.75" customHeight="1" x14ac:dyDescent="0.2">
      <c r="A39" s="218" t="s">
        <v>34</v>
      </c>
      <c r="B39" s="218"/>
      <c r="C39" s="218"/>
      <c r="D39" s="218"/>
      <c r="E39" s="218"/>
      <c r="F39" s="218"/>
      <c r="G39" s="11">
        <v>32</v>
      </c>
      <c r="H39" s="18">
        <v>0</v>
      </c>
      <c r="I39" s="18">
        <v>0</v>
      </c>
    </row>
    <row r="40" spans="1:9" ht="12.75" customHeight="1" x14ac:dyDescent="0.2">
      <c r="A40" s="218" t="s">
        <v>35</v>
      </c>
      <c r="B40" s="218"/>
      <c r="C40" s="218"/>
      <c r="D40" s="218"/>
      <c r="E40" s="218"/>
      <c r="F40" s="218"/>
      <c r="G40" s="11">
        <v>33</v>
      </c>
      <c r="H40" s="18">
        <v>0</v>
      </c>
      <c r="I40" s="18">
        <v>0</v>
      </c>
    </row>
    <row r="41" spans="1:9" ht="12.75" customHeight="1" x14ac:dyDescent="0.2">
      <c r="A41" s="218" t="s">
        <v>36</v>
      </c>
      <c r="B41" s="218"/>
      <c r="C41" s="218"/>
      <c r="D41" s="218"/>
      <c r="E41" s="218"/>
      <c r="F41" s="218"/>
      <c r="G41" s="11">
        <v>34</v>
      </c>
      <c r="H41" s="18">
        <v>0</v>
      </c>
      <c r="I41" s="18">
        <v>0</v>
      </c>
    </row>
    <row r="42" spans="1:9" ht="12.75" customHeight="1" x14ac:dyDescent="0.2">
      <c r="A42" s="218" t="s">
        <v>37</v>
      </c>
      <c r="B42" s="218"/>
      <c r="C42" s="218"/>
      <c r="D42" s="218"/>
      <c r="E42" s="218"/>
      <c r="F42" s="218"/>
      <c r="G42" s="11">
        <v>35</v>
      </c>
      <c r="H42" s="18">
        <v>43964</v>
      </c>
      <c r="I42" s="18">
        <v>43964</v>
      </c>
    </row>
    <row r="43" spans="1:9" ht="12.75" customHeight="1" x14ac:dyDescent="0.2">
      <c r="A43" s="218" t="s">
        <v>38</v>
      </c>
      <c r="B43" s="218"/>
      <c r="C43" s="218"/>
      <c r="D43" s="218"/>
      <c r="E43" s="218"/>
      <c r="F43" s="218"/>
      <c r="G43" s="11">
        <v>36</v>
      </c>
      <c r="H43" s="18">
        <v>0</v>
      </c>
      <c r="I43" s="18">
        <v>1514458</v>
      </c>
    </row>
    <row r="44" spans="1:9" ht="12.75" customHeight="1" x14ac:dyDescent="0.2">
      <c r="A44" s="220" t="s">
        <v>303</v>
      </c>
      <c r="B44" s="220"/>
      <c r="C44" s="220"/>
      <c r="D44" s="220"/>
      <c r="E44" s="220"/>
      <c r="F44" s="220"/>
      <c r="G44" s="12">
        <v>37</v>
      </c>
      <c r="H44" s="82">
        <f>H45+H53+H60+H70</f>
        <v>149711206</v>
      </c>
      <c r="I44" s="82">
        <f>I45+I53+I60+I70</f>
        <v>147122382</v>
      </c>
    </row>
    <row r="45" spans="1:9" ht="12.75" customHeight="1" x14ac:dyDescent="0.2">
      <c r="A45" s="222" t="s">
        <v>39</v>
      </c>
      <c r="B45" s="222"/>
      <c r="C45" s="222"/>
      <c r="D45" s="222"/>
      <c r="E45" s="222"/>
      <c r="F45" s="222"/>
      <c r="G45" s="12">
        <v>38</v>
      </c>
      <c r="H45" s="82">
        <f>SUM(H46:H52)</f>
        <v>0</v>
      </c>
      <c r="I45" s="82">
        <f>SUM(I46:I52)</f>
        <v>0</v>
      </c>
    </row>
    <row r="46" spans="1:9" ht="12.75" customHeight="1" x14ac:dyDescent="0.2">
      <c r="A46" s="218" t="s">
        <v>40</v>
      </c>
      <c r="B46" s="218"/>
      <c r="C46" s="218"/>
      <c r="D46" s="218"/>
      <c r="E46" s="218"/>
      <c r="F46" s="218"/>
      <c r="G46" s="11">
        <v>39</v>
      </c>
      <c r="H46" s="18">
        <v>0</v>
      </c>
      <c r="I46" s="18">
        <v>0</v>
      </c>
    </row>
    <row r="47" spans="1:9" ht="12.75" customHeight="1" x14ac:dyDescent="0.2">
      <c r="A47" s="218" t="s">
        <v>41</v>
      </c>
      <c r="B47" s="218"/>
      <c r="C47" s="218"/>
      <c r="D47" s="218"/>
      <c r="E47" s="218"/>
      <c r="F47" s="218"/>
      <c r="G47" s="11">
        <v>40</v>
      </c>
      <c r="H47" s="18">
        <v>0</v>
      </c>
      <c r="I47" s="18">
        <v>0</v>
      </c>
    </row>
    <row r="48" spans="1:9" ht="12.75" customHeight="1" x14ac:dyDescent="0.2">
      <c r="A48" s="218" t="s">
        <v>42</v>
      </c>
      <c r="B48" s="218"/>
      <c r="C48" s="218"/>
      <c r="D48" s="218"/>
      <c r="E48" s="218"/>
      <c r="F48" s="218"/>
      <c r="G48" s="11">
        <v>41</v>
      </c>
      <c r="H48" s="18">
        <v>0</v>
      </c>
      <c r="I48" s="18">
        <v>0</v>
      </c>
    </row>
    <row r="49" spans="1:9" ht="12.75" customHeight="1" x14ac:dyDescent="0.2">
      <c r="A49" s="218" t="s">
        <v>43</v>
      </c>
      <c r="B49" s="218"/>
      <c r="C49" s="218"/>
      <c r="D49" s="218"/>
      <c r="E49" s="218"/>
      <c r="F49" s="218"/>
      <c r="G49" s="11">
        <v>42</v>
      </c>
      <c r="H49" s="18">
        <v>0</v>
      </c>
      <c r="I49" s="18">
        <v>0</v>
      </c>
    </row>
    <row r="50" spans="1:9" ht="12.75" customHeight="1" x14ac:dyDescent="0.2">
      <c r="A50" s="218" t="s">
        <v>44</v>
      </c>
      <c r="B50" s="218"/>
      <c r="C50" s="218"/>
      <c r="D50" s="218"/>
      <c r="E50" s="218"/>
      <c r="F50" s="218"/>
      <c r="G50" s="11">
        <v>43</v>
      </c>
      <c r="H50" s="18">
        <v>0</v>
      </c>
      <c r="I50" s="18">
        <v>0</v>
      </c>
    </row>
    <row r="51" spans="1:9" ht="12.75" customHeight="1" x14ac:dyDescent="0.2">
      <c r="A51" s="218" t="s">
        <v>45</v>
      </c>
      <c r="B51" s="218"/>
      <c r="C51" s="218"/>
      <c r="D51" s="218"/>
      <c r="E51" s="218"/>
      <c r="F51" s="218"/>
      <c r="G51" s="11">
        <v>44</v>
      </c>
      <c r="H51" s="18">
        <v>0</v>
      </c>
      <c r="I51" s="18">
        <v>0</v>
      </c>
    </row>
    <row r="52" spans="1:9" ht="12.75" customHeight="1" x14ac:dyDescent="0.2">
      <c r="A52" s="218" t="s">
        <v>46</v>
      </c>
      <c r="B52" s="218"/>
      <c r="C52" s="218"/>
      <c r="D52" s="218"/>
      <c r="E52" s="218"/>
      <c r="F52" s="218"/>
      <c r="G52" s="11">
        <v>45</v>
      </c>
      <c r="H52" s="18">
        <v>0</v>
      </c>
      <c r="I52" s="18">
        <v>0</v>
      </c>
    </row>
    <row r="53" spans="1:9" ht="12.75" customHeight="1" x14ac:dyDescent="0.2">
      <c r="A53" s="222" t="s">
        <v>47</v>
      </c>
      <c r="B53" s="222"/>
      <c r="C53" s="222"/>
      <c r="D53" s="222"/>
      <c r="E53" s="222"/>
      <c r="F53" s="222"/>
      <c r="G53" s="12">
        <v>46</v>
      </c>
      <c r="H53" s="82">
        <f>SUM(H54:H59)</f>
        <v>1742297</v>
      </c>
      <c r="I53" s="82">
        <f>SUM(I54:I59)</f>
        <v>2487692</v>
      </c>
    </row>
    <row r="54" spans="1:9" ht="12.75" customHeight="1" x14ac:dyDescent="0.2">
      <c r="A54" s="218" t="s">
        <v>48</v>
      </c>
      <c r="B54" s="218"/>
      <c r="C54" s="218"/>
      <c r="D54" s="218"/>
      <c r="E54" s="218"/>
      <c r="F54" s="218"/>
      <c r="G54" s="11">
        <v>47</v>
      </c>
      <c r="H54" s="18">
        <v>869794</v>
      </c>
      <c r="I54" s="18">
        <v>665675</v>
      </c>
    </row>
    <row r="55" spans="1:9" ht="12.75" customHeight="1" x14ac:dyDescent="0.2">
      <c r="A55" s="218" t="s">
        <v>49</v>
      </c>
      <c r="B55" s="218"/>
      <c r="C55" s="218"/>
      <c r="D55" s="218"/>
      <c r="E55" s="218"/>
      <c r="F55" s="218"/>
      <c r="G55" s="11">
        <v>48</v>
      </c>
      <c r="H55" s="18">
        <v>0</v>
      </c>
      <c r="I55" s="18">
        <v>0</v>
      </c>
    </row>
    <row r="56" spans="1:9" ht="12.75" customHeight="1" x14ac:dyDescent="0.2">
      <c r="A56" s="218" t="s">
        <v>50</v>
      </c>
      <c r="B56" s="218"/>
      <c r="C56" s="218"/>
      <c r="D56" s="218"/>
      <c r="E56" s="218"/>
      <c r="F56" s="218"/>
      <c r="G56" s="11">
        <v>49</v>
      </c>
      <c r="H56" s="18">
        <v>78062</v>
      </c>
      <c r="I56" s="18">
        <v>55178</v>
      </c>
    </row>
    <row r="57" spans="1:9" ht="12.75" customHeight="1" x14ac:dyDescent="0.2">
      <c r="A57" s="218" t="s">
        <v>51</v>
      </c>
      <c r="B57" s="218"/>
      <c r="C57" s="218"/>
      <c r="D57" s="218"/>
      <c r="E57" s="218"/>
      <c r="F57" s="218"/>
      <c r="G57" s="11">
        <v>50</v>
      </c>
      <c r="H57" s="18">
        <v>5765</v>
      </c>
      <c r="I57" s="18">
        <v>1267</v>
      </c>
    </row>
    <row r="58" spans="1:9" ht="12.75" customHeight="1" x14ac:dyDescent="0.2">
      <c r="A58" s="218" t="s">
        <v>52</v>
      </c>
      <c r="B58" s="218"/>
      <c r="C58" s="218"/>
      <c r="D58" s="218"/>
      <c r="E58" s="218"/>
      <c r="F58" s="218"/>
      <c r="G58" s="11">
        <v>51</v>
      </c>
      <c r="H58" s="18">
        <v>153471</v>
      </c>
      <c r="I58" s="18">
        <v>144544</v>
      </c>
    </row>
    <row r="59" spans="1:9" ht="12.75" customHeight="1" x14ac:dyDescent="0.2">
      <c r="A59" s="218" t="s">
        <v>53</v>
      </c>
      <c r="B59" s="218"/>
      <c r="C59" s="218"/>
      <c r="D59" s="218"/>
      <c r="E59" s="218"/>
      <c r="F59" s="218"/>
      <c r="G59" s="11">
        <v>52</v>
      </c>
      <c r="H59" s="18">
        <v>635205</v>
      </c>
      <c r="I59" s="18">
        <v>1621028</v>
      </c>
    </row>
    <row r="60" spans="1:9" ht="12.75" customHeight="1" x14ac:dyDescent="0.2">
      <c r="A60" s="222" t="s">
        <v>54</v>
      </c>
      <c r="B60" s="222"/>
      <c r="C60" s="222"/>
      <c r="D60" s="222"/>
      <c r="E60" s="222"/>
      <c r="F60" s="222"/>
      <c r="G60" s="12">
        <v>53</v>
      </c>
      <c r="H60" s="82">
        <f>SUM(H61:H69)</f>
        <v>146686992</v>
      </c>
      <c r="I60" s="82">
        <f>SUM(I61:I69)</f>
        <v>139409242</v>
      </c>
    </row>
    <row r="61" spans="1:9" ht="12.75" customHeight="1" x14ac:dyDescent="0.2">
      <c r="A61" s="218" t="s">
        <v>23</v>
      </c>
      <c r="B61" s="218"/>
      <c r="C61" s="218"/>
      <c r="D61" s="218"/>
      <c r="E61" s="218"/>
      <c r="F61" s="218"/>
      <c r="G61" s="11">
        <v>54</v>
      </c>
      <c r="H61" s="18">
        <v>0</v>
      </c>
      <c r="I61" s="18">
        <v>0</v>
      </c>
    </row>
    <row r="62" spans="1:9" ht="27.6" customHeight="1" x14ac:dyDescent="0.2">
      <c r="A62" s="218" t="s">
        <v>24</v>
      </c>
      <c r="B62" s="218"/>
      <c r="C62" s="218"/>
      <c r="D62" s="218"/>
      <c r="E62" s="218"/>
      <c r="F62" s="218"/>
      <c r="G62" s="11">
        <v>55</v>
      </c>
      <c r="H62" s="18">
        <v>0</v>
      </c>
      <c r="I62" s="18">
        <v>0</v>
      </c>
    </row>
    <row r="63" spans="1:9" ht="12.75" customHeight="1" x14ac:dyDescent="0.2">
      <c r="A63" s="218" t="s">
        <v>25</v>
      </c>
      <c r="B63" s="218"/>
      <c r="C63" s="218"/>
      <c r="D63" s="218"/>
      <c r="E63" s="218"/>
      <c r="F63" s="218"/>
      <c r="G63" s="11">
        <v>56</v>
      </c>
      <c r="H63" s="18">
        <v>0</v>
      </c>
      <c r="I63" s="18">
        <v>0</v>
      </c>
    </row>
    <row r="64" spans="1:9" ht="25.9" customHeight="1" x14ac:dyDescent="0.2">
      <c r="A64" s="218" t="s">
        <v>55</v>
      </c>
      <c r="B64" s="218"/>
      <c r="C64" s="218"/>
      <c r="D64" s="218"/>
      <c r="E64" s="218"/>
      <c r="F64" s="218"/>
      <c r="G64" s="11">
        <v>57</v>
      </c>
      <c r="H64" s="18">
        <v>0</v>
      </c>
      <c r="I64" s="18">
        <v>0</v>
      </c>
    </row>
    <row r="65" spans="1:9" ht="21.6" customHeight="1" x14ac:dyDescent="0.2">
      <c r="A65" s="218" t="s">
        <v>27</v>
      </c>
      <c r="B65" s="218"/>
      <c r="C65" s="218"/>
      <c r="D65" s="218"/>
      <c r="E65" s="218"/>
      <c r="F65" s="218"/>
      <c r="G65" s="11">
        <v>58</v>
      </c>
      <c r="H65" s="18">
        <v>0</v>
      </c>
      <c r="I65" s="18">
        <v>0</v>
      </c>
    </row>
    <row r="66" spans="1:9" ht="21.6" customHeight="1" x14ac:dyDescent="0.2">
      <c r="A66" s="218" t="s">
        <v>28</v>
      </c>
      <c r="B66" s="218"/>
      <c r="C66" s="218"/>
      <c r="D66" s="218"/>
      <c r="E66" s="218"/>
      <c r="F66" s="218"/>
      <c r="G66" s="11">
        <v>59</v>
      </c>
      <c r="H66" s="18">
        <v>0</v>
      </c>
      <c r="I66" s="18">
        <v>0</v>
      </c>
    </row>
    <row r="67" spans="1:9" ht="12.75" customHeight="1" x14ac:dyDescent="0.2">
      <c r="A67" s="218" t="s">
        <v>29</v>
      </c>
      <c r="B67" s="218"/>
      <c r="C67" s="218"/>
      <c r="D67" s="218"/>
      <c r="E67" s="218"/>
      <c r="F67" s="218"/>
      <c r="G67" s="11">
        <v>60</v>
      </c>
      <c r="H67" s="18">
        <v>23563534</v>
      </c>
      <c r="I67" s="18">
        <v>19094650</v>
      </c>
    </row>
    <row r="68" spans="1:9" ht="12.75" customHeight="1" x14ac:dyDescent="0.2">
      <c r="A68" s="218" t="s">
        <v>30</v>
      </c>
      <c r="B68" s="218"/>
      <c r="C68" s="218"/>
      <c r="D68" s="218"/>
      <c r="E68" s="218"/>
      <c r="F68" s="218"/>
      <c r="G68" s="11">
        <v>61</v>
      </c>
      <c r="H68" s="18">
        <v>123123458</v>
      </c>
      <c r="I68" s="18">
        <v>120314592</v>
      </c>
    </row>
    <row r="69" spans="1:9" ht="12.75" customHeight="1" x14ac:dyDescent="0.2">
      <c r="A69" s="218" t="s">
        <v>56</v>
      </c>
      <c r="B69" s="218"/>
      <c r="C69" s="218"/>
      <c r="D69" s="218"/>
      <c r="E69" s="218"/>
      <c r="F69" s="218"/>
      <c r="G69" s="11">
        <v>62</v>
      </c>
      <c r="H69" s="18">
        <v>0</v>
      </c>
      <c r="I69" s="18">
        <v>0</v>
      </c>
    </row>
    <row r="70" spans="1:9" ht="12.75" customHeight="1" x14ac:dyDescent="0.2">
      <c r="A70" s="218" t="s">
        <v>57</v>
      </c>
      <c r="B70" s="218"/>
      <c r="C70" s="218"/>
      <c r="D70" s="218"/>
      <c r="E70" s="218"/>
      <c r="F70" s="218"/>
      <c r="G70" s="11">
        <v>63</v>
      </c>
      <c r="H70" s="18">
        <v>1281917</v>
      </c>
      <c r="I70" s="18">
        <v>5225448</v>
      </c>
    </row>
    <row r="71" spans="1:9" ht="12.75" customHeight="1" x14ac:dyDescent="0.2">
      <c r="A71" s="219" t="s">
        <v>58</v>
      </c>
      <c r="B71" s="219"/>
      <c r="C71" s="219"/>
      <c r="D71" s="219"/>
      <c r="E71" s="219"/>
      <c r="F71" s="219"/>
      <c r="G71" s="11">
        <v>64</v>
      </c>
      <c r="H71" s="18">
        <v>223336</v>
      </c>
      <c r="I71" s="18">
        <v>458289</v>
      </c>
    </row>
    <row r="72" spans="1:9" ht="12.75" customHeight="1" x14ac:dyDescent="0.2">
      <c r="A72" s="220" t="s">
        <v>304</v>
      </c>
      <c r="B72" s="220"/>
      <c r="C72" s="220"/>
      <c r="D72" s="220"/>
      <c r="E72" s="220"/>
      <c r="F72" s="220"/>
      <c r="G72" s="12">
        <v>65</v>
      </c>
      <c r="H72" s="82">
        <f>H8+H9+H44+H71</f>
        <v>963314295</v>
      </c>
      <c r="I72" s="82">
        <f>I8+I9+I44+I71</f>
        <v>955172220</v>
      </c>
    </row>
    <row r="73" spans="1:9" ht="12.75" customHeight="1" x14ac:dyDescent="0.2">
      <c r="A73" s="219" t="s">
        <v>59</v>
      </c>
      <c r="B73" s="219"/>
      <c r="C73" s="219"/>
      <c r="D73" s="219"/>
      <c r="E73" s="219"/>
      <c r="F73" s="219"/>
      <c r="G73" s="11">
        <v>66</v>
      </c>
      <c r="H73" s="18">
        <v>0</v>
      </c>
      <c r="I73" s="18">
        <v>0</v>
      </c>
    </row>
    <row r="74" spans="1:9" x14ac:dyDescent="0.2">
      <c r="A74" s="223" t="s">
        <v>60</v>
      </c>
      <c r="B74" s="224"/>
      <c r="C74" s="224"/>
      <c r="D74" s="224"/>
      <c r="E74" s="224"/>
      <c r="F74" s="224"/>
      <c r="G74" s="224"/>
      <c r="H74" s="224"/>
      <c r="I74" s="224"/>
    </row>
    <row r="75" spans="1:9" ht="12.75" customHeight="1" x14ac:dyDescent="0.2">
      <c r="A75" s="220" t="s">
        <v>354</v>
      </c>
      <c r="B75" s="220"/>
      <c r="C75" s="220"/>
      <c r="D75" s="220"/>
      <c r="E75" s="220"/>
      <c r="F75" s="220"/>
      <c r="G75" s="12">
        <v>67</v>
      </c>
      <c r="H75" s="83">
        <f>H76+H77+H78+H84+H85+H91+H94+H97</f>
        <v>951604246</v>
      </c>
      <c r="I75" s="83">
        <f>I76+I77+I78+I84+I85+I91+I94+I97</f>
        <v>943505506</v>
      </c>
    </row>
    <row r="76" spans="1:9" ht="12.75" customHeight="1" x14ac:dyDescent="0.2">
      <c r="A76" s="218" t="s">
        <v>61</v>
      </c>
      <c r="B76" s="218"/>
      <c r="C76" s="218"/>
      <c r="D76" s="218"/>
      <c r="E76" s="218"/>
      <c r="F76" s="218"/>
      <c r="G76" s="11">
        <v>68</v>
      </c>
      <c r="H76" s="18">
        <v>21766541</v>
      </c>
      <c r="I76" s="18">
        <v>21766541</v>
      </c>
    </row>
    <row r="77" spans="1:9" ht="12.75" customHeight="1" x14ac:dyDescent="0.2">
      <c r="A77" s="218" t="s">
        <v>62</v>
      </c>
      <c r="B77" s="218"/>
      <c r="C77" s="218"/>
      <c r="D77" s="218"/>
      <c r="E77" s="218"/>
      <c r="F77" s="218"/>
      <c r="G77" s="11">
        <v>69</v>
      </c>
      <c r="H77" s="18">
        <v>8265694</v>
      </c>
      <c r="I77" s="18">
        <v>8840183</v>
      </c>
    </row>
    <row r="78" spans="1:9" ht="12.75" customHeight="1" x14ac:dyDescent="0.2">
      <c r="A78" s="222" t="s">
        <v>63</v>
      </c>
      <c r="B78" s="222"/>
      <c r="C78" s="222"/>
      <c r="D78" s="222"/>
      <c r="E78" s="222"/>
      <c r="F78" s="222"/>
      <c r="G78" s="12">
        <v>70</v>
      </c>
      <c r="H78" s="83">
        <f>SUM(H79:H83)</f>
        <v>1652223</v>
      </c>
      <c r="I78" s="83">
        <f>SUM(I79:I83)</f>
        <v>1652223</v>
      </c>
    </row>
    <row r="79" spans="1:9" ht="12.75" customHeight="1" x14ac:dyDescent="0.2">
      <c r="A79" s="218" t="s">
        <v>64</v>
      </c>
      <c r="B79" s="218"/>
      <c r="C79" s="218"/>
      <c r="D79" s="218"/>
      <c r="E79" s="218"/>
      <c r="F79" s="218"/>
      <c r="G79" s="11">
        <v>71</v>
      </c>
      <c r="H79" s="18">
        <v>1652223</v>
      </c>
      <c r="I79" s="18">
        <v>1652223</v>
      </c>
    </row>
    <row r="80" spans="1:9" ht="12.75" customHeight="1" x14ac:dyDescent="0.2">
      <c r="A80" s="218" t="s">
        <v>65</v>
      </c>
      <c r="B80" s="218"/>
      <c r="C80" s="218"/>
      <c r="D80" s="218"/>
      <c r="E80" s="218"/>
      <c r="F80" s="218"/>
      <c r="G80" s="11">
        <v>72</v>
      </c>
      <c r="H80" s="18">
        <v>33136594</v>
      </c>
      <c r="I80" s="18">
        <v>30391488</v>
      </c>
    </row>
    <row r="81" spans="1:9" ht="12.75" customHeight="1" x14ac:dyDescent="0.2">
      <c r="A81" s="218" t="s">
        <v>66</v>
      </c>
      <c r="B81" s="218"/>
      <c r="C81" s="218"/>
      <c r="D81" s="218"/>
      <c r="E81" s="218"/>
      <c r="F81" s="218"/>
      <c r="G81" s="11">
        <v>73</v>
      </c>
      <c r="H81" s="18">
        <v>-33136594</v>
      </c>
      <c r="I81" s="18">
        <v>-30391488</v>
      </c>
    </row>
    <row r="82" spans="1:9" ht="12.75" customHeight="1" x14ac:dyDescent="0.2">
      <c r="A82" s="218" t="s">
        <v>67</v>
      </c>
      <c r="B82" s="218"/>
      <c r="C82" s="218"/>
      <c r="D82" s="218"/>
      <c r="E82" s="218"/>
      <c r="F82" s="218"/>
      <c r="G82" s="11">
        <v>74</v>
      </c>
      <c r="H82" s="18">
        <v>0</v>
      </c>
      <c r="I82" s="18">
        <v>0</v>
      </c>
    </row>
    <row r="83" spans="1:9" ht="12.75" customHeight="1" x14ac:dyDescent="0.2">
      <c r="A83" s="218" t="s">
        <v>68</v>
      </c>
      <c r="B83" s="218"/>
      <c r="C83" s="218"/>
      <c r="D83" s="218"/>
      <c r="E83" s="218"/>
      <c r="F83" s="218"/>
      <c r="G83" s="11">
        <v>75</v>
      </c>
      <c r="H83" s="18">
        <v>0</v>
      </c>
      <c r="I83" s="18">
        <v>0</v>
      </c>
    </row>
    <row r="84" spans="1:9" ht="12.75" customHeight="1" x14ac:dyDescent="0.2">
      <c r="A84" s="221" t="s">
        <v>69</v>
      </c>
      <c r="B84" s="221"/>
      <c r="C84" s="221"/>
      <c r="D84" s="221"/>
      <c r="E84" s="221"/>
      <c r="F84" s="221"/>
      <c r="G84" s="42">
        <v>76</v>
      </c>
      <c r="H84" s="43">
        <v>0</v>
      </c>
      <c r="I84" s="43">
        <v>0</v>
      </c>
    </row>
    <row r="85" spans="1:9" ht="12.75" customHeight="1" x14ac:dyDescent="0.2">
      <c r="A85" s="222" t="s">
        <v>446</v>
      </c>
      <c r="B85" s="222"/>
      <c r="C85" s="222"/>
      <c r="D85" s="222"/>
      <c r="E85" s="222"/>
      <c r="F85" s="222"/>
      <c r="G85" s="12">
        <v>77</v>
      </c>
      <c r="H85" s="82">
        <f>H86+H87+H88+H89+H90</f>
        <v>22159551</v>
      </c>
      <c r="I85" s="82">
        <f>I86+I87+I88+I89+I90</f>
        <v>0</v>
      </c>
    </row>
    <row r="86" spans="1:9" ht="25.5" customHeight="1" x14ac:dyDescent="0.2">
      <c r="A86" s="218" t="s">
        <v>447</v>
      </c>
      <c r="B86" s="218"/>
      <c r="C86" s="218"/>
      <c r="D86" s="218"/>
      <c r="E86" s="218"/>
      <c r="F86" s="218"/>
      <c r="G86" s="11">
        <v>78</v>
      </c>
      <c r="H86" s="18">
        <v>22159551</v>
      </c>
      <c r="I86" s="18">
        <v>0</v>
      </c>
    </row>
    <row r="87" spans="1:9" ht="12.75" customHeight="1" x14ac:dyDescent="0.2">
      <c r="A87" s="218" t="s">
        <v>70</v>
      </c>
      <c r="B87" s="218"/>
      <c r="C87" s="218"/>
      <c r="D87" s="218"/>
      <c r="E87" s="218"/>
      <c r="F87" s="218"/>
      <c r="G87" s="11">
        <v>79</v>
      </c>
      <c r="H87" s="18">
        <v>0</v>
      </c>
      <c r="I87" s="18">
        <v>0</v>
      </c>
    </row>
    <row r="88" spans="1:9" ht="12.75" customHeight="1" x14ac:dyDescent="0.2">
      <c r="A88" s="218" t="s">
        <v>71</v>
      </c>
      <c r="B88" s="218"/>
      <c r="C88" s="218"/>
      <c r="D88" s="218"/>
      <c r="E88" s="218"/>
      <c r="F88" s="218"/>
      <c r="G88" s="11">
        <v>80</v>
      </c>
      <c r="H88" s="18">
        <v>0</v>
      </c>
      <c r="I88" s="18">
        <v>0</v>
      </c>
    </row>
    <row r="89" spans="1:9" ht="12.75" customHeight="1" x14ac:dyDescent="0.2">
      <c r="A89" s="218" t="s">
        <v>350</v>
      </c>
      <c r="B89" s="218"/>
      <c r="C89" s="218"/>
      <c r="D89" s="218"/>
      <c r="E89" s="218"/>
      <c r="F89" s="218"/>
      <c r="G89" s="11">
        <v>81</v>
      </c>
      <c r="H89" s="18">
        <v>0</v>
      </c>
      <c r="I89" s="18">
        <v>0</v>
      </c>
    </row>
    <row r="90" spans="1:9" ht="12.75" customHeight="1" x14ac:dyDescent="0.2">
      <c r="A90" s="218" t="s">
        <v>351</v>
      </c>
      <c r="B90" s="218"/>
      <c r="C90" s="218"/>
      <c r="D90" s="218"/>
      <c r="E90" s="218"/>
      <c r="F90" s="218"/>
      <c r="G90" s="11">
        <v>82</v>
      </c>
      <c r="H90" s="18">
        <v>0</v>
      </c>
      <c r="I90" s="18">
        <v>0</v>
      </c>
    </row>
    <row r="91" spans="1:9" ht="12.75" customHeight="1" x14ac:dyDescent="0.2">
      <c r="A91" s="222" t="s">
        <v>352</v>
      </c>
      <c r="B91" s="222"/>
      <c r="C91" s="222"/>
      <c r="D91" s="222"/>
      <c r="E91" s="222"/>
      <c r="F91" s="222"/>
      <c r="G91" s="12">
        <v>83</v>
      </c>
      <c r="H91" s="82">
        <f>H92-H93</f>
        <v>822745743</v>
      </c>
      <c r="I91" s="82">
        <f>I92-I93</f>
        <v>879800397</v>
      </c>
    </row>
    <row r="92" spans="1:9" ht="12.75" customHeight="1" x14ac:dyDescent="0.2">
      <c r="A92" s="218" t="s">
        <v>72</v>
      </c>
      <c r="B92" s="218"/>
      <c r="C92" s="218"/>
      <c r="D92" s="218"/>
      <c r="E92" s="218"/>
      <c r="F92" s="218"/>
      <c r="G92" s="11">
        <v>84</v>
      </c>
      <c r="H92" s="18">
        <v>822745743</v>
      </c>
      <c r="I92" s="18">
        <v>879800397</v>
      </c>
    </row>
    <row r="93" spans="1:9" ht="12.75" customHeight="1" x14ac:dyDescent="0.2">
      <c r="A93" s="218" t="s">
        <v>73</v>
      </c>
      <c r="B93" s="218"/>
      <c r="C93" s="218"/>
      <c r="D93" s="218"/>
      <c r="E93" s="218"/>
      <c r="F93" s="218"/>
      <c r="G93" s="11">
        <v>85</v>
      </c>
      <c r="H93" s="18">
        <v>0</v>
      </c>
      <c r="I93" s="18">
        <v>0</v>
      </c>
    </row>
    <row r="94" spans="1:9" ht="12.75" customHeight="1" x14ac:dyDescent="0.2">
      <c r="A94" s="222" t="s">
        <v>353</v>
      </c>
      <c r="B94" s="222"/>
      <c r="C94" s="222"/>
      <c r="D94" s="222"/>
      <c r="E94" s="222"/>
      <c r="F94" s="222"/>
      <c r="G94" s="12">
        <v>86</v>
      </c>
      <c r="H94" s="82">
        <f>H95-H96</f>
        <v>75014494</v>
      </c>
      <c r="I94" s="82">
        <f>I95-I96</f>
        <v>31446162</v>
      </c>
    </row>
    <row r="95" spans="1:9" ht="12.75" customHeight="1" x14ac:dyDescent="0.2">
      <c r="A95" s="218" t="s">
        <v>74</v>
      </c>
      <c r="B95" s="218"/>
      <c r="C95" s="218"/>
      <c r="D95" s="218"/>
      <c r="E95" s="218"/>
      <c r="F95" s="218"/>
      <c r="G95" s="11">
        <v>87</v>
      </c>
      <c r="H95" s="18">
        <v>75014494</v>
      </c>
      <c r="I95" s="18">
        <v>31446162</v>
      </c>
    </row>
    <row r="96" spans="1:9" ht="12.75" customHeight="1" x14ac:dyDescent="0.2">
      <c r="A96" s="218" t="s">
        <v>75</v>
      </c>
      <c r="B96" s="218"/>
      <c r="C96" s="218"/>
      <c r="D96" s="218"/>
      <c r="E96" s="218"/>
      <c r="F96" s="218"/>
      <c r="G96" s="11">
        <v>88</v>
      </c>
      <c r="H96" s="18">
        <v>0</v>
      </c>
      <c r="I96" s="18">
        <v>0</v>
      </c>
    </row>
    <row r="97" spans="1:9" ht="12.75" customHeight="1" x14ac:dyDescent="0.2">
      <c r="A97" s="218" t="s">
        <v>76</v>
      </c>
      <c r="B97" s="218"/>
      <c r="C97" s="218"/>
      <c r="D97" s="218"/>
      <c r="E97" s="218"/>
      <c r="F97" s="218"/>
      <c r="G97" s="11">
        <v>89</v>
      </c>
      <c r="H97" s="18">
        <v>0</v>
      </c>
      <c r="I97" s="18">
        <v>0</v>
      </c>
    </row>
    <row r="98" spans="1:9" ht="12.75" customHeight="1" x14ac:dyDescent="0.2">
      <c r="A98" s="220" t="s">
        <v>355</v>
      </c>
      <c r="B98" s="220"/>
      <c r="C98" s="220"/>
      <c r="D98" s="220"/>
      <c r="E98" s="220"/>
      <c r="F98" s="220"/>
      <c r="G98" s="12">
        <v>90</v>
      </c>
      <c r="H98" s="82">
        <f>SUM(H99:H104)</f>
        <v>2596433</v>
      </c>
      <c r="I98" s="82">
        <f>SUM(I99:I104)</f>
        <v>2746512</v>
      </c>
    </row>
    <row r="99" spans="1:9" ht="12.75" customHeight="1" x14ac:dyDescent="0.2">
      <c r="A99" s="218" t="s">
        <v>77</v>
      </c>
      <c r="B99" s="218"/>
      <c r="C99" s="218"/>
      <c r="D99" s="218"/>
      <c r="E99" s="218"/>
      <c r="F99" s="218"/>
      <c r="G99" s="11">
        <v>91</v>
      </c>
      <c r="H99" s="18">
        <v>283584</v>
      </c>
      <c r="I99" s="18">
        <v>283584</v>
      </c>
    </row>
    <row r="100" spans="1:9" ht="12.75" customHeight="1" x14ac:dyDescent="0.2">
      <c r="A100" s="218" t="s">
        <v>78</v>
      </c>
      <c r="B100" s="218"/>
      <c r="C100" s="218"/>
      <c r="D100" s="218"/>
      <c r="E100" s="218"/>
      <c r="F100" s="218"/>
      <c r="G100" s="11">
        <v>92</v>
      </c>
      <c r="H100" s="18">
        <v>0</v>
      </c>
      <c r="I100" s="18">
        <v>0</v>
      </c>
    </row>
    <row r="101" spans="1:9" ht="12.75" customHeight="1" x14ac:dyDescent="0.2">
      <c r="A101" s="218" t="s">
        <v>79</v>
      </c>
      <c r="B101" s="218"/>
      <c r="C101" s="218"/>
      <c r="D101" s="218"/>
      <c r="E101" s="218"/>
      <c r="F101" s="218"/>
      <c r="G101" s="11">
        <v>93</v>
      </c>
      <c r="H101" s="18">
        <v>0</v>
      </c>
      <c r="I101" s="18">
        <v>0</v>
      </c>
    </row>
    <row r="102" spans="1:9" ht="12.75" customHeight="1" x14ac:dyDescent="0.2">
      <c r="A102" s="218" t="s">
        <v>80</v>
      </c>
      <c r="B102" s="218"/>
      <c r="C102" s="218"/>
      <c r="D102" s="218"/>
      <c r="E102" s="218"/>
      <c r="F102" s="218"/>
      <c r="G102" s="11">
        <v>94</v>
      </c>
      <c r="H102" s="18">
        <v>0</v>
      </c>
      <c r="I102" s="18">
        <v>0</v>
      </c>
    </row>
    <row r="103" spans="1:9" ht="12.75" customHeight="1" x14ac:dyDescent="0.2">
      <c r="A103" s="218" t="s">
        <v>81</v>
      </c>
      <c r="B103" s="218"/>
      <c r="C103" s="218"/>
      <c r="D103" s="218"/>
      <c r="E103" s="218"/>
      <c r="F103" s="218"/>
      <c r="G103" s="11">
        <v>95</v>
      </c>
      <c r="H103" s="18">
        <v>0</v>
      </c>
      <c r="I103" s="18">
        <v>0</v>
      </c>
    </row>
    <row r="104" spans="1:9" ht="12.75" customHeight="1" x14ac:dyDescent="0.2">
      <c r="A104" s="218" t="s">
        <v>82</v>
      </c>
      <c r="B104" s="218"/>
      <c r="C104" s="218"/>
      <c r="D104" s="218"/>
      <c r="E104" s="218"/>
      <c r="F104" s="218"/>
      <c r="G104" s="11">
        <v>96</v>
      </c>
      <c r="H104" s="18">
        <v>2312849</v>
      </c>
      <c r="I104" s="18">
        <v>2462928</v>
      </c>
    </row>
    <row r="105" spans="1:9" ht="12.75" customHeight="1" x14ac:dyDescent="0.2">
      <c r="A105" s="220" t="s">
        <v>356</v>
      </c>
      <c r="B105" s="220"/>
      <c r="C105" s="220"/>
      <c r="D105" s="220"/>
      <c r="E105" s="220"/>
      <c r="F105" s="220"/>
      <c r="G105" s="12">
        <v>97</v>
      </c>
      <c r="H105" s="82">
        <f>SUM(H106:H116)</f>
        <v>3515613</v>
      </c>
      <c r="I105" s="82">
        <f>SUM(I106:I116)</f>
        <v>99087</v>
      </c>
    </row>
    <row r="106" spans="1:9" ht="12.75" customHeight="1" x14ac:dyDescent="0.2">
      <c r="A106" s="218" t="s">
        <v>83</v>
      </c>
      <c r="B106" s="218"/>
      <c r="C106" s="218"/>
      <c r="D106" s="218"/>
      <c r="E106" s="218"/>
      <c r="F106" s="218"/>
      <c r="G106" s="11">
        <v>98</v>
      </c>
      <c r="H106" s="18">
        <v>0</v>
      </c>
      <c r="I106" s="18">
        <v>0</v>
      </c>
    </row>
    <row r="107" spans="1:9" ht="24.6" customHeight="1" x14ac:dyDescent="0.2">
      <c r="A107" s="218" t="s">
        <v>84</v>
      </c>
      <c r="B107" s="218"/>
      <c r="C107" s="218"/>
      <c r="D107" s="218"/>
      <c r="E107" s="218"/>
      <c r="F107" s="218"/>
      <c r="G107" s="11">
        <v>99</v>
      </c>
      <c r="H107" s="18">
        <v>0</v>
      </c>
      <c r="I107" s="18">
        <v>0</v>
      </c>
    </row>
    <row r="108" spans="1:9" ht="12.75" customHeight="1" x14ac:dyDescent="0.2">
      <c r="A108" s="218" t="s">
        <v>85</v>
      </c>
      <c r="B108" s="218"/>
      <c r="C108" s="218"/>
      <c r="D108" s="218"/>
      <c r="E108" s="218"/>
      <c r="F108" s="218"/>
      <c r="G108" s="11">
        <v>100</v>
      </c>
      <c r="H108" s="18">
        <v>0</v>
      </c>
      <c r="I108" s="18">
        <v>0</v>
      </c>
    </row>
    <row r="109" spans="1:9" ht="21.6" customHeight="1" x14ac:dyDescent="0.2">
      <c r="A109" s="218" t="s">
        <v>86</v>
      </c>
      <c r="B109" s="218"/>
      <c r="C109" s="218"/>
      <c r="D109" s="218"/>
      <c r="E109" s="218"/>
      <c r="F109" s="218"/>
      <c r="G109" s="11">
        <v>101</v>
      </c>
      <c r="H109" s="18">
        <v>0</v>
      </c>
      <c r="I109" s="18">
        <v>0</v>
      </c>
    </row>
    <row r="110" spans="1:9" ht="12.75" customHeight="1" x14ac:dyDescent="0.2">
      <c r="A110" s="218" t="s">
        <v>87</v>
      </c>
      <c r="B110" s="218"/>
      <c r="C110" s="218"/>
      <c r="D110" s="218"/>
      <c r="E110" s="218"/>
      <c r="F110" s="218"/>
      <c r="G110" s="11">
        <v>102</v>
      </c>
      <c r="H110" s="18">
        <v>0</v>
      </c>
      <c r="I110" s="18">
        <v>0</v>
      </c>
    </row>
    <row r="111" spans="1:9" ht="12.75" customHeight="1" x14ac:dyDescent="0.2">
      <c r="A111" s="218" t="s">
        <v>88</v>
      </c>
      <c r="B111" s="218"/>
      <c r="C111" s="218"/>
      <c r="D111" s="218"/>
      <c r="E111" s="218"/>
      <c r="F111" s="218"/>
      <c r="G111" s="11">
        <v>103</v>
      </c>
      <c r="H111" s="18">
        <v>0</v>
      </c>
      <c r="I111" s="18">
        <v>0</v>
      </c>
    </row>
    <row r="112" spans="1:9" ht="12.75" customHeight="1" x14ac:dyDescent="0.2">
      <c r="A112" s="218" t="s">
        <v>89</v>
      </c>
      <c r="B112" s="218"/>
      <c r="C112" s="218"/>
      <c r="D112" s="218"/>
      <c r="E112" s="218"/>
      <c r="F112" s="218"/>
      <c r="G112" s="11">
        <v>104</v>
      </c>
      <c r="H112" s="18">
        <v>0</v>
      </c>
      <c r="I112" s="18">
        <v>0</v>
      </c>
    </row>
    <row r="113" spans="1:9" ht="12.75" customHeight="1" x14ac:dyDescent="0.2">
      <c r="A113" s="218" t="s">
        <v>90</v>
      </c>
      <c r="B113" s="218"/>
      <c r="C113" s="218"/>
      <c r="D113" s="218"/>
      <c r="E113" s="218"/>
      <c r="F113" s="218"/>
      <c r="G113" s="11">
        <v>105</v>
      </c>
      <c r="H113" s="18">
        <v>0</v>
      </c>
      <c r="I113" s="18">
        <v>0</v>
      </c>
    </row>
    <row r="114" spans="1:9" ht="12.75" customHeight="1" x14ac:dyDescent="0.2">
      <c r="A114" s="218" t="s">
        <v>91</v>
      </c>
      <c r="B114" s="218"/>
      <c r="C114" s="218"/>
      <c r="D114" s="218"/>
      <c r="E114" s="218"/>
      <c r="F114" s="218"/>
      <c r="G114" s="11">
        <v>106</v>
      </c>
      <c r="H114" s="18">
        <v>0</v>
      </c>
      <c r="I114" s="18">
        <v>0</v>
      </c>
    </row>
    <row r="115" spans="1:9" ht="12.75" customHeight="1" x14ac:dyDescent="0.2">
      <c r="A115" s="218" t="s">
        <v>92</v>
      </c>
      <c r="B115" s="218"/>
      <c r="C115" s="218"/>
      <c r="D115" s="218"/>
      <c r="E115" s="218"/>
      <c r="F115" s="218"/>
      <c r="G115" s="11">
        <v>107</v>
      </c>
      <c r="H115" s="18">
        <v>171312</v>
      </c>
      <c r="I115" s="18">
        <v>99087</v>
      </c>
    </row>
    <row r="116" spans="1:9" ht="12.75" customHeight="1" x14ac:dyDescent="0.2">
      <c r="A116" s="218" t="s">
        <v>93</v>
      </c>
      <c r="B116" s="218"/>
      <c r="C116" s="218"/>
      <c r="D116" s="218"/>
      <c r="E116" s="218"/>
      <c r="F116" s="218"/>
      <c r="G116" s="11">
        <v>108</v>
      </c>
      <c r="H116" s="18">
        <v>3344301</v>
      </c>
      <c r="I116" s="18">
        <v>0</v>
      </c>
    </row>
    <row r="117" spans="1:9" ht="12.75" customHeight="1" x14ac:dyDescent="0.2">
      <c r="A117" s="220" t="s">
        <v>357</v>
      </c>
      <c r="B117" s="220"/>
      <c r="C117" s="220"/>
      <c r="D117" s="220"/>
      <c r="E117" s="220"/>
      <c r="F117" s="220"/>
      <c r="G117" s="12">
        <v>109</v>
      </c>
      <c r="H117" s="82">
        <f>SUM(H118:H131)</f>
        <v>5021990</v>
      </c>
      <c r="I117" s="82">
        <f>SUM(I118:I131)</f>
        <v>5297289</v>
      </c>
    </row>
    <row r="118" spans="1:9" ht="12.75" customHeight="1" x14ac:dyDescent="0.2">
      <c r="A118" s="218" t="s">
        <v>83</v>
      </c>
      <c r="B118" s="218"/>
      <c r="C118" s="218"/>
      <c r="D118" s="218"/>
      <c r="E118" s="218"/>
      <c r="F118" s="218"/>
      <c r="G118" s="11">
        <v>110</v>
      </c>
      <c r="H118" s="18">
        <v>34677</v>
      </c>
      <c r="I118" s="18">
        <v>22694</v>
      </c>
    </row>
    <row r="119" spans="1:9" ht="22.15" customHeight="1" x14ac:dyDescent="0.2">
      <c r="A119" s="218" t="s">
        <v>84</v>
      </c>
      <c r="B119" s="218"/>
      <c r="C119" s="218"/>
      <c r="D119" s="218"/>
      <c r="E119" s="218"/>
      <c r="F119" s="218"/>
      <c r="G119" s="11">
        <v>111</v>
      </c>
      <c r="H119" s="18">
        <v>13913</v>
      </c>
      <c r="I119" s="18">
        <v>0</v>
      </c>
    </row>
    <row r="120" spans="1:9" ht="12.75" customHeight="1" x14ac:dyDescent="0.2">
      <c r="A120" s="218" t="s">
        <v>85</v>
      </c>
      <c r="B120" s="218"/>
      <c r="C120" s="218"/>
      <c r="D120" s="218"/>
      <c r="E120" s="218"/>
      <c r="F120" s="218"/>
      <c r="G120" s="11">
        <v>112</v>
      </c>
      <c r="H120" s="18">
        <v>0</v>
      </c>
      <c r="I120" s="18">
        <v>0</v>
      </c>
    </row>
    <row r="121" spans="1:9" ht="23.45" customHeight="1" x14ac:dyDescent="0.2">
      <c r="A121" s="218" t="s">
        <v>86</v>
      </c>
      <c r="B121" s="218"/>
      <c r="C121" s="218"/>
      <c r="D121" s="218"/>
      <c r="E121" s="218"/>
      <c r="F121" s="218"/>
      <c r="G121" s="11">
        <v>113</v>
      </c>
      <c r="H121" s="18">
        <v>0</v>
      </c>
      <c r="I121" s="18">
        <v>0</v>
      </c>
    </row>
    <row r="122" spans="1:9" ht="12.75" customHeight="1" x14ac:dyDescent="0.2">
      <c r="A122" s="218" t="s">
        <v>87</v>
      </c>
      <c r="B122" s="218"/>
      <c r="C122" s="218"/>
      <c r="D122" s="218"/>
      <c r="E122" s="218"/>
      <c r="F122" s="218"/>
      <c r="G122" s="11">
        <v>114</v>
      </c>
      <c r="H122" s="18">
        <v>0</v>
      </c>
      <c r="I122" s="18">
        <v>0</v>
      </c>
    </row>
    <row r="123" spans="1:9" ht="12.75" customHeight="1" x14ac:dyDescent="0.2">
      <c r="A123" s="218" t="s">
        <v>88</v>
      </c>
      <c r="B123" s="218"/>
      <c r="C123" s="218"/>
      <c r="D123" s="218"/>
      <c r="E123" s="218"/>
      <c r="F123" s="218"/>
      <c r="G123" s="11">
        <v>115</v>
      </c>
      <c r="H123" s="18">
        <v>0</v>
      </c>
      <c r="I123" s="18">
        <v>0</v>
      </c>
    </row>
    <row r="124" spans="1:9" ht="12.75" customHeight="1" x14ac:dyDescent="0.2">
      <c r="A124" s="218" t="s">
        <v>89</v>
      </c>
      <c r="B124" s="218"/>
      <c r="C124" s="218"/>
      <c r="D124" s="218"/>
      <c r="E124" s="218"/>
      <c r="F124" s="218"/>
      <c r="G124" s="11">
        <v>116</v>
      </c>
      <c r="H124" s="18">
        <v>116242</v>
      </c>
      <c r="I124" s="18">
        <v>115677</v>
      </c>
    </row>
    <row r="125" spans="1:9" ht="12.75" customHeight="1" x14ac:dyDescent="0.2">
      <c r="A125" s="218" t="s">
        <v>90</v>
      </c>
      <c r="B125" s="218"/>
      <c r="C125" s="218"/>
      <c r="D125" s="218"/>
      <c r="E125" s="218"/>
      <c r="F125" s="218"/>
      <c r="G125" s="11">
        <v>117</v>
      </c>
      <c r="H125" s="18">
        <v>453486</v>
      </c>
      <c r="I125" s="18">
        <v>658600</v>
      </c>
    </row>
    <row r="126" spans="1:9" x14ac:dyDescent="0.2">
      <c r="A126" s="218" t="s">
        <v>91</v>
      </c>
      <c r="B126" s="218"/>
      <c r="C126" s="218"/>
      <c r="D126" s="218"/>
      <c r="E126" s="218"/>
      <c r="F126" s="218"/>
      <c r="G126" s="11">
        <v>118</v>
      </c>
      <c r="H126" s="18">
        <v>0</v>
      </c>
      <c r="I126" s="18">
        <v>0</v>
      </c>
    </row>
    <row r="127" spans="1:9" x14ac:dyDescent="0.2">
      <c r="A127" s="218" t="s">
        <v>94</v>
      </c>
      <c r="B127" s="218"/>
      <c r="C127" s="218"/>
      <c r="D127" s="218"/>
      <c r="E127" s="218"/>
      <c r="F127" s="218"/>
      <c r="G127" s="11">
        <v>119</v>
      </c>
      <c r="H127" s="18">
        <v>262701</v>
      </c>
      <c r="I127" s="18">
        <v>259420</v>
      </c>
    </row>
    <row r="128" spans="1:9" x14ac:dyDescent="0.2">
      <c r="A128" s="218" t="s">
        <v>95</v>
      </c>
      <c r="B128" s="218"/>
      <c r="C128" s="218"/>
      <c r="D128" s="218"/>
      <c r="E128" s="218"/>
      <c r="F128" s="218"/>
      <c r="G128" s="11">
        <v>120</v>
      </c>
      <c r="H128" s="18">
        <v>83520</v>
      </c>
      <c r="I128" s="18">
        <v>112319</v>
      </c>
    </row>
    <row r="129" spans="1:9" x14ac:dyDescent="0.2">
      <c r="A129" s="218" t="s">
        <v>96</v>
      </c>
      <c r="B129" s="218"/>
      <c r="C129" s="218"/>
      <c r="D129" s="218"/>
      <c r="E129" s="218"/>
      <c r="F129" s="218"/>
      <c r="G129" s="11">
        <v>121</v>
      </c>
      <c r="H129" s="18">
        <v>2415833</v>
      </c>
      <c r="I129" s="18">
        <v>2486961</v>
      </c>
    </row>
    <row r="130" spans="1:9" x14ac:dyDescent="0.2">
      <c r="A130" s="218" t="s">
        <v>97</v>
      </c>
      <c r="B130" s="218"/>
      <c r="C130" s="218"/>
      <c r="D130" s="218"/>
      <c r="E130" s="218"/>
      <c r="F130" s="218"/>
      <c r="G130" s="11">
        <v>122</v>
      </c>
      <c r="H130" s="18">
        <v>0</v>
      </c>
      <c r="I130" s="18">
        <v>0</v>
      </c>
    </row>
    <row r="131" spans="1:9" x14ac:dyDescent="0.2">
      <c r="A131" s="218" t="s">
        <v>98</v>
      </c>
      <c r="B131" s="218"/>
      <c r="C131" s="218"/>
      <c r="D131" s="218"/>
      <c r="E131" s="218"/>
      <c r="F131" s="218"/>
      <c r="G131" s="11">
        <v>123</v>
      </c>
      <c r="H131" s="18">
        <v>1641618</v>
      </c>
      <c r="I131" s="18">
        <v>1641618</v>
      </c>
    </row>
    <row r="132" spans="1:9" ht="22.15" customHeight="1" x14ac:dyDescent="0.2">
      <c r="A132" s="219" t="s">
        <v>99</v>
      </c>
      <c r="B132" s="219"/>
      <c r="C132" s="219"/>
      <c r="D132" s="219"/>
      <c r="E132" s="219"/>
      <c r="F132" s="219"/>
      <c r="G132" s="11">
        <v>124</v>
      </c>
      <c r="H132" s="18">
        <v>576013</v>
      </c>
      <c r="I132" s="18">
        <v>3523826</v>
      </c>
    </row>
    <row r="133" spans="1:9" ht="12.75" customHeight="1" x14ac:dyDescent="0.2">
      <c r="A133" s="220" t="s">
        <v>358</v>
      </c>
      <c r="B133" s="220"/>
      <c r="C133" s="220"/>
      <c r="D133" s="220"/>
      <c r="E133" s="220"/>
      <c r="F133" s="220"/>
      <c r="G133" s="12">
        <v>125</v>
      </c>
      <c r="H133" s="82">
        <f>H75+H98+H105+H117+H132</f>
        <v>963314295</v>
      </c>
      <c r="I133" s="82">
        <f>I75+I98+I105+I117+I132</f>
        <v>955172220</v>
      </c>
    </row>
    <row r="134" spans="1:9" x14ac:dyDescent="0.2">
      <c r="A134" s="219" t="s">
        <v>100</v>
      </c>
      <c r="B134" s="219"/>
      <c r="C134" s="219"/>
      <c r="D134" s="219"/>
      <c r="E134" s="219"/>
      <c r="F134" s="219"/>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85" zoomScaleSheetLayoutView="100" workbookViewId="0">
      <pane ySplit="7" topLeftCell="A76" activePane="bottomLeft" state="frozen"/>
      <selection sqref="A1:C1"/>
      <selection pane="bottomLeft" sqref="A1:I1"/>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55" t="s">
        <v>102</v>
      </c>
      <c r="B1" s="256"/>
      <c r="C1" s="256"/>
      <c r="D1" s="256"/>
      <c r="E1" s="256"/>
      <c r="F1" s="256"/>
      <c r="G1" s="256"/>
      <c r="H1" s="256"/>
      <c r="I1" s="256"/>
    </row>
    <row r="2" spans="1:11" x14ac:dyDescent="0.2">
      <c r="A2" s="257" t="s">
        <v>567</v>
      </c>
      <c r="B2" s="258"/>
      <c r="C2" s="258"/>
      <c r="D2" s="258"/>
      <c r="E2" s="258"/>
      <c r="F2" s="258"/>
      <c r="G2" s="258"/>
      <c r="H2" s="258"/>
      <c r="I2" s="258"/>
    </row>
    <row r="3" spans="1:11" x14ac:dyDescent="0.2">
      <c r="A3" s="259" t="s">
        <v>448</v>
      </c>
      <c r="B3" s="260"/>
      <c r="C3" s="260"/>
      <c r="D3" s="260"/>
      <c r="E3" s="260"/>
      <c r="F3" s="260"/>
      <c r="G3" s="260"/>
      <c r="H3" s="260"/>
      <c r="I3" s="260"/>
      <c r="J3" s="261"/>
      <c r="K3" s="261"/>
    </row>
    <row r="4" spans="1:11" x14ac:dyDescent="0.2">
      <c r="A4" s="262" t="s">
        <v>461</v>
      </c>
      <c r="B4" s="263"/>
      <c r="C4" s="263"/>
      <c r="D4" s="263"/>
      <c r="E4" s="263"/>
      <c r="F4" s="263"/>
      <c r="G4" s="263"/>
      <c r="H4" s="263"/>
      <c r="I4" s="263"/>
      <c r="J4" s="264"/>
      <c r="K4" s="264"/>
    </row>
    <row r="5" spans="1:11" ht="22.15" customHeight="1" x14ac:dyDescent="0.2">
      <c r="A5" s="265" t="s">
        <v>2</v>
      </c>
      <c r="B5" s="266"/>
      <c r="C5" s="266"/>
      <c r="D5" s="266"/>
      <c r="E5" s="266"/>
      <c r="F5" s="266"/>
      <c r="G5" s="265" t="s">
        <v>103</v>
      </c>
      <c r="H5" s="267" t="s">
        <v>301</v>
      </c>
      <c r="I5" s="268"/>
      <c r="J5" s="267" t="s">
        <v>279</v>
      </c>
      <c r="K5" s="268"/>
    </row>
    <row r="6" spans="1:11" x14ac:dyDescent="0.2">
      <c r="A6" s="266"/>
      <c r="B6" s="266"/>
      <c r="C6" s="266"/>
      <c r="D6" s="266"/>
      <c r="E6" s="266"/>
      <c r="F6" s="266"/>
      <c r="G6" s="266"/>
      <c r="H6" s="46" t="s">
        <v>294</v>
      </c>
      <c r="I6" s="46" t="s">
        <v>295</v>
      </c>
      <c r="J6" s="46" t="s">
        <v>294</v>
      </c>
      <c r="K6" s="46" t="s">
        <v>295</v>
      </c>
    </row>
    <row r="7" spans="1:11" x14ac:dyDescent="0.2">
      <c r="A7" s="253">
        <v>1</v>
      </c>
      <c r="B7" s="254"/>
      <c r="C7" s="254"/>
      <c r="D7" s="254"/>
      <c r="E7" s="254"/>
      <c r="F7" s="254"/>
      <c r="G7" s="47">
        <v>2</v>
      </c>
      <c r="H7" s="46">
        <v>3</v>
      </c>
      <c r="I7" s="46">
        <v>4</v>
      </c>
      <c r="J7" s="46">
        <v>5</v>
      </c>
      <c r="K7" s="46">
        <v>6</v>
      </c>
    </row>
    <row r="8" spans="1:11" ht="12.75" customHeight="1" x14ac:dyDescent="0.2">
      <c r="A8" s="249" t="s">
        <v>359</v>
      </c>
      <c r="B8" s="249"/>
      <c r="C8" s="249"/>
      <c r="D8" s="249"/>
      <c r="E8" s="249"/>
      <c r="F8" s="249"/>
      <c r="G8" s="12">
        <v>1</v>
      </c>
      <c r="H8" s="48">
        <f>SUM(H9:H13)</f>
        <v>82283076</v>
      </c>
      <c r="I8" s="48">
        <f>SUM(I9:I13)</f>
        <v>35034424</v>
      </c>
      <c r="J8" s="48">
        <f>SUM(J9:J13)</f>
        <v>34889951</v>
      </c>
      <c r="K8" s="48">
        <f>SUM(K9:K13)</f>
        <v>32275108</v>
      </c>
    </row>
    <row r="9" spans="1:11" ht="12.75" customHeight="1" x14ac:dyDescent="0.2">
      <c r="A9" s="218" t="s">
        <v>115</v>
      </c>
      <c r="B9" s="218"/>
      <c r="C9" s="218"/>
      <c r="D9" s="218"/>
      <c r="E9" s="218"/>
      <c r="F9" s="218"/>
      <c r="G9" s="11">
        <v>2</v>
      </c>
      <c r="H9" s="49">
        <v>2975373</v>
      </c>
      <c r="I9" s="49">
        <v>902455</v>
      </c>
      <c r="J9" s="49">
        <v>3099737</v>
      </c>
      <c r="K9" s="49">
        <v>973685</v>
      </c>
    </row>
    <row r="10" spans="1:11" ht="12.75" customHeight="1" x14ac:dyDescent="0.2">
      <c r="A10" s="218" t="s">
        <v>116</v>
      </c>
      <c r="B10" s="218"/>
      <c r="C10" s="218"/>
      <c r="D10" s="218"/>
      <c r="E10" s="218"/>
      <c r="F10" s="218"/>
      <c r="G10" s="11">
        <v>3</v>
      </c>
      <c r="H10" s="49">
        <v>309948</v>
      </c>
      <c r="I10" s="49">
        <v>130620</v>
      </c>
      <c r="J10" s="49">
        <v>335635</v>
      </c>
      <c r="K10" s="49">
        <v>115432</v>
      </c>
    </row>
    <row r="11" spans="1:11" ht="12.75" customHeight="1" x14ac:dyDescent="0.2">
      <c r="A11" s="218" t="s">
        <v>117</v>
      </c>
      <c r="B11" s="218"/>
      <c r="C11" s="218"/>
      <c r="D11" s="218"/>
      <c r="E11" s="218"/>
      <c r="F11" s="218"/>
      <c r="G11" s="11">
        <v>4</v>
      </c>
      <c r="H11" s="49">
        <v>0</v>
      </c>
      <c r="I11" s="49">
        <v>0</v>
      </c>
      <c r="J11" s="49">
        <v>0</v>
      </c>
      <c r="K11" s="49">
        <v>0</v>
      </c>
    </row>
    <row r="12" spans="1:11" ht="12.75" customHeight="1" x14ac:dyDescent="0.2">
      <c r="A12" s="218" t="s">
        <v>118</v>
      </c>
      <c r="B12" s="218"/>
      <c r="C12" s="218"/>
      <c r="D12" s="218"/>
      <c r="E12" s="218"/>
      <c r="F12" s="218"/>
      <c r="G12" s="11">
        <v>5</v>
      </c>
      <c r="H12" s="49">
        <v>77261918</v>
      </c>
      <c r="I12" s="49">
        <v>33737757</v>
      </c>
      <c r="J12" s="49">
        <v>31312053</v>
      </c>
      <c r="K12" s="49">
        <v>31312053</v>
      </c>
    </row>
    <row r="13" spans="1:11" ht="12.75" customHeight="1" x14ac:dyDescent="0.2">
      <c r="A13" s="218" t="s">
        <v>119</v>
      </c>
      <c r="B13" s="218"/>
      <c r="C13" s="218"/>
      <c r="D13" s="218"/>
      <c r="E13" s="218"/>
      <c r="F13" s="218"/>
      <c r="G13" s="11">
        <v>6</v>
      </c>
      <c r="H13" s="49">
        <v>1735837</v>
      </c>
      <c r="I13" s="49">
        <v>263592</v>
      </c>
      <c r="J13" s="49">
        <v>142526</v>
      </c>
      <c r="K13" s="49">
        <v>-126062</v>
      </c>
    </row>
    <row r="14" spans="1:11" ht="12.75" customHeight="1" x14ac:dyDescent="0.2">
      <c r="A14" s="249" t="s">
        <v>360</v>
      </c>
      <c r="B14" s="249"/>
      <c r="C14" s="249"/>
      <c r="D14" s="249"/>
      <c r="E14" s="249"/>
      <c r="F14" s="249"/>
      <c r="G14" s="12">
        <v>7</v>
      </c>
      <c r="H14" s="48">
        <f>H15+H16+H20+H24+H25+H26+H29+H36</f>
        <v>6979400</v>
      </c>
      <c r="I14" s="48">
        <f>I15+I16+I20+I24+I25+I26+I29+I36</f>
        <v>2874272</v>
      </c>
      <c r="J14" s="48">
        <f>J15+J16+J20+J24+J25+J26+J29+J36</f>
        <v>8613075</v>
      </c>
      <c r="K14" s="48">
        <f>K15+K16+K20+K24+K25+K26+K29+K36</f>
        <v>2262338</v>
      </c>
    </row>
    <row r="15" spans="1:11" ht="12.75" customHeight="1" x14ac:dyDescent="0.2">
      <c r="A15" s="218" t="s">
        <v>104</v>
      </c>
      <c r="B15" s="218"/>
      <c r="C15" s="218"/>
      <c r="D15" s="218"/>
      <c r="E15" s="218"/>
      <c r="F15" s="218"/>
      <c r="G15" s="11">
        <v>8</v>
      </c>
      <c r="H15" s="49">
        <v>0</v>
      </c>
      <c r="I15" s="49">
        <v>0</v>
      </c>
      <c r="J15" s="49">
        <v>0</v>
      </c>
      <c r="K15" s="49">
        <v>0</v>
      </c>
    </row>
    <row r="16" spans="1:11" ht="12.75" customHeight="1" x14ac:dyDescent="0.2">
      <c r="A16" s="222" t="s">
        <v>440</v>
      </c>
      <c r="B16" s="222"/>
      <c r="C16" s="222"/>
      <c r="D16" s="222"/>
      <c r="E16" s="222"/>
      <c r="F16" s="222"/>
      <c r="G16" s="12">
        <v>9</v>
      </c>
      <c r="H16" s="48">
        <f>SUM(H17:H19)</f>
        <v>2266289</v>
      </c>
      <c r="I16" s="48">
        <f>SUM(I17:I19)</f>
        <v>1291166</v>
      </c>
      <c r="J16" s="48">
        <f>SUM(J17:J19)</f>
        <v>2450956</v>
      </c>
      <c r="K16" s="48">
        <f>SUM(K17:K19)</f>
        <v>805065</v>
      </c>
    </row>
    <row r="17" spans="1:11" ht="12.75" customHeight="1" x14ac:dyDescent="0.2">
      <c r="A17" s="252" t="s">
        <v>120</v>
      </c>
      <c r="B17" s="252"/>
      <c r="C17" s="252"/>
      <c r="D17" s="252"/>
      <c r="E17" s="252"/>
      <c r="F17" s="252"/>
      <c r="G17" s="11">
        <v>10</v>
      </c>
      <c r="H17" s="49">
        <v>232344</v>
      </c>
      <c r="I17" s="49">
        <v>89075</v>
      </c>
      <c r="J17" s="49">
        <v>167971</v>
      </c>
      <c r="K17" s="49">
        <v>51899</v>
      </c>
    </row>
    <row r="18" spans="1:11" ht="12.75" customHeight="1" x14ac:dyDescent="0.2">
      <c r="A18" s="252" t="s">
        <v>121</v>
      </c>
      <c r="B18" s="252"/>
      <c r="C18" s="252"/>
      <c r="D18" s="252"/>
      <c r="E18" s="252"/>
      <c r="F18" s="252"/>
      <c r="G18" s="11">
        <v>11</v>
      </c>
      <c r="H18" s="49">
        <v>0</v>
      </c>
      <c r="I18" s="49">
        <v>0</v>
      </c>
      <c r="J18" s="49">
        <v>0</v>
      </c>
      <c r="K18" s="49">
        <v>0</v>
      </c>
    </row>
    <row r="19" spans="1:11" ht="12.75" customHeight="1" x14ac:dyDescent="0.2">
      <c r="A19" s="252" t="s">
        <v>122</v>
      </c>
      <c r="B19" s="252"/>
      <c r="C19" s="252"/>
      <c r="D19" s="252"/>
      <c r="E19" s="252"/>
      <c r="F19" s="252"/>
      <c r="G19" s="11">
        <v>12</v>
      </c>
      <c r="H19" s="49">
        <v>2033945</v>
      </c>
      <c r="I19" s="49">
        <v>1202091</v>
      </c>
      <c r="J19" s="49">
        <v>2282985</v>
      </c>
      <c r="K19" s="49">
        <v>753166</v>
      </c>
    </row>
    <row r="20" spans="1:11" ht="12.75" customHeight="1" x14ac:dyDescent="0.2">
      <c r="A20" s="222" t="s">
        <v>441</v>
      </c>
      <c r="B20" s="222"/>
      <c r="C20" s="222"/>
      <c r="D20" s="222"/>
      <c r="E20" s="222"/>
      <c r="F20" s="222"/>
      <c r="G20" s="12">
        <v>13</v>
      </c>
      <c r="H20" s="48">
        <f>SUM(H21:H23)</f>
        <v>1504802</v>
      </c>
      <c r="I20" s="48">
        <f>SUM(I21:I23)</f>
        <v>569083</v>
      </c>
      <c r="J20" s="48">
        <f>SUM(J21:J23)</f>
        <v>3041427</v>
      </c>
      <c r="K20" s="48">
        <f>SUM(K21:K23)</f>
        <v>586684</v>
      </c>
    </row>
    <row r="21" spans="1:11" ht="12.75" customHeight="1" x14ac:dyDescent="0.2">
      <c r="A21" s="252" t="s">
        <v>105</v>
      </c>
      <c r="B21" s="252"/>
      <c r="C21" s="252"/>
      <c r="D21" s="252"/>
      <c r="E21" s="252"/>
      <c r="F21" s="252"/>
      <c r="G21" s="11">
        <v>14</v>
      </c>
      <c r="H21" s="49">
        <v>851053</v>
      </c>
      <c r="I21" s="49">
        <v>319798</v>
      </c>
      <c r="J21" s="49">
        <v>1747475</v>
      </c>
      <c r="K21" s="49">
        <v>331558</v>
      </c>
    </row>
    <row r="22" spans="1:11" ht="12.75" customHeight="1" x14ac:dyDescent="0.2">
      <c r="A22" s="252" t="s">
        <v>106</v>
      </c>
      <c r="B22" s="252"/>
      <c r="C22" s="252"/>
      <c r="D22" s="252"/>
      <c r="E22" s="252"/>
      <c r="F22" s="252"/>
      <c r="G22" s="11">
        <v>15</v>
      </c>
      <c r="H22" s="49">
        <v>444604</v>
      </c>
      <c r="I22" s="49">
        <v>170261</v>
      </c>
      <c r="J22" s="49">
        <v>867901</v>
      </c>
      <c r="K22" s="49">
        <v>173379</v>
      </c>
    </row>
    <row r="23" spans="1:11" ht="12.75" customHeight="1" x14ac:dyDescent="0.2">
      <c r="A23" s="252" t="s">
        <v>107</v>
      </c>
      <c r="B23" s="252"/>
      <c r="C23" s="252"/>
      <c r="D23" s="252"/>
      <c r="E23" s="252"/>
      <c r="F23" s="252"/>
      <c r="G23" s="11">
        <v>16</v>
      </c>
      <c r="H23" s="49">
        <v>209145</v>
      </c>
      <c r="I23" s="49">
        <v>79024</v>
      </c>
      <c r="J23" s="49">
        <v>426051</v>
      </c>
      <c r="K23" s="49">
        <v>81747</v>
      </c>
    </row>
    <row r="24" spans="1:11" ht="12.75" customHeight="1" x14ac:dyDescent="0.2">
      <c r="A24" s="218" t="s">
        <v>108</v>
      </c>
      <c r="B24" s="218"/>
      <c r="C24" s="218"/>
      <c r="D24" s="218"/>
      <c r="E24" s="218"/>
      <c r="F24" s="218"/>
      <c r="G24" s="11">
        <v>17</v>
      </c>
      <c r="H24" s="49">
        <v>1462325</v>
      </c>
      <c r="I24" s="49">
        <v>495199</v>
      </c>
      <c r="J24" s="49">
        <v>1406040</v>
      </c>
      <c r="K24" s="49">
        <v>350367</v>
      </c>
    </row>
    <row r="25" spans="1:11" ht="12.75" customHeight="1" x14ac:dyDescent="0.2">
      <c r="A25" s="218" t="s">
        <v>109</v>
      </c>
      <c r="B25" s="218"/>
      <c r="C25" s="218"/>
      <c r="D25" s="218"/>
      <c r="E25" s="218"/>
      <c r="F25" s="218"/>
      <c r="G25" s="11">
        <v>18</v>
      </c>
      <c r="H25" s="49">
        <v>1745806</v>
      </c>
      <c r="I25" s="49">
        <v>518834</v>
      </c>
      <c r="J25" s="49">
        <v>1713653</v>
      </c>
      <c r="K25" s="49">
        <v>519223</v>
      </c>
    </row>
    <row r="26" spans="1:11" ht="12.75" customHeight="1" x14ac:dyDescent="0.2">
      <c r="A26" s="222" t="s">
        <v>442</v>
      </c>
      <c r="B26" s="222"/>
      <c r="C26" s="222"/>
      <c r="D26" s="222"/>
      <c r="E26" s="222"/>
      <c r="F26" s="222"/>
      <c r="G26" s="12">
        <v>19</v>
      </c>
      <c r="H26" s="48">
        <f>H27+H28</f>
        <v>0</v>
      </c>
      <c r="I26" s="48">
        <f>I27+I28</f>
        <v>0</v>
      </c>
      <c r="J26" s="48">
        <f>J27+J28</f>
        <v>0</v>
      </c>
      <c r="K26" s="48">
        <f>K27+K28</f>
        <v>0</v>
      </c>
    </row>
    <row r="27" spans="1:11" ht="12.75" customHeight="1" x14ac:dyDescent="0.2">
      <c r="A27" s="252" t="s">
        <v>123</v>
      </c>
      <c r="B27" s="252"/>
      <c r="C27" s="252"/>
      <c r="D27" s="252"/>
      <c r="E27" s="252"/>
      <c r="F27" s="252"/>
      <c r="G27" s="11">
        <v>20</v>
      </c>
      <c r="H27" s="49">
        <v>0</v>
      </c>
      <c r="I27" s="49">
        <v>0</v>
      </c>
      <c r="J27" s="49">
        <v>0</v>
      </c>
      <c r="K27" s="49">
        <v>0</v>
      </c>
    </row>
    <row r="28" spans="1:11" ht="12.75" customHeight="1" x14ac:dyDescent="0.2">
      <c r="A28" s="252" t="s">
        <v>124</v>
      </c>
      <c r="B28" s="252"/>
      <c r="C28" s="252"/>
      <c r="D28" s="252"/>
      <c r="E28" s="252"/>
      <c r="F28" s="252"/>
      <c r="G28" s="11">
        <v>21</v>
      </c>
      <c r="H28" s="49">
        <v>0</v>
      </c>
      <c r="I28" s="49">
        <v>0</v>
      </c>
      <c r="J28" s="49">
        <v>0</v>
      </c>
      <c r="K28" s="49">
        <v>0</v>
      </c>
    </row>
    <row r="29" spans="1:11" ht="12.75" customHeight="1" x14ac:dyDescent="0.2">
      <c r="A29" s="222" t="s">
        <v>443</v>
      </c>
      <c r="B29" s="222"/>
      <c r="C29" s="222"/>
      <c r="D29" s="222"/>
      <c r="E29" s="222"/>
      <c r="F29" s="222"/>
      <c r="G29" s="12">
        <v>22</v>
      </c>
      <c r="H29" s="48">
        <f>SUM(H30:H35)</f>
        <v>0</v>
      </c>
      <c r="I29" s="48">
        <f>SUM(I30:I35)</f>
        <v>0</v>
      </c>
      <c r="J29" s="48">
        <f>SUM(J30:J35)</f>
        <v>0</v>
      </c>
      <c r="K29" s="48">
        <f>SUM(K30:K35)</f>
        <v>0</v>
      </c>
    </row>
    <row r="30" spans="1:11" ht="12.75" customHeight="1" x14ac:dyDescent="0.2">
      <c r="A30" s="252" t="s">
        <v>125</v>
      </c>
      <c r="B30" s="252"/>
      <c r="C30" s="252"/>
      <c r="D30" s="252"/>
      <c r="E30" s="252"/>
      <c r="F30" s="252"/>
      <c r="G30" s="11">
        <v>23</v>
      </c>
      <c r="H30" s="49">
        <v>0</v>
      </c>
      <c r="I30" s="49">
        <v>0</v>
      </c>
      <c r="J30" s="49">
        <v>0</v>
      </c>
      <c r="K30" s="49">
        <v>0</v>
      </c>
    </row>
    <row r="31" spans="1:11" ht="12.75" customHeight="1" x14ac:dyDescent="0.2">
      <c r="A31" s="252" t="s">
        <v>126</v>
      </c>
      <c r="B31" s="252"/>
      <c r="C31" s="252"/>
      <c r="D31" s="252"/>
      <c r="E31" s="252"/>
      <c r="F31" s="252"/>
      <c r="G31" s="11">
        <v>24</v>
      </c>
      <c r="H31" s="49">
        <v>0</v>
      </c>
      <c r="I31" s="49">
        <v>0</v>
      </c>
      <c r="J31" s="49">
        <v>0</v>
      </c>
      <c r="K31" s="49">
        <v>0</v>
      </c>
    </row>
    <row r="32" spans="1:11" ht="12.75" customHeight="1" x14ac:dyDescent="0.2">
      <c r="A32" s="252" t="s">
        <v>127</v>
      </c>
      <c r="B32" s="252"/>
      <c r="C32" s="252"/>
      <c r="D32" s="252"/>
      <c r="E32" s="252"/>
      <c r="F32" s="252"/>
      <c r="G32" s="11">
        <v>25</v>
      </c>
      <c r="H32" s="49">
        <v>0</v>
      </c>
      <c r="I32" s="49">
        <v>0</v>
      </c>
      <c r="J32" s="49">
        <v>0</v>
      </c>
      <c r="K32" s="49">
        <v>0</v>
      </c>
    </row>
    <row r="33" spans="1:11" ht="12.75" customHeight="1" x14ac:dyDescent="0.2">
      <c r="A33" s="252" t="s">
        <v>128</v>
      </c>
      <c r="B33" s="252"/>
      <c r="C33" s="252"/>
      <c r="D33" s="252"/>
      <c r="E33" s="252"/>
      <c r="F33" s="252"/>
      <c r="G33" s="11">
        <v>26</v>
      </c>
      <c r="H33" s="49">
        <v>0</v>
      </c>
      <c r="I33" s="49">
        <v>0</v>
      </c>
      <c r="J33" s="49">
        <v>0</v>
      </c>
      <c r="K33" s="49">
        <v>0</v>
      </c>
    </row>
    <row r="34" spans="1:11" ht="12.75" customHeight="1" x14ac:dyDescent="0.2">
      <c r="A34" s="252" t="s">
        <v>129</v>
      </c>
      <c r="B34" s="252"/>
      <c r="C34" s="252"/>
      <c r="D34" s="252"/>
      <c r="E34" s="252"/>
      <c r="F34" s="252"/>
      <c r="G34" s="11">
        <v>27</v>
      </c>
      <c r="H34" s="49">
        <v>0</v>
      </c>
      <c r="I34" s="49">
        <v>0</v>
      </c>
      <c r="J34" s="49">
        <v>0</v>
      </c>
      <c r="K34" s="49">
        <v>0</v>
      </c>
    </row>
    <row r="35" spans="1:11" ht="12.75" customHeight="1" x14ac:dyDescent="0.2">
      <c r="A35" s="252" t="s">
        <v>130</v>
      </c>
      <c r="B35" s="252"/>
      <c r="C35" s="252"/>
      <c r="D35" s="252"/>
      <c r="E35" s="252"/>
      <c r="F35" s="252"/>
      <c r="G35" s="11">
        <v>28</v>
      </c>
      <c r="H35" s="49">
        <v>0</v>
      </c>
      <c r="I35" s="49">
        <v>0</v>
      </c>
      <c r="J35" s="49">
        <v>0</v>
      </c>
      <c r="K35" s="49">
        <v>0</v>
      </c>
    </row>
    <row r="36" spans="1:11" ht="12.75" customHeight="1" x14ac:dyDescent="0.2">
      <c r="A36" s="218" t="s">
        <v>110</v>
      </c>
      <c r="B36" s="218"/>
      <c r="C36" s="218"/>
      <c r="D36" s="218"/>
      <c r="E36" s="218"/>
      <c r="F36" s="218"/>
      <c r="G36" s="11">
        <v>29</v>
      </c>
      <c r="H36" s="49">
        <v>178</v>
      </c>
      <c r="I36" s="49">
        <v>-10</v>
      </c>
      <c r="J36" s="49">
        <v>999</v>
      </c>
      <c r="K36" s="49">
        <v>999</v>
      </c>
    </row>
    <row r="37" spans="1:11" ht="12.75" customHeight="1" x14ac:dyDescent="0.2">
      <c r="A37" s="249" t="s">
        <v>361</v>
      </c>
      <c r="B37" s="249"/>
      <c r="C37" s="249"/>
      <c r="D37" s="249"/>
      <c r="E37" s="249"/>
      <c r="F37" s="249"/>
      <c r="G37" s="12">
        <v>30</v>
      </c>
      <c r="H37" s="48">
        <f>SUM(H38:H47)</f>
        <v>3039230</v>
      </c>
      <c r="I37" s="48">
        <f>SUM(I38:I47)</f>
        <v>1065947</v>
      </c>
      <c r="J37" s="48">
        <f>SUM(J38:J47)</f>
        <v>2623665</v>
      </c>
      <c r="K37" s="48">
        <f>SUM(K38:K47)</f>
        <v>727038</v>
      </c>
    </row>
    <row r="38" spans="1:11" ht="12.75" customHeight="1" x14ac:dyDescent="0.2">
      <c r="A38" s="218" t="s">
        <v>131</v>
      </c>
      <c r="B38" s="218"/>
      <c r="C38" s="218"/>
      <c r="D38" s="218"/>
      <c r="E38" s="218"/>
      <c r="F38" s="218"/>
      <c r="G38" s="11">
        <v>31</v>
      </c>
      <c r="H38" s="49">
        <v>0</v>
      </c>
      <c r="I38" s="49">
        <v>0</v>
      </c>
      <c r="J38" s="49">
        <v>0</v>
      </c>
      <c r="K38" s="49">
        <v>0</v>
      </c>
    </row>
    <row r="39" spans="1:11" ht="25.15" customHeight="1" x14ac:dyDescent="0.2">
      <c r="A39" s="218" t="s">
        <v>132</v>
      </c>
      <c r="B39" s="218"/>
      <c r="C39" s="218"/>
      <c r="D39" s="218"/>
      <c r="E39" s="218"/>
      <c r="F39" s="218"/>
      <c r="G39" s="11">
        <v>32</v>
      </c>
      <c r="H39" s="49">
        <v>0</v>
      </c>
      <c r="I39" s="49">
        <v>0</v>
      </c>
      <c r="J39" s="49">
        <v>0</v>
      </c>
      <c r="K39" s="49">
        <v>0</v>
      </c>
    </row>
    <row r="40" spans="1:11" ht="25.15" customHeight="1" x14ac:dyDescent="0.2">
      <c r="A40" s="218" t="s">
        <v>133</v>
      </c>
      <c r="B40" s="218"/>
      <c r="C40" s="218"/>
      <c r="D40" s="218"/>
      <c r="E40" s="218"/>
      <c r="F40" s="218"/>
      <c r="G40" s="11">
        <v>33</v>
      </c>
      <c r="H40" s="49">
        <v>2308804</v>
      </c>
      <c r="I40" s="49">
        <v>776625</v>
      </c>
      <c r="J40" s="49">
        <v>648327</v>
      </c>
      <c r="K40" s="49">
        <v>142564</v>
      </c>
    </row>
    <row r="41" spans="1:11" ht="25.15" customHeight="1" x14ac:dyDescent="0.2">
      <c r="A41" s="218" t="s">
        <v>134</v>
      </c>
      <c r="B41" s="218"/>
      <c r="C41" s="218"/>
      <c r="D41" s="218"/>
      <c r="E41" s="218"/>
      <c r="F41" s="218"/>
      <c r="G41" s="11">
        <v>34</v>
      </c>
      <c r="H41" s="49">
        <v>0</v>
      </c>
      <c r="I41" s="49">
        <v>0</v>
      </c>
      <c r="J41" s="49">
        <v>0</v>
      </c>
      <c r="K41" s="49">
        <v>0</v>
      </c>
    </row>
    <row r="42" spans="1:11" ht="25.15" customHeight="1" x14ac:dyDescent="0.2">
      <c r="A42" s="218" t="s">
        <v>135</v>
      </c>
      <c r="B42" s="218"/>
      <c r="C42" s="218"/>
      <c r="D42" s="218"/>
      <c r="E42" s="218"/>
      <c r="F42" s="218"/>
      <c r="G42" s="11">
        <v>35</v>
      </c>
      <c r="H42" s="49">
        <v>0</v>
      </c>
      <c r="I42" s="49">
        <v>0</v>
      </c>
      <c r="J42" s="49">
        <v>0</v>
      </c>
      <c r="K42" s="49">
        <v>0</v>
      </c>
    </row>
    <row r="43" spans="1:11" ht="12.75" customHeight="1" x14ac:dyDescent="0.2">
      <c r="A43" s="218" t="s">
        <v>136</v>
      </c>
      <c r="B43" s="218"/>
      <c r="C43" s="218"/>
      <c r="D43" s="218"/>
      <c r="E43" s="218"/>
      <c r="F43" s="218"/>
      <c r="G43" s="11">
        <v>36</v>
      </c>
      <c r="H43" s="49">
        <v>0</v>
      </c>
      <c r="I43" s="49">
        <v>0</v>
      </c>
      <c r="J43" s="49">
        <v>0</v>
      </c>
      <c r="K43" s="49">
        <v>0</v>
      </c>
    </row>
    <row r="44" spans="1:11" ht="12.75" customHeight="1" x14ac:dyDescent="0.2">
      <c r="A44" s="218" t="s">
        <v>137</v>
      </c>
      <c r="B44" s="218"/>
      <c r="C44" s="218"/>
      <c r="D44" s="218"/>
      <c r="E44" s="218"/>
      <c r="F44" s="218"/>
      <c r="G44" s="11">
        <v>37</v>
      </c>
      <c r="H44" s="49">
        <v>730426</v>
      </c>
      <c r="I44" s="49">
        <v>289322</v>
      </c>
      <c r="J44" s="49">
        <v>1975338</v>
      </c>
      <c r="K44" s="49">
        <v>584474</v>
      </c>
    </row>
    <row r="45" spans="1:11" ht="12.75" customHeight="1" x14ac:dyDescent="0.2">
      <c r="A45" s="218" t="s">
        <v>138</v>
      </c>
      <c r="B45" s="218"/>
      <c r="C45" s="218"/>
      <c r="D45" s="218"/>
      <c r="E45" s="218"/>
      <c r="F45" s="218"/>
      <c r="G45" s="11">
        <v>38</v>
      </c>
      <c r="H45" s="49">
        <v>0</v>
      </c>
      <c r="I45" s="49">
        <v>0</v>
      </c>
      <c r="J45" s="49">
        <v>0</v>
      </c>
      <c r="K45" s="49">
        <v>0</v>
      </c>
    </row>
    <row r="46" spans="1:11" ht="12.75" customHeight="1" x14ac:dyDescent="0.2">
      <c r="A46" s="218" t="s">
        <v>139</v>
      </c>
      <c r="B46" s="218"/>
      <c r="C46" s="218"/>
      <c r="D46" s="218"/>
      <c r="E46" s="218"/>
      <c r="F46" s="218"/>
      <c r="G46" s="11">
        <v>39</v>
      </c>
      <c r="H46" s="49">
        <v>0</v>
      </c>
      <c r="I46" s="49">
        <v>0</v>
      </c>
      <c r="J46" s="49">
        <v>0</v>
      </c>
      <c r="K46" s="49">
        <v>0</v>
      </c>
    </row>
    <row r="47" spans="1:11" ht="12.75" customHeight="1" x14ac:dyDescent="0.2">
      <c r="A47" s="218" t="s">
        <v>140</v>
      </c>
      <c r="B47" s="218"/>
      <c r="C47" s="218"/>
      <c r="D47" s="218"/>
      <c r="E47" s="218"/>
      <c r="F47" s="218"/>
      <c r="G47" s="11">
        <v>40</v>
      </c>
      <c r="H47" s="49">
        <v>0</v>
      </c>
      <c r="I47" s="49">
        <v>0</v>
      </c>
      <c r="J47" s="49">
        <v>0</v>
      </c>
      <c r="K47" s="49">
        <v>0</v>
      </c>
    </row>
    <row r="48" spans="1:11" ht="12.75" customHeight="1" x14ac:dyDescent="0.2">
      <c r="A48" s="249" t="s">
        <v>362</v>
      </c>
      <c r="B48" s="249"/>
      <c r="C48" s="249"/>
      <c r="D48" s="249"/>
      <c r="E48" s="249"/>
      <c r="F48" s="249"/>
      <c r="G48" s="12">
        <v>41</v>
      </c>
      <c r="H48" s="48">
        <f>SUM(H49:H55)</f>
        <v>125810</v>
      </c>
      <c r="I48" s="48">
        <f>SUM(I49:I55)</f>
        <v>44254</v>
      </c>
      <c r="J48" s="48">
        <f>SUM(J49:J55)</f>
        <v>7855</v>
      </c>
      <c r="K48" s="48">
        <f>SUM(K49:K55)</f>
        <v>3494</v>
      </c>
    </row>
    <row r="49" spans="1:11" ht="25.15" customHeight="1" x14ac:dyDescent="0.2">
      <c r="A49" s="218" t="s">
        <v>141</v>
      </c>
      <c r="B49" s="218"/>
      <c r="C49" s="218"/>
      <c r="D49" s="218"/>
      <c r="E49" s="218"/>
      <c r="F49" s="218"/>
      <c r="G49" s="11">
        <v>42</v>
      </c>
      <c r="H49" s="49">
        <v>121139</v>
      </c>
      <c r="I49" s="49">
        <v>42201</v>
      </c>
      <c r="J49" s="49">
        <v>1878</v>
      </c>
      <c r="K49" s="49">
        <v>540</v>
      </c>
    </row>
    <row r="50" spans="1:11" ht="12.75" customHeight="1" x14ac:dyDescent="0.2">
      <c r="A50" s="242" t="s">
        <v>142</v>
      </c>
      <c r="B50" s="242"/>
      <c r="C50" s="242"/>
      <c r="D50" s="242"/>
      <c r="E50" s="242"/>
      <c r="F50" s="242"/>
      <c r="G50" s="11">
        <v>43</v>
      </c>
      <c r="H50" s="49">
        <v>0</v>
      </c>
      <c r="I50" s="49">
        <v>0</v>
      </c>
      <c r="J50" s="49">
        <v>0</v>
      </c>
      <c r="K50" s="49">
        <v>0</v>
      </c>
    </row>
    <row r="51" spans="1:11" ht="12.75" customHeight="1" x14ac:dyDescent="0.2">
      <c r="A51" s="242" t="s">
        <v>143</v>
      </c>
      <c r="B51" s="242"/>
      <c r="C51" s="242"/>
      <c r="D51" s="242"/>
      <c r="E51" s="242"/>
      <c r="F51" s="242"/>
      <c r="G51" s="11">
        <v>44</v>
      </c>
      <c r="H51" s="49">
        <v>4661</v>
      </c>
      <c r="I51" s="49">
        <v>2053</v>
      </c>
      <c r="J51" s="49">
        <v>4314</v>
      </c>
      <c r="K51" s="49">
        <v>1291</v>
      </c>
    </row>
    <row r="52" spans="1:11" ht="12.75" customHeight="1" x14ac:dyDescent="0.2">
      <c r="A52" s="242" t="s">
        <v>144</v>
      </c>
      <c r="B52" s="242"/>
      <c r="C52" s="242"/>
      <c r="D52" s="242"/>
      <c r="E52" s="242"/>
      <c r="F52" s="242"/>
      <c r="G52" s="11">
        <v>45</v>
      </c>
      <c r="H52" s="49">
        <v>10</v>
      </c>
      <c r="I52" s="49">
        <v>0</v>
      </c>
      <c r="J52" s="49">
        <v>1663</v>
      </c>
      <c r="K52" s="49">
        <v>1663</v>
      </c>
    </row>
    <row r="53" spans="1:11" ht="12.75" customHeight="1" x14ac:dyDescent="0.2">
      <c r="A53" s="242" t="s">
        <v>145</v>
      </c>
      <c r="B53" s="242"/>
      <c r="C53" s="242"/>
      <c r="D53" s="242"/>
      <c r="E53" s="242"/>
      <c r="F53" s="242"/>
      <c r="G53" s="11">
        <v>46</v>
      </c>
      <c r="H53" s="49">
        <v>0</v>
      </c>
      <c r="I53" s="49">
        <v>0</v>
      </c>
      <c r="J53" s="49">
        <v>0</v>
      </c>
      <c r="K53" s="49">
        <v>0</v>
      </c>
    </row>
    <row r="54" spans="1:11" ht="12.75" customHeight="1" x14ac:dyDescent="0.2">
      <c r="A54" s="242" t="s">
        <v>146</v>
      </c>
      <c r="B54" s="242"/>
      <c r="C54" s="242"/>
      <c r="D54" s="242"/>
      <c r="E54" s="242"/>
      <c r="F54" s="242"/>
      <c r="G54" s="11">
        <v>47</v>
      </c>
      <c r="H54" s="49">
        <v>0</v>
      </c>
      <c r="I54" s="49">
        <v>0</v>
      </c>
      <c r="J54" s="49">
        <v>0</v>
      </c>
      <c r="K54" s="49">
        <v>0</v>
      </c>
    </row>
    <row r="55" spans="1:11" ht="12.75" customHeight="1" x14ac:dyDescent="0.2">
      <c r="A55" s="242" t="s">
        <v>147</v>
      </c>
      <c r="B55" s="242"/>
      <c r="C55" s="242"/>
      <c r="D55" s="242"/>
      <c r="E55" s="242"/>
      <c r="F55" s="242"/>
      <c r="G55" s="11">
        <v>48</v>
      </c>
      <c r="H55" s="49">
        <v>0</v>
      </c>
      <c r="I55" s="49">
        <v>0</v>
      </c>
      <c r="J55" s="49">
        <v>0</v>
      </c>
      <c r="K55" s="49">
        <v>0</v>
      </c>
    </row>
    <row r="56" spans="1:11" ht="22.15" customHeight="1" x14ac:dyDescent="0.2">
      <c r="A56" s="251" t="s">
        <v>148</v>
      </c>
      <c r="B56" s="251"/>
      <c r="C56" s="251"/>
      <c r="D56" s="251"/>
      <c r="E56" s="251"/>
      <c r="F56" s="251"/>
      <c r="G56" s="11">
        <v>49</v>
      </c>
      <c r="H56" s="49">
        <v>0</v>
      </c>
      <c r="I56" s="49">
        <v>0</v>
      </c>
      <c r="J56" s="49">
        <v>0</v>
      </c>
      <c r="K56" s="49">
        <v>0</v>
      </c>
    </row>
    <row r="57" spans="1:11" ht="12.75" customHeight="1" x14ac:dyDescent="0.2">
      <c r="A57" s="251" t="s">
        <v>149</v>
      </c>
      <c r="B57" s="251"/>
      <c r="C57" s="251"/>
      <c r="D57" s="251"/>
      <c r="E57" s="251"/>
      <c r="F57" s="251"/>
      <c r="G57" s="11">
        <v>50</v>
      </c>
      <c r="H57" s="49">
        <v>0</v>
      </c>
      <c r="I57" s="49">
        <v>0</v>
      </c>
      <c r="J57" s="49">
        <v>0</v>
      </c>
      <c r="K57" s="49">
        <v>0</v>
      </c>
    </row>
    <row r="58" spans="1:11" ht="24.6" customHeight="1" x14ac:dyDescent="0.2">
      <c r="A58" s="251" t="s">
        <v>150</v>
      </c>
      <c r="B58" s="251"/>
      <c r="C58" s="251"/>
      <c r="D58" s="251"/>
      <c r="E58" s="251"/>
      <c r="F58" s="251"/>
      <c r="G58" s="11">
        <v>51</v>
      </c>
      <c r="H58" s="49">
        <v>0</v>
      </c>
      <c r="I58" s="49">
        <v>0</v>
      </c>
      <c r="J58" s="49">
        <v>0</v>
      </c>
      <c r="K58" s="49">
        <v>0</v>
      </c>
    </row>
    <row r="59" spans="1:11" ht="12.75" customHeight="1" x14ac:dyDescent="0.2">
      <c r="A59" s="251" t="s">
        <v>151</v>
      </c>
      <c r="B59" s="251"/>
      <c r="C59" s="251"/>
      <c r="D59" s="251"/>
      <c r="E59" s="251"/>
      <c r="F59" s="251"/>
      <c r="G59" s="11">
        <v>52</v>
      </c>
      <c r="H59" s="49">
        <v>0</v>
      </c>
      <c r="I59" s="49">
        <v>0</v>
      </c>
      <c r="J59" s="49">
        <v>0</v>
      </c>
      <c r="K59" s="49">
        <v>0</v>
      </c>
    </row>
    <row r="60" spans="1:11" ht="12.75" customHeight="1" x14ac:dyDescent="0.2">
      <c r="A60" s="249" t="s">
        <v>363</v>
      </c>
      <c r="B60" s="249"/>
      <c r="C60" s="249"/>
      <c r="D60" s="249"/>
      <c r="E60" s="249"/>
      <c r="F60" s="249"/>
      <c r="G60" s="12">
        <v>53</v>
      </c>
      <c r="H60" s="48">
        <f>H8+H37+H56+H57</f>
        <v>85322306</v>
      </c>
      <c r="I60" s="48">
        <f t="shared" ref="I60:K60" si="0">I8+I37+I56+I57</f>
        <v>36100371</v>
      </c>
      <c r="J60" s="48">
        <f t="shared" si="0"/>
        <v>37513616</v>
      </c>
      <c r="K60" s="48">
        <f t="shared" si="0"/>
        <v>33002146</v>
      </c>
    </row>
    <row r="61" spans="1:11" ht="12.75" customHeight="1" x14ac:dyDescent="0.2">
      <c r="A61" s="249" t="s">
        <v>364</v>
      </c>
      <c r="B61" s="249"/>
      <c r="C61" s="249"/>
      <c r="D61" s="249"/>
      <c r="E61" s="249"/>
      <c r="F61" s="249"/>
      <c r="G61" s="12">
        <v>54</v>
      </c>
      <c r="H61" s="48">
        <f>H14+H48+H58+H59</f>
        <v>7105210</v>
      </c>
      <c r="I61" s="48">
        <f t="shared" ref="I61:K61" si="1">I14+I48+I58+I59</f>
        <v>2918526</v>
      </c>
      <c r="J61" s="48">
        <f t="shared" si="1"/>
        <v>8620930</v>
      </c>
      <c r="K61" s="48">
        <f t="shared" si="1"/>
        <v>2265832</v>
      </c>
    </row>
    <row r="62" spans="1:11" ht="12.75" customHeight="1" x14ac:dyDescent="0.2">
      <c r="A62" s="249" t="s">
        <v>365</v>
      </c>
      <c r="B62" s="249"/>
      <c r="C62" s="249"/>
      <c r="D62" s="249"/>
      <c r="E62" s="249"/>
      <c r="F62" s="249"/>
      <c r="G62" s="12">
        <v>55</v>
      </c>
      <c r="H62" s="48">
        <f>H60-H61</f>
        <v>78217096</v>
      </c>
      <c r="I62" s="48">
        <f t="shared" ref="I62:K62" si="2">I60-I61</f>
        <v>33181845</v>
      </c>
      <c r="J62" s="48">
        <f t="shared" si="2"/>
        <v>28892686</v>
      </c>
      <c r="K62" s="48">
        <f t="shared" si="2"/>
        <v>30736314</v>
      </c>
    </row>
    <row r="63" spans="1:11" ht="12.75" customHeight="1" x14ac:dyDescent="0.2">
      <c r="A63" s="250" t="s">
        <v>366</v>
      </c>
      <c r="B63" s="250"/>
      <c r="C63" s="250"/>
      <c r="D63" s="250"/>
      <c r="E63" s="250"/>
      <c r="F63" s="250"/>
      <c r="G63" s="12">
        <v>56</v>
      </c>
      <c r="H63" s="48">
        <f>+IF((H60-H61)&gt;0,(H60-H61),0)</f>
        <v>78217096</v>
      </c>
      <c r="I63" s="48">
        <f t="shared" ref="I63:K63" si="3">+IF((I60-I61)&gt;0,(I60-I61),0)</f>
        <v>33181845</v>
      </c>
      <c r="J63" s="48">
        <f t="shared" si="3"/>
        <v>28892686</v>
      </c>
      <c r="K63" s="48">
        <f t="shared" si="3"/>
        <v>30736314</v>
      </c>
    </row>
    <row r="64" spans="1:11" ht="12.75" customHeight="1" x14ac:dyDescent="0.2">
      <c r="A64" s="250" t="s">
        <v>367</v>
      </c>
      <c r="B64" s="250"/>
      <c r="C64" s="250"/>
      <c r="D64" s="250"/>
      <c r="E64" s="250"/>
      <c r="F64" s="250"/>
      <c r="G64" s="12">
        <v>57</v>
      </c>
      <c r="H64" s="48">
        <f>+IF((H60-H61)&lt;0,(H60-H61),0)</f>
        <v>0</v>
      </c>
      <c r="I64" s="48">
        <f t="shared" ref="I64:K64" si="4">+IF((I60-I61)&lt;0,(I60-I61),0)</f>
        <v>0</v>
      </c>
      <c r="J64" s="48">
        <f t="shared" si="4"/>
        <v>0</v>
      </c>
      <c r="K64" s="48">
        <f t="shared" si="4"/>
        <v>0</v>
      </c>
    </row>
    <row r="65" spans="1:11" ht="12.75" customHeight="1" x14ac:dyDescent="0.2">
      <c r="A65" s="251" t="s">
        <v>111</v>
      </c>
      <c r="B65" s="251"/>
      <c r="C65" s="251"/>
      <c r="D65" s="251"/>
      <c r="E65" s="251"/>
      <c r="F65" s="251"/>
      <c r="G65" s="11">
        <v>58</v>
      </c>
      <c r="H65" s="49">
        <v>0</v>
      </c>
      <c r="I65" s="49">
        <v>0</v>
      </c>
      <c r="J65" s="49">
        <v>-2553476</v>
      </c>
      <c r="K65" s="49">
        <v>-289561</v>
      </c>
    </row>
    <row r="66" spans="1:11" ht="12.75" customHeight="1" x14ac:dyDescent="0.2">
      <c r="A66" s="249" t="s">
        <v>368</v>
      </c>
      <c r="B66" s="249"/>
      <c r="C66" s="249"/>
      <c r="D66" s="249"/>
      <c r="E66" s="249"/>
      <c r="F66" s="249"/>
      <c r="G66" s="12">
        <v>59</v>
      </c>
      <c r="H66" s="48">
        <f>H62-H65</f>
        <v>78217096</v>
      </c>
      <c r="I66" s="48">
        <f t="shared" ref="I66:K66" si="5">I62-I65</f>
        <v>33181845</v>
      </c>
      <c r="J66" s="48">
        <f t="shared" si="5"/>
        <v>31446162</v>
      </c>
      <c r="K66" s="48">
        <f t="shared" si="5"/>
        <v>31025875</v>
      </c>
    </row>
    <row r="67" spans="1:11" ht="12.75" customHeight="1" x14ac:dyDescent="0.2">
      <c r="A67" s="250" t="s">
        <v>369</v>
      </c>
      <c r="B67" s="250"/>
      <c r="C67" s="250"/>
      <c r="D67" s="250"/>
      <c r="E67" s="250"/>
      <c r="F67" s="250"/>
      <c r="G67" s="12">
        <v>60</v>
      </c>
      <c r="H67" s="48">
        <f>+IF((H62-H65)&gt;0,(H62-H65),0)</f>
        <v>78217096</v>
      </c>
      <c r="I67" s="48">
        <f t="shared" ref="I67:K67" si="6">+IF((I62-I65)&gt;0,(I62-I65),0)</f>
        <v>33181845</v>
      </c>
      <c r="J67" s="48">
        <f t="shared" si="6"/>
        <v>31446162</v>
      </c>
      <c r="K67" s="48">
        <f t="shared" si="6"/>
        <v>31025875</v>
      </c>
    </row>
    <row r="68" spans="1:11" ht="12.75" customHeight="1" x14ac:dyDescent="0.2">
      <c r="A68" s="250" t="s">
        <v>370</v>
      </c>
      <c r="B68" s="250"/>
      <c r="C68" s="250"/>
      <c r="D68" s="250"/>
      <c r="E68" s="250"/>
      <c r="F68" s="250"/>
      <c r="G68" s="12">
        <v>61</v>
      </c>
      <c r="H68" s="48">
        <f>+IF((H62-H65)&lt;0,(H62-H65),0)</f>
        <v>0</v>
      </c>
      <c r="I68" s="48">
        <f t="shared" ref="I68:K68" si="7">+IF((I62-I65)&lt;0,(I62-I65),0)</f>
        <v>0</v>
      </c>
      <c r="J68" s="48">
        <f t="shared" si="7"/>
        <v>0</v>
      </c>
      <c r="K68" s="48">
        <f t="shared" si="7"/>
        <v>0</v>
      </c>
    </row>
    <row r="69" spans="1:11" x14ac:dyDescent="0.2">
      <c r="A69" s="243" t="s">
        <v>152</v>
      </c>
      <c r="B69" s="243"/>
      <c r="C69" s="243"/>
      <c r="D69" s="243"/>
      <c r="E69" s="243"/>
      <c r="F69" s="243"/>
      <c r="G69" s="244"/>
      <c r="H69" s="244"/>
      <c r="I69" s="244"/>
      <c r="J69" s="245"/>
      <c r="K69" s="245"/>
    </row>
    <row r="70" spans="1:11" ht="22.15" customHeight="1" x14ac:dyDescent="0.2">
      <c r="A70" s="249" t="s">
        <v>371</v>
      </c>
      <c r="B70" s="249"/>
      <c r="C70" s="249"/>
      <c r="D70" s="249"/>
      <c r="E70" s="249"/>
      <c r="F70" s="249"/>
      <c r="G70" s="12">
        <v>62</v>
      </c>
      <c r="H70" s="48">
        <f>H71-H72</f>
        <v>0</v>
      </c>
      <c r="I70" s="48">
        <f>I71-I72</f>
        <v>0</v>
      </c>
      <c r="J70" s="48">
        <f>J71-J72</f>
        <v>0</v>
      </c>
      <c r="K70" s="48">
        <f>K71-K72</f>
        <v>0</v>
      </c>
    </row>
    <row r="71" spans="1:11" ht="12.75" customHeight="1" x14ac:dyDescent="0.2">
      <c r="A71" s="242" t="s">
        <v>153</v>
      </c>
      <c r="B71" s="242"/>
      <c r="C71" s="242"/>
      <c r="D71" s="242"/>
      <c r="E71" s="242"/>
      <c r="F71" s="242"/>
      <c r="G71" s="11">
        <v>63</v>
      </c>
      <c r="H71" s="49">
        <v>0</v>
      </c>
      <c r="I71" s="49">
        <v>0</v>
      </c>
      <c r="J71" s="49">
        <v>0</v>
      </c>
      <c r="K71" s="49">
        <v>0</v>
      </c>
    </row>
    <row r="72" spans="1:11" ht="12.75" customHeight="1" x14ac:dyDescent="0.2">
      <c r="A72" s="242" t="s">
        <v>154</v>
      </c>
      <c r="B72" s="242"/>
      <c r="C72" s="242"/>
      <c r="D72" s="242"/>
      <c r="E72" s="242"/>
      <c r="F72" s="242"/>
      <c r="G72" s="11">
        <v>64</v>
      </c>
      <c r="H72" s="49">
        <v>0</v>
      </c>
      <c r="I72" s="49">
        <v>0</v>
      </c>
      <c r="J72" s="49">
        <v>0</v>
      </c>
      <c r="K72" s="49">
        <v>0</v>
      </c>
    </row>
    <row r="73" spans="1:11" ht="12.75" customHeight="1" x14ac:dyDescent="0.2">
      <c r="A73" s="251" t="s">
        <v>155</v>
      </c>
      <c r="B73" s="251"/>
      <c r="C73" s="251"/>
      <c r="D73" s="251"/>
      <c r="E73" s="251"/>
      <c r="F73" s="251"/>
      <c r="G73" s="11">
        <v>65</v>
      </c>
      <c r="H73" s="49">
        <v>0</v>
      </c>
      <c r="I73" s="49">
        <v>0</v>
      </c>
      <c r="J73" s="49">
        <v>0</v>
      </c>
      <c r="K73" s="49">
        <v>0</v>
      </c>
    </row>
    <row r="74" spans="1:11" ht="12.75" customHeight="1" x14ac:dyDescent="0.2">
      <c r="A74" s="250" t="s">
        <v>372</v>
      </c>
      <c r="B74" s="250"/>
      <c r="C74" s="250"/>
      <c r="D74" s="250"/>
      <c r="E74" s="250"/>
      <c r="F74" s="250"/>
      <c r="G74" s="12">
        <v>66</v>
      </c>
      <c r="H74" s="71">
        <v>0</v>
      </c>
      <c r="I74" s="71">
        <v>0</v>
      </c>
      <c r="J74" s="71">
        <v>0</v>
      </c>
      <c r="K74" s="71">
        <v>0</v>
      </c>
    </row>
    <row r="75" spans="1:11" ht="12.75" customHeight="1" x14ac:dyDescent="0.2">
      <c r="A75" s="250" t="s">
        <v>373</v>
      </c>
      <c r="B75" s="250"/>
      <c r="C75" s="250"/>
      <c r="D75" s="250"/>
      <c r="E75" s="250"/>
      <c r="F75" s="250"/>
      <c r="G75" s="12">
        <v>67</v>
      </c>
      <c r="H75" s="71">
        <v>0</v>
      </c>
      <c r="I75" s="71">
        <v>0</v>
      </c>
      <c r="J75" s="71">
        <v>0</v>
      </c>
      <c r="K75" s="71">
        <v>0</v>
      </c>
    </row>
    <row r="76" spans="1:11" x14ac:dyDescent="0.2">
      <c r="A76" s="243" t="s">
        <v>156</v>
      </c>
      <c r="B76" s="243"/>
      <c r="C76" s="243"/>
      <c r="D76" s="243"/>
      <c r="E76" s="243"/>
      <c r="F76" s="243"/>
      <c r="G76" s="244"/>
      <c r="H76" s="244"/>
      <c r="I76" s="244"/>
      <c r="J76" s="245"/>
      <c r="K76" s="245"/>
    </row>
    <row r="77" spans="1:11" ht="12.75" customHeight="1" x14ac:dyDescent="0.2">
      <c r="A77" s="249" t="s">
        <v>374</v>
      </c>
      <c r="B77" s="249"/>
      <c r="C77" s="249"/>
      <c r="D77" s="249"/>
      <c r="E77" s="249"/>
      <c r="F77" s="249"/>
      <c r="G77" s="12">
        <v>68</v>
      </c>
      <c r="H77" s="71">
        <v>0</v>
      </c>
      <c r="I77" s="71">
        <v>0</v>
      </c>
      <c r="J77" s="71">
        <v>0</v>
      </c>
      <c r="K77" s="71">
        <v>0</v>
      </c>
    </row>
    <row r="78" spans="1:11" ht="12.75" customHeight="1" x14ac:dyDescent="0.2">
      <c r="A78" s="248" t="s">
        <v>375</v>
      </c>
      <c r="B78" s="248"/>
      <c r="C78" s="248"/>
      <c r="D78" s="248"/>
      <c r="E78" s="248"/>
      <c r="F78" s="248"/>
      <c r="G78" s="42">
        <v>69</v>
      </c>
      <c r="H78" s="50">
        <v>0</v>
      </c>
      <c r="I78" s="50">
        <v>0</v>
      </c>
      <c r="J78" s="50">
        <v>0</v>
      </c>
      <c r="K78" s="50">
        <v>0</v>
      </c>
    </row>
    <row r="79" spans="1:11" ht="12.75" customHeight="1" x14ac:dyDescent="0.2">
      <c r="A79" s="248" t="s">
        <v>376</v>
      </c>
      <c r="B79" s="248"/>
      <c r="C79" s="248"/>
      <c r="D79" s="248"/>
      <c r="E79" s="248"/>
      <c r="F79" s="248"/>
      <c r="G79" s="42">
        <v>70</v>
      </c>
      <c r="H79" s="50">
        <v>0</v>
      </c>
      <c r="I79" s="50">
        <v>0</v>
      </c>
      <c r="J79" s="50">
        <v>0</v>
      </c>
      <c r="K79" s="50">
        <v>0</v>
      </c>
    </row>
    <row r="80" spans="1:11" ht="12.75" customHeight="1" x14ac:dyDescent="0.2">
      <c r="A80" s="249" t="s">
        <v>377</v>
      </c>
      <c r="B80" s="249"/>
      <c r="C80" s="249"/>
      <c r="D80" s="249"/>
      <c r="E80" s="249"/>
      <c r="F80" s="249"/>
      <c r="G80" s="12">
        <v>71</v>
      </c>
      <c r="H80" s="71">
        <v>0</v>
      </c>
      <c r="I80" s="71">
        <v>0</v>
      </c>
      <c r="J80" s="71">
        <v>0</v>
      </c>
      <c r="K80" s="71">
        <v>0</v>
      </c>
    </row>
    <row r="81" spans="1:11" ht="12.75" customHeight="1" x14ac:dyDescent="0.2">
      <c r="A81" s="249" t="s">
        <v>378</v>
      </c>
      <c r="B81" s="249"/>
      <c r="C81" s="249"/>
      <c r="D81" s="249"/>
      <c r="E81" s="249"/>
      <c r="F81" s="249"/>
      <c r="G81" s="12">
        <v>72</v>
      </c>
      <c r="H81" s="71">
        <v>0</v>
      </c>
      <c r="I81" s="71">
        <v>0</v>
      </c>
      <c r="J81" s="71">
        <v>0</v>
      </c>
      <c r="K81" s="71">
        <v>0</v>
      </c>
    </row>
    <row r="82" spans="1:11" ht="12.75" customHeight="1" x14ac:dyDescent="0.2">
      <c r="A82" s="250" t="s">
        <v>379</v>
      </c>
      <c r="B82" s="250"/>
      <c r="C82" s="250"/>
      <c r="D82" s="250"/>
      <c r="E82" s="250"/>
      <c r="F82" s="250"/>
      <c r="G82" s="12">
        <v>73</v>
      </c>
      <c r="H82" s="71">
        <v>0</v>
      </c>
      <c r="I82" s="71">
        <v>0</v>
      </c>
      <c r="J82" s="71">
        <v>0</v>
      </c>
      <c r="K82" s="71">
        <v>0</v>
      </c>
    </row>
    <row r="83" spans="1:11" ht="12.75" customHeight="1" x14ac:dyDescent="0.2">
      <c r="A83" s="250" t="s">
        <v>380</v>
      </c>
      <c r="B83" s="250"/>
      <c r="C83" s="250"/>
      <c r="D83" s="250"/>
      <c r="E83" s="250"/>
      <c r="F83" s="250"/>
      <c r="G83" s="12">
        <v>74</v>
      </c>
      <c r="H83" s="71">
        <v>0</v>
      </c>
      <c r="I83" s="71">
        <v>0</v>
      </c>
      <c r="J83" s="71">
        <v>0</v>
      </c>
      <c r="K83" s="71">
        <v>0</v>
      </c>
    </row>
    <row r="84" spans="1:11" x14ac:dyDescent="0.2">
      <c r="A84" s="243" t="s">
        <v>112</v>
      </c>
      <c r="B84" s="243"/>
      <c r="C84" s="243"/>
      <c r="D84" s="243"/>
      <c r="E84" s="243"/>
      <c r="F84" s="243"/>
      <c r="G84" s="244"/>
      <c r="H84" s="244"/>
      <c r="I84" s="244"/>
      <c r="J84" s="245"/>
      <c r="K84" s="245"/>
    </row>
    <row r="85" spans="1:11" ht="12.75" customHeight="1" x14ac:dyDescent="0.2">
      <c r="A85" s="238" t="s">
        <v>381</v>
      </c>
      <c r="B85" s="238"/>
      <c r="C85" s="238"/>
      <c r="D85" s="238"/>
      <c r="E85" s="238"/>
      <c r="F85" s="238"/>
      <c r="G85" s="12">
        <v>75</v>
      </c>
      <c r="H85" s="51">
        <f>H86+H87</f>
        <v>0</v>
      </c>
      <c r="I85" s="51">
        <f>I86+I87</f>
        <v>0</v>
      </c>
      <c r="J85" s="51">
        <f>J86+J87</f>
        <v>0</v>
      </c>
      <c r="K85" s="51">
        <f>K86+K87</f>
        <v>0</v>
      </c>
    </row>
    <row r="86" spans="1:11" ht="12.75" customHeight="1" x14ac:dyDescent="0.2">
      <c r="A86" s="239" t="s">
        <v>157</v>
      </c>
      <c r="B86" s="239"/>
      <c r="C86" s="239"/>
      <c r="D86" s="239"/>
      <c r="E86" s="239"/>
      <c r="F86" s="239"/>
      <c r="G86" s="11">
        <v>76</v>
      </c>
      <c r="H86" s="52">
        <v>0</v>
      </c>
      <c r="I86" s="52">
        <v>0</v>
      </c>
      <c r="J86" s="52">
        <v>0</v>
      </c>
      <c r="K86" s="52">
        <v>0</v>
      </c>
    </row>
    <row r="87" spans="1:11" ht="12.75" customHeight="1" x14ac:dyDescent="0.2">
      <c r="A87" s="239" t="s">
        <v>158</v>
      </c>
      <c r="B87" s="239"/>
      <c r="C87" s="239"/>
      <c r="D87" s="239"/>
      <c r="E87" s="239"/>
      <c r="F87" s="239"/>
      <c r="G87" s="11">
        <v>77</v>
      </c>
      <c r="H87" s="52">
        <v>0</v>
      </c>
      <c r="I87" s="52">
        <v>0</v>
      </c>
      <c r="J87" s="52">
        <v>0</v>
      </c>
      <c r="K87" s="52">
        <v>0</v>
      </c>
    </row>
    <row r="88" spans="1:11" x14ac:dyDescent="0.2">
      <c r="A88" s="246" t="s">
        <v>114</v>
      </c>
      <c r="B88" s="246"/>
      <c r="C88" s="246"/>
      <c r="D88" s="246"/>
      <c r="E88" s="246"/>
      <c r="F88" s="246"/>
      <c r="G88" s="247"/>
      <c r="H88" s="247"/>
      <c r="I88" s="247"/>
      <c r="J88" s="245"/>
      <c r="K88" s="245"/>
    </row>
    <row r="89" spans="1:11" ht="12.75" customHeight="1" x14ac:dyDescent="0.2">
      <c r="A89" s="219" t="s">
        <v>159</v>
      </c>
      <c r="B89" s="219"/>
      <c r="C89" s="219"/>
      <c r="D89" s="219"/>
      <c r="E89" s="219"/>
      <c r="F89" s="219"/>
      <c r="G89" s="11">
        <v>78</v>
      </c>
      <c r="H89" s="52">
        <v>78217096</v>
      </c>
      <c r="I89" s="52">
        <v>33181845</v>
      </c>
      <c r="J89" s="52">
        <v>31446162</v>
      </c>
      <c r="K89" s="52">
        <v>31025875</v>
      </c>
    </row>
    <row r="90" spans="1:11" ht="24" customHeight="1" x14ac:dyDescent="0.2">
      <c r="A90" s="220" t="s">
        <v>437</v>
      </c>
      <c r="B90" s="220"/>
      <c r="C90" s="220"/>
      <c r="D90" s="220"/>
      <c r="E90" s="220"/>
      <c r="F90" s="220"/>
      <c r="G90" s="12">
        <v>79</v>
      </c>
      <c r="H90" s="69">
        <f>H91+H98</f>
        <v>0</v>
      </c>
      <c r="I90" s="69">
        <f>I91+I98</f>
        <v>0</v>
      </c>
      <c r="J90" s="69">
        <f t="shared" ref="J90:K90" si="8">J91+J98</f>
        <v>5798731</v>
      </c>
      <c r="K90" s="69">
        <f t="shared" si="8"/>
        <v>0</v>
      </c>
    </row>
    <row r="91" spans="1:11" ht="24" customHeight="1" x14ac:dyDescent="0.2">
      <c r="A91" s="240" t="s">
        <v>444</v>
      </c>
      <c r="B91" s="240"/>
      <c r="C91" s="240"/>
      <c r="D91" s="240"/>
      <c r="E91" s="240"/>
      <c r="F91" s="240"/>
      <c r="G91" s="12">
        <v>80</v>
      </c>
      <c r="H91" s="69">
        <f>SUM(H92:H96)</f>
        <v>0</v>
      </c>
      <c r="I91" s="69">
        <f>SUM(I92:I96)</f>
        <v>0</v>
      </c>
      <c r="J91" s="69">
        <f t="shared" ref="J91:K91" si="9">SUM(J92:J96)</f>
        <v>5798731</v>
      </c>
      <c r="K91" s="69">
        <f t="shared" si="9"/>
        <v>0</v>
      </c>
    </row>
    <row r="92" spans="1:11" ht="25.5" customHeight="1" x14ac:dyDescent="0.2">
      <c r="A92" s="242" t="s">
        <v>382</v>
      </c>
      <c r="B92" s="242"/>
      <c r="C92" s="242"/>
      <c r="D92" s="242"/>
      <c r="E92" s="242"/>
      <c r="F92" s="242"/>
      <c r="G92" s="12">
        <v>81</v>
      </c>
      <c r="H92" s="52">
        <v>0</v>
      </c>
      <c r="I92" s="52">
        <v>0</v>
      </c>
      <c r="J92" s="52">
        <v>0</v>
      </c>
      <c r="K92" s="52">
        <v>0</v>
      </c>
    </row>
    <row r="93" spans="1:11" ht="38.25" customHeight="1" x14ac:dyDescent="0.2">
      <c r="A93" s="242" t="s">
        <v>383</v>
      </c>
      <c r="B93" s="242"/>
      <c r="C93" s="242"/>
      <c r="D93" s="242"/>
      <c r="E93" s="242"/>
      <c r="F93" s="242"/>
      <c r="G93" s="12">
        <v>82</v>
      </c>
      <c r="H93" s="52">
        <v>0</v>
      </c>
      <c r="I93" s="52">
        <v>0</v>
      </c>
      <c r="J93" s="52">
        <v>5798731</v>
      </c>
      <c r="K93" s="52">
        <v>0</v>
      </c>
    </row>
    <row r="94" spans="1:11" ht="38.25" customHeight="1" x14ac:dyDescent="0.2">
      <c r="A94" s="242" t="s">
        <v>384</v>
      </c>
      <c r="B94" s="242"/>
      <c r="C94" s="242"/>
      <c r="D94" s="242"/>
      <c r="E94" s="242"/>
      <c r="F94" s="242"/>
      <c r="G94" s="12">
        <v>83</v>
      </c>
      <c r="H94" s="52">
        <v>0</v>
      </c>
      <c r="I94" s="52">
        <v>0</v>
      </c>
      <c r="J94" s="52">
        <v>0</v>
      </c>
      <c r="K94" s="52">
        <v>0</v>
      </c>
    </row>
    <row r="95" spans="1:11" x14ac:dyDescent="0.2">
      <c r="A95" s="242" t="s">
        <v>385</v>
      </c>
      <c r="B95" s="242"/>
      <c r="C95" s="242"/>
      <c r="D95" s="242"/>
      <c r="E95" s="242"/>
      <c r="F95" s="242"/>
      <c r="G95" s="12">
        <v>84</v>
      </c>
      <c r="H95" s="52">
        <v>0</v>
      </c>
      <c r="I95" s="52">
        <v>0</v>
      </c>
      <c r="J95" s="52">
        <v>0</v>
      </c>
      <c r="K95" s="52">
        <v>0</v>
      </c>
    </row>
    <row r="96" spans="1:11" x14ac:dyDescent="0.2">
      <c r="A96" s="242" t="s">
        <v>386</v>
      </c>
      <c r="B96" s="242"/>
      <c r="C96" s="242"/>
      <c r="D96" s="242"/>
      <c r="E96" s="242"/>
      <c r="F96" s="242"/>
      <c r="G96" s="12">
        <v>85</v>
      </c>
      <c r="H96" s="52">
        <v>0</v>
      </c>
      <c r="I96" s="52">
        <v>0</v>
      </c>
      <c r="J96" s="52">
        <v>0</v>
      </c>
      <c r="K96" s="52">
        <v>0</v>
      </c>
    </row>
    <row r="97" spans="1:11" ht="26.25" customHeight="1" x14ac:dyDescent="0.2">
      <c r="A97" s="242" t="s">
        <v>387</v>
      </c>
      <c r="B97" s="242"/>
      <c r="C97" s="242"/>
      <c r="D97" s="242"/>
      <c r="E97" s="242"/>
      <c r="F97" s="242"/>
      <c r="G97" s="12">
        <v>86</v>
      </c>
      <c r="H97" s="52">
        <v>0</v>
      </c>
      <c r="I97" s="52">
        <v>0</v>
      </c>
      <c r="J97" s="52">
        <v>1043772</v>
      </c>
      <c r="K97" s="52">
        <v>0</v>
      </c>
    </row>
    <row r="98" spans="1:11" ht="25.5" customHeight="1" x14ac:dyDescent="0.2">
      <c r="A98" s="240" t="s">
        <v>438</v>
      </c>
      <c r="B98" s="240"/>
      <c r="C98" s="240"/>
      <c r="D98" s="240"/>
      <c r="E98" s="240"/>
      <c r="F98" s="240"/>
      <c r="G98" s="12">
        <v>87</v>
      </c>
      <c r="H98" s="69">
        <f>SUM(H99:H106)</f>
        <v>0</v>
      </c>
      <c r="I98" s="69">
        <f>SUM(I99:I106)</f>
        <v>0</v>
      </c>
      <c r="J98" s="69">
        <f t="shared" ref="J98:K98" si="10">SUM(J99:J106)</f>
        <v>0</v>
      </c>
      <c r="K98" s="69">
        <f t="shared" si="10"/>
        <v>0</v>
      </c>
    </row>
    <row r="99" spans="1:11" x14ac:dyDescent="0.2">
      <c r="A99" s="241" t="s">
        <v>160</v>
      </c>
      <c r="B99" s="241"/>
      <c r="C99" s="241"/>
      <c r="D99" s="241"/>
      <c r="E99" s="241"/>
      <c r="F99" s="241"/>
      <c r="G99" s="11">
        <v>88</v>
      </c>
      <c r="H99" s="52">
        <v>0</v>
      </c>
      <c r="I99" s="52">
        <v>0</v>
      </c>
      <c r="J99" s="52">
        <v>0</v>
      </c>
      <c r="K99" s="52">
        <v>0</v>
      </c>
    </row>
    <row r="100" spans="1:11" ht="36" customHeight="1" x14ac:dyDescent="0.2">
      <c r="A100" s="242" t="s">
        <v>388</v>
      </c>
      <c r="B100" s="242"/>
      <c r="C100" s="242"/>
      <c r="D100" s="242"/>
      <c r="E100" s="242"/>
      <c r="F100" s="242"/>
      <c r="G100" s="11">
        <v>89</v>
      </c>
      <c r="H100" s="52">
        <v>0</v>
      </c>
      <c r="I100" s="52">
        <v>0</v>
      </c>
      <c r="J100" s="52">
        <v>0</v>
      </c>
      <c r="K100" s="52">
        <v>0</v>
      </c>
    </row>
    <row r="101" spans="1:11" ht="22.15" customHeight="1" x14ac:dyDescent="0.2">
      <c r="A101" s="241" t="s">
        <v>161</v>
      </c>
      <c r="B101" s="241"/>
      <c r="C101" s="241"/>
      <c r="D101" s="241"/>
      <c r="E101" s="241"/>
      <c r="F101" s="241"/>
      <c r="G101" s="11">
        <v>90</v>
      </c>
      <c r="H101" s="52">
        <v>0</v>
      </c>
      <c r="I101" s="52">
        <v>0</v>
      </c>
      <c r="J101" s="52">
        <v>0</v>
      </c>
      <c r="K101" s="52">
        <v>0</v>
      </c>
    </row>
    <row r="102" spans="1:11" ht="22.15" customHeight="1" x14ac:dyDescent="0.2">
      <c r="A102" s="241" t="s">
        <v>162</v>
      </c>
      <c r="B102" s="241"/>
      <c r="C102" s="241"/>
      <c r="D102" s="241"/>
      <c r="E102" s="241"/>
      <c r="F102" s="241"/>
      <c r="G102" s="11">
        <v>91</v>
      </c>
      <c r="H102" s="52">
        <v>0</v>
      </c>
      <c r="I102" s="52">
        <v>0</v>
      </c>
      <c r="J102" s="52">
        <v>0</v>
      </c>
      <c r="K102" s="52">
        <v>0</v>
      </c>
    </row>
    <row r="103" spans="1:11" ht="22.15" customHeight="1" x14ac:dyDescent="0.2">
      <c r="A103" s="241" t="s">
        <v>163</v>
      </c>
      <c r="B103" s="241"/>
      <c r="C103" s="241"/>
      <c r="D103" s="241"/>
      <c r="E103" s="241"/>
      <c r="F103" s="241"/>
      <c r="G103" s="11">
        <v>92</v>
      </c>
      <c r="H103" s="52">
        <v>0</v>
      </c>
      <c r="I103" s="52">
        <v>0</v>
      </c>
      <c r="J103" s="52">
        <v>0</v>
      </c>
      <c r="K103" s="52">
        <v>0</v>
      </c>
    </row>
    <row r="104" spans="1:11" ht="12.75" customHeight="1" x14ac:dyDescent="0.2">
      <c r="A104" s="242" t="s">
        <v>389</v>
      </c>
      <c r="B104" s="242"/>
      <c r="C104" s="242"/>
      <c r="D104" s="242"/>
      <c r="E104" s="242"/>
      <c r="F104" s="242"/>
      <c r="G104" s="11">
        <v>93</v>
      </c>
      <c r="H104" s="52">
        <v>0</v>
      </c>
      <c r="I104" s="52">
        <v>0</v>
      </c>
      <c r="J104" s="52">
        <v>0</v>
      </c>
      <c r="K104" s="52">
        <v>0</v>
      </c>
    </row>
    <row r="105" spans="1:11" ht="26.25" customHeight="1" x14ac:dyDescent="0.2">
      <c r="A105" s="242" t="s">
        <v>390</v>
      </c>
      <c r="B105" s="242"/>
      <c r="C105" s="242"/>
      <c r="D105" s="242"/>
      <c r="E105" s="242"/>
      <c r="F105" s="242"/>
      <c r="G105" s="11">
        <v>94</v>
      </c>
      <c r="H105" s="52">
        <v>0</v>
      </c>
      <c r="I105" s="52">
        <v>0</v>
      </c>
      <c r="J105" s="52">
        <v>0</v>
      </c>
      <c r="K105" s="52">
        <v>0</v>
      </c>
    </row>
    <row r="106" spans="1:11" x14ac:dyDescent="0.2">
      <c r="A106" s="242" t="s">
        <v>391</v>
      </c>
      <c r="B106" s="242"/>
      <c r="C106" s="242"/>
      <c r="D106" s="242"/>
      <c r="E106" s="242"/>
      <c r="F106" s="242"/>
      <c r="G106" s="11">
        <v>95</v>
      </c>
      <c r="H106" s="52">
        <v>0</v>
      </c>
      <c r="I106" s="52">
        <v>0</v>
      </c>
      <c r="J106" s="52">
        <v>0</v>
      </c>
      <c r="K106" s="52">
        <v>0</v>
      </c>
    </row>
    <row r="107" spans="1:11" ht="24.75" customHeight="1" x14ac:dyDescent="0.2">
      <c r="A107" s="242" t="s">
        <v>392</v>
      </c>
      <c r="B107" s="242"/>
      <c r="C107" s="242"/>
      <c r="D107" s="242"/>
      <c r="E107" s="242"/>
      <c r="F107" s="242"/>
      <c r="G107" s="11">
        <v>96</v>
      </c>
      <c r="H107" s="52">
        <v>0</v>
      </c>
      <c r="I107" s="52">
        <v>0</v>
      </c>
      <c r="J107" s="52">
        <v>0</v>
      </c>
      <c r="K107" s="52">
        <v>0</v>
      </c>
    </row>
    <row r="108" spans="1:11" ht="22.9" customHeight="1" x14ac:dyDescent="0.2">
      <c r="A108" s="220" t="s">
        <v>439</v>
      </c>
      <c r="B108" s="220"/>
      <c r="C108" s="220"/>
      <c r="D108" s="220"/>
      <c r="E108" s="220"/>
      <c r="F108" s="220"/>
      <c r="G108" s="12">
        <v>97</v>
      </c>
      <c r="H108" s="69">
        <f>H91+H98-H107-H97</f>
        <v>0</v>
      </c>
      <c r="I108" s="69">
        <f>I91+I98-I107-I97</f>
        <v>0</v>
      </c>
      <c r="J108" s="69">
        <f t="shared" ref="J108:K108" si="11">J91+J98-J107-J97</f>
        <v>4754959</v>
      </c>
      <c r="K108" s="69">
        <f t="shared" si="11"/>
        <v>0</v>
      </c>
    </row>
    <row r="109" spans="1:11" ht="12.75" customHeight="1" x14ac:dyDescent="0.2">
      <c r="A109" s="220" t="s">
        <v>393</v>
      </c>
      <c r="B109" s="220"/>
      <c r="C109" s="220"/>
      <c r="D109" s="220"/>
      <c r="E109" s="220"/>
      <c r="F109" s="220"/>
      <c r="G109" s="12">
        <v>98</v>
      </c>
      <c r="H109" s="51">
        <f>H89+H108</f>
        <v>78217096</v>
      </c>
      <c r="I109" s="51">
        <f>I89+I108</f>
        <v>33181845</v>
      </c>
      <c r="J109" s="51">
        <f t="shared" ref="J109:K109" si="12">J89+J108</f>
        <v>36201121</v>
      </c>
      <c r="K109" s="51">
        <f t="shared" si="12"/>
        <v>31025875</v>
      </c>
    </row>
    <row r="110" spans="1:11" x14ac:dyDescent="0.2">
      <c r="A110" s="243" t="s">
        <v>164</v>
      </c>
      <c r="B110" s="243"/>
      <c r="C110" s="243"/>
      <c r="D110" s="243"/>
      <c r="E110" s="243"/>
      <c r="F110" s="243"/>
      <c r="G110" s="244"/>
      <c r="H110" s="244"/>
      <c r="I110" s="244"/>
      <c r="J110" s="245"/>
      <c r="K110" s="245"/>
    </row>
    <row r="111" spans="1:11" ht="12.75" customHeight="1" x14ac:dyDescent="0.2">
      <c r="A111" s="238" t="s">
        <v>394</v>
      </c>
      <c r="B111" s="238"/>
      <c r="C111" s="238"/>
      <c r="D111" s="238"/>
      <c r="E111" s="238"/>
      <c r="F111" s="238"/>
      <c r="G111" s="12">
        <v>99</v>
      </c>
      <c r="H111" s="51">
        <f>H112+H113</f>
        <v>0</v>
      </c>
      <c r="I111" s="51">
        <f>I112+I113</f>
        <v>0</v>
      </c>
      <c r="J111" s="51">
        <f>J112+J113</f>
        <v>0</v>
      </c>
      <c r="K111" s="51">
        <f>K112+K113</f>
        <v>0</v>
      </c>
    </row>
    <row r="112" spans="1:11" ht="12.75" customHeight="1" x14ac:dyDescent="0.2">
      <c r="A112" s="239" t="s">
        <v>113</v>
      </c>
      <c r="B112" s="239"/>
      <c r="C112" s="239"/>
      <c r="D112" s="239"/>
      <c r="E112" s="239"/>
      <c r="F112" s="239"/>
      <c r="G112" s="11">
        <v>100</v>
      </c>
      <c r="H112" s="52">
        <v>0</v>
      </c>
      <c r="I112" s="52">
        <v>0</v>
      </c>
      <c r="J112" s="52">
        <v>0</v>
      </c>
      <c r="K112" s="52">
        <v>0</v>
      </c>
    </row>
    <row r="113" spans="1:11" ht="12.75" customHeight="1" x14ac:dyDescent="0.2">
      <c r="A113" s="239" t="s">
        <v>165</v>
      </c>
      <c r="B113" s="239"/>
      <c r="C113" s="239"/>
      <c r="D113" s="239"/>
      <c r="E113" s="239"/>
      <c r="F113" s="239"/>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pane ySplit="6" topLeftCell="A7" activePane="bottomLeft" state="frozen"/>
      <selection sqref="A1:C1"/>
      <selection pane="bottomLeft" sqref="A1:I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74" t="s">
        <v>166</v>
      </c>
      <c r="B1" s="275"/>
      <c r="C1" s="275"/>
      <c r="D1" s="275"/>
      <c r="E1" s="275"/>
      <c r="F1" s="275"/>
      <c r="G1" s="275"/>
      <c r="H1" s="275"/>
      <c r="I1" s="275"/>
    </row>
    <row r="2" spans="1:9" x14ac:dyDescent="0.2">
      <c r="A2" s="276" t="s">
        <v>568</v>
      </c>
      <c r="B2" s="228"/>
      <c r="C2" s="228"/>
      <c r="D2" s="228"/>
      <c r="E2" s="228"/>
      <c r="F2" s="228"/>
      <c r="G2" s="228"/>
      <c r="H2" s="228"/>
      <c r="I2" s="228"/>
    </row>
    <row r="3" spans="1:9" x14ac:dyDescent="0.2">
      <c r="A3" s="278" t="s">
        <v>448</v>
      </c>
      <c r="B3" s="279"/>
      <c r="C3" s="279"/>
      <c r="D3" s="279"/>
      <c r="E3" s="279"/>
      <c r="F3" s="279"/>
      <c r="G3" s="279"/>
      <c r="H3" s="279"/>
      <c r="I3" s="279"/>
    </row>
    <row r="4" spans="1:9" x14ac:dyDescent="0.2">
      <c r="A4" s="277" t="s">
        <v>462</v>
      </c>
      <c r="B4" s="231"/>
      <c r="C4" s="231"/>
      <c r="D4" s="231"/>
      <c r="E4" s="231"/>
      <c r="F4" s="231"/>
      <c r="G4" s="231"/>
      <c r="H4" s="231"/>
      <c r="I4" s="232"/>
    </row>
    <row r="5" spans="1:9" ht="23.25" x14ac:dyDescent="0.2">
      <c r="A5" s="280" t="s">
        <v>2</v>
      </c>
      <c r="B5" s="236"/>
      <c r="C5" s="236"/>
      <c r="D5" s="236"/>
      <c r="E5" s="236"/>
      <c r="F5" s="236"/>
      <c r="G5" s="60" t="s">
        <v>103</v>
      </c>
      <c r="H5" s="61" t="s">
        <v>301</v>
      </c>
      <c r="I5" s="61" t="s">
        <v>279</v>
      </c>
    </row>
    <row r="6" spans="1:9" x14ac:dyDescent="0.2">
      <c r="A6" s="281">
        <v>1</v>
      </c>
      <c r="B6" s="236"/>
      <c r="C6" s="236"/>
      <c r="D6" s="236"/>
      <c r="E6" s="236"/>
      <c r="F6" s="236"/>
      <c r="G6" s="62">
        <v>2</v>
      </c>
      <c r="H6" s="61" t="s">
        <v>167</v>
      </c>
      <c r="I6" s="61" t="s">
        <v>168</v>
      </c>
    </row>
    <row r="7" spans="1:9" x14ac:dyDescent="0.2">
      <c r="A7" s="271" t="s">
        <v>169</v>
      </c>
      <c r="B7" s="271"/>
      <c r="C7" s="271"/>
      <c r="D7" s="271"/>
      <c r="E7" s="271"/>
      <c r="F7" s="271"/>
      <c r="G7" s="271"/>
      <c r="H7" s="271"/>
      <c r="I7" s="271"/>
    </row>
    <row r="8" spans="1:9" ht="12.75" customHeight="1" x14ac:dyDescent="0.2">
      <c r="A8" s="218" t="s">
        <v>170</v>
      </c>
      <c r="B8" s="218"/>
      <c r="C8" s="218"/>
      <c r="D8" s="218"/>
      <c r="E8" s="218"/>
      <c r="F8" s="218"/>
      <c r="G8" s="63">
        <v>1</v>
      </c>
      <c r="H8" s="64">
        <v>78217096</v>
      </c>
      <c r="I8" s="64">
        <v>28892686</v>
      </c>
    </row>
    <row r="9" spans="1:9" ht="12.75" customHeight="1" x14ac:dyDescent="0.2">
      <c r="A9" s="273" t="s">
        <v>171</v>
      </c>
      <c r="B9" s="273"/>
      <c r="C9" s="273"/>
      <c r="D9" s="273"/>
      <c r="E9" s="273"/>
      <c r="F9" s="273"/>
      <c r="G9" s="65">
        <v>2</v>
      </c>
      <c r="H9" s="66">
        <f>H10+H11+H12+H13+H14+H15+H16+H17</f>
        <v>-80419884</v>
      </c>
      <c r="I9" s="66">
        <f>I10+I11+I12+I13+I14+I15+I16+I17</f>
        <v>-32587356</v>
      </c>
    </row>
    <row r="10" spans="1:9" ht="12.75" customHeight="1" x14ac:dyDescent="0.2">
      <c r="A10" s="252" t="s">
        <v>172</v>
      </c>
      <c r="B10" s="252"/>
      <c r="C10" s="252"/>
      <c r="D10" s="252"/>
      <c r="E10" s="252"/>
      <c r="F10" s="252"/>
      <c r="G10" s="63">
        <v>3</v>
      </c>
      <c r="H10" s="64">
        <v>1462324</v>
      </c>
      <c r="I10" s="64">
        <v>1406026</v>
      </c>
    </row>
    <row r="11" spans="1:9" ht="22.15" customHeight="1" x14ac:dyDescent="0.2">
      <c r="A11" s="252" t="s">
        <v>173</v>
      </c>
      <c r="B11" s="252"/>
      <c r="C11" s="252"/>
      <c r="D11" s="252"/>
      <c r="E11" s="252"/>
      <c r="F11" s="252"/>
      <c r="G11" s="63">
        <v>4</v>
      </c>
      <c r="H11" s="64">
        <v>0</v>
      </c>
      <c r="I11" s="64">
        <v>0</v>
      </c>
    </row>
    <row r="12" spans="1:9" ht="23.45" customHeight="1" x14ac:dyDescent="0.2">
      <c r="A12" s="252" t="s">
        <v>174</v>
      </c>
      <c r="B12" s="252"/>
      <c r="C12" s="252"/>
      <c r="D12" s="252"/>
      <c r="E12" s="252"/>
      <c r="F12" s="252"/>
      <c r="G12" s="63">
        <v>5</v>
      </c>
      <c r="H12" s="64">
        <v>0</v>
      </c>
      <c r="I12" s="64">
        <v>-278850</v>
      </c>
    </row>
    <row r="13" spans="1:9" ht="12.75" customHeight="1" x14ac:dyDescent="0.2">
      <c r="A13" s="252" t="s">
        <v>175</v>
      </c>
      <c r="B13" s="252"/>
      <c r="C13" s="252"/>
      <c r="D13" s="252"/>
      <c r="E13" s="252"/>
      <c r="F13" s="252"/>
      <c r="G13" s="63">
        <v>6</v>
      </c>
      <c r="H13" s="64">
        <v>-82008008</v>
      </c>
      <c r="I13" s="64">
        <v>-33720724</v>
      </c>
    </row>
    <row r="14" spans="1:9" ht="12.75" customHeight="1" x14ac:dyDescent="0.2">
      <c r="A14" s="252" t="s">
        <v>176</v>
      </c>
      <c r="B14" s="252"/>
      <c r="C14" s="252"/>
      <c r="D14" s="252"/>
      <c r="E14" s="252"/>
      <c r="F14" s="252"/>
      <c r="G14" s="63">
        <v>7</v>
      </c>
      <c r="H14" s="64">
        <v>125800</v>
      </c>
      <c r="I14" s="64">
        <v>6192</v>
      </c>
    </row>
    <row r="15" spans="1:9" ht="12.75" customHeight="1" x14ac:dyDescent="0.2">
      <c r="A15" s="252" t="s">
        <v>177</v>
      </c>
      <c r="B15" s="252"/>
      <c r="C15" s="252"/>
      <c r="D15" s="252"/>
      <c r="E15" s="252"/>
      <c r="F15" s="252"/>
      <c r="G15" s="63">
        <v>8</v>
      </c>
      <c r="H15" s="64">
        <v>0</v>
      </c>
      <c r="I15" s="64">
        <v>0</v>
      </c>
    </row>
    <row r="16" spans="1:9" ht="12.75" customHeight="1" x14ac:dyDescent="0.2">
      <c r="A16" s="252" t="s">
        <v>178</v>
      </c>
      <c r="B16" s="252"/>
      <c r="C16" s="252"/>
      <c r="D16" s="252"/>
      <c r="E16" s="252"/>
      <c r="F16" s="252"/>
      <c r="G16" s="63">
        <v>9</v>
      </c>
      <c r="H16" s="64">
        <v>0</v>
      </c>
      <c r="I16" s="64">
        <v>0</v>
      </c>
    </row>
    <row r="17" spans="1:9" ht="25.15" customHeight="1" x14ac:dyDescent="0.2">
      <c r="A17" s="252" t="s">
        <v>179</v>
      </c>
      <c r="B17" s="252"/>
      <c r="C17" s="252"/>
      <c r="D17" s="252"/>
      <c r="E17" s="252"/>
      <c r="F17" s="252"/>
      <c r="G17" s="63">
        <v>10</v>
      </c>
      <c r="H17" s="64">
        <v>0</v>
      </c>
      <c r="I17" s="64">
        <v>0</v>
      </c>
    </row>
    <row r="18" spans="1:9" ht="28.15" customHeight="1" x14ac:dyDescent="0.2">
      <c r="A18" s="269" t="s">
        <v>306</v>
      </c>
      <c r="B18" s="269"/>
      <c r="C18" s="269"/>
      <c r="D18" s="269"/>
      <c r="E18" s="269"/>
      <c r="F18" s="269"/>
      <c r="G18" s="65">
        <v>11</v>
      </c>
      <c r="H18" s="66">
        <f>H8+H9</f>
        <v>-2202788</v>
      </c>
      <c r="I18" s="66">
        <f>I8+I9</f>
        <v>-3694670</v>
      </c>
    </row>
    <row r="19" spans="1:9" ht="12.75" customHeight="1" x14ac:dyDescent="0.2">
      <c r="A19" s="273" t="s">
        <v>180</v>
      </c>
      <c r="B19" s="273"/>
      <c r="C19" s="273"/>
      <c r="D19" s="273"/>
      <c r="E19" s="273"/>
      <c r="F19" s="273"/>
      <c r="G19" s="65">
        <v>12</v>
      </c>
      <c r="H19" s="66">
        <f>H20+H21+H22+H23</f>
        <v>4326697</v>
      </c>
      <c r="I19" s="66">
        <f>I20+I21+I22+I23</f>
        <v>-980466</v>
      </c>
    </row>
    <row r="20" spans="1:9" ht="12.75" customHeight="1" x14ac:dyDescent="0.2">
      <c r="A20" s="252" t="s">
        <v>181</v>
      </c>
      <c r="B20" s="252"/>
      <c r="C20" s="252"/>
      <c r="D20" s="252"/>
      <c r="E20" s="252"/>
      <c r="F20" s="252"/>
      <c r="G20" s="63">
        <v>13</v>
      </c>
      <c r="H20" s="64">
        <v>228737</v>
      </c>
      <c r="I20" s="64">
        <v>293449</v>
      </c>
    </row>
    <row r="21" spans="1:9" ht="12.75" customHeight="1" x14ac:dyDescent="0.2">
      <c r="A21" s="252" t="s">
        <v>182</v>
      </c>
      <c r="B21" s="252"/>
      <c r="C21" s="252"/>
      <c r="D21" s="252"/>
      <c r="E21" s="252"/>
      <c r="F21" s="252"/>
      <c r="G21" s="63">
        <v>14</v>
      </c>
      <c r="H21" s="64">
        <v>-549297</v>
      </c>
      <c r="I21" s="64">
        <v>-550530</v>
      </c>
    </row>
    <row r="22" spans="1:9" ht="12.75" customHeight="1" x14ac:dyDescent="0.2">
      <c r="A22" s="252" t="s">
        <v>183</v>
      </c>
      <c r="B22" s="252"/>
      <c r="C22" s="252"/>
      <c r="D22" s="252"/>
      <c r="E22" s="252"/>
      <c r="F22" s="252"/>
      <c r="G22" s="63">
        <v>15</v>
      </c>
      <c r="H22" s="64">
        <v>0</v>
      </c>
      <c r="I22" s="64">
        <v>0</v>
      </c>
    </row>
    <row r="23" spans="1:9" ht="12.75" customHeight="1" x14ac:dyDescent="0.2">
      <c r="A23" s="252" t="s">
        <v>184</v>
      </c>
      <c r="B23" s="252"/>
      <c r="C23" s="252"/>
      <c r="D23" s="252"/>
      <c r="E23" s="252"/>
      <c r="F23" s="252"/>
      <c r="G23" s="63">
        <v>16</v>
      </c>
      <c r="H23" s="64">
        <v>4647257</v>
      </c>
      <c r="I23" s="64">
        <v>-723385</v>
      </c>
    </row>
    <row r="24" spans="1:9" ht="12.75" customHeight="1" x14ac:dyDescent="0.2">
      <c r="A24" s="269" t="s">
        <v>185</v>
      </c>
      <c r="B24" s="269"/>
      <c r="C24" s="269"/>
      <c r="D24" s="269"/>
      <c r="E24" s="269"/>
      <c r="F24" s="269"/>
      <c r="G24" s="65">
        <v>17</v>
      </c>
      <c r="H24" s="66">
        <f>H18+H19</f>
        <v>2123909</v>
      </c>
      <c r="I24" s="66">
        <f>I18+I19</f>
        <v>-4675136</v>
      </c>
    </row>
    <row r="25" spans="1:9" ht="12.75" customHeight="1" x14ac:dyDescent="0.2">
      <c r="A25" s="218" t="s">
        <v>186</v>
      </c>
      <c r="B25" s="218"/>
      <c r="C25" s="218"/>
      <c r="D25" s="218"/>
      <c r="E25" s="218"/>
      <c r="F25" s="218"/>
      <c r="G25" s="63">
        <v>18</v>
      </c>
      <c r="H25" s="64">
        <v>-121566</v>
      </c>
      <c r="I25" s="64">
        <v>-20105</v>
      </c>
    </row>
    <row r="26" spans="1:9" ht="12.75" customHeight="1" x14ac:dyDescent="0.2">
      <c r="A26" s="218" t="s">
        <v>187</v>
      </c>
      <c r="B26" s="218"/>
      <c r="C26" s="218"/>
      <c r="D26" s="218"/>
      <c r="E26" s="218"/>
      <c r="F26" s="218"/>
      <c r="G26" s="63">
        <v>19</v>
      </c>
      <c r="H26" s="64">
        <v>0</v>
      </c>
      <c r="I26" s="64">
        <v>0</v>
      </c>
    </row>
    <row r="27" spans="1:9" ht="25.9" customHeight="1" x14ac:dyDescent="0.2">
      <c r="A27" s="270" t="s">
        <v>188</v>
      </c>
      <c r="B27" s="270"/>
      <c r="C27" s="270"/>
      <c r="D27" s="270"/>
      <c r="E27" s="270"/>
      <c r="F27" s="270"/>
      <c r="G27" s="65">
        <v>20</v>
      </c>
      <c r="H27" s="66">
        <f>H24+H25+H26</f>
        <v>2002343</v>
      </c>
      <c r="I27" s="66">
        <f>I24+I25+I26</f>
        <v>-4695241</v>
      </c>
    </row>
    <row r="28" spans="1:9" x14ac:dyDescent="0.2">
      <c r="A28" s="271" t="s">
        <v>189</v>
      </c>
      <c r="B28" s="271"/>
      <c r="C28" s="271"/>
      <c r="D28" s="271"/>
      <c r="E28" s="271"/>
      <c r="F28" s="271"/>
      <c r="G28" s="271"/>
      <c r="H28" s="271"/>
      <c r="I28" s="271"/>
    </row>
    <row r="29" spans="1:9" ht="30.6" customHeight="1" x14ac:dyDescent="0.2">
      <c r="A29" s="218" t="s">
        <v>190</v>
      </c>
      <c r="B29" s="218"/>
      <c r="C29" s="218"/>
      <c r="D29" s="218"/>
      <c r="E29" s="218"/>
      <c r="F29" s="218"/>
      <c r="G29" s="63">
        <v>21</v>
      </c>
      <c r="H29" s="67">
        <v>0</v>
      </c>
      <c r="I29" s="67">
        <v>0</v>
      </c>
    </row>
    <row r="30" spans="1:9" ht="12.75" customHeight="1" x14ac:dyDescent="0.2">
      <c r="A30" s="218" t="s">
        <v>191</v>
      </c>
      <c r="B30" s="218"/>
      <c r="C30" s="218"/>
      <c r="D30" s="218"/>
      <c r="E30" s="218"/>
      <c r="F30" s="218"/>
      <c r="G30" s="63">
        <v>22</v>
      </c>
      <c r="H30" s="67">
        <v>0</v>
      </c>
      <c r="I30" s="67">
        <v>44074345</v>
      </c>
    </row>
    <row r="31" spans="1:9" ht="12.75" customHeight="1" x14ac:dyDescent="0.2">
      <c r="A31" s="218" t="s">
        <v>192</v>
      </c>
      <c r="B31" s="218"/>
      <c r="C31" s="218"/>
      <c r="D31" s="218"/>
      <c r="E31" s="218"/>
      <c r="F31" s="218"/>
      <c r="G31" s="63">
        <v>23</v>
      </c>
      <c r="H31" s="67">
        <v>2866925</v>
      </c>
      <c r="I31" s="67">
        <v>2428799</v>
      </c>
    </row>
    <row r="32" spans="1:9" ht="12.75" customHeight="1" x14ac:dyDescent="0.2">
      <c r="A32" s="218" t="s">
        <v>193</v>
      </c>
      <c r="B32" s="218"/>
      <c r="C32" s="218"/>
      <c r="D32" s="218"/>
      <c r="E32" s="218"/>
      <c r="F32" s="218"/>
      <c r="G32" s="63">
        <v>24</v>
      </c>
      <c r="H32" s="67">
        <v>78968777</v>
      </c>
      <c r="I32" s="67">
        <v>31097059</v>
      </c>
    </row>
    <row r="33" spans="1:9" ht="12.75" customHeight="1" x14ac:dyDescent="0.2">
      <c r="A33" s="218" t="s">
        <v>194</v>
      </c>
      <c r="B33" s="218"/>
      <c r="C33" s="218"/>
      <c r="D33" s="218"/>
      <c r="E33" s="218"/>
      <c r="F33" s="218"/>
      <c r="G33" s="63">
        <v>25</v>
      </c>
      <c r="H33" s="67">
        <v>487804422</v>
      </c>
      <c r="I33" s="67">
        <v>1092700000</v>
      </c>
    </row>
    <row r="34" spans="1:9" ht="12.75" customHeight="1" x14ac:dyDescent="0.2">
      <c r="A34" s="218" t="s">
        <v>195</v>
      </c>
      <c r="B34" s="218"/>
      <c r="C34" s="218"/>
      <c r="D34" s="218"/>
      <c r="E34" s="218"/>
      <c r="F34" s="218"/>
      <c r="G34" s="63">
        <v>26</v>
      </c>
      <c r="H34" s="67">
        <v>0</v>
      </c>
      <c r="I34" s="67">
        <v>0</v>
      </c>
    </row>
    <row r="35" spans="1:9" ht="26.45" customHeight="1" x14ac:dyDescent="0.2">
      <c r="A35" s="269" t="s">
        <v>196</v>
      </c>
      <c r="B35" s="269"/>
      <c r="C35" s="269"/>
      <c r="D35" s="269"/>
      <c r="E35" s="269"/>
      <c r="F35" s="269"/>
      <c r="G35" s="65">
        <v>27</v>
      </c>
      <c r="H35" s="68">
        <f>H29+H30+H31+H32+H33+H34</f>
        <v>569640124</v>
      </c>
      <c r="I35" s="68">
        <f>I29+I30+I31+I32+I33+I34</f>
        <v>1170300203</v>
      </c>
    </row>
    <row r="36" spans="1:9" ht="22.9" customHeight="1" x14ac:dyDescent="0.2">
      <c r="A36" s="218" t="s">
        <v>197</v>
      </c>
      <c r="B36" s="218"/>
      <c r="C36" s="218"/>
      <c r="D36" s="218"/>
      <c r="E36" s="218"/>
      <c r="F36" s="218"/>
      <c r="G36" s="63">
        <v>28</v>
      </c>
      <c r="H36" s="67">
        <v>-1524197</v>
      </c>
      <c r="I36" s="67">
        <v>-213898</v>
      </c>
    </row>
    <row r="37" spans="1:9" ht="12.75" customHeight="1" x14ac:dyDescent="0.2">
      <c r="A37" s="218" t="s">
        <v>198</v>
      </c>
      <c r="B37" s="218"/>
      <c r="C37" s="218"/>
      <c r="D37" s="218"/>
      <c r="E37" s="218"/>
      <c r="F37" s="218"/>
      <c r="G37" s="63">
        <v>29</v>
      </c>
      <c r="H37" s="67">
        <v>0</v>
      </c>
      <c r="I37" s="67">
        <v>-26090878</v>
      </c>
    </row>
    <row r="38" spans="1:9" ht="12.75" customHeight="1" x14ac:dyDescent="0.2">
      <c r="A38" s="218" t="s">
        <v>199</v>
      </c>
      <c r="B38" s="218"/>
      <c r="C38" s="218"/>
      <c r="D38" s="218"/>
      <c r="E38" s="218"/>
      <c r="F38" s="218"/>
      <c r="G38" s="63">
        <v>30</v>
      </c>
      <c r="H38" s="67">
        <v>-525280381</v>
      </c>
      <c r="I38" s="67">
        <v>-1089950000</v>
      </c>
    </row>
    <row r="39" spans="1:9" ht="12.75" customHeight="1" x14ac:dyDescent="0.2">
      <c r="A39" s="218" t="s">
        <v>200</v>
      </c>
      <c r="B39" s="218"/>
      <c r="C39" s="218"/>
      <c r="D39" s="218"/>
      <c r="E39" s="218"/>
      <c r="F39" s="218"/>
      <c r="G39" s="63">
        <v>31</v>
      </c>
      <c r="H39" s="67">
        <v>-12061553</v>
      </c>
      <c r="I39" s="67">
        <v>-181844</v>
      </c>
    </row>
    <row r="40" spans="1:9" ht="12.75" customHeight="1" x14ac:dyDescent="0.2">
      <c r="A40" s="218" t="s">
        <v>201</v>
      </c>
      <c r="B40" s="218"/>
      <c r="C40" s="218"/>
      <c r="D40" s="218"/>
      <c r="E40" s="218"/>
      <c r="F40" s="218"/>
      <c r="G40" s="63">
        <v>32</v>
      </c>
      <c r="H40" s="67">
        <v>0</v>
      </c>
      <c r="I40" s="67">
        <v>0</v>
      </c>
    </row>
    <row r="41" spans="1:9" ht="24" customHeight="1" x14ac:dyDescent="0.2">
      <c r="A41" s="269" t="s">
        <v>202</v>
      </c>
      <c r="B41" s="269"/>
      <c r="C41" s="269"/>
      <c r="D41" s="269"/>
      <c r="E41" s="269"/>
      <c r="F41" s="269"/>
      <c r="G41" s="65">
        <v>33</v>
      </c>
      <c r="H41" s="68">
        <f>H36+H37+H38+H39+H40</f>
        <v>-538866131</v>
      </c>
      <c r="I41" s="68">
        <f>I36+I37+I38+I39+I40</f>
        <v>-1116436620</v>
      </c>
    </row>
    <row r="42" spans="1:9" ht="29.45" customHeight="1" x14ac:dyDescent="0.2">
      <c r="A42" s="270" t="s">
        <v>203</v>
      </c>
      <c r="B42" s="270"/>
      <c r="C42" s="270"/>
      <c r="D42" s="270"/>
      <c r="E42" s="270"/>
      <c r="F42" s="270"/>
      <c r="G42" s="65">
        <v>34</v>
      </c>
      <c r="H42" s="68">
        <f>H35+H41</f>
        <v>30773993</v>
      </c>
      <c r="I42" s="68">
        <f>I35+I41</f>
        <v>53863583</v>
      </c>
    </row>
    <row r="43" spans="1:9" x14ac:dyDescent="0.2">
      <c r="A43" s="271" t="s">
        <v>204</v>
      </c>
      <c r="B43" s="271"/>
      <c r="C43" s="271"/>
      <c r="D43" s="271"/>
      <c r="E43" s="271"/>
      <c r="F43" s="271"/>
      <c r="G43" s="271"/>
      <c r="H43" s="271"/>
      <c r="I43" s="271"/>
    </row>
    <row r="44" spans="1:9" ht="12.75" customHeight="1" x14ac:dyDescent="0.2">
      <c r="A44" s="218" t="s">
        <v>205</v>
      </c>
      <c r="B44" s="218"/>
      <c r="C44" s="218"/>
      <c r="D44" s="218"/>
      <c r="E44" s="218"/>
      <c r="F44" s="218"/>
      <c r="G44" s="63">
        <v>35</v>
      </c>
      <c r="H44" s="67">
        <v>0</v>
      </c>
      <c r="I44" s="67">
        <v>0</v>
      </c>
    </row>
    <row r="45" spans="1:9" ht="25.15" customHeight="1" x14ac:dyDescent="0.2">
      <c r="A45" s="218" t="s">
        <v>206</v>
      </c>
      <c r="B45" s="218"/>
      <c r="C45" s="218"/>
      <c r="D45" s="218"/>
      <c r="E45" s="218"/>
      <c r="F45" s="218"/>
      <c r="G45" s="63">
        <v>36</v>
      </c>
      <c r="H45" s="67">
        <v>2167325</v>
      </c>
      <c r="I45" s="67">
        <v>0</v>
      </c>
    </row>
    <row r="46" spans="1:9" ht="12.75" customHeight="1" x14ac:dyDescent="0.2">
      <c r="A46" s="218" t="s">
        <v>207</v>
      </c>
      <c r="B46" s="218"/>
      <c r="C46" s="218"/>
      <c r="D46" s="218"/>
      <c r="E46" s="218"/>
      <c r="F46" s="218"/>
      <c r="G46" s="63">
        <v>37</v>
      </c>
      <c r="H46" s="67">
        <v>500000</v>
      </c>
      <c r="I46" s="67">
        <v>0</v>
      </c>
    </row>
    <row r="47" spans="1:9" ht="12.75" customHeight="1" x14ac:dyDescent="0.2">
      <c r="A47" s="218" t="s">
        <v>208</v>
      </c>
      <c r="B47" s="218"/>
      <c r="C47" s="218"/>
      <c r="D47" s="218"/>
      <c r="E47" s="218"/>
      <c r="F47" s="218"/>
      <c r="G47" s="63">
        <v>38</v>
      </c>
      <c r="H47" s="67">
        <v>0</v>
      </c>
      <c r="I47" s="67">
        <v>2398883</v>
      </c>
    </row>
    <row r="48" spans="1:9" ht="22.15" customHeight="1" x14ac:dyDescent="0.2">
      <c r="A48" s="269" t="s">
        <v>209</v>
      </c>
      <c r="B48" s="269"/>
      <c r="C48" s="269"/>
      <c r="D48" s="269"/>
      <c r="E48" s="269"/>
      <c r="F48" s="269"/>
      <c r="G48" s="65">
        <v>39</v>
      </c>
      <c r="H48" s="68">
        <f>H44+H45+H46+H47</f>
        <v>2667325</v>
      </c>
      <c r="I48" s="68">
        <f>I44+I45+I46+I47</f>
        <v>2398883</v>
      </c>
    </row>
    <row r="49" spans="1:9" ht="24.6" customHeight="1" x14ac:dyDescent="0.2">
      <c r="A49" s="218" t="s">
        <v>305</v>
      </c>
      <c r="B49" s="218"/>
      <c r="C49" s="218"/>
      <c r="D49" s="218"/>
      <c r="E49" s="218"/>
      <c r="F49" s="218"/>
      <c r="G49" s="63">
        <v>40</v>
      </c>
      <c r="H49" s="67">
        <v>0</v>
      </c>
      <c r="I49" s="67">
        <v>0</v>
      </c>
    </row>
    <row r="50" spans="1:9" ht="12.75" customHeight="1" x14ac:dyDescent="0.2">
      <c r="A50" s="218" t="s">
        <v>210</v>
      </c>
      <c r="B50" s="218"/>
      <c r="C50" s="218"/>
      <c r="D50" s="218"/>
      <c r="E50" s="218"/>
      <c r="F50" s="218"/>
      <c r="G50" s="63">
        <v>41</v>
      </c>
      <c r="H50" s="67">
        <v>-40661008</v>
      </c>
      <c r="I50" s="67">
        <v>-47548328</v>
      </c>
    </row>
    <row r="51" spans="1:9" ht="12.75" customHeight="1" x14ac:dyDescent="0.2">
      <c r="A51" s="218" t="s">
        <v>211</v>
      </c>
      <c r="B51" s="218"/>
      <c r="C51" s="218"/>
      <c r="D51" s="218"/>
      <c r="E51" s="218"/>
      <c r="F51" s="218"/>
      <c r="G51" s="63">
        <v>42</v>
      </c>
      <c r="H51" s="67">
        <v>0</v>
      </c>
      <c r="I51" s="67">
        <v>0</v>
      </c>
    </row>
    <row r="52" spans="1:9" ht="22.9" customHeight="1" x14ac:dyDescent="0.2">
      <c r="A52" s="218" t="s">
        <v>212</v>
      </c>
      <c r="B52" s="218"/>
      <c r="C52" s="218"/>
      <c r="D52" s="218"/>
      <c r="E52" s="218"/>
      <c r="F52" s="218"/>
      <c r="G52" s="63">
        <v>43</v>
      </c>
      <c r="H52" s="67">
        <v>0</v>
      </c>
      <c r="I52" s="67">
        <v>0</v>
      </c>
    </row>
    <row r="53" spans="1:9" ht="12.75" customHeight="1" x14ac:dyDescent="0.2">
      <c r="A53" s="218" t="s">
        <v>213</v>
      </c>
      <c r="B53" s="218"/>
      <c r="C53" s="218"/>
      <c r="D53" s="218"/>
      <c r="E53" s="218"/>
      <c r="F53" s="218"/>
      <c r="G53" s="63">
        <v>44</v>
      </c>
      <c r="H53" s="67">
        <v>-420142</v>
      </c>
      <c r="I53" s="67">
        <v>-75366</v>
      </c>
    </row>
    <row r="54" spans="1:9" ht="30.6" customHeight="1" x14ac:dyDescent="0.2">
      <c r="A54" s="269" t="s">
        <v>214</v>
      </c>
      <c r="B54" s="269"/>
      <c r="C54" s="269"/>
      <c r="D54" s="269"/>
      <c r="E54" s="269"/>
      <c r="F54" s="269"/>
      <c r="G54" s="65">
        <v>45</v>
      </c>
      <c r="H54" s="68">
        <f>H49+H50+H51+H52+H53</f>
        <v>-41081150</v>
      </c>
      <c r="I54" s="68">
        <f>I49+I50+I51+I52+I53</f>
        <v>-47623694</v>
      </c>
    </row>
    <row r="55" spans="1:9" ht="29.45" customHeight="1" x14ac:dyDescent="0.2">
      <c r="A55" s="270" t="s">
        <v>215</v>
      </c>
      <c r="B55" s="270"/>
      <c r="C55" s="270"/>
      <c r="D55" s="270"/>
      <c r="E55" s="270"/>
      <c r="F55" s="270"/>
      <c r="G55" s="65">
        <v>46</v>
      </c>
      <c r="H55" s="68">
        <f>H48+H54</f>
        <v>-38413825</v>
      </c>
      <c r="I55" s="68">
        <f>I48+I54</f>
        <v>-45224811</v>
      </c>
    </row>
    <row r="56" spans="1:9" x14ac:dyDescent="0.2">
      <c r="A56" s="218" t="s">
        <v>216</v>
      </c>
      <c r="B56" s="218"/>
      <c r="C56" s="218"/>
      <c r="D56" s="218"/>
      <c r="E56" s="218"/>
      <c r="F56" s="218"/>
      <c r="G56" s="63">
        <v>47</v>
      </c>
      <c r="H56" s="67">
        <v>0</v>
      </c>
      <c r="I56" s="67">
        <v>0</v>
      </c>
    </row>
    <row r="57" spans="1:9" ht="26.45" customHeight="1" x14ac:dyDescent="0.2">
      <c r="A57" s="270" t="s">
        <v>217</v>
      </c>
      <c r="B57" s="270"/>
      <c r="C57" s="270"/>
      <c r="D57" s="270"/>
      <c r="E57" s="270"/>
      <c r="F57" s="270"/>
      <c r="G57" s="65">
        <v>48</v>
      </c>
      <c r="H57" s="68">
        <f>H27+H42+H55+H56</f>
        <v>-5637489</v>
      </c>
      <c r="I57" s="68">
        <f>I27+I42+I55+I56</f>
        <v>3943531</v>
      </c>
    </row>
    <row r="58" spans="1:9" x14ac:dyDescent="0.2">
      <c r="A58" s="272" t="s">
        <v>218</v>
      </c>
      <c r="B58" s="272"/>
      <c r="C58" s="272"/>
      <c r="D58" s="272"/>
      <c r="E58" s="272"/>
      <c r="F58" s="272"/>
      <c r="G58" s="63">
        <v>49</v>
      </c>
      <c r="H58" s="67">
        <v>7280995</v>
      </c>
      <c r="I58" s="67">
        <v>1281917</v>
      </c>
    </row>
    <row r="59" spans="1:9" ht="31.15" customHeight="1" x14ac:dyDescent="0.2">
      <c r="A59" s="270" t="s">
        <v>219</v>
      </c>
      <c r="B59" s="270"/>
      <c r="C59" s="270"/>
      <c r="D59" s="270"/>
      <c r="E59" s="270"/>
      <c r="F59" s="270"/>
      <c r="G59" s="65">
        <v>50</v>
      </c>
      <c r="H59" s="68">
        <f>H57+H58</f>
        <v>1643506</v>
      </c>
      <c r="I59" s="68">
        <f>I57+I58</f>
        <v>5225448</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74" t="s">
        <v>220</v>
      </c>
      <c r="B1" s="275"/>
      <c r="C1" s="275"/>
      <c r="D1" s="275"/>
      <c r="E1" s="275"/>
      <c r="F1" s="275"/>
      <c r="G1" s="275"/>
      <c r="H1" s="275"/>
      <c r="I1" s="275"/>
    </row>
    <row r="2" spans="1:9" ht="12.75" customHeight="1" x14ac:dyDescent="0.2">
      <c r="A2" s="276" t="s">
        <v>328</v>
      </c>
      <c r="B2" s="228"/>
      <c r="C2" s="228"/>
      <c r="D2" s="228"/>
      <c r="E2" s="228"/>
      <c r="F2" s="228"/>
      <c r="G2" s="228"/>
      <c r="H2" s="228"/>
      <c r="I2" s="228"/>
    </row>
    <row r="3" spans="1:9" x14ac:dyDescent="0.2">
      <c r="A3" s="284" t="s">
        <v>448</v>
      </c>
      <c r="B3" s="285"/>
      <c r="C3" s="285"/>
      <c r="D3" s="285"/>
      <c r="E3" s="285"/>
      <c r="F3" s="285"/>
      <c r="G3" s="285"/>
      <c r="H3" s="285"/>
      <c r="I3" s="285"/>
    </row>
    <row r="4" spans="1:9" x14ac:dyDescent="0.2">
      <c r="A4" s="277" t="s">
        <v>329</v>
      </c>
      <c r="B4" s="231"/>
      <c r="C4" s="231"/>
      <c r="D4" s="231"/>
      <c r="E4" s="231"/>
      <c r="F4" s="231"/>
      <c r="G4" s="231"/>
      <c r="H4" s="231"/>
      <c r="I4" s="232"/>
    </row>
    <row r="5" spans="1:9" ht="24" thickBot="1" x14ac:dyDescent="0.25">
      <c r="A5" s="299" t="s">
        <v>2</v>
      </c>
      <c r="B5" s="300"/>
      <c r="C5" s="300"/>
      <c r="D5" s="300"/>
      <c r="E5" s="300"/>
      <c r="F5" s="301"/>
      <c r="G5" s="14" t="s">
        <v>103</v>
      </c>
      <c r="H5" s="20" t="s">
        <v>301</v>
      </c>
      <c r="I5" s="20" t="s">
        <v>279</v>
      </c>
    </row>
    <row r="6" spans="1:9" x14ac:dyDescent="0.2">
      <c r="A6" s="290">
        <v>1</v>
      </c>
      <c r="B6" s="291"/>
      <c r="C6" s="291"/>
      <c r="D6" s="291"/>
      <c r="E6" s="291"/>
      <c r="F6" s="292"/>
      <c r="G6" s="15">
        <v>2</v>
      </c>
      <c r="H6" s="21" t="s">
        <v>167</v>
      </c>
      <c r="I6" s="21" t="s">
        <v>168</v>
      </c>
    </row>
    <row r="7" spans="1:9" x14ac:dyDescent="0.2">
      <c r="A7" s="295" t="s">
        <v>169</v>
      </c>
      <c r="B7" s="296"/>
      <c r="C7" s="296"/>
      <c r="D7" s="296"/>
      <c r="E7" s="296"/>
      <c r="F7" s="296"/>
      <c r="G7" s="296"/>
      <c r="H7" s="296"/>
      <c r="I7" s="297"/>
    </row>
    <row r="8" spans="1:9" x14ac:dyDescent="0.2">
      <c r="A8" s="298" t="s">
        <v>221</v>
      </c>
      <c r="B8" s="298"/>
      <c r="C8" s="298"/>
      <c r="D8" s="298"/>
      <c r="E8" s="298"/>
      <c r="F8" s="298"/>
      <c r="G8" s="16">
        <v>1</v>
      </c>
      <c r="H8" s="23">
        <v>0</v>
      </c>
      <c r="I8" s="23">
        <v>0</v>
      </c>
    </row>
    <row r="9" spans="1:9" x14ac:dyDescent="0.2">
      <c r="A9" s="282" t="s">
        <v>222</v>
      </c>
      <c r="B9" s="282"/>
      <c r="C9" s="282"/>
      <c r="D9" s="282"/>
      <c r="E9" s="282"/>
      <c r="F9" s="282"/>
      <c r="G9" s="17">
        <v>2</v>
      </c>
      <c r="H9" s="24">
        <v>0</v>
      </c>
      <c r="I9" s="24">
        <v>0</v>
      </c>
    </row>
    <row r="10" spans="1:9" x14ac:dyDescent="0.2">
      <c r="A10" s="282" t="s">
        <v>223</v>
      </c>
      <c r="B10" s="282"/>
      <c r="C10" s="282"/>
      <c r="D10" s="282"/>
      <c r="E10" s="282"/>
      <c r="F10" s="282"/>
      <c r="G10" s="17">
        <v>3</v>
      </c>
      <c r="H10" s="24">
        <v>0</v>
      </c>
      <c r="I10" s="24">
        <v>0</v>
      </c>
    </row>
    <row r="11" spans="1:9" x14ac:dyDescent="0.2">
      <c r="A11" s="282" t="s">
        <v>224</v>
      </c>
      <c r="B11" s="282"/>
      <c r="C11" s="282"/>
      <c r="D11" s="282"/>
      <c r="E11" s="282"/>
      <c r="F11" s="282"/>
      <c r="G11" s="17">
        <v>4</v>
      </c>
      <c r="H11" s="24">
        <v>0</v>
      </c>
      <c r="I11" s="24">
        <v>0</v>
      </c>
    </row>
    <row r="12" spans="1:9" x14ac:dyDescent="0.2">
      <c r="A12" s="282" t="s">
        <v>395</v>
      </c>
      <c r="B12" s="282"/>
      <c r="C12" s="282"/>
      <c r="D12" s="282"/>
      <c r="E12" s="282"/>
      <c r="F12" s="282"/>
      <c r="G12" s="17">
        <v>5</v>
      </c>
      <c r="H12" s="24">
        <v>0</v>
      </c>
      <c r="I12" s="24">
        <v>0</v>
      </c>
    </row>
    <row r="13" spans="1:9" x14ac:dyDescent="0.2">
      <c r="A13" s="283" t="s">
        <v>396</v>
      </c>
      <c r="B13" s="283"/>
      <c r="C13" s="283"/>
      <c r="D13" s="283"/>
      <c r="E13" s="283"/>
      <c r="F13" s="283"/>
      <c r="G13" s="53">
        <v>6</v>
      </c>
      <c r="H13" s="56">
        <f>SUM(H8:H12)</f>
        <v>0</v>
      </c>
      <c r="I13" s="56">
        <f>SUM(I8:I12)</f>
        <v>0</v>
      </c>
    </row>
    <row r="14" spans="1:9" ht="12.75" customHeight="1" x14ac:dyDescent="0.2">
      <c r="A14" s="282" t="s">
        <v>397</v>
      </c>
      <c r="B14" s="282"/>
      <c r="C14" s="282"/>
      <c r="D14" s="282"/>
      <c r="E14" s="282"/>
      <c r="F14" s="282"/>
      <c r="G14" s="17">
        <v>7</v>
      </c>
      <c r="H14" s="24">
        <v>0</v>
      </c>
      <c r="I14" s="24">
        <v>0</v>
      </c>
    </row>
    <row r="15" spans="1:9" ht="12.75" customHeight="1" x14ac:dyDescent="0.2">
      <c r="A15" s="282" t="s">
        <v>398</v>
      </c>
      <c r="B15" s="282"/>
      <c r="C15" s="282"/>
      <c r="D15" s="282"/>
      <c r="E15" s="282"/>
      <c r="F15" s="282"/>
      <c r="G15" s="17">
        <v>8</v>
      </c>
      <c r="H15" s="24">
        <v>0</v>
      </c>
      <c r="I15" s="24">
        <v>0</v>
      </c>
    </row>
    <row r="16" spans="1:9" ht="12.75" customHeight="1" x14ac:dyDescent="0.2">
      <c r="A16" s="282" t="s">
        <v>399</v>
      </c>
      <c r="B16" s="282"/>
      <c r="C16" s="282"/>
      <c r="D16" s="282"/>
      <c r="E16" s="282"/>
      <c r="F16" s="282"/>
      <c r="G16" s="17">
        <v>9</v>
      </c>
      <c r="H16" s="24">
        <v>0</v>
      </c>
      <c r="I16" s="24">
        <v>0</v>
      </c>
    </row>
    <row r="17" spans="1:9" ht="12.75" customHeight="1" x14ac:dyDescent="0.2">
      <c r="A17" s="282" t="s">
        <v>400</v>
      </c>
      <c r="B17" s="282"/>
      <c r="C17" s="282"/>
      <c r="D17" s="282"/>
      <c r="E17" s="282"/>
      <c r="F17" s="282"/>
      <c r="G17" s="17">
        <v>10</v>
      </c>
      <c r="H17" s="24">
        <v>0</v>
      </c>
      <c r="I17" s="24">
        <v>0</v>
      </c>
    </row>
    <row r="18" spans="1:9" ht="12.75" customHeight="1" x14ac:dyDescent="0.2">
      <c r="A18" s="282" t="s">
        <v>401</v>
      </c>
      <c r="B18" s="282"/>
      <c r="C18" s="282"/>
      <c r="D18" s="282"/>
      <c r="E18" s="282"/>
      <c r="F18" s="282"/>
      <c r="G18" s="17">
        <v>11</v>
      </c>
      <c r="H18" s="24">
        <v>0</v>
      </c>
      <c r="I18" s="24">
        <v>0</v>
      </c>
    </row>
    <row r="19" spans="1:9" ht="12.75" customHeight="1" x14ac:dyDescent="0.2">
      <c r="A19" s="282" t="s">
        <v>402</v>
      </c>
      <c r="B19" s="282"/>
      <c r="C19" s="282"/>
      <c r="D19" s="282"/>
      <c r="E19" s="282"/>
      <c r="F19" s="282"/>
      <c r="G19" s="17">
        <v>12</v>
      </c>
      <c r="H19" s="24">
        <v>0</v>
      </c>
      <c r="I19" s="24">
        <v>0</v>
      </c>
    </row>
    <row r="20" spans="1:9" ht="26.25" customHeight="1" x14ac:dyDescent="0.2">
      <c r="A20" s="283" t="s">
        <v>403</v>
      </c>
      <c r="B20" s="283"/>
      <c r="C20" s="283"/>
      <c r="D20" s="283"/>
      <c r="E20" s="283"/>
      <c r="F20" s="283"/>
      <c r="G20" s="53">
        <v>13</v>
      </c>
      <c r="H20" s="56">
        <f>SUM(H14:H19)</f>
        <v>0</v>
      </c>
      <c r="I20" s="56">
        <f>SUM(I14:I19)</f>
        <v>0</v>
      </c>
    </row>
    <row r="21" spans="1:9" ht="27.6" customHeight="1" x14ac:dyDescent="0.2">
      <c r="A21" s="294" t="s">
        <v>404</v>
      </c>
      <c r="B21" s="294"/>
      <c r="C21" s="294"/>
      <c r="D21" s="294"/>
      <c r="E21" s="294"/>
      <c r="F21" s="294"/>
      <c r="G21" s="54">
        <v>14</v>
      </c>
      <c r="H21" s="25">
        <f>H13+H20</f>
        <v>0</v>
      </c>
      <c r="I21" s="25">
        <f>I13+I20</f>
        <v>0</v>
      </c>
    </row>
    <row r="22" spans="1:9" x14ac:dyDescent="0.2">
      <c r="A22" s="295" t="s">
        <v>189</v>
      </c>
      <c r="B22" s="296"/>
      <c r="C22" s="296"/>
      <c r="D22" s="296"/>
      <c r="E22" s="296"/>
      <c r="F22" s="296"/>
      <c r="G22" s="296"/>
      <c r="H22" s="296"/>
      <c r="I22" s="297"/>
    </row>
    <row r="23" spans="1:9" ht="26.45" customHeight="1" x14ac:dyDescent="0.2">
      <c r="A23" s="298" t="s">
        <v>225</v>
      </c>
      <c r="B23" s="298"/>
      <c r="C23" s="298"/>
      <c r="D23" s="298"/>
      <c r="E23" s="298"/>
      <c r="F23" s="298"/>
      <c r="G23" s="16">
        <v>15</v>
      </c>
      <c r="H23" s="23">
        <v>0</v>
      </c>
      <c r="I23" s="23">
        <v>0</v>
      </c>
    </row>
    <row r="24" spans="1:9" ht="12.75" customHeight="1" x14ac:dyDescent="0.2">
      <c r="A24" s="282" t="s">
        <v>226</v>
      </c>
      <c r="B24" s="282"/>
      <c r="C24" s="282"/>
      <c r="D24" s="282"/>
      <c r="E24" s="282"/>
      <c r="F24" s="282"/>
      <c r="G24" s="16">
        <v>16</v>
      </c>
      <c r="H24" s="24">
        <v>0</v>
      </c>
      <c r="I24" s="24">
        <v>0</v>
      </c>
    </row>
    <row r="25" spans="1:9" ht="12.75" customHeight="1" x14ac:dyDescent="0.2">
      <c r="A25" s="282" t="s">
        <v>227</v>
      </c>
      <c r="B25" s="282"/>
      <c r="C25" s="282"/>
      <c r="D25" s="282"/>
      <c r="E25" s="282"/>
      <c r="F25" s="282"/>
      <c r="G25" s="16">
        <v>17</v>
      </c>
      <c r="H25" s="24">
        <v>0</v>
      </c>
      <c r="I25" s="24">
        <v>0</v>
      </c>
    </row>
    <row r="26" spans="1:9" ht="12.75" customHeight="1" x14ac:dyDescent="0.2">
      <c r="A26" s="282" t="s">
        <v>228</v>
      </c>
      <c r="B26" s="282"/>
      <c r="C26" s="282"/>
      <c r="D26" s="282"/>
      <c r="E26" s="282"/>
      <c r="F26" s="282"/>
      <c r="G26" s="16">
        <v>18</v>
      </c>
      <c r="H26" s="24">
        <v>0</v>
      </c>
      <c r="I26" s="24">
        <v>0</v>
      </c>
    </row>
    <row r="27" spans="1:9" ht="12.75" customHeight="1" x14ac:dyDescent="0.2">
      <c r="A27" s="282" t="s">
        <v>229</v>
      </c>
      <c r="B27" s="282"/>
      <c r="C27" s="282"/>
      <c r="D27" s="282"/>
      <c r="E27" s="282"/>
      <c r="F27" s="282"/>
      <c r="G27" s="16">
        <v>19</v>
      </c>
      <c r="H27" s="24">
        <v>0</v>
      </c>
      <c r="I27" s="24">
        <v>0</v>
      </c>
    </row>
    <row r="28" spans="1:9" ht="12.75" customHeight="1" x14ac:dyDescent="0.2">
      <c r="A28" s="282" t="s">
        <v>230</v>
      </c>
      <c r="B28" s="282"/>
      <c r="C28" s="282"/>
      <c r="D28" s="282"/>
      <c r="E28" s="282"/>
      <c r="F28" s="282"/>
      <c r="G28" s="16">
        <v>20</v>
      </c>
      <c r="H28" s="24">
        <v>0</v>
      </c>
      <c r="I28" s="24">
        <v>0</v>
      </c>
    </row>
    <row r="29" spans="1:9" ht="24" customHeight="1" x14ac:dyDescent="0.2">
      <c r="A29" s="288" t="s">
        <v>405</v>
      </c>
      <c r="B29" s="288"/>
      <c r="C29" s="288"/>
      <c r="D29" s="288"/>
      <c r="E29" s="288"/>
      <c r="F29" s="288"/>
      <c r="G29" s="53">
        <v>21</v>
      </c>
      <c r="H29" s="57">
        <f>SUM(H23:H28)</f>
        <v>0</v>
      </c>
      <c r="I29" s="57">
        <f>SUM(I23:I28)</f>
        <v>0</v>
      </c>
    </row>
    <row r="30" spans="1:9" ht="27" customHeight="1" x14ac:dyDescent="0.2">
      <c r="A30" s="282" t="s">
        <v>231</v>
      </c>
      <c r="B30" s="282"/>
      <c r="C30" s="282"/>
      <c r="D30" s="282"/>
      <c r="E30" s="282"/>
      <c r="F30" s="282"/>
      <c r="G30" s="17">
        <v>22</v>
      </c>
      <c r="H30" s="24">
        <v>0</v>
      </c>
      <c r="I30" s="24">
        <v>0</v>
      </c>
    </row>
    <row r="31" spans="1:9" ht="12.75" customHeight="1" x14ac:dyDescent="0.2">
      <c r="A31" s="282" t="s">
        <v>232</v>
      </c>
      <c r="B31" s="282"/>
      <c r="C31" s="282"/>
      <c r="D31" s="282"/>
      <c r="E31" s="282"/>
      <c r="F31" s="282"/>
      <c r="G31" s="17">
        <v>23</v>
      </c>
      <c r="H31" s="24">
        <v>0</v>
      </c>
      <c r="I31" s="24">
        <v>0</v>
      </c>
    </row>
    <row r="32" spans="1:9" ht="12.75" customHeight="1" x14ac:dyDescent="0.2">
      <c r="A32" s="282" t="s">
        <v>406</v>
      </c>
      <c r="B32" s="282"/>
      <c r="C32" s="282"/>
      <c r="D32" s="282"/>
      <c r="E32" s="282"/>
      <c r="F32" s="282"/>
      <c r="G32" s="17">
        <v>24</v>
      </c>
      <c r="H32" s="24">
        <v>0</v>
      </c>
      <c r="I32" s="24">
        <v>0</v>
      </c>
    </row>
    <row r="33" spans="1:9" ht="12.75" customHeight="1" x14ac:dyDescent="0.2">
      <c r="A33" s="282" t="s">
        <v>233</v>
      </c>
      <c r="B33" s="282"/>
      <c r="C33" s="282"/>
      <c r="D33" s="282"/>
      <c r="E33" s="282"/>
      <c r="F33" s="282"/>
      <c r="G33" s="17">
        <v>25</v>
      </c>
      <c r="H33" s="24">
        <v>0</v>
      </c>
      <c r="I33" s="24">
        <v>0</v>
      </c>
    </row>
    <row r="34" spans="1:9" ht="12.75" customHeight="1" x14ac:dyDescent="0.2">
      <c r="A34" s="282" t="s">
        <v>234</v>
      </c>
      <c r="B34" s="282"/>
      <c r="C34" s="282"/>
      <c r="D34" s="282"/>
      <c r="E34" s="282"/>
      <c r="F34" s="282"/>
      <c r="G34" s="17">
        <v>26</v>
      </c>
      <c r="H34" s="24">
        <v>0</v>
      </c>
      <c r="I34" s="24">
        <v>0</v>
      </c>
    </row>
    <row r="35" spans="1:9" ht="25.9" customHeight="1" x14ac:dyDescent="0.2">
      <c r="A35" s="288" t="s">
        <v>407</v>
      </c>
      <c r="B35" s="288"/>
      <c r="C35" s="288"/>
      <c r="D35" s="288"/>
      <c r="E35" s="288"/>
      <c r="F35" s="288"/>
      <c r="G35" s="53">
        <v>27</v>
      </c>
      <c r="H35" s="57">
        <f>SUM(H30:H34)</f>
        <v>0</v>
      </c>
      <c r="I35" s="57">
        <f>SUM(I30:I34)</f>
        <v>0</v>
      </c>
    </row>
    <row r="36" spans="1:9" ht="28.15" customHeight="1" x14ac:dyDescent="0.2">
      <c r="A36" s="294" t="s">
        <v>408</v>
      </c>
      <c r="B36" s="294"/>
      <c r="C36" s="294"/>
      <c r="D36" s="294"/>
      <c r="E36" s="294"/>
      <c r="F36" s="294"/>
      <c r="G36" s="54">
        <v>28</v>
      </c>
      <c r="H36" s="58">
        <f>H29+H35</f>
        <v>0</v>
      </c>
      <c r="I36" s="58">
        <f>I29+I35</f>
        <v>0</v>
      </c>
    </row>
    <row r="37" spans="1:9" x14ac:dyDescent="0.2">
      <c r="A37" s="295" t="s">
        <v>204</v>
      </c>
      <c r="B37" s="296"/>
      <c r="C37" s="296"/>
      <c r="D37" s="296"/>
      <c r="E37" s="296"/>
      <c r="F37" s="296"/>
      <c r="G37" s="296">
        <v>0</v>
      </c>
      <c r="H37" s="296"/>
      <c r="I37" s="297"/>
    </row>
    <row r="38" spans="1:9" ht="12.75" customHeight="1" x14ac:dyDescent="0.2">
      <c r="A38" s="302" t="s">
        <v>235</v>
      </c>
      <c r="B38" s="302"/>
      <c r="C38" s="302"/>
      <c r="D38" s="302"/>
      <c r="E38" s="302"/>
      <c r="F38" s="302"/>
      <c r="G38" s="16">
        <v>29</v>
      </c>
      <c r="H38" s="23">
        <v>0</v>
      </c>
      <c r="I38" s="23">
        <v>0</v>
      </c>
    </row>
    <row r="39" spans="1:9" ht="25.15" customHeight="1" x14ac:dyDescent="0.2">
      <c r="A39" s="287" t="s">
        <v>236</v>
      </c>
      <c r="B39" s="287"/>
      <c r="C39" s="287"/>
      <c r="D39" s="287"/>
      <c r="E39" s="287"/>
      <c r="F39" s="287"/>
      <c r="G39" s="17">
        <v>30</v>
      </c>
      <c r="H39" s="24">
        <v>0</v>
      </c>
      <c r="I39" s="24">
        <v>0</v>
      </c>
    </row>
    <row r="40" spans="1:9" ht="12.75" customHeight="1" x14ac:dyDescent="0.2">
      <c r="A40" s="287" t="s">
        <v>237</v>
      </c>
      <c r="B40" s="287"/>
      <c r="C40" s="287"/>
      <c r="D40" s="287"/>
      <c r="E40" s="287"/>
      <c r="F40" s="287"/>
      <c r="G40" s="17">
        <v>31</v>
      </c>
      <c r="H40" s="24">
        <v>0</v>
      </c>
      <c r="I40" s="24">
        <v>0</v>
      </c>
    </row>
    <row r="41" spans="1:9" ht="12.75" customHeight="1" x14ac:dyDescent="0.2">
      <c r="A41" s="287" t="s">
        <v>238</v>
      </c>
      <c r="B41" s="287"/>
      <c r="C41" s="287"/>
      <c r="D41" s="287"/>
      <c r="E41" s="287"/>
      <c r="F41" s="287"/>
      <c r="G41" s="17">
        <v>32</v>
      </c>
      <c r="H41" s="24">
        <v>0</v>
      </c>
      <c r="I41" s="24">
        <v>0</v>
      </c>
    </row>
    <row r="42" spans="1:9" ht="25.9" customHeight="1" x14ac:dyDescent="0.2">
      <c r="A42" s="288" t="s">
        <v>409</v>
      </c>
      <c r="B42" s="288"/>
      <c r="C42" s="288"/>
      <c r="D42" s="288"/>
      <c r="E42" s="288"/>
      <c r="F42" s="288"/>
      <c r="G42" s="53">
        <v>33</v>
      </c>
      <c r="H42" s="57">
        <f>H41+H40+H39+H38</f>
        <v>0</v>
      </c>
      <c r="I42" s="57">
        <f>I41+I40+I39+I38</f>
        <v>0</v>
      </c>
    </row>
    <row r="43" spans="1:9" ht="24.6" customHeight="1" x14ac:dyDescent="0.2">
      <c r="A43" s="287" t="s">
        <v>239</v>
      </c>
      <c r="B43" s="287"/>
      <c r="C43" s="287"/>
      <c r="D43" s="287"/>
      <c r="E43" s="287"/>
      <c r="F43" s="287"/>
      <c r="G43" s="17">
        <v>34</v>
      </c>
      <c r="H43" s="24">
        <v>0</v>
      </c>
      <c r="I43" s="24">
        <v>0</v>
      </c>
    </row>
    <row r="44" spans="1:9" ht="12.75" customHeight="1" x14ac:dyDescent="0.2">
      <c r="A44" s="287" t="s">
        <v>240</v>
      </c>
      <c r="B44" s="287"/>
      <c r="C44" s="287"/>
      <c r="D44" s="287"/>
      <c r="E44" s="287"/>
      <c r="F44" s="287"/>
      <c r="G44" s="17">
        <v>35</v>
      </c>
      <c r="H44" s="24">
        <v>0</v>
      </c>
      <c r="I44" s="24">
        <v>0</v>
      </c>
    </row>
    <row r="45" spans="1:9" ht="12.75" customHeight="1" x14ac:dyDescent="0.2">
      <c r="A45" s="287" t="s">
        <v>241</v>
      </c>
      <c r="B45" s="287"/>
      <c r="C45" s="287"/>
      <c r="D45" s="287"/>
      <c r="E45" s="287"/>
      <c r="F45" s="287"/>
      <c r="G45" s="17">
        <v>36</v>
      </c>
      <c r="H45" s="24">
        <v>0</v>
      </c>
      <c r="I45" s="24">
        <v>0</v>
      </c>
    </row>
    <row r="46" spans="1:9" ht="21" customHeight="1" x14ac:dyDescent="0.2">
      <c r="A46" s="287" t="s">
        <v>242</v>
      </c>
      <c r="B46" s="287"/>
      <c r="C46" s="287"/>
      <c r="D46" s="287"/>
      <c r="E46" s="287"/>
      <c r="F46" s="287"/>
      <c r="G46" s="17">
        <v>37</v>
      </c>
      <c r="H46" s="24">
        <v>0</v>
      </c>
      <c r="I46" s="24">
        <v>0</v>
      </c>
    </row>
    <row r="47" spans="1:9" ht="12.75" customHeight="1" x14ac:dyDescent="0.2">
      <c r="A47" s="287" t="s">
        <v>243</v>
      </c>
      <c r="B47" s="287"/>
      <c r="C47" s="287"/>
      <c r="D47" s="287"/>
      <c r="E47" s="287"/>
      <c r="F47" s="287"/>
      <c r="G47" s="17">
        <v>38</v>
      </c>
      <c r="H47" s="24">
        <v>0</v>
      </c>
      <c r="I47" s="24">
        <v>0</v>
      </c>
    </row>
    <row r="48" spans="1:9" ht="22.9" customHeight="1" x14ac:dyDescent="0.2">
      <c r="A48" s="288" t="s">
        <v>410</v>
      </c>
      <c r="B48" s="288"/>
      <c r="C48" s="288"/>
      <c r="D48" s="288"/>
      <c r="E48" s="288"/>
      <c r="F48" s="288"/>
      <c r="G48" s="53">
        <v>39</v>
      </c>
      <c r="H48" s="57">
        <f>H47+H46+H45+H44+H43</f>
        <v>0</v>
      </c>
      <c r="I48" s="57">
        <f>I47+I46+I45+I44+I43</f>
        <v>0</v>
      </c>
    </row>
    <row r="49" spans="1:9" ht="25.9" customHeight="1" x14ac:dyDescent="0.2">
      <c r="A49" s="289" t="s">
        <v>445</v>
      </c>
      <c r="B49" s="289"/>
      <c r="C49" s="289"/>
      <c r="D49" s="289"/>
      <c r="E49" s="289"/>
      <c r="F49" s="289"/>
      <c r="G49" s="53">
        <v>40</v>
      </c>
      <c r="H49" s="57">
        <f>H48+H42</f>
        <v>0</v>
      </c>
      <c r="I49" s="57">
        <f>I48+I42</f>
        <v>0</v>
      </c>
    </row>
    <row r="50" spans="1:9" ht="12.75" customHeight="1" x14ac:dyDescent="0.2">
      <c r="A50" s="282" t="s">
        <v>244</v>
      </c>
      <c r="B50" s="282"/>
      <c r="C50" s="282"/>
      <c r="D50" s="282"/>
      <c r="E50" s="282"/>
      <c r="F50" s="282"/>
      <c r="G50" s="17">
        <v>41</v>
      </c>
      <c r="H50" s="24">
        <v>0</v>
      </c>
      <c r="I50" s="24">
        <v>0</v>
      </c>
    </row>
    <row r="51" spans="1:9" ht="25.9" customHeight="1" x14ac:dyDescent="0.2">
      <c r="A51" s="289" t="s">
        <v>411</v>
      </c>
      <c r="B51" s="289"/>
      <c r="C51" s="289"/>
      <c r="D51" s="289"/>
      <c r="E51" s="289"/>
      <c r="F51" s="289"/>
      <c r="G51" s="53">
        <v>42</v>
      </c>
      <c r="H51" s="57">
        <f>H21+H36+H49+H50</f>
        <v>0</v>
      </c>
      <c r="I51" s="57">
        <f>I21+I36+I49+I50</f>
        <v>0</v>
      </c>
    </row>
    <row r="52" spans="1:9" ht="12.75" customHeight="1" x14ac:dyDescent="0.2">
      <c r="A52" s="293" t="s">
        <v>218</v>
      </c>
      <c r="B52" s="293"/>
      <c r="C52" s="293"/>
      <c r="D52" s="293"/>
      <c r="E52" s="293"/>
      <c r="F52" s="293"/>
      <c r="G52" s="17">
        <v>43</v>
      </c>
      <c r="H52" s="24">
        <v>0</v>
      </c>
      <c r="I52" s="24">
        <v>0</v>
      </c>
    </row>
    <row r="53" spans="1:9" ht="31.9" customHeight="1" x14ac:dyDescent="0.2">
      <c r="A53" s="286" t="s">
        <v>412</v>
      </c>
      <c r="B53" s="286"/>
      <c r="C53" s="286"/>
      <c r="D53" s="286"/>
      <c r="E53" s="286"/>
      <c r="F53" s="286"/>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pane ySplit="5" topLeftCell="A6" activePane="bottomLeft" state="frozen"/>
      <selection sqref="A1:C1"/>
      <selection pane="bottomLeft"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1" t="s">
        <v>245</v>
      </c>
      <c r="B1" s="322"/>
      <c r="C1" s="322"/>
      <c r="D1" s="322"/>
      <c r="E1" s="322"/>
      <c r="F1" s="322"/>
      <c r="G1" s="322"/>
      <c r="H1" s="322"/>
      <c r="I1" s="322"/>
      <c r="J1" s="322"/>
      <c r="K1" s="26"/>
    </row>
    <row r="2" spans="1:25" ht="15.75" x14ac:dyDescent="0.2">
      <c r="A2" s="2"/>
      <c r="B2" s="3"/>
      <c r="C2" s="323" t="s">
        <v>246</v>
      </c>
      <c r="D2" s="323"/>
      <c r="E2" s="9">
        <v>45658</v>
      </c>
      <c r="F2" s="4" t="s">
        <v>0</v>
      </c>
      <c r="G2" s="9">
        <v>45930</v>
      </c>
      <c r="H2" s="27"/>
      <c r="I2" s="27"/>
      <c r="J2" s="27"/>
      <c r="K2" s="26"/>
      <c r="X2" s="28" t="s">
        <v>448</v>
      </c>
    </row>
    <row r="3" spans="1:25" ht="13.5" customHeight="1" thickBot="1" x14ac:dyDescent="0.25">
      <c r="A3" s="324" t="s">
        <v>247</v>
      </c>
      <c r="B3" s="325"/>
      <c r="C3" s="325"/>
      <c r="D3" s="325"/>
      <c r="E3" s="325"/>
      <c r="F3" s="325"/>
      <c r="G3" s="328" t="s">
        <v>3</v>
      </c>
      <c r="H3" s="312" t="s">
        <v>248</v>
      </c>
      <c r="I3" s="312"/>
      <c r="J3" s="312"/>
      <c r="K3" s="312"/>
      <c r="L3" s="312"/>
      <c r="M3" s="312"/>
      <c r="N3" s="312"/>
      <c r="O3" s="312"/>
      <c r="P3" s="312"/>
      <c r="Q3" s="312"/>
      <c r="R3" s="312"/>
      <c r="S3" s="312"/>
      <c r="T3" s="312"/>
      <c r="U3" s="312"/>
      <c r="V3" s="312"/>
      <c r="W3" s="312"/>
      <c r="X3" s="312" t="s">
        <v>249</v>
      </c>
      <c r="Y3" s="314" t="s">
        <v>250</v>
      </c>
    </row>
    <row r="4" spans="1:25" ht="90.75" thickBot="1" x14ac:dyDescent="0.25">
      <c r="A4" s="326"/>
      <c r="B4" s="327"/>
      <c r="C4" s="327"/>
      <c r="D4" s="327"/>
      <c r="E4" s="327"/>
      <c r="F4" s="327"/>
      <c r="G4" s="329"/>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313"/>
      <c r="Y4" s="315"/>
    </row>
    <row r="5" spans="1:25" ht="22.5" x14ac:dyDescent="0.2">
      <c r="A5" s="316">
        <v>1</v>
      </c>
      <c r="B5" s="317"/>
      <c r="C5" s="317"/>
      <c r="D5" s="317"/>
      <c r="E5" s="317"/>
      <c r="F5" s="317"/>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18" t="s">
        <v>264</v>
      </c>
      <c r="B6" s="318"/>
      <c r="C6" s="318"/>
      <c r="D6" s="318"/>
      <c r="E6" s="318"/>
      <c r="F6" s="318"/>
      <c r="G6" s="318"/>
      <c r="H6" s="318"/>
      <c r="I6" s="318"/>
      <c r="J6" s="318"/>
      <c r="K6" s="318"/>
      <c r="L6" s="318"/>
      <c r="M6" s="318"/>
      <c r="N6" s="319"/>
      <c r="O6" s="319"/>
      <c r="P6" s="319"/>
      <c r="Q6" s="319"/>
      <c r="R6" s="319"/>
      <c r="S6" s="319"/>
      <c r="T6" s="319"/>
      <c r="U6" s="319"/>
      <c r="V6" s="319"/>
      <c r="W6" s="319"/>
      <c r="X6" s="319"/>
      <c r="Y6" s="320"/>
    </row>
    <row r="7" spans="1:25" x14ac:dyDescent="0.2">
      <c r="A7" s="310" t="s">
        <v>298</v>
      </c>
      <c r="B7" s="310"/>
      <c r="C7" s="310"/>
      <c r="D7" s="310"/>
      <c r="E7" s="310"/>
      <c r="F7" s="310"/>
      <c r="G7" s="6">
        <v>1</v>
      </c>
      <c r="H7" s="33">
        <v>21766541</v>
      </c>
      <c r="I7" s="33">
        <v>8039064</v>
      </c>
      <c r="J7" s="33">
        <v>1652223</v>
      </c>
      <c r="K7" s="33">
        <v>38952003</v>
      </c>
      <c r="L7" s="33">
        <v>38952003</v>
      </c>
      <c r="M7" s="33">
        <v>0</v>
      </c>
      <c r="N7" s="33">
        <v>0</v>
      </c>
      <c r="O7" s="33">
        <v>0</v>
      </c>
      <c r="P7" s="33">
        <v>13907156</v>
      </c>
      <c r="Q7" s="33">
        <v>0</v>
      </c>
      <c r="R7" s="33">
        <v>0</v>
      </c>
      <c r="S7" s="33">
        <v>0</v>
      </c>
      <c r="T7" s="33">
        <v>0</v>
      </c>
      <c r="U7" s="33">
        <v>849428771</v>
      </c>
      <c r="V7" s="33">
        <v>8166910</v>
      </c>
      <c r="W7" s="34">
        <f>H7+I7+J7+K7-L7+M7+N7+O7+P7+Q7+R7+U7+V7+S7+T7</f>
        <v>902960665</v>
      </c>
      <c r="X7" s="33">
        <v>0</v>
      </c>
      <c r="Y7" s="34">
        <f>W7+X7</f>
        <v>902960665</v>
      </c>
    </row>
    <row r="8" spans="1:25" x14ac:dyDescent="0.2">
      <c r="A8" s="305" t="s">
        <v>265</v>
      </c>
      <c r="B8" s="305"/>
      <c r="C8" s="305"/>
      <c r="D8" s="305"/>
      <c r="E8" s="305"/>
      <c r="F8" s="305"/>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05" t="s">
        <v>266</v>
      </c>
      <c r="B9" s="305"/>
      <c r="C9" s="305"/>
      <c r="D9" s="305"/>
      <c r="E9" s="305"/>
      <c r="F9" s="305"/>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11" t="s">
        <v>299</v>
      </c>
      <c r="B10" s="311"/>
      <c r="C10" s="311"/>
      <c r="D10" s="311"/>
      <c r="E10" s="311"/>
      <c r="F10" s="311"/>
      <c r="G10" s="7">
        <v>4</v>
      </c>
      <c r="H10" s="34">
        <f>H7+H8+H9</f>
        <v>21766541</v>
      </c>
      <c r="I10" s="34">
        <f t="shared" ref="I10:Y10" si="2">I7+I8+I9</f>
        <v>8039064</v>
      </c>
      <c r="J10" s="34">
        <f t="shared" si="2"/>
        <v>1652223</v>
      </c>
      <c r="K10" s="34">
        <f>K7+K8+K9</f>
        <v>38952003</v>
      </c>
      <c r="L10" s="34">
        <f t="shared" si="2"/>
        <v>38952003</v>
      </c>
      <c r="M10" s="34">
        <f t="shared" si="2"/>
        <v>0</v>
      </c>
      <c r="N10" s="34">
        <f t="shared" si="2"/>
        <v>0</v>
      </c>
      <c r="O10" s="34">
        <f t="shared" si="2"/>
        <v>0</v>
      </c>
      <c r="P10" s="34">
        <f t="shared" si="2"/>
        <v>13907156</v>
      </c>
      <c r="Q10" s="34">
        <f t="shared" si="2"/>
        <v>0</v>
      </c>
      <c r="R10" s="34">
        <f t="shared" si="2"/>
        <v>0</v>
      </c>
      <c r="S10" s="34">
        <f t="shared" si="2"/>
        <v>0</v>
      </c>
      <c r="T10" s="34">
        <f t="shared" si="2"/>
        <v>0</v>
      </c>
      <c r="U10" s="34">
        <f t="shared" si="2"/>
        <v>849428771</v>
      </c>
      <c r="V10" s="34">
        <f t="shared" si="2"/>
        <v>8166910</v>
      </c>
      <c r="W10" s="34">
        <f t="shared" si="2"/>
        <v>902960665</v>
      </c>
      <c r="X10" s="34">
        <f t="shared" si="2"/>
        <v>0</v>
      </c>
      <c r="Y10" s="34">
        <f t="shared" si="2"/>
        <v>902960665</v>
      </c>
    </row>
    <row r="11" spans="1:25" x14ac:dyDescent="0.2">
      <c r="A11" s="305" t="s">
        <v>267</v>
      </c>
      <c r="B11" s="305"/>
      <c r="C11" s="305"/>
      <c r="D11" s="305"/>
      <c r="E11" s="305"/>
      <c r="F11" s="305"/>
      <c r="G11" s="6">
        <v>5</v>
      </c>
      <c r="H11" s="35">
        <v>0</v>
      </c>
      <c r="I11" s="35">
        <v>0</v>
      </c>
      <c r="J11" s="35">
        <v>0</v>
      </c>
      <c r="K11" s="35">
        <v>0</v>
      </c>
      <c r="L11" s="35">
        <v>0</v>
      </c>
      <c r="M11" s="35">
        <v>0</v>
      </c>
      <c r="N11" s="35">
        <v>0</v>
      </c>
      <c r="O11" s="35">
        <v>0</v>
      </c>
      <c r="P11" s="35">
        <v>0</v>
      </c>
      <c r="Q11" s="35">
        <v>0</v>
      </c>
      <c r="R11" s="35">
        <v>0</v>
      </c>
      <c r="S11" s="33">
        <v>0</v>
      </c>
      <c r="T11" s="33">
        <v>0</v>
      </c>
      <c r="U11" s="35">
        <v>0</v>
      </c>
      <c r="V11" s="33">
        <v>78217096</v>
      </c>
      <c r="W11" s="34">
        <f t="shared" ref="W11:W29" si="3">H11+I11+J11+K11-L11+M11+N11+O11+P11+Q11+R11+U11+V11+S11+T11</f>
        <v>78217096</v>
      </c>
      <c r="X11" s="33">
        <v>0</v>
      </c>
      <c r="Y11" s="34">
        <f t="shared" ref="Y11:Y29" si="4">W11+X11</f>
        <v>78217096</v>
      </c>
    </row>
    <row r="12" spans="1:25" x14ac:dyDescent="0.2">
      <c r="A12" s="305" t="s">
        <v>268</v>
      </c>
      <c r="B12" s="305"/>
      <c r="C12" s="305"/>
      <c r="D12" s="305"/>
      <c r="E12" s="305"/>
      <c r="F12" s="305"/>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305" t="s">
        <v>269</v>
      </c>
      <c r="B13" s="305"/>
      <c r="C13" s="305"/>
      <c r="D13" s="305"/>
      <c r="E13" s="305"/>
      <c r="F13" s="305"/>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305" t="s">
        <v>419</v>
      </c>
      <c r="B14" s="305"/>
      <c r="C14" s="305"/>
      <c r="D14" s="305"/>
      <c r="E14" s="305"/>
      <c r="F14" s="305"/>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305" t="s">
        <v>270</v>
      </c>
      <c r="B15" s="305"/>
      <c r="C15" s="305"/>
      <c r="D15" s="305"/>
      <c r="E15" s="305"/>
      <c r="F15" s="305"/>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05" t="s">
        <v>271</v>
      </c>
      <c r="B16" s="305"/>
      <c r="C16" s="305"/>
      <c r="D16" s="305"/>
      <c r="E16" s="305"/>
      <c r="F16" s="305"/>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05" t="s">
        <v>272</v>
      </c>
      <c r="B17" s="305"/>
      <c r="C17" s="305"/>
      <c r="D17" s="305"/>
      <c r="E17" s="305"/>
      <c r="F17" s="305"/>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05" t="s">
        <v>273</v>
      </c>
      <c r="B18" s="305"/>
      <c r="C18" s="305"/>
      <c r="D18" s="305"/>
      <c r="E18" s="305"/>
      <c r="F18" s="305"/>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05" t="s">
        <v>274</v>
      </c>
      <c r="B19" s="305"/>
      <c r="C19" s="305"/>
      <c r="D19" s="305"/>
      <c r="E19" s="305"/>
      <c r="F19" s="305"/>
      <c r="G19" s="6">
        <v>13</v>
      </c>
      <c r="H19" s="33">
        <v>0</v>
      </c>
      <c r="I19" s="33">
        <v>225827</v>
      </c>
      <c r="J19" s="33">
        <v>0</v>
      </c>
      <c r="K19" s="33">
        <v>-5540341</v>
      </c>
      <c r="L19" s="33">
        <v>-5540341</v>
      </c>
      <c r="M19" s="33">
        <v>0</v>
      </c>
      <c r="N19" s="33">
        <v>0</v>
      </c>
      <c r="O19" s="33">
        <v>0</v>
      </c>
      <c r="P19" s="33">
        <v>0</v>
      </c>
      <c r="Q19" s="33">
        <v>0</v>
      </c>
      <c r="R19" s="33">
        <v>0</v>
      </c>
      <c r="S19" s="33">
        <v>0</v>
      </c>
      <c r="T19" s="33">
        <v>0</v>
      </c>
      <c r="U19" s="33">
        <v>5540340</v>
      </c>
      <c r="V19" s="33">
        <v>0</v>
      </c>
      <c r="W19" s="34">
        <f t="shared" si="3"/>
        <v>5766167</v>
      </c>
      <c r="X19" s="33">
        <v>0</v>
      </c>
      <c r="Y19" s="34">
        <f t="shared" si="4"/>
        <v>5766167</v>
      </c>
    </row>
    <row r="20" spans="1:25" x14ac:dyDescent="0.2">
      <c r="A20" s="305" t="s">
        <v>275</v>
      </c>
      <c r="B20" s="305"/>
      <c r="C20" s="305"/>
      <c r="D20" s="305"/>
      <c r="E20" s="305"/>
      <c r="F20" s="305"/>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305" t="s">
        <v>420</v>
      </c>
      <c r="B21" s="305"/>
      <c r="C21" s="305"/>
      <c r="D21" s="305"/>
      <c r="E21" s="305"/>
      <c r="F21" s="305"/>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05" t="s">
        <v>421</v>
      </c>
      <c r="B22" s="305"/>
      <c r="C22" s="305"/>
      <c r="D22" s="305"/>
      <c r="E22" s="305"/>
      <c r="F22" s="305"/>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05" t="s">
        <v>422</v>
      </c>
      <c r="B23" s="305"/>
      <c r="C23" s="305"/>
      <c r="D23" s="305"/>
      <c r="E23" s="305"/>
      <c r="F23" s="305"/>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05" t="s">
        <v>276</v>
      </c>
      <c r="B24" s="305"/>
      <c r="C24" s="305"/>
      <c r="D24" s="305"/>
      <c r="E24" s="305"/>
      <c r="F24" s="305"/>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305" t="s">
        <v>423</v>
      </c>
      <c r="B25" s="305"/>
      <c r="C25" s="305"/>
      <c r="D25" s="305"/>
      <c r="E25" s="305"/>
      <c r="F25" s="305"/>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305" t="s">
        <v>431</v>
      </c>
      <c r="B26" s="305"/>
      <c r="C26" s="305"/>
      <c r="D26" s="305"/>
      <c r="E26" s="305"/>
      <c r="F26" s="305"/>
      <c r="G26" s="6">
        <v>20</v>
      </c>
      <c r="H26" s="33">
        <v>0</v>
      </c>
      <c r="I26" s="33">
        <v>0</v>
      </c>
      <c r="J26" s="33">
        <v>0</v>
      </c>
      <c r="K26" s="33">
        <v>0</v>
      </c>
      <c r="L26" s="33">
        <v>0</v>
      </c>
      <c r="M26" s="33">
        <v>0</v>
      </c>
      <c r="N26" s="33">
        <v>0</v>
      </c>
      <c r="O26" s="33">
        <v>0</v>
      </c>
      <c r="P26" s="33">
        <v>0</v>
      </c>
      <c r="Q26" s="33">
        <v>0</v>
      </c>
      <c r="R26" s="33">
        <v>0</v>
      </c>
      <c r="S26" s="33">
        <v>0</v>
      </c>
      <c r="T26" s="33">
        <v>0</v>
      </c>
      <c r="U26" s="33">
        <v>-40665346</v>
      </c>
      <c r="V26" s="33">
        <v>0</v>
      </c>
      <c r="W26" s="34">
        <f t="shared" si="3"/>
        <v>-40665346</v>
      </c>
      <c r="X26" s="33">
        <v>0</v>
      </c>
      <c r="Y26" s="34">
        <f t="shared" si="4"/>
        <v>-40665346</v>
      </c>
    </row>
    <row r="27" spans="1:25" ht="12.75" customHeight="1" x14ac:dyDescent="0.2">
      <c r="A27" s="305" t="s">
        <v>424</v>
      </c>
      <c r="B27" s="305"/>
      <c r="C27" s="305"/>
      <c r="D27" s="305"/>
      <c r="E27" s="305"/>
      <c r="F27" s="305"/>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305" t="s">
        <v>425</v>
      </c>
      <c r="B28" s="305"/>
      <c r="C28" s="305"/>
      <c r="D28" s="305"/>
      <c r="E28" s="305"/>
      <c r="F28" s="305"/>
      <c r="G28" s="6">
        <v>22</v>
      </c>
      <c r="H28" s="33">
        <v>0</v>
      </c>
      <c r="I28" s="33">
        <v>0</v>
      </c>
      <c r="J28" s="33">
        <v>0</v>
      </c>
      <c r="K28" s="33">
        <v>0</v>
      </c>
      <c r="L28" s="33">
        <v>0</v>
      </c>
      <c r="M28" s="33">
        <v>0</v>
      </c>
      <c r="N28" s="33">
        <v>0</v>
      </c>
      <c r="O28" s="33">
        <v>0</v>
      </c>
      <c r="P28" s="33">
        <v>0</v>
      </c>
      <c r="Q28" s="33">
        <v>0</v>
      </c>
      <c r="R28" s="33">
        <v>0</v>
      </c>
      <c r="S28" s="33">
        <v>0</v>
      </c>
      <c r="T28" s="33">
        <v>0</v>
      </c>
      <c r="U28" s="33">
        <v>8166910</v>
      </c>
      <c r="V28" s="33">
        <v>-8166910</v>
      </c>
      <c r="W28" s="34">
        <f t="shared" si="3"/>
        <v>0</v>
      </c>
      <c r="X28" s="33">
        <v>0</v>
      </c>
      <c r="Y28" s="34">
        <f t="shared" si="4"/>
        <v>0</v>
      </c>
    </row>
    <row r="29" spans="1:25" ht="12.75" customHeight="1" x14ac:dyDescent="0.2">
      <c r="A29" s="305" t="s">
        <v>426</v>
      </c>
      <c r="B29" s="305"/>
      <c r="C29" s="305"/>
      <c r="D29" s="305"/>
      <c r="E29" s="305"/>
      <c r="F29" s="305"/>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06" t="s">
        <v>427</v>
      </c>
      <c r="B30" s="306"/>
      <c r="C30" s="306"/>
      <c r="D30" s="306"/>
      <c r="E30" s="306"/>
      <c r="F30" s="306"/>
      <c r="G30" s="8">
        <v>24</v>
      </c>
      <c r="H30" s="36">
        <f>SUM(H10:H29)</f>
        <v>21766541</v>
      </c>
      <c r="I30" s="36">
        <f t="shared" ref="I30:Y30" si="5">SUM(I10:I29)</f>
        <v>8264891</v>
      </c>
      <c r="J30" s="36">
        <f t="shared" si="5"/>
        <v>1652223</v>
      </c>
      <c r="K30" s="36">
        <f t="shared" si="5"/>
        <v>33411662</v>
      </c>
      <c r="L30" s="36">
        <f t="shared" si="5"/>
        <v>33411662</v>
      </c>
      <c r="M30" s="36">
        <f t="shared" si="5"/>
        <v>0</v>
      </c>
      <c r="N30" s="36">
        <f t="shared" si="5"/>
        <v>0</v>
      </c>
      <c r="O30" s="36">
        <f t="shared" si="5"/>
        <v>0</v>
      </c>
      <c r="P30" s="36">
        <f t="shared" si="5"/>
        <v>13907156</v>
      </c>
      <c r="Q30" s="36">
        <f t="shared" si="5"/>
        <v>0</v>
      </c>
      <c r="R30" s="36">
        <f t="shared" si="5"/>
        <v>0</v>
      </c>
      <c r="S30" s="36">
        <f t="shared" si="5"/>
        <v>0</v>
      </c>
      <c r="T30" s="36">
        <f t="shared" si="5"/>
        <v>0</v>
      </c>
      <c r="U30" s="36">
        <f t="shared" si="5"/>
        <v>822470675</v>
      </c>
      <c r="V30" s="36">
        <f t="shared" si="5"/>
        <v>78217096</v>
      </c>
      <c r="W30" s="36">
        <f t="shared" si="5"/>
        <v>946278582</v>
      </c>
      <c r="X30" s="36">
        <f t="shared" si="5"/>
        <v>0</v>
      </c>
      <c r="Y30" s="36">
        <f t="shared" si="5"/>
        <v>946278582</v>
      </c>
    </row>
    <row r="31" spans="1:25" x14ac:dyDescent="0.2">
      <c r="A31" s="307" t="s">
        <v>277</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3" t="s">
        <v>278</v>
      </c>
      <c r="B32" s="303"/>
      <c r="C32" s="303"/>
      <c r="D32" s="303"/>
      <c r="E32" s="303"/>
      <c r="F32" s="303"/>
      <c r="G32" s="7">
        <v>25</v>
      </c>
      <c r="H32" s="34">
        <f>SUM(H12:H20)</f>
        <v>0</v>
      </c>
      <c r="I32" s="34">
        <f t="shared" ref="I32:Y32" si="6">SUM(I12:I20)</f>
        <v>225827</v>
      </c>
      <c r="J32" s="34">
        <f t="shared" si="6"/>
        <v>0</v>
      </c>
      <c r="K32" s="34">
        <f t="shared" si="6"/>
        <v>-5540341</v>
      </c>
      <c r="L32" s="34">
        <f t="shared" si="6"/>
        <v>-5540341</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5540340</v>
      </c>
      <c r="V32" s="34">
        <f t="shared" si="6"/>
        <v>0</v>
      </c>
      <c r="W32" s="34">
        <f t="shared" si="6"/>
        <v>5766167</v>
      </c>
      <c r="X32" s="34">
        <f t="shared" si="6"/>
        <v>0</v>
      </c>
      <c r="Y32" s="34">
        <f t="shared" si="6"/>
        <v>5766167</v>
      </c>
    </row>
    <row r="33" spans="1:25" ht="31.5" customHeight="1" x14ac:dyDescent="0.2">
      <c r="A33" s="303" t="s">
        <v>428</v>
      </c>
      <c r="B33" s="303"/>
      <c r="C33" s="303"/>
      <c r="D33" s="303"/>
      <c r="E33" s="303"/>
      <c r="F33" s="303"/>
      <c r="G33" s="7">
        <v>26</v>
      </c>
      <c r="H33" s="34">
        <f>H11+H32</f>
        <v>0</v>
      </c>
      <c r="I33" s="34">
        <f t="shared" ref="I33:Y33" si="8">I11+I32</f>
        <v>225827</v>
      </c>
      <c r="J33" s="34">
        <f t="shared" si="8"/>
        <v>0</v>
      </c>
      <c r="K33" s="34">
        <f t="shared" si="8"/>
        <v>-5540341</v>
      </c>
      <c r="L33" s="34">
        <f t="shared" si="8"/>
        <v>-5540341</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5540340</v>
      </c>
      <c r="V33" s="34">
        <f t="shared" si="8"/>
        <v>78217096</v>
      </c>
      <c r="W33" s="34">
        <f t="shared" si="8"/>
        <v>83983263</v>
      </c>
      <c r="X33" s="34">
        <f t="shared" si="8"/>
        <v>0</v>
      </c>
      <c r="Y33" s="34">
        <f t="shared" si="8"/>
        <v>83983263</v>
      </c>
    </row>
    <row r="34" spans="1:25" ht="30.75" customHeight="1" x14ac:dyDescent="0.2">
      <c r="A34" s="304" t="s">
        <v>429</v>
      </c>
      <c r="B34" s="304"/>
      <c r="C34" s="304"/>
      <c r="D34" s="304"/>
      <c r="E34" s="304"/>
      <c r="F34" s="304"/>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-32498436</v>
      </c>
      <c r="V34" s="36">
        <f t="shared" si="10"/>
        <v>-8166910</v>
      </c>
      <c r="W34" s="36">
        <f t="shared" si="10"/>
        <v>-40665346</v>
      </c>
      <c r="X34" s="36">
        <f t="shared" si="10"/>
        <v>0</v>
      </c>
      <c r="Y34" s="36">
        <f t="shared" si="10"/>
        <v>-40665346</v>
      </c>
    </row>
    <row r="35" spans="1:25" x14ac:dyDescent="0.2">
      <c r="A35" s="307" t="s">
        <v>279</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row>
    <row r="36" spans="1:25" ht="12.75" customHeight="1" x14ac:dyDescent="0.2">
      <c r="A36" s="310" t="s">
        <v>300</v>
      </c>
      <c r="B36" s="310"/>
      <c r="C36" s="310"/>
      <c r="D36" s="310"/>
      <c r="E36" s="310"/>
      <c r="F36" s="310"/>
      <c r="G36" s="6">
        <v>28</v>
      </c>
      <c r="H36" s="33">
        <v>21766541</v>
      </c>
      <c r="I36" s="33">
        <v>8265694</v>
      </c>
      <c r="J36" s="33">
        <v>1652223</v>
      </c>
      <c r="K36" s="33">
        <v>33136594</v>
      </c>
      <c r="L36" s="33">
        <v>33136594</v>
      </c>
      <c r="M36" s="33">
        <v>0</v>
      </c>
      <c r="N36" s="33">
        <v>0</v>
      </c>
      <c r="O36" s="33">
        <v>0</v>
      </c>
      <c r="P36" s="33">
        <v>22159551</v>
      </c>
      <c r="Q36" s="33">
        <v>0</v>
      </c>
      <c r="R36" s="33">
        <v>0</v>
      </c>
      <c r="S36" s="33">
        <v>0</v>
      </c>
      <c r="T36" s="33">
        <v>0</v>
      </c>
      <c r="U36" s="33">
        <v>822745743</v>
      </c>
      <c r="V36" s="33">
        <v>75014494</v>
      </c>
      <c r="W36" s="37">
        <f>H36+I36+J36+K36-L36+M36+N36+O36+P36+Q36+R36+U36+V36+S36+T36</f>
        <v>951604246</v>
      </c>
      <c r="X36" s="33">
        <v>0</v>
      </c>
      <c r="Y36" s="37">
        <f t="shared" ref="Y36:Y38" si="12">W36+X36</f>
        <v>951604246</v>
      </c>
    </row>
    <row r="37" spans="1:25" ht="12.75" customHeight="1" x14ac:dyDescent="0.2">
      <c r="A37" s="305" t="s">
        <v>265</v>
      </c>
      <c r="B37" s="305"/>
      <c r="C37" s="305"/>
      <c r="D37" s="305"/>
      <c r="E37" s="305"/>
      <c r="F37" s="305"/>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305" t="s">
        <v>266</v>
      </c>
      <c r="B38" s="305"/>
      <c r="C38" s="305"/>
      <c r="D38" s="305"/>
      <c r="E38" s="305"/>
      <c r="F38" s="305"/>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11" t="s">
        <v>430</v>
      </c>
      <c r="B39" s="311"/>
      <c r="C39" s="311"/>
      <c r="D39" s="311"/>
      <c r="E39" s="311"/>
      <c r="F39" s="311"/>
      <c r="G39" s="7">
        <v>31</v>
      </c>
      <c r="H39" s="34">
        <f>H36+H37+H38</f>
        <v>21766541</v>
      </c>
      <c r="I39" s="34">
        <f t="shared" ref="I39:Y39" si="14">I36+I37+I38</f>
        <v>8265694</v>
      </c>
      <c r="J39" s="34">
        <f t="shared" si="14"/>
        <v>1652223</v>
      </c>
      <c r="K39" s="34">
        <f t="shared" si="14"/>
        <v>33136594</v>
      </c>
      <c r="L39" s="34">
        <f t="shared" si="14"/>
        <v>33136594</v>
      </c>
      <c r="M39" s="34">
        <f t="shared" si="14"/>
        <v>0</v>
      </c>
      <c r="N39" s="34">
        <f t="shared" si="14"/>
        <v>0</v>
      </c>
      <c r="O39" s="34">
        <f t="shared" si="14"/>
        <v>0</v>
      </c>
      <c r="P39" s="34">
        <f t="shared" si="14"/>
        <v>22159551</v>
      </c>
      <c r="Q39" s="34">
        <f t="shared" si="14"/>
        <v>0</v>
      </c>
      <c r="R39" s="34">
        <f t="shared" si="14"/>
        <v>0</v>
      </c>
      <c r="S39" s="34">
        <f t="shared" si="14"/>
        <v>0</v>
      </c>
      <c r="T39" s="34">
        <f t="shared" si="14"/>
        <v>0</v>
      </c>
      <c r="U39" s="34">
        <f t="shared" si="14"/>
        <v>822745743</v>
      </c>
      <c r="V39" s="34">
        <f t="shared" si="14"/>
        <v>75014494</v>
      </c>
      <c r="W39" s="34">
        <f t="shared" si="14"/>
        <v>951604246</v>
      </c>
      <c r="X39" s="34">
        <f t="shared" si="14"/>
        <v>0</v>
      </c>
      <c r="Y39" s="34">
        <f t="shared" si="14"/>
        <v>951604246</v>
      </c>
    </row>
    <row r="40" spans="1:25" ht="12.75" customHeight="1" x14ac:dyDescent="0.2">
      <c r="A40" s="305" t="s">
        <v>267</v>
      </c>
      <c r="B40" s="305"/>
      <c r="C40" s="305"/>
      <c r="D40" s="305"/>
      <c r="E40" s="305"/>
      <c r="F40" s="305"/>
      <c r="G40" s="6">
        <v>32</v>
      </c>
      <c r="H40" s="35">
        <v>0</v>
      </c>
      <c r="I40" s="35">
        <v>0</v>
      </c>
      <c r="J40" s="35">
        <v>0</v>
      </c>
      <c r="K40" s="35">
        <v>0</v>
      </c>
      <c r="L40" s="35">
        <v>0</v>
      </c>
      <c r="M40" s="35">
        <v>0</v>
      </c>
      <c r="N40" s="35">
        <v>0</v>
      </c>
      <c r="O40" s="35">
        <v>0</v>
      </c>
      <c r="P40" s="35">
        <v>0</v>
      </c>
      <c r="Q40" s="35">
        <v>0</v>
      </c>
      <c r="R40" s="35">
        <v>0</v>
      </c>
      <c r="S40" s="33">
        <v>0</v>
      </c>
      <c r="T40" s="33">
        <v>0</v>
      </c>
      <c r="U40" s="35">
        <v>0</v>
      </c>
      <c r="V40" s="33">
        <v>31446162</v>
      </c>
      <c r="W40" s="37">
        <f t="shared" ref="W40:W58" si="15">H40+I40+J40+K40-L40+M40+N40+O40+P40+Q40+R40+U40+V40+S40+T40</f>
        <v>31446162</v>
      </c>
      <c r="X40" s="33">
        <v>0</v>
      </c>
      <c r="Y40" s="37">
        <f t="shared" ref="Y40:Y58" si="16">W40+X40</f>
        <v>31446162</v>
      </c>
    </row>
    <row r="41" spans="1:25" ht="12.75" customHeight="1" x14ac:dyDescent="0.2">
      <c r="A41" s="305" t="s">
        <v>268</v>
      </c>
      <c r="B41" s="305"/>
      <c r="C41" s="305"/>
      <c r="D41" s="305"/>
      <c r="E41" s="305"/>
      <c r="F41" s="305"/>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305" t="s">
        <v>280</v>
      </c>
      <c r="B42" s="305"/>
      <c r="C42" s="305"/>
      <c r="D42" s="305"/>
      <c r="E42" s="305"/>
      <c r="F42" s="305"/>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05" t="s">
        <v>419</v>
      </c>
      <c r="B43" s="305"/>
      <c r="C43" s="305"/>
      <c r="D43" s="305"/>
      <c r="E43" s="305"/>
      <c r="F43" s="305"/>
      <c r="G43" s="6">
        <v>35</v>
      </c>
      <c r="H43" s="35">
        <v>0</v>
      </c>
      <c r="I43" s="35">
        <v>0</v>
      </c>
      <c r="J43" s="35">
        <v>0</v>
      </c>
      <c r="K43" s="35">
        <v>0</v>
      </c>
      <c r="L43" s="35">
        <v>0</v>
      </c>
      <c r="M43" s="35">
        <v>0</v>
      </c>
      <c r="N43" s="35">
        <v>0</v>
      </c>
      <c r="O43" s="35">
        <v>0</v>
      </c>
      <c r="P43" s="33">
        <v>4754959</v>
      </c>
      <c r="Q43" s="35">
        <v>0</v>
      </c>
      <c r="R43" s="35">
        <v>0</v>
      </c>
      <c r="S43" s="33">
        <v>0</v>
      </c>
      <c r="T43" s="33">
        <v>0</v>
      </c>
      <c r="U43" s="33">
        <v>0</v>
      </c>
      <c r="V43" s="33">
        <v>0</v>
      </c>
      <c r="W43" s="37">
        <f t="shared" si="15"/>
        <v>4754959</v>
      </c>
      <c r="X43" s="33">
        <v>0</v>
      </c>
      <c r="Y43" s="37">
        <f t="shared" si="16"/>
        <v>4754959</v>
      </c>
    </row>
    <row r="44" spans="1:25" ht="21" customHeight="1" x14ac:dyDescent="0.2">
      <c r="A44" s="305" t="s">
        <v>270</v>
      </c>
      <c r="B44" s="305"/>
      <c r="C44" s="305"/>
      <c r="D44" s="305"/>
      <c r="E44" s="305"/>
      <c r="F44" s="305"/>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305" t="s">
        <v>271</v>
      </c>
      <c r="B45" s="305"/>
      <c r="C45" s="305"/>
      <c r="D45" s="305"/>
      <c r="E45" s="305"/>
      <c r="F45" s="305"/>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05" t="s">
        <v>281</v>
      </c>
      <c r="B46" s="305"/>
      <c r="C46" s="305"/>
      <c r="D46" s="305"/>
      <c r="E46" s="305"/>
      <c r="F46" s="305"/>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305" t="s">
        <v>273</v>
      </c>
      <c r="B47" s="305"/>
      <c r="C47" s="305"/>
      <c r="D47" s="305"/>
      <c r="E47" s="305"/>
      <c r="F47" s="305"/>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305" t="s">
        <v>274</v>
      </c>
      <c r="B48" s="305"/>
      <c r="C48" s="305"/>
      <c r="D48" s="305"/>
      <c r="E48" s="305"/>
      <c r="F48" s="305"/>
      <c r="G48" s="6">
        <v>40</v>
      </c>
      <c r="H48" s="33">
        <v>0</v>
      </c>
      <c r="I48" s="33">
        <v>574489</v>
      </c>
      <c r="J48" s="33">
        <v>0</v>
      </c>
      <c r="K48" s="33">
        <v>-2745106</v>
      </c>
      <c r="L48" s="33">
        <v>-2745106</v>
      </c>
      <c r="M48" s="33">
        <v>0</v>
      </c>
      <c r="N48" s="33">
        <v>0</v>
      </c>
      <c r="O48" s="33">
        <v>0</v>
      </c>
      <c r="P48" s="33">
        <v>-26914510</v>
      </c>
      <c r="Q48" s="33">
        <v>0</v>
      </c>
      <c r="R48" s="33">
        <v>0</v>
      </c>
      <c r="S48" s="33">
        <v>0</v>
      </c>
      <c r="T48" s="33">
        <v>0</v>
      </c>
      <c r="U48" s="33">
        <v>29659616</v>
      </c>
      <c r="V48" s="33">
        <v>0</v>
      </c>
      <c r="W48" s="37">
        <f t="shared" si="15"/>
        <v>3319595</v>
      </c>
      <c r="X48" s="33">
        <v>0</v>
      </c>
      <c r="Y48" s="37">
        <f t="shared" si="16"/>
        <v>3319595</v>
      </c>
    </row>
    <row r="49" spans="1:25" ht="12.75" customHeight="1" x14ac:dyDescent="0.2">
      <c r="A49" s="305" t="s">
        <v>275</v>
      </c>
      <c r="B49" s="305"/>
      <c r="C49" s="305"/>
      <c r="D49" s="305"/>
      <c r="E49" s="305"/>
      <c r="F49" s="305"/>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05" t="s">
        <v>420</v>
      </c>
      <c r="B50" s="305"/>
      <c r="C50" s="305"/>
      <c r="D50" s="305"/>
      <c r="E50" s="305"/>
      <c r="F50" s="305"/>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05" t="s">
        <v>421</v>
      </c>
      <c r="B51" s="305"/>
      <c r="C51" s="305"/>
      <c r="D51" s="305"/>
      <c r="E51" s="305"/>
      <c r="F51" s="305"/>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05" t="s">
        <v>422</v>
      </c>
      <c r="B52" s="305"/>
      <c r="C52" s="305"/>
      <c r="D52" s="305"/>
      <c r="E52" s="305"/>
      <c r="F52" s="305"/>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305" t="s">
        <v>276</v>
      </c>
      <c r="B53" s="305"/>
      <c r="C53" s="305"/>
      <c r="D53" s="305"/>
      <c r="E53" s="305"/>
      <c r="F53" s="305"/>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305" t="s">
        <v>423</v>
      </c>
      <c r="B54" s="305"/>
      <c r="C54" s="305"/>
      <c r="D54" s="305"/>
      <c r="E54" s="305"/>
      <c r="F54" s="305"/>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305" t="s">
        <v>431</v>
      </c>
      <c r="B55" s="305"/>
      <c r="C55" s="305"/>
      <c r="D55" s="305"/>
      <c r="E55" s="305"/>
      <c r="F55" s="305"/>
      <c r="G55" s="6">
        <v>47</v>
      </c>
      <c r="H55" s="33">
        <v>0</v>
      </c>
      <c r="I55" s="33">
        <v>0</v>
      </c>
      <c r="J55" s="33">
        <v>0</v>
      </c>
      <c r="K55" s="33">
        <v>0</v>
      </c>
      <c r="L55" s="33">
        <v>0</v>
      </c>
      <c r="M55" s="33">
        <v>0</v>
      </c>
      <c r="N55" s="33">
        <v>0</v>
      </c>
      <c r="O55" s="33">
        <v>0</v>
      </c>
      <c r="P55" s="33">
        <v>0</v>
      </c>
      <c r="Q55" s="33">
        <v>0</v>
      </c>
      <c r="R55" s="33">
        <v>0</v>
      </c>
      <c r="S55" s="33">
        <v>0</v>
      </c>
      <c r="T55" s="33">
        <v>0</v>
      </c>
      <c r="U55" s="33">
        <v>-47619456</v>
      </c>
      <c r="V55" s="33">
        <v>0</v>
      </c>
      <c r="W55" s="37">
        <f t="shared" si="15"/>
        <v>-47619456</v>
      </c>
      <c r="X55" s="33">
        <v>0</v>
      </c>
      <c r="Y55" s="37">
        <f t="shared" si="16"/>
        <v>-47619456</v>
      </c>
    </row>
    <row r="56" spans="1:25" ht="12.75" customHeight="1" x14ac:dyDescent="0.2">
      <c r="A56" s="305" t="s">
        <v>424</v>
      </c>
      <c r="B56" s="305"/>
      <c r="C56" s="305"/>
      <c r="D56" s="305"/>
      <c r="E56" s="305"/>
      <c r="F56" s="305"/>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305" t="s">
        <v>432</v>
      </c>
      <c r="B57" s="305"/>
      <c r="C57" s="305"/>
      <c r="D57" s="305"/>
      <c r="E57" s="305"/>
      <c r="F57" s="305"/>
      <c r="G57" s="6">
        <v>49</v>
      </c>
      <c r="H57" s="33">
        <v>0</v>
      </c>
      <c r="I57" s="33">
        <v>0</v>
      </c>
      <c r="J57" s="33">
        <v>0</v>
      </c>
      <c r="K57" s="33">
        <v>0</v>
      </c>
      <c r="L57" s="33">
        <v>0</v>
      </c>
      <c r="M57" s="33">
        <v>0</v>
      </c>
      <c r="N57" s="33">
        <v>0</v>
      </c>
      <c r="O57" s="33">
        <v>0</v>
      </c>
      <c r="P57" s="33">
        <v>0</v>
      </c>
      <c r="Q57" s="33">
        <v>0</v>
      </c>
      <c r="R57" s="33">
        <v>0</v>
      </c>
      <c r="S57" s="33">
        <v>0</v>
      </c>
      <c r="T57" s="33">
        <v>0</v>
      </c>
      <c r="U57" s="33">
        <v>75014494</v>
      </c>
      <c r="V57" s="33">
        <v>-75014494</v>
      </c>
      <c r="W57" s="37">
        <f t="shared" si="15"/>
        <v>0</v>
      </c>
      <c r="X57" s="33">
        <v>0</v>
      </c>
      <c r="Y57" s="37">
        <f t="shared" si="16"/>
        <v>0</v>
      </c>
    </row>
    <row r="58" spans="1:25" ht="12.75" customHeight="1" x14ac:dyDescent="0.2">
      <c r="A58" s="305" t="s">
        <v>426</v>
      </c>
      <c r="B58" s="305"/>
      <c r="C58" s="305"/>
      <c r="D58" s="305"/>
      <c r="E58" s="305"/>
      <c r="F58" s="305"/>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06" t="s">
        <v>433</v>
      </c>
      <c r="B59" s="306"/>
      <c r="C59" s="306"/>
      <c r="D59" s="306"/>
      <c r="E59" s="306"/>
      <c r="F59" s="306"/>
      <c r="G59" s="8">
        <v>51</v>
      </c>
      <c r="H59" s="36">
        <f>SUM(H39:H58)</f>
        <v>21766541</v>
      </c>
      <c r="I59" s="36">
        <f t="shared" ref="I59:Y59" si="17">SUM(I39:I58)</f>
        <v>8840183</v>
      </c>
      <c r="J59" s="36">
        <f t="shared" si="17"/>
        <v>1652223</v>
      </c>
      <c r="K59" s="36">
        <f t="shared" si="17"/>
        <v>30391488</v>
      </c>
      <c r="L59" s="36">
        <f t="shared" si="17"/>
        <v>30391488</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879800397</v>
      </c>
      <c r="V59" s="36">
        <f t="shared" si="17"/>
        <v>31446162</v>
      </c>
      <c r="W59" s="36">
        <f t="shared" si="17"/>
        <v>943505506</v>
      </c>
      <c r="X59" s="36">
        <f t="shared" si="17"/>
        <v>0</v>
      </c>
      <c r="Y59" s="36">
        <f t="shared" si="17"/>
        <v>943505506</v>
      </c>
    </row>
    <row r="60" spans="1:25" x14ac:dyDescent="0.2">
      <c r="A60" s="307" t="s">
        <v>277</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
      <c r="A61" s="303" t="s">
        <v>434</v>
      </c>
      <c r="B61" s="303"/>
      <c r="C61" s="303"/>
      <c r="D61" s="303"/>
      <c r="E61" s="303"/>
      <c r="F61" s="303"/>
      <c r="G61" s="7">
        <v>52</v>
      </c>
      <c r="H61" s="37">
        <f>SUM(H41:H49)</f>
        <v>0</v>
      </c>
      <c r="I61" s="37">
        <f t="shared" ref="I61:Y61" si="18">SUM(I41:I49)</f>
        <v>574489</v>
      </c>
      <c r="J61" s="37">
        <f t="shared" si="18"/>
        <v>0</v>
      </c>
      <c r="K61" s="37">
        <f t="shared" si="18"/>
        <v>-2745106</v>
      </c>
      <c r="L61" s="37">
        <f t="shared" si="18"/>
        <v>-2745106</v>
      </c>
      <c r="M61" s="37">
        <f t="shared" si="18"/>
        <v>0</v>
      </c>
      <c r="N61" s="37">
        <f t="shared" si="18"/>
        <v>0</v>
      </c>
      <c r="O61" s="37">
        <f t="shared" si="18"/>
        <v>0</v>
      </c>
      <c r="P61" s="37">
        <f t="shared" si="18"/>
        <v>-22159551</v>
      </c>
      <c r="Q61" s="37">
        <f t="shared" si="18"/>
        <v>0</v>
      </c>
      <c r="R61" s="37">
        <f t="shared" si="18"/>
        <v>0</v>
      </c>
      <c r="S61" s="37">
        <f t="shared" ref="S61:T61" si="19">SUM(S41:S49)</f>
        <v>0</v>
      </c>
      <c r="T61" s="37">
        <f t="shared" si="19"/>
        <v>0</v>
      </c>
      <c r="U61" s="37">
        <f t="shared" si="18"/>
        <v>29659616</v>
      </c>
      <c r="V61" s="37">
        <f t="shared" si="18"/>
        <v>0</v>
      </c>
      <c r="W61" s="37">
        <f t="shared" si="18"/>
        <v>8074554</v>
      </c>
      <c r="X61" s="37">
        <f t="shared" si="18"/>
        <v>0</v>
      </c>
      <c r="Y61" s="37">
        <f t="shared" si="18"/>
        <v>8074554</v>
      </c>
    </row>
    <row r="62" spans="1:25" ht="27.75" customHeight="1" x14ac:dyDescent="0.2">
      <c r="A62" s="303" t="s">
        <v>435</v>
      </c>
      <c r="B62" s="303"/>
      <c r="C62" s="303"/>
      <c r="D62" s="303"/>
      <c r="E62" s="303"/>
      <c r="F62" s="303"/>
      <c r="G62" s="7">
        <v>53</v>
      </c>
      <c r="H62" s="37">
        <f>H40+H61</f>
        <v>0</v>
      </c>
      <c r="I62" s="37">
        <f t="shared" ref="I62:Y62" si="20">I40+I61</f>
        <v>574489</v>
      </c>
      <c r="J62" s="37">
        <f t="shared" si="20"/>
        <v>0</v>
      </c>
      <c r="K62" s="37">
        <f t="shared" si="20"/>
        <v>-2745106</v>
      </c>
      <c r="L62" s="37">
        <f t="shared" si="20"/>
        <v>-2745106</v>
      </c>
      <c r="M62" s="37">
        <f t="shared" si="20"/>
        <v>0</v>
      </c>
      <c r="N62" s="37">
        <f t="shared" si="20"/>
        <v>0</v>
      </c>
      <c r="O62" s="37">
        <f t="shared" si="20"/>
        <v>0</v>
      </c>
      <c r="P62" s="37">
        <f t="shared" si="20"/>
        <v>-22159551</v>
      </c>
      <c r="Q62" s="37">
        <f t="shared" si="20"/>
        <v>0</v>
      </c>
      <c r="R62" s="37">
        <f t="shared" si="20"/>
        <v>0</v>
      </c>
      <c r="S62" s="37">
        <f t="shared" ref="S62:T62" si="21">S40+S61</f>
        <v>0</v>
      </c>
      <c r="T62" s="37">
        <f t="shared" si="21"/>
        <v>0</v>
      </c>
      <c r="U62" s="37">
        <f t="shared" si="20"/>
        <v>29659616</v>
      </c>
      <c r="V62" s="37">
        <f t="shared" si="20"/>
        <v>31446162</v>
      </c>
      <c r="W62" s="37">
        <f t="shared" si="20"/>
        <v>39520716</v>
      </c>
      <c r="X62" s="37">
        <f t="shared" si="20"/>
        <v>0</v>
      </c>
      <c r="Y62" s="37">
        <f t="shared" si="20"/>
        <v>39520716</v>
      </c>
    </row>
    <row r="63" spans="1:25" ht="29.25" customHeight="1" x14ac:dyDescent="0.2">
      <c r="A63" s="304" t="s">
        <v>436</v>
      </c>
      <c r="B63" s="304"/>
      <c r="C63" s="304"/>
      <c r="D63" s="304"/>
      <c r="E63" s="304"/>
      <c r="F63" s="304"/>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27395038</v>
      </c>
      <c r="V63" s="38">
        <f t="shared" si="22"/>
        <v>-75014494</v>
      </c>
      <c r="W63" s="38">
        <f t="shared" si="22"/>
        <v>-47619456</v>
      </c>
      <c r="X63" s="38">
        <f t="shared" si="22"/>
        <v>0</v>
      </c>
      <c r="Y63" s="38">
        <f t="shared" si="22"/>
        <v>-47619456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58"/>
  <sheetViews>
    <sheetView view="pageBreakPreview" zoomScale="85" zoomScaleNormal="66" zoomScaleSheetLayoutView="85" workbookViewId="0">
      <selection sqref="A1:I40"/>
    </sheetView>
  </sheetViews>
  <sheetFormatPr defaultRowHeight="12.75" x14ac:dyDescent="0.2"/>
  <cols>
    <col min="1" max="1" width="9.140625" customWidth="1"/>
    <col min="2" max="2" width="26.42578125" customWidth="1"/>
    <col min="3" max="3" width="24" customWidth="1"/>
    <col min="4" max="4" width="9.140625" customWidth="1"/>
    <col min="5" max="5" width="22" customWidth="1"/>
    <col min="6" max="6" width="24.85546875" customWidth="1"/>
    <col min="7" max="7" width="16.42578125" customWidth="1"/>
    <col min="8" max="8" width="39.85546875" customWidth="1"/>
    <col min="9" max="9" width="10.42578125" customWidth="1"/>
  </cols>
  <sheetData>
    <row r="1" spans="1:9" x14ac:dyDescent="0.2">
      <c r="A1" s="337" t="s">
        <v>569</v>
      </c>
      <c r="B1" s="338"/>
      <c r="C1" s="338"/>
      <c r="D1" s="338"/>
      <c r="E1" s="338"/>
      <c r="F1" s="338"/>
      <c r="G1" s="338"/>
      <c r="H1" s="338"/>
      <c r="I1" s="338"/>
    </row>
    <row r="2" spans="1:9" x14ac:dyDescent="0.2">
      <c r="A2" s="338"/>
      <c r="B2" s="338"/>
      <c r="C2" s="338"/>
      <c r="D2" s="338"/>
      <c r="E2" s="338"/>
      <c r="F2" s="338"/>
      <c r="G2" s="338"/>
      <c r="H2" s="338"/>
      <c r="I2" s="338"/>
    </row>
    <row r="3" spans="1:9" x14ac:dyDescent="0.2">
      <c r="A3" s="338"/>
      <c r="B3" s="338"/>
      <c r="C3" s="338"/>
      <c r="D3" s="338"/>
      <c r="E3" s="338"/>
      <c r="F3" s="338"/>
      <c r="G3" s="338"/>
      <c r="H3" s="338"/>
      <c r="I3" s="338"/>
    </row>
    <row r="4" spans="1:9" x14ac:dyDescent="0.2">
      <c r="A4" s="338"/>
      <c r="B4" s="338"/>
      <c r="C4" s="338"/>
      <c r="D4" s="338"/>
      <c r="E4" s="338"/>
      <c r="F4" s="338"/>
      <c r="G4" s="338"/>
      <c r="H4" s="338"/>
      <c r="I4" s="338"/>
    </row>
    <row r="5" spans="1:9" x14ac:dyDescent="0.2">
      <c r="A5" s="338"/>
      <c r="B5" s="338"/>
      <c r="C5" s="338"/>
      <c r="D5" s="338"/>
      <c r="E5" s="338"/>
      <c r="F5" s="338"/>
      <c r="G5" s="338"/>
      <c r="H5" s="338"/>
      <c r="I5" s="338"/>
    </row>
    <row r="6" spans="1:9" x14ac:dyDescent="0.2">
      <c r="A6" s="338"/>
      <c r="B6" s="338"/>
      <c r="C6" s="338"/>
      <c r="D6" s="338"/>
      <c r="E6" s="338"/>
      <c r="F6" s="338"/>
      <c r="G6" s="338"/>
      <c r="H6" s="338"/>
      <c r="I6" s="338"/>
    </row>
    <row r="7" spans="1:9" x14ac:dyDescent="0.2">
      <c r="A7" s="338"/>
      <c r="B7" s="338"/>
      <c r="C7" s="338"/>
      <c r="D7" s="338"/>
      <c r="E7" s="338"/>
      <c r="F7" s="338"/>
      <c r="G7" s="338"/>
      <c r="H7" s="338"/>
      <c r="I7" s="338"/>
    </row>
    <row r="8" spans="1:9" x14ac:dyDescent="0.2">
      <c r="A8" s="338"/>
      <c r="B8" s="338"/>
      <c r="C8" s="338"/>
      <c r="D8" s="338"/>
      <c r="E8" s="338"/>
      <c r="F8" s="338"/>
      <c r="G8" s="338"/>
      <c r="H8" s="338"/>
      <c r="I8" s="338"/>
    </row>
    <row r="9" spans="1:9" x14ac:dyDescent="0.2">
      <c r="A9" s="338"/>
      <c r="B9" s="338"/>
      <c r="C9" s="338"/>
      <c r="D9" s="338"/>
      <c r="E9" s="338"/>
      <c r="F9" s="338"/>
      <c r="G9" s="338"/>
      <c r="H9" s="338"/>
      <c r="I9" s="338"/>
    </row>
    <row r="10" spans="1:9" x14ac:dyDescent="0.2">
      <c r="A10" s="338"/>
      <c r="B10" s="338"/>
      <c r="C10" s="338"/>
      <c r="D10" s="338"/>
      <c r="E10" s="338"/>
      <c r="F10" s="338"/>
      <c r="G10" s="338"/>
      <c r="H10" s="338"/>
      <c r="I10" s="338"/>
    </row>
    <row r="11" spans="1:9" x14ac:dyDescent="0.2">
      <c r="A11" s="338"/>
      <c r="B11" s="338"/>
      <c r="C11" s="338"/>
      <c r="D11" s="338"/>
      <c r="E11" s="338"/>
      <c r="F11" s="338"/>
      <c r="G11" s="338"/>
      <c r="H11" s="338"/>
      <c r="I11" s="338"/>
    </row>
    <row r="12" spans="1:9" x14ac:dyDescent="0.2">
      <c r="A12" s="338"/>
      <c r="B12" s="338"/>
      <c r="C12" s="338"/>
      <c r="D12" s="338"/>
      <c r="E12" s="338"/>
      <c r="F12" s="338"/>
      <c r="G12" s="338"/>
      <c r="H12" s="338"/>
      <c r="I12" s="338"/>
    </row>
    <row r="13" spans="1:9" x14ac:dyDescent="0.2">
      <c r="A13" s="338"/>
      <c r="B13" s="338"/>
      <c r="C13" s="338"/>
      <c r="D13" s="338"/>
      <c r="E13" s="338"/>
      <c r="F13" s="338"/>
      <c r="G13" s="338"/>
      <c r="H13" s="338"/>
      <c r="I13" s="338"/>
    </row>
    <row r="14" spans="1:9" x14ac:dyDescent="0.2">
      <c r="A14" s="338"/>
      <c r="B14" s="338"/>
      <c r="C14" s="338"/>
      <c r="D14" s="338"/>
      <c r="E14" s="338"/>
      <c r="F14" s="338"/>
      <c r="G14" s="338"/>
      <c r="H14" s="338"/>
      <c r="I14" s="338"/>
    </row>
    <row r="15" spans="1:9" x14ac:dyDescent="0.2">
      <c r="A15" s="338"/>
      <c r="B15" s="338"/>
      <c r="C15" s="338"/>
      <c r="D15" s="338"/>
      <c r="E15" s="338"/>
      <c r="F15" s="338"/>
      <c r="G15" s="338"/>
      <c r="H15" s="338"/>
      <c r="I15" s="338"/>
    </row>
    <row r="16" spans="1:9" x14ac:dyDescent="0.2">
      <c r="A16" s="338"/>
      <c r="B16" s="338"/>
      <c r="C16" s="338"/>
      <c r="D16" s="338"/>
      <c r="E16" s="338"/>
      <c r="F16" s="338"/>
      <c r="G16" s="338"/>
      <c r="H16" s="338"/>
      <c r="I16" s="338"/>
    </row>
    <row r="17" spans="1:9" x14ac:dyDescent="0.2">
      <c r="A17" s="338"/>
      <c r="B17" s="338"/>
      <c r="C17" s="338"/>
      <c r="D17" s="338"/>
      <c r="E17" s="338"/>
      <c r="F17" s="338"/>
      <c r="G17" s="338"/>
      <c r="H17" s="338"/>
      <c r="I17" s="338"/>
    </row>
    <row r="18" spans="1:9" x14ac:dyDescent="0.2">
      <c r="A18" s="338"/>
      <c r="B18" s="338"/>
      <c r="C18" s="338"/>
      <c r="D18" s="338"/>
      <c r="E18" s="338"/>
      <c r="F18" s="338"/>
      <c r="G18" s="338"/>
      <c r="H18" s="338"/>
      <c r="I18" s="338"/>
    </row>
    <row r="19" spans="1:9" x14ac:dyDescent="0.2">
      <c r="A19" s="338"/>
      <c r="B19" s="338"/>
      <c r="C19" s="338"/>
      <c r="D19" s="338"/>
      <c r="E19" s="338"/>
      <c r="F19" s="338"/>
      <c r="G19" s="338"/>
      <c r="H19" s="338"/>
      <c r="I19" s="338"/>
    </row>
    <row r="20" spans="1:9" x14ac:dyDescent="0.2">
      <c r="A20" s="338"/>
      <c r="B20" s="338"/>
      <c r="C20" s="338"/>
      <c r="D20" s="338"/>
      <c r="E20" s="338"/>
      <c r="F20" s="338"/>
      <c r="G20" s="338"/>
      <c r="H20" s="338"/>
      <c r="I20" s="338"/>
    </row>
    <row r="21" spans="1:9" x14ac:dyDescent="0.2">
      <c r="A21" s="338"/>
      <c r="B21" s="338"/>
      <c r="C21" s="338"/>
      <c r="D21" s="338"/>
      <c r="E21" s="338"/>
      <c r="F21" s="338"/>
      <c r="G21" s="338"/>
      <c r="H21" s="338"/>
      <c r="I21" s="338"/>
    </row>
    <row r="22" spans="1:9" x14ac:dyDescent="0.2">
      <c r="A22" s="338"/>
      <c r="B22" s="338"/>
      <c r="C22" s="338"/>
      <c r="D22" s="338"/>
      <c r="E22" s="338"/>
      <c r="F22" s="338"/>
      <c r="G22" s="338"/>
      <c r="H22" s="338"/>
      <c r="I22" s="338"/>
    </row>
    <row r="23" spans="1:9" x14ac:dyDescent="0.2">
      <c r="A23" s="338"/>
      <c r="B23" s="338"/>
      <c r="C23" s="338"/>
      <c r="D23" s="338"/>
      <c r="E23" s="338"/>
      <c r="F23" s="338"/>
      <c r="G23" s="338"/>
      <c r="H23" s="338"/>
      <c r="I23" s="338"/>
    </row>
    <row r="24" spans="1:9" x14ac:dyDescent="0.2">
      <c r="A24" s="338"/>
      <c r="B24" s="338"/>
      <c r="C24" s="338"/>
      <c r="D24" s="338"/>
      <c r="E24" s="338"/>
      <c r="F24" s="338"/>
      <c r="G24" s="338"/>
      <c r="H24" s="338"/>
      <c r="I24" s="338"/>
    </row>
    <row r="25" spans="1:9" x14ac:dyDescent="0.2">
      <c r="A25" s="338"/>
      <c r="B25" s="338"/>
      <c r="C25" s="338"/>
      <c r="D25" s="338"/>
      <c r="E25" s="338"/>
      <c r="F25" s="338"/>
      <c r="G25" s="338"/>
      <c r="H25" s="338"/>
      <c r="I25" s="338"/>
    </row>
    <row r="26" spans="1:9" x14ac:dyDescent="0.2">
      <c r="A26" s="338"/>
      <c r="B26" s="338"/>
      <c r="C26" s="338"/>
      <c r="D26" s="338"/>
      <c r="E26" s="338"/>
      <c r="F26" s="338"/>
      <c r="G26" s="338"/>
      <c r="H26" s="338"/>
      <c r="I26" s="338"/>
    </row>
    <row r="27" spans="1:9" x14ac:dyDescent="0.2">
      <c r="A27" s="338"/>
      <c r="B27" s="338"/>
      <c r="C27" s="338"/>
      <c r="D27" s="338"/>
      <c r="E27" s="338"/>
      <c r="F27" s="338"/>
      <c r="G27" s="338"/>
      <c r="H27" s="338"/>
      <c r="I27" s="338"/>
    </row>
    <row r="28" spans="1:9" x14ac:dyDescent="0.2">
      <c r="A28" s="338"/>
      <c r="B28" s="338"/>
      <c r="C28" s="338"/>
      <c r="D28" s="338"/>
      <c r="E28" s="338"/>
      <c r="F28" s="338"/>
      <c r="G28" s="338"/>
      <c r="H28" s="338"/>
      <c r="I28" s="338"/>
    </row>
    <row r="29" spans="1:9" x14ac:dyDescent="0.2">
      <c r="A29" s="338"/>
      <c r="B29" s="338"/>
      <c r="C29" s="338"/>
      <c r="D29" s="338"/>
      <c r="E29" s="338"/>
      <c r="F29" s="338"/>
      <c r="G29" s="338"/>
      <c r="H29" s="338"/>
      <c r="I29" s="338"/>
    </row>
    <row r="30" spans="1:9" x14ac:dyDescent="0.2">
      <c r="A30" s="338"/>
      <c r="B30" s="338"/>
      <c r="C30" s="338"/>
      <c r="D30" s="338"/>
      <c r="E30" s="338"/>
      <c r="F30" s="338"/>
      <c r="G30" s="338"/>
      <c r="H30" s="338"/>
      <c r="I30" s="338"/>
    </row>
    <row r="31" spans="1:9" x14ac:dyDescent="0.2">
      <c r="A31" s="338"/>
      <c r="B31" s="338"/>
      <c r="C31" s="338"/>
      <c r="D31" s="338"/>
      <c r="E31" s="338"/>
      <c r="F31" s="338"/>
      <c r="G31" s="338"/>
      <c r="H31" s="338"/>
      <c r="I31" s="338"/>
    </row>
    <row r="32" spans="1:9" x14ac:dyDescent="0.2">
      <c r="A32" s="338"/>
      <c r="B32" s="338"/>
      <c r="C32" s="338"/>
      <c r="D32" s="338"/>
      <c r="E32" s="338"/>
      <c r="F32" s="338"/>
      <c r="G32" s="338"/>
      <c r="H32" s="338"/>
      <c r="I32" s="338"/>
    </row>
    <row r="33" spans="1:9" x14ac:dyDescent="0.2">
      <c r="A33" s="338"/>
      <c r="B33" s="338"/>
      <c r="C33" s="338"/>
      <c r="D33" s="338"/>
      <c r="E33" s="338"/>
      <c r="F33" s="338"/>
      <c r="G33" s="338"/>
      <c r="H33" s="338"/>
      <c r="I33" s="338"/>
    </row>
    <row r="34" spans="1:9" x14ac:dyDescent="0.2">
      <c r="A34" s="338"/>
      <c r="B34" s="338"/>
      <c r="C34" s="338"/>
      <c r="D34" s="338"/>
      <c r="E34" s="338"/>
      <c r="F34" s="338"/>
      <c r="G34" s="338"/>
      <c r="H34" s="338"/>
      <c r="I34" s="338"/>
    </row>
    <row r="35" spans="1:9" x14ac:dyDescent="0.2">
      <c r="A35" s="338"/>
      <c r="B35" s="338"/>
      <c r="C35" s="338"/>
      <c r="D35" s="338"/>
      <c r="E35" s="338"/>
      <c r="F35" s="338"/>
      <c r="G35" s="338"/>
      <c r="H35" s="338"/>
      <c r="I35" s="338"/>
    </row>
    <row r="36" spans="1:9" x14ac:dyDescent="0.2">
      <c r="A36" s="338"/>
      <c r="B36" s="338"/>
      <c r="C36" s="338"/>
      <c r="D36" s="338"/>
      <c r="E36" s="338"/>
      <c r="F36" s="338"/>
      <c r="G36" s="338"/>
      <c r="H36" s="338"/>
      <c r="I36" s="338"/>
    </row>
    <row r="37" spans="1:9" x14ac:dyDescent="0.2">
      <c r="A37" s="338"/>
      <c r="B37" s="338"/>
      <c r="C37" s="338"/>
      <c r="D37" s="338"/>
      <c r="E37" s="338"/>
      <c r="F37" s="338"/>
      <c r="G37" s="338"/>
      <c r="H37" s="338"/>
      <c r="I37" s="338"/>
    </row>
    <row r="38" spans="1:9" x14ac:dyDescent="0.2">
      <c r="A38" s="338"/>
      <c r="B38" s="338"/>
      <c r="C38" s="338"/>
      <c r="D38" s="338"/>
      <c r="E38" s="338"/>
      <c r="F38" s="338"/>
      <c r="G38" s="338"/>
      <c r="H38" s="338"/>
      <c r="I38" s="338"/>
    </row>
    <row r="39" spans="1:9" ht="185.25" customHeight="1" x14ac:dyDescent="0.2">
      <c r="A39" s="338"/>
      <c r="B39" s="338"/>
      <c r="C39" s="338"/>
      <c r="D39" s="338"/>
      <c r="E39" s="338"/>
      <c r="F39" s="338"/>
      <c r="G39" s="338"/>
      <c r="H39" s="338"/>
      <c r="I39" s="338"/>
    </row>
    <row r="40" spans="1:9" ht="223.5" customHeight="1" x14ac:dyDescent="0.2">
      <c r="A40" s="338"/>
      <c r="B40" s="338"/>
      <c r="C40" s="338"/>
      <c r="D40" s="338"/>
      <c r="E40" s="338"/>
      <c r="F40" s="338"/>
      <c r="G40" s="338"/>
      <c r="H40" s="338"/>
      <c r="I40" s="338"/>
    </row>
    <row r="42" spans="1:9" x14ac:dyDescent="0.2">
      <c r="A42" s="130" t="s">
        <v>463</v>
      </c>
    </row>
    <row r="44" spans="1:9" x14ac:dyDescent="0.2">
      <c r="A44" s="131" t="s">
        <v>464</v>
      </c>
    </row>
    <row r="45" spans="1:9" x14ac:dyDescent="0.2">
      <c r="A45" s="336" t="s">
        <v>570</v>
      </c>
      <c r="B45" s="336"/>
      <c r="C45" s="336"/>
      <c r="D45" s="336"/>
      <c r="E45" s="336"/>
      <c r="F45" s="336"/>
      <c r="G45" s="336"/>
      <c r="H45" s="336"/>
      <c r="I45" s="336"/>
    </row>
    <row r="46" spans="1:9" x14ac:dyDescent="0.2">
      <c r="A46" s="336" t="s">
        <v>557</v>
      </c>
      <c r="B46" s="336"/>
      <c r="C46" s="336"/>
      <c r="D46" s="336"/>
      <c r="E46" s="336"/>
      <c r="F46" s="336"/>
      <c r="G46" s="336"/>
      <c r="H46" s="336"/>
      <c r="I46" s="336"/>
    </row>
    <row r="48" spans="1:9" x14ac:dyDescent="0.2">
      <c r="A48" s="131" t="s">
        <v>465</v>
      </c>
    </row>
    <row r="49" spans="1:9" x14ac:dyDescent="0.2">
      <c r="A49" s="336" t="s">
        <v>562</v>
      </c>
      <c r="B49" s="336"/>
      <c r="C49" s="336"/>
      <c r="D49" s="336"/>
      <c r="E49" s="336"/>
      <c r="F49" s="336"/>
      <c r="G49" s="336"/>
      <c r="H49" s="336"/>
      <c r="I49" s="336"/>
    </row>
    <row r="51" spans="1:9" x14ac:dyDescent="0.2">
      <c r="A51" s="131" t="s">
        <v>466</v>
      </c>
    </row>
    <row r="52" spans="1:9" x14ac:dyDescent="0.2">
      <c r="A52" s="336" t="s">
        <v>467</v>
      </c>
      <c r="B52" s="336"/>
      <c r="C52" s="336"/>
      <c r="D52" s="336"/>
      <c r="E52" s="336"/>
      <c r="F52" s="336"/>
      <c r="G52" s="336"/>
      <c r="H52" s="336"/>
      <c r="I52" s="336"/>
    </row>
    <row r="53" spans="1:9" x14ac:dyDescent="0.2">
      <c r="A53" s="131"/>
    </row>
    <row r="54" spans="1:9" x14ac:dyDescent="0.2">
      <c r="A54" s="131" t="s">
        <v>468</v>
      </c>
    </row>
    <row r="55" spans="1:9" x14ac:dyDescent="0.2">
      <c r="A55" s="131" t="s">
        <v>571</v>
      </c>
    </row>
    <row r="56" spans="1:9" x14ac:dyDescent="0.2">
      <c r="A56" s="131"/>
    </row>
    <row r="57" spans="1:9" x14ac:dyDescent="0.2">
      <c r="A57" s="131" t="s">
        <v>469</v>
      </c>
    </row>
    <row r="58" spans="1:9" x14ac:dyDescent="0.2">
      <c r="A58" s="336" t="s">
        <v>577</v>
      </c>
      <c r="B58" s="336"/>
      <c r="C58" s="336"/>
      <c r="D58" s="336"/>
      <c r="E58" s="336"/>
      <c r="F58" s="336"/>
      <c r="G58" s="336"/>
      <c r="H58" s="336"/>
      <c r="I58" s="336"/>
    </row>
    <row r="59" spans="1:9" x14ac:dyDescent="0.2">
      <c r="A59" s="131" t="s">
        <v>470</v>
      </c>
    </row>
    <row r="60" spans="1:9" x14ac:dyDescent="0.2">
      <c r="A60" s="131"/>
    </row>
    <row r="61" spans="1:9" x14ac:dyDescent="0.2">
      <c r="A61" s="131" t="s">
        <v>471</v>
      </c>
    </row>
    <row r="62" spans="1:9" x14ac:dyDescent="0.2">
      <c r="A62" s="131" t="s">
        <v>472</v>
      </c>
    </row>
    <row r="63" spans="1:9" x14ac:dyDescent="0.2">
      <c r="A63" s="131" t="s">
        <v>473</v>
      </c>
      <c r="C63" s="131" t="s">
        <v>454</v>
      </c>
      <c r="I63" s="131" t="s">
        <v>474</v>
      </c>
    </row>
    <row r="64" spans="1:9" x14ac:dyDescent="0.2">
      <c r="A64" s="131" t="s">
        <v>317</v>
      </c>
      <c r="C64" s="131" t="s">
        <v>475</v>
      </c>
    </row>
    <row r="65" spans="1:9" x14ac:dyDescent="0.2">
      <c r="A65" s="131" t="s">
        <v>476</v>
      </c>
      <c r="C65" s="131" t="s">
        <v>477</v>
      </c>
    </row>
    <row r="66" spans="1:9" x14ac:dyDescent="0.2">
      <c r="A66" s="131" t="s">
        <v>478</v>
      </c>
      <c r="C66" s="131" t="s">
        <v>479</v>
      </c>
    </row>
    <row r="67" spans="1:9" x14ac:dyDescent="0.2">
      <c r="A67" s="131" t="s">
        <v>480</v>
      </c>
      <c r="C67" s="132" t="s">
        <v>450</v>
      </c>
    </row>
    <row r="68" spans="1:9" x14ac:dyDescent="0.2">
      <c r="A68" s="131" t="s">
        <v>481</v>
      </c>
      <c r="C68" s="132" t="s">
        <v>558</v>
      </c>
    </row>
    <row r="70" spans="1:9" x14ac:dyDescent="0.2">
      <c r="A70" s="131" t="s">
        <v>482</v>
      </c>
    </row>
    <row r="71" spans="1:9" x14ac:dyDescent="0.2">
      <c r="A71" s="131" t="s">
        <v>483</v>
      </c>
    </row>
    <row r="72" spans="1:9" x14ac:dyDescent="0.2">
      <c r="A72" s="336" t="s">
        <v>484</v>
      </c>
      <c r="B72" s="336"/>
      <c r="C72" s="336"/>
      <c r="D72" s="336"/>
      <c r="E72" s="336"/>
      <c r="F72" s="336"/>
      <c r="G72" s="336"/>
      <c r="H72" s="336"/>
      <c r="I72" s="336"/>
    </row>
    <row r="73" spans="1:9" x14ac:dyDescent="0.2">
      <c r="A73" s="131" t="s">
        <v>572</v>
      </c>
    </row>
    <row r="75" spans="1:9" x14ac:dyDescent="0.2">
      <c r="A75" s="131" t="s">
        <v>485</v>
      </c>
    </row>
    <row r="76" spans="1:9" x14ac:dyDescent="0.2">
      <c r="A76" s="131" t="s">
        <v>563</v>
      </c>
    </row>
    <row r="78" spans="1:9" x14ac:dyDescent="0.2">
      <c r="A78" s="131" t="s">
        <v>486</v>
      </c>
    </row>
    <row r="79" spans="1:9" x14ac:dyDescent="0.2">
      <c r="A79" s="131" t="s">
        <v>573</v>
      </c>
    </row>
    <row r="81" spans="1:4" x14ac:dyDescent="0.2">
      <c r="A81" s="131" t="s">
        <v>487</v>
      </c>
    </row>
    <row r="82" spans="1:4" x14ac:dyDescent="0.2">
      <c r="A82" t="s">
        <v>488</v>
      </c>
    </row>
    <row r="83" spans="1:4" x14ac:dyDescent="0.2">
      <c r="A83" t="s">
        <v>489</v>
      </c>
    </row>
    <row r="85" spans="1:4" x14ac:dyDescent="0.2">
      <c r="A85" s="131" t="s">
        <v>490</v>
      </c>
    </row>
    <row r="86" spans="1:4" x14ac:dyDescent="0.2">
      <c r="A86" t="s">
        <v>491</v>
      </c>
      <c r="D86">
        <v>25</v>
      </c>
    </row>
    <row r="88" spans="1:4" x14ac:dyDescent="0.2">
      <c r="A88" s="131" t="s">
        <v>492</v>
      </c>
    </row>
    <row r="89" spans="1:4" x14ac:dyDescent="0.2">
      <c r="A89" t="s">
        <v>493</v>
      </c>
    </row>
    <row r="91" spans="1:4" x14ac:dyDescent="0.2">
      <c r="A91" s="131" t="s">
        <v>494</v>
      </c>
    </row>
    <row r="92" spans="1:4" x14ac:dyDescent="0.2">
      <c r="A92" s="131" t="s">
        <v>574</v>
      </c>
    </row>
    <row r="94" spans="1:4" x14ac:dyDescent="0.2">
      <c r="A94" s="131" t="s">
        <v>495</v>
      </c>
    </row>
    <row r="95" spans="1:4" x14ac:dyDescent="0.2">
      <c r="A95" s="131" t="s">
        <v>575</v>
      </c>
    </row>
    <row r="97" spans="1:1" x14ac:dyDescent="0.2">
      <c r="A97" s="131" t="s">
        <v>496</v>
      </c>
    </row>
    <row r="98" spans="1:1" x14ac:dyDescent="0.2">
      <c r="A98" s="131" t="s">
        <v>561</v>
      </c>
    </row>
    <row r="100" spans="1:1" x14ac:dyDescent="0.2">
      <c r="A100" s="131" t="s">
        <v>497</v>
      </c>
    </row>
    <row r="101" spans="1:1" x14ac:dyDescent="0.2">
      <c r="A101" t="s">
        <v>498</v>
      </c>
    </row>
    <row r="103" spans="1:1" x14ac:dyDescent="0.2">
      <c r="A103" s="131" t="s">
        <v>499</v>
      </c>
    </row>
    <row r="104" spans="1:1" x14ac:dyDescent="0.2">
      <c r="A104" t="s">
        <v>500</v>
      </c>
    </row>
    <row r="106" spans="1:1" x14ac:dyDescent="0.2">
      <c r="A106" s="131" t="s">
        <v>501</v>
      </c>
    </row>
    <row r="107" spans="1:1" x14ac:dyDescent="0.2">
      <c r="A107" t="s">
        <v>502</v>
      </c>
    </row>
    <row r="108" spans="1:1" x14ac:dyDescent="0.2">
      <c r="A108" s="131" t="s">
        <v>503</v>
      </c>
    </row>
    <row r="110" spans="1:1" x14ac:dyDescent="0.2">
      <c r="A110" s="131" t="s">
        <v>504</v>
      </c>
    </row>
    <row r="111" spans="1:1" x14ac:dyDescent="0.2">
      <c r="A111" t="s">
        <v>502</v>
      </c>
    </row>
    <row r="112" spans="1:1" x14ac:dyDescent="0.2">
      <c r="A112" s="131" t="s">
        <v>503</v>
      </c>
    </row>
    <row r="114" spans="1:7" x14ac:dyDescent="0.2">
      <c r="A114" s="131" t="s">
        <v>505</v>
      </c>
    </row>
    <row r="115" spans="1:7" x14ac:dyDescent="0.2">
      <c r="A115" s="131" t="s">
        <v>506</v>
      </c>
    </row>
    <row r="117" spans="1:7" x14ac:dyDescent="0.2">
      <c r="A117" s="131" t="s">
        <v>507</v>
      </c>
    </row>
    <row r="118" spans="1:7" x14ac:dyDescent="0.2">
      <c r="A118" s="131" t="s">
        <v>508</v>
      </c>
    </row>
    <row r="120" spans="1:7" x14ac:dyDescent="0.2">
      <c r="A120" s="131" t="s">
        <v>509</v>
      </c>
    </row>
    <row r="121" spans="1:7" x14ac:dyDescent="0.2">
      <c r="A121" s="131" t="s">
        <v>565</v>
      </c>
    </row>
    <row r="124" spans="1:7" x14ac:dyDescent="0.2">
      <c r="A124" s="147" t="s">
        <v>510</v>
      </c>
    </row>
    <row r="125" spans="1:7" x14ac:dyDescent="0.2">
      <c r="D125" s="148"/>
    </row>
    <row r="126" spans="1:7" x14ac:dyDescent="0.2">
      <c r="A126" s="149" t="s">
        <v>511</v>
      </c>
      <c r="B126" s="133"/>
      <c r="C126" s="133"/>
      <c r="D126" s="150" t="s">
        <v>512</v>
      </c>
      <c r="E126" s="149" t="s">
        <v>513</v>
      </c>
      <c r="F126" s="150" t="s">
        <v>512</v>
      </c>
      <c r="G126" s="150" t="s">
        <v>578</v>
      </c>
    </row>
    <row r="127" spans="1:7" ht="12.75" customHeight="1" x14ac:dyDescent="0.2">
      <c r="A127" s="333" t="s">
        <v>514</v>
      </c>
      <c r="B127" s="333"/>
      <c r="C127" s="333"/>
      <c r="D127" s="330">
        <v>3435</v>
      </c>
      <c r="E127" s="157" t="s">
        <v>515</v>
      </c>
      <c r="F127" s="134">
        <f>ROUND((RDG!J9/1000),0)</f>
        <v>3100</v>
      </c>
      <c r="G127" s="330">
        <f>SUM(D127)-SUM(F127:F128)</f>
        <v>-1</v>
      </c>
    </row>
    <row r="128" spans="1:7" x14ac:dyDescent="0.2">
      <c r="A128" s="334"/>
      <c r="B128" s="334"/>
      <c r="C128" s="334"/>
      <c r="D128" s="331"/>
      <c r="E128" s="133" t="s">
        <v>516</v>
      </c>
      <c r="F128" s="135">
        <f>ROUND((RDG!J10/1000),0)</f>
        <v>336</v>
      </c>
      <c r="G128" s="331"/>
    </row>
    <row r="129" spans="1:7" x14ac:dyDescent="0.2">
      <c r="A129" s="136" t="s">
        <v>517</v>
      </c>
      <c r="B129" s="136"/>
      <c r="C129" s="136"/>
      <c r="D129" s="134">
        <v>31165</v>
      </c>
      <c r="E129" s="136" t="s">
        <v>518</v>
      </c>
      <c r="F129" s="134">
        <f>ROUND((RDG!J13/1000),0)</f>
        <v>143</v>
      </c>
      <c r="G129" s="330">
        <f>SUM(D129:D130)-SUM(F129:F130)</f>
        <v>1</v>
      </c>
    </row>
    <row r="130" spans="1:7" x14ac:dyDescent="0.2">
      <c r="A130" s="133" t="s">
        <v>519</v>
      </c>
      <c r="B130" s="133"/>
      <c r="C130" s="133"/>
      <c r="D130" s="135">
        <v>291</v>
      </c>
      <c r="E130" s="133" t="s">
        <v>576</v>
      </c>
      <c r="F130" s="135">
        <f>ROUND((RDG!J12/1000),0)</f>
        <v>31312</v>
      </c>
      <c r="G130" s="331"/>
    </row>
    <row r="131" spans="1:7" x14ac:dyDescent="0.2">
      <c r="A131" s="333" t="s">
        <v>520</v>
      </c>
      <c r="B131" s="333"/>
      <c r="C131" s="333"/>
      <c r="D131" s="330">
        <v>3041</v>
      </c>
      <c r="E131" s="136" t="s">
        <v>521</v>
      </c>
      <c r="F131" s="134">
        <f>ROUND((RDG!J20/1000),0)</f>
        <v>3041</v>
      </c>
      <c r="G131" s="330">
        <f>SUM(D131)-SUM(F131:F132)</f>
        <v>0</v>
      </c>
    </row>
    <row r="132" spans="1:7" ht="12.75" customHeight="1" x14ac:dyDescent="0.2">
      <c r="A132" s="334"/>
      <c r="B132" s="334"/>
      <c r="C132" s="334"/>
      <c r="D132" s="331"/>
      <c r="E132" s="156" t="s">
        <v>522</v>
      </c>
      <c r="F132" s="135">
        <f>ROUND((RDG!J30/1000),0)</f>
        <v>0</v>
      </c>
      <c r="G132" s="331">
        <f>ROUND((RDG!K30/1000),0)</f>
        <v>0</v>
      </c>
    </row>
    <row r="133" spans="1:7" x14ac:dyDescent="0.2">
      <c r="A133" s="136" t="s">
        <v>523</v>
      </c>
      <c r="B133" s="136"/>
      <c r="C133" s="136"/>
      <c r="D133" s="134">
        <v>1714</v>
      </c>
      <c r="E133" s="136" t="s">
        <v>524</v>
      </c>
      <c r="F133" s="134">
        <f>ROUND((RDG!J25/1000),0)</f>
        <v>1714</v>
      </c>
      <c r="G133" s="330">
        <f>SUM(D133:D134)-SUM(F133:F135)</f>
        <v>1</v>
      </c>
    </row>
    <row r="134" spans="1:7" x14ac:dyDescent="0.2">
      <c r="A134" t="s">
        <v>525</v>
      </c>
      <c r="D134" s="137">
        <v>2</v>
      </c>
      <c r="E134" t="s">
        <v>526</v>
      </c>
      <c r="F134" s="137">
        <f>ROUND((RDG!J35/1000),0)</f>
        <v>0</v>
      </c>
      <c r="G134" s="332"/>
    </row>
    <row r="135" spans="1:7" x14ac:dyDescent="0.2">
      <c r="A135" s="133"/>
      <c r="B135" s="133"/>
      <c r="C135" s="133"/>
      <c r="D135" s="135"/>
      <c r="E135" s="133" t="s">
        <v>523</v>
      </c>
      <c r="F135" s="135">
        <f>ROUND((RDG!J36/1000),0)</f>
        <v>1</v>
      </c>
      <c r="G135" s="331"/>
    </row>
    <row r="136" spans="1:7" x14ac:dyDescent="0.2">
      <c r="A136" s="136"/>
      <c r="B136" s="136"/>
      <c r="C136" s="136"/>
      <c r="D136" s="136"/>
      <c r="E136" s="136"/>
      <c r="F136" s="136"/>
      <c r="G136" s="136"/>
    </row>
    <row r="137" spans="1:7" x14ac:dyDescent="0.2">
      <c r="A137" s="149" t="s">
        <v>527</v>
      </c>
      <c r="B137" s="133"/>
      <c r="C137" s="133"/>
      <c r="D137" s="150" t="s">
        <v>512</v>
      </c>
      <c r="E137" s="149" t="s">
        <v>528</v>
      </c>
      <c r="F137" s="150" t="s">
        <v>512</v>
      </c>
      <c r="G137" s="150" t="s">
        <v>578</v>
      </c>
    </row>
    <row r="138" spans="1:7" x14ac:dyDescent="0.2">
      <c r="A138" t="s">
        <v>529</v>
      </c>
      <c r="B138" s="137"/>
      <c r="D138" s="134">
        <v>13699</v>
      </c>
      <c r="E138" s="138" t="s">
        <v>530</v>
      </c>
      <c r="F138" s="153">
        <f>ROUND((Bilanca!I17/1000),0)</f>
        <v>51006</v>
      </c>
      <c r="G138" s="330">
        <f>SUM(D138:D139)-SUM(F138:F139)</f>
        <v>0</v>
      </c>
    </row>
    <row r="139" spans="1:7" x14ac:dyDescent="0.2">
      <c r="A139" s="133" t="s">
        <v>531</v>
      </c>
      <c r="B139" s="135"/>
      <c r="C139" s="133"/>
      <c r="D139" s="135">
        <v>37307</v>
      </c>
      <c r="E139" s="152"/>
      <c r="F139" s="154"/>
      <c r="G139" s="331"/>
    </row>
    <row r="140" spans="1:7" x14ac:dyDescent="0.2">
      <c r="A140" s="136" t="s">
        <v>532</v>
      </c>
      <c r="B140" s="134"/>
      <c r="C140" s="136"/>
      <c r="D140" s="134">
        <v>721998</v>
      </c>
      <c r="E140" s="138" t="s">
        <v>533</v>
      </c>
      <c r="F140" s="153">
        <f>ROUND((Bilanca!I27/1000),0)</f>
        <v>754645</v>
      </c>
      <c r="G140" s="330">
        <f>SUM(D140:D142)-SUM(F140:F142)</f>
        <v>0</v>
      </c>
    </row>
    <row r="141" spans="1:7" x14ac:dyDescent="0.2">
      <c r="A141" t="s">
        <v>564</v>
      </c>
      <c r="B141" s="137"/>
      <c r="D141" s="137">
        <v>6556</v>
      </c>
      <c r="E141" s="142"/>
      <c r="F141" s="155"/>
      <c r="G141" s="332"/>
    </row>
    <row r="142" spans="1:7" ht="12.75" customHeight="1" x14ac:dyDescent="0.2">
      <c r="A142" s="335" t="s">
        <v>534</v>
      </c>
      <c r="B142" s="335"/>
      <c r="C142" s="335"/>
      <c r="D142" s="135">
        <v>26091</v>
      </c>
      <c r="E142" s="152"/>
      <c r="F142" s="154"/>
      <c r="G142" s="331"/>
    </row>
    <row r="143" spans="1:7" x14ac:dyDescent="0.2">
      <c r="A143" s="138" t="s">
        <v>535</v>
      </c>
      <c r="B143" s="139"/>
      <c r="C143" s="139"/>
      <c r="D143" s="151">
        <v>2946</v>
      </c>
      <c r="E143" s="136" t="s">
        <v>536</v>
      </c>
      <c r="F143" s="134">
        <f>ROUND((Bilanca!I53/1000),0)</f>
        <v>2488</v>
      </c>
      <c r="G143" s="330">
        <f>SUM(D143:D144)-SUM(F143:F144)</f>
        <v>0</v>
      </c>
    </row>
    <row r="144" spans="1:7" x14ac:dyDescent="0.2">
      <c r="A144" s="133" t="s">
        <v>537</v>
      </c>
      <c r="B144" s="133"/>
      <c r="C144" s="133"/>
      <c r="D144" s="135">
        <v>0</v>
      </c>
      <c r="E144" t="s">
        <v>538</v>
      </c>
      <c r="F144" s="137">
        <f>ROUND((Bilanca!I71/1000),0)</f>
        <v>458</v>
      </c>
      <c r="G144" s="331">
        <f>ROUND((Bilanca!J71/1000),0)</f>
        <v>0</v>
      </c>
    </row>
    <row r="145" spans="1:7" x14ac:dyDescent="0.2">
      <c r="A145" s="136" t="s">
        <v>539</v>
      </c>
      <c r="B145" s="134"/>
      <c r="C145" s="136"/>
      <c r="D145" s="134">
        <v>19095</v>
      </c>
      <c r="E145" s="138" t="s">
        <v>540</v>
      </c>
      <c r="F145" s="153">
        <f>ROUND((Bilanca!I60/1000),0)</f>
        <v>139409</v>
      </c>
      <c r="G145" s="330">
        <f>SUM(D145:D147)-SUM(F145:F147)</f>
        <v>1</v>
      </c>
    </row>
    <row r="146" spans="1:7" x14ac:dyDescent="0.2">
      <c r="A146" t="s">
        <v>559</v>
      </c>
      <c r="B146" s="137"/>
      <c r="D146" s="137">
        <v>0</v>
      </c>
      <c r="E146" s="142"/>
      <c r="F146" s="155"/>
      <c r="G146" s="332"/>
    </row>
    <row r="147" spans="1:7" x14ac:dyDescent="0.2">
      <c r="A147" s="133" t="s">
        <v>541</v>
      </c>
      <c r="B147" s="135"/>
      <c r="C147" s="133"/>
      <c r="D147" s="135">
        <v>120315</v>
      </c>
      <c r="E147" s="152"/>
      <c r="F147" s="154"/>
      <c r="G147" s="331"/>
    </row>
    <row r="148" spans="1:7" x14ac:dyDescent="0.2">
      <c r="A148" s="136" t="s">
        <v>542</v>
      </c>
      <c r="B148" s="134"/>
      <c r="C148" s="136"/>
      <c r="D148" s="134">
        <v>1871</v>
      </c>
      <c r="E148" s="138" t="s">
        <v>543</v>
      </c>
      <c r="F148" s="153">
        <f>ROUND((Bilanca!I98/1000),0)</f>
        <v>2747</v>
      </c>
      <c r="G148" s="330">
        <f>SUM(D148:D149)-SUM(F148:F149)</f>
        <v>0</v>
      </c>
    </row>
    <row r="149" spans="1:7" x14ac:dyDescent="0.2">
      <c r="A149" s="133" t="s">
        <v>544</v>
      </c>
      <c r="B149" s="135"/>
      <c r="C149" s="133"/>
      <c r="D149" s="135">
        <v>876</v>
      </c>
      <c r="E149" s="152"/>
      <c r="F149" s="154"/>
      <c r="G149" s="331"/>
    </row>
    <row r="150" spans="1:7" ht="12.75" hidden="1" customHeight="1" x14ac:dyDescent="0.2">
      <c r="A150" s="133" t="s">
        <v>545</v>
      </c>
      <c r="B150" s="135"/>
      <c r="C150" s="133"/>
      <c r="D150" s="135"/>
      <c r="E150" s="133" t="s">
        <v>546</v>
      </c>
      <c r="F150" s="135">
        <f>ROUND((Bilanca!I119/1000),0)</f>
        <v>0</v>
      </c>
      <c r="G150" s="135">
        <f>ROUND((Bilanca!J119/1000),0)</f>
        <v>0</v>
      </c>
    </row>
    <row r="151" spans="1:7" ht="12.75" customHeight="1" x14ac:dyDescent="0.2">
      <c r="A151" s="138" t="s">
        <v>547</v>
      </c>
      <c r="B151" s="139"/>
      <c r="C151" s="139"/>
      <c r="D151" s="158">
        <v>7590</v>
      </c>
      <c r="E151" s="136" t="s">
        <v>548</v>
      </c>
      <c r="F151" s="134">
        <f>ROUND((Bilanca!I118/1000),0)</f>
        <v>23</v>
      </c>
      <c r="G151" s="330">
        <f>SUM(D151:D153)-SUM(F151:F158)</f>
        <v>-1</v>
      </c>
    </row>
    <row r="152" spans="1:7" x14ac:dyDescent="0.2">
      <c r="A152" s="145" t="s">
        <v>560</v>
      </c>
      <c r="B152" s="140"/>
      <c r="C152" s="140"/>
      <c r="D152" s="143">
        <v>111</v>
      </c>
      <c r="E152" t="s">
        <v>549</v>
      </c>
      <c r="F152" s="137">
        <f>ROUND((Bilanca!I125/1000),0)</f>
        <v>659</v>
      </c>
      <c r="G152" s="332"/>
    </row>
    <row r="153" spans="1:7" x14ac:dyDescent="0.2">
      <c r="A153" s="142" t="s">
        <v>556</v>
      </c>
      <c r="B153" s="140"/>
      <c r="C153" s="140"/>
      <c r="D153" s="143">
        <v>1120</v>
      </c>
      <c r="E153" t="s">
        <v>550</v>
      </c>
      <c r="F153" s="137">
        <f>ROUND((Bilanca!I124/1000),0)</f>
        <v>116</v>
      </c>
      <c r="G153" s="332"/>
    </row>
    <row r="154" spans="1:7" x14ac:dyDescent="0.2">
      <c r="A154" s="140"/>
      <c r="B154" s="140"/>
      <c r="C154" s="140"/>
      <c r="D154" s="143"/>
      <c r="E154" t="s">
        <v>551</v>
      </c>
      <c r="F154" s="137">
        <f>ROUND((Bilanca!I127/1000),0)</f>
        <v>259</v>
      </c>
      <c r="G154" s="332"/>
    </row>
    <row r="155" spans="1:7" x14ac:dyDescent="0.2">
      <c r="A155" s="140"/>
      <c r="B155" s="140"/>
      <c r="C155" s="140"/>
      <c r="D155" s="143"/>
      <c r="E155" t="s">
        <v>552</v>
      </c>
      <c r="F155" s="137">
        <f>ROUND((Bilanca!I128/1000),0)</f>
        <v>112</v>
      </c>
      <c r="G155" s="332"/>
    </row>
    <row r="156" spans="1:7" x14ac:dyDescent="0.2">
      <c r="A156" s="140"/>
      <c r="B156" s="140"/>
      <c r="C156" s="140"/>
      <c r="D156" s="143"/>
      <c r="E156" t="s">
        <v>553</v>
      </c>
      <c r="F156" s="137">
        <f>ROUND((Bilanca!I129/1000),0)</f>
        <v>2487</v>
      </c>
      <c r="G156" s="332"/>
    </row>
    <row r="157" spans="1:7" x14ac:dyDescent="0.2">
      <c r="A157" s="140"/>
      <c r="B157" s="140"/>
      <c r="C157" s="140"/>
      <c r="D157" s="143"/>
      <c r="E157" t="s">
        <v>554</v>
      </c>
      <c r="F157" s="137">
        <f>ROUND((Bilanca!I131/1000),0)</f>
        <v>1642</v>
      </c>
      <c r="G157" s="332"/>
    </row>
    <row r="158" spans="1:7" x14ac:dyDescent="0.2">
      <c r="A158" s="141"/>
      <c r="B158" s="141"/>
      <c r="C158" s="141"/>
      <c r="D158" s="144"/>
      <c r="E158" s="133" t="s">
        <v>555</v>
      </c>
      <c r="F158" s="135">
        <f>ROUND((Bilanca!I132/1000),0)</f>
        <v>3524</v>
      </c>
      <c r="G158" s="331"/>
    </row>
  </sheetData>
  <mergeCells count="22">
    <mergeCell ref="A1:I40"/>
    <mergeCell ref="A45:I45"/>
    <mergeCell ref="A49:I49"/>
    <mergeCell ref="A52:I52"/>
    <mergeCell ref="A58:I58"/>
    <mergeCell ref="A46:I46"/>
    <mergeCell ref="G133:G135"/>
    <mergeCell ref="A142:C142"/>
    <mergeCell ref="A131:C132"/>
    <mergeCell ref="D131:D132"/>
    <mergeCell ref="A72:I72"/>
    <mergeCell ref="D127:D128"/>
    <mergeCell ref="A127:C128"/>
    <mergeCell ref="G127:G128"/>
    <mergeCell ref="G129:G130"/>
    <mergeCell ref="G131:G132"/>
    <mergeCell ref="G138:G139"/>
    <mergeCell ref="G143:G144"/>
    <mergeCell ref="G145:G147"/>
    <mergeCell ref="G148:G149"/>
    <mergeCell ref="G151:G158"/>
    <mergeCell ref="G140:G142"/>
  </mergeCells>
  <pageMargins left="0.7" right="0.7" top="0.75" bottom="0.75" header="0.3" footer="0.3"/>
  <pageSetup paperSize="9" scale="48" orientation="portrait" r:id="rId1"/>
  <rowBreaks count="1" manualBreakCount="1">
    <brk id="9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Božić</cp:lastModifiedBy>
  <cp:lastPrinted>2018-04-25T06:49:36Z</cp:lastPrinted>
  <dcterms:created xsi:type="dcterms:W3CDTF">2008-10-17T11:51:54Z</dcterms:created>
  <dcterms:modified xsi:type="dcterms:W3CDTF">2025-10-21T08:05:21Z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