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M L I N\Završni\2021\"/>
    </mc:Choice>
  </mc:AlternateContent>
  <xr:revisionPtr revIDLastSave="0" documentId="13_ncr:1_{51FF4D47-969C-481C-AAA0-68298AA65AEE}" xr6:coauthVersionLast="47" xr6:coauthVersionMax="47" xr10:uidLastSave="{00000000-0000-0000-0000-000000000000}"/>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Hlk97020372" localSheetId="6">Bilješke!$J$74</definedName>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<sst xmlns="http://schemas.openxmlformats.org/spreadsheetml/2006/main" count="642" uniqueCount="567">
  <si>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</si>
  <si>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</si>
  <si>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</si>
  <si>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</si>
  <si>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</si>
  <si>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</si>
  <si>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</si>
  <si>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</si>
  <si>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</si>
  <si>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</si>
  <si>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</si>
  <si>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</si>
  <si>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</si>
  <si>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</si>
  <si>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</si>
  <si>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</si>
  <si>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</si>
  <si>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</si>
  <si>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</si>
  <si>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</si>
  <si>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</si>
  <si>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</si>
  <si>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</si>
  <si>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</si>
  <si>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</si>
  <si>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</si>
  <si>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</si>
  <si>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</si>
  <si>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</si>
  <si>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</si>
  <si>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</si>
  <si>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</si>
  <si>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</si>
  <si>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</si>
  <si>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</si>
  <si>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</si>
  <si>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</si>
  <si>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</si>
  <si>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</si>
  <si>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</si>
  <si>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</si>
  <si>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</si>
  <si>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</si>
  <si>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</si>
  <si>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</si>
  <si>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</si>
  <si>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</si>
  <si>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</si>
  <si>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</si>
  <si>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</si>
  <si>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</si>
  <si>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</si>
  <si>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</si>
  <si>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</si>
  <si>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</si>
  <si>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</si>
  <si>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</si>
  <si>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</si>
  <si>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</si>
  <si>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</si>
  <si>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</si>
  <si>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</si>
  <si>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</si>
  <si>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</si>
  <si>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</si>
  <si>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</si>
  <si>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</si>
  <si>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</si>
  <si>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</si>
  <si>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</si>
  <si>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</si>
  <si>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</si>
  <si>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</si>
  <si>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</si>
  <si>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</si>
  <si>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</si>
  <si>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</si>
  <si>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</si>
  <si>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</si>
  <si>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</si>
  <si>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</si>
  <si>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</si>
  <si>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</si>
  <si>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</si>
  <si>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</si>
  <si>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</si>
  <si>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</si>
  <si>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</si>
  <si>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</si>
  <si>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</si>
  <si>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</si>
  <si>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</si>
  <si>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</si>
  <si>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</si>
  <si>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</si>
  <si>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</si>
  <si>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</si>
  <si>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</si>
  <si>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</si>
  <si>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</si>
  <si>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</si>
  <si>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</si>
  <si>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</si>
  <si>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</si>
  <si>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</si>
  <si>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</si>
  <si>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</si>
  <si>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</si>
  <si>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</si>
  <si>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</si>
  <si>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</si>
  <si>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</si>
  <si>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</si>
  <si>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</si>
  <si>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</si>
  <si>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</si>
  <si>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</si>
  <si>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</si>
  <si>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</si>
  <si>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</si>
  <si>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</si>
  <si>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</si>
  <si>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</si>
  <si>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</si>
  <si>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</si>
  <si>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</si>
  <si>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</si>
  <si>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</si>
  <si>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</si>
  <si>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</si>
  <si>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</si>
  <si>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</si>
  <si>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</si>
  <si>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</si>
  <si>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</si>
  <si>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</si>
  <si>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</si>
  <si>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</si>
  <si>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</si>
  <si>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</si>
  <si>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</si>
  <si>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</si>
  <si>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</si>
  <si>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</si>
  <si>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</si>
  <si>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</si>
  <si>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</si>
  <si>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</si>
  <si>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</si>
  <si>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</si>
  <si>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</si>
  <si>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</si>
  <si>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</si>
  <si>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</si>
  <si>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</si>
  <si>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</si>
  <si>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</si>
  <si>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</si>
  <si>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</si>
  <si>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</si>
  <si>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</si>
  <si>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</si>
  <si>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</si>
  <si>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</si>
  <si>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</si>
  <si>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</si>
  <si>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</si>
  <si>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</si>
  <si>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</si>
  <si>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</si>
  <si>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</si>
  <si>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</si>
  <si>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</si>
  <si>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</si>
  <si>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</si>
  <si>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</si>
  <si>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</si>
  <si>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</si>
  <si>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</si>
  <si>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</si>
  <si>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</si>
  <si>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</si>
  <si>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</si>
  <si>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</si>
  <si>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</si>
  <si>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</si>
  <si>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</si>
  <si>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</si>
  <si>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</si>
  <si>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</si>
  <si>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</si>
  <si>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</si>
  <si>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</si>
  <si>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</si>
  <si>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</si>
  <si>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</si>
  <si>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</si>
  <si>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</si>
  <si>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</si>
  <si>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</si>
  <si>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</si>
  <si>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</si>
  <si>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</si>
  <si>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</si>
  <si>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</si>
  <si>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</si>
  <si>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</si>
  <si>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</si>
  <si>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</si>
  <si>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</si>
  <si>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</si>
  <si>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</si>
  <si>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</si>
  <si>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</si>
  <si>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</si>
  <si>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</si>
  <si>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</si>
  <si>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</si>
  <si>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</si>
  <si>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</si>
  <si>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</si>
  <si>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</si>
  <si>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</si>
  <si>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</si>
  <si>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</si>
  <si>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</si>
  <si>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</si>
  <si>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</si>
  <si>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</si>
  <si>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</si>
  <si>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</si>
  <si>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</si>
  <si>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</si>
  <si>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</si>
  <si>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</si>
  <si>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</si>
  <si>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</si>
  <si>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</si>
  <si>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</si>
  <si>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</si>
  <si>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</si>
  <si>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</si>
  <si>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</si>
  <si>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</si>
  <si>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</si>
  <si>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</si>
  <si>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</si>
  <si>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</si>
  <si>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</si>
  <si>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</si>
  <si>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</si>
  <si>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</si>
  <si>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</si>
  <si>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</si>
  <si>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</si>
  <si>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</si>
  <si>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</si>
  <si>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</si>
  <si>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</si>
  <si>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</si>
  <si>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</si>
  <si>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</si>
  <si>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</si>
  <si>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</si>
  <si>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</si>
  <si>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</si>
  <si>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</si>
  <si>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</si>
  <si>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</si>
  <si>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</si>
  <si>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</si>
  <si>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</si>
  <si>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</si>
  <si>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</si>
  <si>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</si>
  <si>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</si>
  <si>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</si>
  <si>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</si>
  <si>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</si>
  <si>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</si>
  <si>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</si>
  <si>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</si>
  <si>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</si>
  <si>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</si>
  <si>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</si>
  <si>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</si>
  <si>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</si>
  <si>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</si>
  <si>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</si>
  <si>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</si>
  <si>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</si>
  <si>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</si>
  <si>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</si>
  <si>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</si>
  <si>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</si>
  <si>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</si>
  <si>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</si>
  <si>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</si>
  <si>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</si>
  <si>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</si>
  <si>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</si>
  <si>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</si>
  <si>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</si>
  <si>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</si>
  <si>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</si>
  <si>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</si>
  <si>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</si>
  <si>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</si>
  <si>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</si>
  <si>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</si>
  <si>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</si>
  <si>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</si>
  <si>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</si>
  <si>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</si>
  <si>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</si>
  <si>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</si>
  <si>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</si>
  <si>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</si>
  <si>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</si>
  <si>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</si>
  <si>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</si>
  <si>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</si>
  <si>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</si>
  <si>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</si>
  <si>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</si>
  <si>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</si>
  <si>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</si>
  <si>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</si>
  <si>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</si>
  <si>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</si>
  <si>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</si>
  <si>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</si>
  <si>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</si>
  <si>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</si>
  <si>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</si>
  <si>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</si>
  <si>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</si>
  <si>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</si>
  <si>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</si>
  <si>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</si>
  <si>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</si>
  <si>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</si>
  <si>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</si>
  <si>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</si>
  <si>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</si>
  <si>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</si>
  <si>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</si>
  <si>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</si>
  <si>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</si>
  <si>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</si>
  <si>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</si>
  <si>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</si>
  <si>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</si>
  <si>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</si>
  <si>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</si>
  <si>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</si>
  <si>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</si>
  <si>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</si>
  <si>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</si>
  <si>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</si>
  <si>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</si>
  <si>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</si>
  <si>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</si>
  <si>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</si>
  <si>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</si>
  <si>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</si>
  <si>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</si>
  <si>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</si>
  <si>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</si>
  <si>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</si>
  <si>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</si>
  <si>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</si>
  <si>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</si>
  <si>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</si>
  <si>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</si>
  <si>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</si>
  <si>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</si>
  <si>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</si>
  <si>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</si>
  <si>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</si>
  <si>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</si>
  <si>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</si>
  <si>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</si>
  <si>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</si>
  <si>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</si>
  <si>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</si>
  <si>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</si>
  <si>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</si>
  <si>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</si>
  <si>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</si>
  <si>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</si>
  <si>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</si>
  <si>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</si>
  <si>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</si>
  <si>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</si>
  <si>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</si>
  <si>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</si>
  <si>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</si>
  <si>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</si>
  <si>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</si>
  <si>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</si>
  <si>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</si>
  <si>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</si>
  <si>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</si>
  <si>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</si>
  <si>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</si>
  <si>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</si>
  <si>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</si>
  <si>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</si>
  <si>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</si>
  <si>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</si>
  <si>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</si>
  <si>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</si>
  <si>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</si>
  <si>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</si>
  <si>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</si>
  <si>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</si>
  <si>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</si>
  <si>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</si>
  <si>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</si>
  <si>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</si>
  <si>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</si>
  <si>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</si>
  <si>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</si>
  <si>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</si>
  <si>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</si>
  <si>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</si>
  <si>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</si>
  <si>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</si>
  <si>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</si>
  <si>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</si>
  <si>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</si>
  <si>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</si>
  <si>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</si>
  <si>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</si>
  <si>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</si>
  <si>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</si>
  <si>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</si>
  <si>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</si>
  <si>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</si>
  <si>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</si>
  <si>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</si>
  <si>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</si>
  <si>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</si>
  <si>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</si>
  <si>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03108414</t>
  </si>
  <si>
    <t>HR</t>
  </si>
  <si>
    <t>070004250</t>
  </si>
  <si>
    <t>7478000050QHZTAWQI34</t>
  </si>
  <si>
    <t>1214</t>
  </si>
  <si>
    <t>Čakovečki mlinovi d.d.</t>
  </si>
  <si>
    <t>Čakovec</t>
  </si>
  <si>
    <t>Mlinska 1</t>
  </si>
  <si>
    <t>mlinovi@cak-mlinovi.hr</t>
  </si>
  <si>
    <t>www.cak-mlinovi.hr</t>
  </si>
  <si>
    <t>Deloitte d.o.o.</t>
  </si>
  <si>
    <t xml:space="preserve">stanje na dan 31.12.2021 </t>
  </si>
  <si>
    <t>Obveznik:Čakovečki mlinovi d.d. Čakovec</t>
  </si>
  <si>
    <t>Obveznik: Čakovečki mlinovi d.d. Čakovec</t>
  </si>
  <si>
    <t>u razdoblju 01.01.2021 do 31.12.2021</t>
  </si>
  <si>
    <t>Goran Končar</t>
  </si>
  <si>
    <t>"BILJEŠKE UZ FINANCIJSKE IZVJEŠTAJE - GFI</t>
  </si>
  <si>
    <t>Naziv izdavatelja:   Čakovečki mlinovi d.d.</t>
  </si>
  <si>
    <t>Bilješke uz financijske izvještaje sastavljaju se sukladno odredbama Međunarodnih standarda financijskog izvještavanja (dalje: MSFI) na način da trebaju:</t>
  </si>
  <si>
    <t>a) pružiti informacije o osnovi za sastavljanje financijskih izvještaja i određenim računovodstvenim politikama primijenjenim u skladu s Međunarodnim računovodstvenim standardom 1 (MRS 1),</t>
  </si>
  <si>
    <t>b) objaviti informacije prema MSFI-a koje nisu prezentirane u izvještaju o financijskom položaju, izvještaju o sveobuhvatnoj dobiti, izvještaju o novčanim tokovima i izvještaju o promjenama kapitala,</t>
  </si>
  <si>
    <t>c) pružiti dodatne informacije koje nisu prezentirane u izvještaju o financijskom položaju, izvještaju o sveobuhvatnoj dobiti, izvještaju o novčanim tokovima i izvještaju o promjeni kapitala, ali su važne za razumijevanje bilo kojeg od njih.</t>
  </si>
  <si>
    <t>(d) U bilješkama uz godišnje financijske izvještaje, osim gore navedenih informacija, objavljuju se i sljedeće informacije:</t>
  </si>
  <si>
    <t>1. naziv, sjedište (adresa) izdavatelja, pravni oblik izdavatelja, državu osnivanja, matični broj subjekta, osobni identifikacijski broj te, ako je primjenjivo, da je izdavatelj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</si>
  <si>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</si>
  <si>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</si>
  <si>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</si>
  <si>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</si>
  <si>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</si>
  <si>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</si>
  <si>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</si>
  <si>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t>
  </si>
  <si>
    <t>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t>
  </si>
  <si>
    <t>Društvo nije imalo navedenih transakcija.</t>
  </si>
  <si>
    <t>5. iznos i prirodu pojedinih stavki prihoda ili rashoda izuzetne veličine ili pojave</t>
  </si>
  <si>
    <t>6. iznose koje izdavatelj duguje i koji dospijevaju nakon više od pet godina, kao i ukupna dugovanja izdavatelja pokrivena vrijednim osiguranjem koje je dao izdavatelj, uz naznaku vrste i oblika osiguranja</t>
  </si>
  <si>
    <t>Društvo nema obveza koji dospijevaju nakon pet godina. Sve dugoročne obveze osim rezerviranja se odnose na obračunate obveze po ugovorima o najmu sukladno MSFI 16.</t>
  </si>
  <si>
    <t>7. prosječan broj zaposlenih tijekom poslovne godine</t>
  </si>
  <si>
    <t>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</si>
  <si>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t>
  </si>
  <si>
    <t xml:space="preserve">Sukladno Zakonu o trgovačkim društvima članka (272.r) Izvješće o primicima biti će dostupno na internetskim stranicama društva u sklopu materijala objavljenih uz poziv na Glavnu skupštinu Čakovečkih mlinova d.d.. Glavna skupština odgovorna je za donošenje odluke o politici primitaka i e-izvješća o primicima temeljem ZTD, članak (276.a). </t>
  </si>
  <si>
    <t>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t>
  </si>
  <si>
    <t>jednak je ukupnom broju (bilješka 7 iznad)  jer se Društvo promatra kao jedan segment (proizvodnja hrane).</t>
  </si>
  <si>
    <t>Troškovi osoblja raščlanjeni po kategorijama:</t>
  </si>
  <si>
    <t>11. ako su u bilanci priznata rezerviranja za odgođeni porez, stanja odgođenog poreza na kraju poslovne godine i kretanja tih stanja tijekom poslovne godine</t>
  </si>
  <si>
    <t>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t>
  </si>
  <si>
    <t>Detaljan pregled je prikazan unutar Godišnje izvještaja poslovodstva te bilješke 33 Godišnjeg financijskog izvještaja.</t>
  </si>
  <si>
    <t>13. broj i nominalnu vrijednost, ili ako ne postoji nominalna vrijednost, knjigovodstvenu vrijednost dionica ili udjela upisanih tijekom poslovne godine u okviru odobrenog kapitala</t>
  </si>
  <si>
    <t>14. u slučaju kada postoji više rodova dionica, broj i nominalnu vrijednost, ili ako ne postoji nominalna vrijednost, knjigovodstvenu vrijednost svakog roda</t>
  </si>
  <si>
    <t>Navedeno nije primjenjivo na financijske izvještaje  Čakovečki mlinovi d.d.</t>
  </si>
  <si>
    <t>15. postojanje bilo kakvih potvrda o sudjelovanju, konvertibilnih zadužnica, jamstava, opcija ili sličnih vrijednosnica ili prava, s naznakom njihovog broja i prava koja daju</t>
  </si>
  <si>
    <t>16. naziv, sjedište te pravni oblik svakog društva u kojemu izdavatelj ima neograničenu odgovornost</t>
  </si>
  <si>
    <t>Navedeno nije primjenjivo na financijske izvještaje  Čakovečki mlinovi d.d. jer nema udjela u društvima s neograničenom odgovornosti.</t>
  </si>
  <si>
    <t>17. naziv i sjedište društva koje sastavlja godišnji konsolidirani financijski izvještaj najveće grupe društava u kojoj izdavatelj sudjeluje kao kontrolirani član grupe</t>
  </si>
  <si>
    <t xml:space="preserve">Društvo Čakovečki mlinovi d.d. je krajnja matica te nije kontrolirani član druge grupe. </t>
  </si>
  <si>
    <t>18. naziv i sjedište društva koje sastavlja godišnji konsolidirani financijski izvještaj najmanje grupe društava u kojoj izdavatelj sudjeluje kao kontrolirani član i koji je također uključen u grupu društava iz točke 17.</t>
  </si>
  <si>
    <t>Društvo Čakovečki mlinovi d.d. je krajnja matica te nije kontrolirani član druge grupe.</t>
  </si>
  <si>
    <t>19. mjesto na kojem je moguće dobiti primjerke godišnjih konsolidiranih financijskih izvještaja iz točaka 17. i 18., pod uvjetom da su dostupni</t>
  </si>
  <si>
    <t>20. predloženu raspodjelu dobiti ili predloženo postupanje s gubitkom, ili, ako je to primjenjivo, raspodjelu dobiti ili postupanje s gubitkom</t>
  </si>
  <si>
    <t>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t>
  </si>
  <si>
    <t>22. prirodu i financijski učinak značajnih događaja koji su nastupili nakon datuma bilance i nisu odraženi u računu dobiti i gubitka ili bilanci</t>
  </si>
  <si>
    <t>23. neto prihod raščlanjen po kategorijama aktivnosti i zemljopisnim tržištima, ako se te kategorije i tržišta znatno međusobno razlikuju, uzimajući u obzir način na koji je organizirana prodaja proizvoda i pružanje usluga.</t>
  </si>
  <si>
    <t>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t>
  </si>
  <si>
    <t>DODATNO</t>
  </si>
  <si>
    <t>OIB:   20262622069</t>
  </si>
  <si>
    <t>Izvještajno razdoblje: 1.1.2021. do 31.12.2021.</t>
  </si>
  <si>
    <t>Na dan bilance Društvo nema iskazanih financijskih obveza, jamstava ili nepredviđenih izdataka koji nisu uključeni u bilancu; rezerviranja po stavkama mirovina i jubilarnih nagrada su iskazana unutar bilješke dugoročnih rezerviranja (AOP 091)</t>
  </si>
  <si>
    <t>Pojedine stavke prihoda i rashoda izuzetne veličine ili pojave, kao što su prihodi od prodaje, troškovi sirovina i materijala, amortizacija, troškovi osoblja te ostali troškovi su prikazani u Godišnjem financijskom izvještaju Čakovečki mlinovi  d.d. na dan 31. prosinca 2021. godine</t>
  </si>
  <si>
    <t>Tijekom 2021. prosječan broj zaposlenika Čakovečki mlinovi d.d. bio je 208 (2020.: 201 zaposlenika)</t>
  </si>
  <si>
    <t>Navedeno u Bilješci 11 Godišnjeg financijskog izvještaja Čakovečki mlinovi d.d. na dan 31. prosinca 2021. godine</t>
  </si>
  <si>
    <t>Kretanja odgođenih poreza su prikazana kroz bilješku 19 i bilješku 24 Godišnjeg financijskog izvještaja Čakovečki mlinovi d.d. za 2021. godinu. Na dan bilance 31.12.2021. Društvo iskazuje odgođenu poreznu imovinu u visini 978 tisuća HRK (2020: 691 tisuća HRK).</t>
  </si>
  <si>
    <t>Broj dionica: 10.290.000; Nominalna vrijednost 1 dionice: 10 kuna</t>
  </si>
  <si>
    <t>Temeljem odredbe članka 275. Zakona o trgovačkim društvima Glavna skupština Čakovečkih mlinova d.d. će donijeti odluku o raspodjelu dobiti te će ista biti objavljena prilikom objave poziva za održavanje Glavne skupštine Čakovečki mlinovi d.d.</t>
  </si>
  <si>
    <t xml:space="preserve">Događaji nakon datuma bilance su opisani u Bilješci 37. Godišnjem financijskom izvještaju Čakovečki mlinovi Grupe i Čakovečki mlinovi d.d. na dan 31. prosinca 2021. godine. </t>
  </si>
  <si>
    <t>Detaljna analiza Neto prihoda je prikazana u Bilješci 4.i 5. Godišnjeg financijskog izvještaja Čakovečki mlinovi d.d na dan 31. prosinca 2021. godine.</t>
  </si>
  <si>
    <t>Naknada revizora je prikazana unutar Bilješke 10  u Godišnjem financijskom izvještaju Čakovečki mlinovi d.d. na dan 31. prosinca 2021. godine.  Troškovi za 2021. iznose 157.300 HRK.</t>
  </si>
  <si>
    <t>Bilješka 30 Rezerviranja - U bilješci fin izvještaja je napravljena razrada na kratkoročni i dugoročni dio te je tako prikazano u bilanci financijskog izvještaja dok je u GFI (AOP 090) prikazan ukupan iznos rezerviranja (kratkoročni i dugoročni dio).</t>
  </si>
  <si>
    <t>Kapitalizirani interni rad predstavlja sve sate rada koji se mogu pravilno dodijeliti izgradnji, preinakama ili ugradnji određenih stavki kapitalne imovine i kao takve se amortiziraju. U 2021. godini Čakovečki mlinovi d.d. nije kapitalizirao trošak plaća po toj osnovi.</t>
  </si>
  <si>
    <t xml:space="preserve">Prosječan broj zaposlenih tijekom 2021. godine raščlanjen po kategorijama: </t>
  </si>
  <si>
    <t>Društvo Čakovečki mlinovi d.d. sastavlja konsolidirane financijske izvještaje koji su objavljeni na internet stranici www.zse.hr , www.hanfa.hr (Službeni registar proipisanih informacija), službene Internet stranice Čakovečkih mlinova www.cak-mlinovi.hr</t>
  </si>
  <si>
    <t>Šlibar Marko</t>
  </si>
  <si>
    <t>01/700 2754</t>
  </si>
  <si>
    <t>marko.slibar@cak-mlinovi.hr</t>
  </si>
  <si>
    <t>(u kunama)</t>
  </si>
  <si>
    <t xml:space="preserve">                       2021.</t>
  </si>
  <si>
    <t xml:space="preserve">                        2020.</t>
  </si>
  <si>
    <t xml:space="preserve">  Prihodi od prodaje proizvoda</t>
  </si>
  <si>
    <t xml:space="preserve">  Prihodi od usluga transporta</t>
  </si>
  <si>
    <t xml:space="preserve">  Prihodi od prodaje robe</t>
  </si>
  <si>
    <t xml:space="preserve">  Prihodi od najmova /i/</t>
  </si>
  <si>
    <t xml:space="preserve">  Prihodi od prodaje s poduzetnicima unutar grupe</t>
  </si>
  <si>
    <t xml:space="preserve">                       2020.</t>
  </si>
  <si>
    <t>Prihodi od prodaje u zemlji /i/</t>
  </si>
  <si>
    <t>Prihodi od prodaje u inozemstvu /ii/</t>
  </si>
  <si>
    <t>Ukupno prihodi od prodaje</t>
  </si>
  <si>
    <t>2021.</t>
  </si>
  <si>
    <t>2020.</t>
  </si>
  <si>
    <t>Prihodi od prodaje proizvoda</t>
  </si>
  <si>
    <t>Prihodi od prodaje robe</t>
  </si>
  <si>
    <t>Prihodi od usluga transporta</t>
  </si>
  <si>
    <t>Prihodi od najmova</t>
  </si>
  <si>
    <t>Ukupno prihodi od prodaje u zemlji</t>
  </si>
  <si>
    <t xml:space="preserve">                   BILJEŠKE UZ FINANCIJSKE IZVJEŠTAJE - GFI
Naziv izdavatelja:  Čakovečki mlinovi d.d.
OIB:   20262622069
Izvještajno razdoblje: 01.01.2021. - 31.12.2021.
OVAJ XLS DOKUMENT NIJE SLUŽBENI FORMAT ZA OBJAVU GODIŠNJEG IZVJEŠĆA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</si>
  <si>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OVAJ XLS DOKUMENT NIJE SLUŽBENI FORMAT ZA OBJAVU GODIŠNJEG IZVJEŠĆA</t>
  </si>
  <si>
    <t>Godišnje revidirano nekonsolidirano financijsko izvješće sa bilješkama objavljeno je na internet stranici www.zse.hr , www.hanfa.hr (Službeni registar proipisanih informacija), službene Internet stranice Čakovečkih mlinova www.cak-mlinovi.hr</t>
  </si>
  <si>
    <t>Prihodi od prodaje s poduzetnicima unutar grupe po vrstama prihoda</t>
  </si>
  <si>
    <t>Prihodi od prodaje -  Slovenija</t>
  </si>
  <si>
    <t>Prihodi od prodaje -  BiH</t>
  </si>
  <si>
    <t>Prihodi od prodaje -  Kosovo</t>
  </si>
  <si>
    <t>Prihodi od prodaje -  Njemačka</t>
  </si>
  <si>
    <t>Prihodi od prodaje -  Mađarska</t>
  </si>
  <si>
    <t>Prihodi od prodaje -  ostalo</t>
  </si>
  <si>
    <t>Ukupno prihodi od prodaje u inozemstvu</t>
  </si>
  <si>
    <t xml:space="preserve"> PRIHODI OD PRODAJE (izvan grupe)</t>
  </si>
  <si>
    <t xml:space="preserve">  Troškovi sirovina i materijala</t>
  </si>
  <si>
    <t xml:space="preserve">  Troškovi ambalaže</t>
  </si>
  <si>
    <t xml:space="preserve">  Troškovi potrošene energije</t>
  </si>
  <si>
    <t xml:space="preserve">  Rezervni dijelovi i sitni inventar</t>
  </si>
  <si>
    <t xml:space="preserve">  Ukupno troškovi sirovine i materijala</t>
  </si>
  <si>
    <t>Troškovi sirovina i materijala</t>
  </si>
  <si>
    <t>Prihodi od prodaje u inozemstvu po državama</t>
  </si>
  <si>
    <t>Prihodi od prodaje u zemlji po vrstama prihoda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</si>
</sst>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color rgb="FF404040"/>
      <name val="Times New Roman"/>
      <family val="1"/>
      <charset val="238"/>
    </font>
    <font>
      <b/>
      <sz val="10"/>
      <color rgb="FF404040"/>
      <name val="Times New Roman"/>
      <family val="1"/>
      <charset val="238"/>
    </font>
    <font>
      <b/>
      <sz val="10"/>
      <color rgb="FFFF0000"/>
      <name val="Times New Roman"/>
      <family val="1"/>
      <charset val="238"/>
    </font>
    <font>
      <b/>
      <sz val="11"/>
      <color rgb="FFFF0000"/>
      <name val="Times New Roman"/>
      <family val="1"/>
      <charset val="238"/>
    </font>
    <font>
      <b/>
      <sz val="11"/>
      <name val="Times New Roman"/>
      <family val="1"/>
      <charset val="238"/>
    </font>
    <font>
      <sz val="10"/>
      <color rgb="FFFF0000"/>
      <name val="Times New Roman"/>
      <family val="1"/>
      <charset val="238"/>
    </font>
    <font>
      <sz val="12"/>
      <color rgb="FFFF0000"/>
      <name val="Times New Roman"/>
      <family val="1"/>
      <charset val="238"/>
    </font>
    <font>
      <sz val="11"/>
      <color rgb="FFFF0000"/>
      <name val="Times New Roman"/>
      <family val="1"/>
      <charset val="238"/>
    </font>
    <font>
      <b/>
      <sz val="10"/>
      <name val="Times New Roman"/>
      <family val="1"/>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3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86">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23" xfId="0" applyNumberFormat="1" applyFont="1" applyFill="1" applyBorder="1" applyAlignment="1" applyProtection="1">
      <alignment horizontal="center" vertical="center"/>
    </xf>
    <xf numFmtId="165" fontId="18" fillId="9" borderId="23" xfId="0" applyNumberFormat="1" applyFont="1" applyFill="1" applyBorder="1" applyAlignment="1" applyProtection="1">
      <alignment horizontal="center" vertical="center"/>
    </xf>
    <xf numFmtId="165" fontId="18" fillId="9" borderId="24" xfId="0" applyNumberFormat="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4" fillId="3" borderId="1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3" fontId="18" fillId="3" borderId="14" xfId="0" applyNumberFormat="1" applyFont="1" applyFill="1" applyBorder="1" applyAlignment="1" applyProtection="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applyProtection="1"/>
    <xf numFmtId="3" fontId="18" fillId="3" borderId="16" xfId="0" applyNumberFormat="1"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3" fontId="0" fillId="0" borderId="0" xfId="0" applyNumberFormat="1" applyProtection="1"/>
    <xf numFmtId="0" fontId="4" fillId="11" borderId="29" xfId="0"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0"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23" fillId="0" borderId="23" xfId="0" applyNumberFormat="1" applyFont="1" applyFill="1" applyBorder="1" applyAlignment="1" applyProtection="1">
      <alignment vertical="center" shrinkToFit="1"/>
    </xf>
    <xf numFmtId="3" fontId="23" fillId="9" borderId="23" xfId="0" applyNumberFormat="1" applyFont="1" applyFill="1" applyBorder="1" applyAlignment="1" applyProtection="1">
      <alignment vertical="center" shrinkToFit="1"/>
    </xf>
    <xf numFmtId="3" fontId="23" fillId="9" borderId="24" xfId="0" applyNumberFormat="1" applyFont="1" applyFill="1" applyBorder="1" applyAlignment="1" applyProtection="1">
      <alignment vertical="center" shrinkToFit="1"/>
    </xf>
    <xf numFmtId="3" fontId="3" fillId="8" borderId="23"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Border="1" applyAlignment="1">
      <alignment wrapText="1"/>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0" xfId="0" applyFont="1" applyFill="1" applyBorder="1" applyAlignment="1">
      <alignment horizontal="center" vertical="center"/>
    </xf>
    <xf numFmtId="0" fontId="29" fillId="10" borderId="27"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27"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164" fontId="4" fillId="0" borderId="30"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horizontal="right" vertical="center" shrinkToFit="1"/>
      <protection locked="0"/>
    </xf>
    <xf numFmtId="164" fontId="4" fillId="9" borderId="30" xfId="0" applyNumberFormat="1"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xf>
    <xf numFmtId="3" fontId="3" fillId="0" borderId="30" xfId="0" applyNumberFormat="1" applyFont="1" applyFill="1" applyBorder="1" applyAlignment="1" applyProtection="1">
      <alignment vertical="center"/>
      <protection locked="0"/>
    </xf>
    <xf numFmtId="3" fontId="3" fillId="0" borderId="30" xfId="0" applyNumberFormat="1" applyFont="1" applyFill="1" applyBorder="1" applyAlignment="1" applyProtection="1">
      <alignment vertical="center"/>
      <protection locked="0" hidden="1"/>
    </xf>
    <xf numFmtId="0" fontId="4" fillId="3" borderId="30" xfId="3" applyFont="1" applyFill="1" applyBorder="1" applyAlignment="1" applyProtection="1">
      <alignment horizontal="center" vertical="center" wrapText="1"/>
    </xf>
    <xf numFmtId="3" fontId="18" fillId="3" borderId="30" xfId="3" applyNumberFormat="1" applyFont="1" applyFill="1" applyBorder="1" applyAlignment="1" applyProtection="1">
      <alignment horizontal="center" vertical="center" wrapText="1"/>
    </xf>
    <xf numFmtId="0" fontId="18" fillId="3" borderId="30" xfId="3"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pplyProtection="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pplyProtection="1">
      <alignment vertical="center"/>
    </xf>
    <xf numFmtId="3" fontId="5" fillId="0" borderId="30" xfId="0" applyNumberFormat="1" applyFont="1" applyFill="1" applyBorder="1" applyAlignment="1" applyProtection="1">
      <alignment vertical="center"/>
      <protection locked="0"/>
    </xf>
    <xf numFmtId="4" fontId="18" fillId="3" borderId="30" xfId="3" applyNumberFormat="1" applyFont="1" applyFill="1" applyBorder="1" applyAlignment="1" applyProtection="1">
      <alignment horizontal="center" vertical="center" wrapText="1"/>
    </xf>
    <xf numFmtId="3" fontId="5" fillId="0" borderId="30" xfId="0" applyNumberFormat="1" applyFont="1" applyFill="1" applyBorder="1" applyAlignment="1" applyProtection="1">
      <alignment horizontal="right" vertical="center"/>
      <protection locked="0"/>
    </xf>
    <xf numFmtId="3" fontId="17" fillId="9" borderId="30" xfId="0" applyNumberFormat="1" applyFont="1" applyFill="1" applyBorder="1" applyAlignment="1" applyProtection="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Fill="1" applyBorder="1" applyAlignment="1" applyProtection="1">
      <alignment vertical="center"/>
    </xf>
    <xf numFmtId="3" fontId="38" fillId="3" borderId="20" xfId="0" applyNumberFormat="1" applyFont="1" applyFill="1" applyBorder="1" applyAlignment="1" applyProtection="1">
      <alignment horizontal="center" vertical="center" wrapText="1"/>
    </xf>
    <xf numFmtId="0" fontId="39" fillId="15" borderId="31" xfId="0" applyFont="1" applyFill="1" applyBorder="1" applyAlignment="1">
      <alignment vertical="center" wrapText="1"/>
    </xf>
    <xf numFmtId="0" fontId="39" fillId="16" borderId="33" xfId="0" applyFont="1" applyFill="1" applyBorder="1" applyAlignment="1">
      <alignment vertical="center" wrapText="1"/>
    </xf>
    <xf numFmtId="3" fontId="39" fillId="16" borderId="34" xfId="0" applyNumberFormat="1" applyFont="1" applyFill="1" applyBorder="1" applyAlignment="1">
      <alignment horizontal="right" vertical="center" wrapText="1"/>
    </xf>
    <xf numFmtId="0" fontId="40" fillId="15" borderId="33" xfId="0" applyFont="1" applyFill="1" applyBorder="1" applyAlignment="1">
      <alignment vertical="center" wrapText="1"/>
    </xf>
    <xf numFmtId="3" fontId="40" fillId="15" borderId="34" xfId="0" applyNumberFormat="1" applyFont="1" applyFill="1" applyBorder="1" applyAlignment="1">
      <alignment horizontal="right" vertical="center" wrapText="1"/>
    </xf>
    <xf numFmtId="0" fontId="39" fillId="15" borderId="31" xfId="0" applyFont="1" applyFill="1" applyBorder="1" applyAlignment="1">
      <alignment horizontal="center" vertical="center" wrapText="1"/>
    </xf>
    <xf numFmtId="0" fontId="39" fillId="16" borderId="33" xfId="0" applyFont="1" applyFill="1" applyBorder="1" applyAlignment="1">
      <alignment horizontal="justify" vertical="center" wrapText="1"/>
    </xf>
    <xf numFmtId="0" fontId="40" fillId="15" borderId="33" xfId="0" applyFont="1" applyFill="1" applyBorder="1" applyAlignment="1">
      <alignment horizontal="justify" vertical="center" wrapText="1"/>
    </xf>
    <xf numFmtId="0" fontId="40" fillId="15" borderId="32" xfId="0" applyFont="1" applyFill="1" applyBorder="1" applyAlignment="1">
      <alignment horizontal="right" vertical="center" wrapText="1"/>
    </xf>
    <xf numFmtId="0" fontId="2" fillId="0" borderId="0" xfId="0" applyFont="1"/>
    <xf numFmtId="0" fontId="42" fillId="0" borderId="0" xfId="0" applyFont="1" applyAlignment="1">
      <alignment vertical="center"/>
    </xf>
    <xf numFmtId="0" fontId="43" fillId="0" borderId="0" xfId="0" applyFont="1" applyAlignment="1">
      <alignment vertical="center"/>
    </xf>
    <xf numFmtId="0" fontId="41" fillId="0" borderId="0" xfId="0" applyFont="1" applyAlignment="1">
      <alignment horizontal="justify" vertical="center"/>
    </xf>
    <xf numFmtId="0" fontId="45" fillId="0" borderId="0" xfId="0" applyFont="1" applyAlignment="1">
      <alignment vertical="center"/>
    </xf>
    <xf numFmtId="0" fontId="46" fillId="0" borderId="0" xfId="0" applyFont="1" applyAlignment="1">
      <alignment vertical="center"/>
    </xf>
    <xf numFmtId="0" fontId="44" fillId="0" borderId="0" xfId="0" applyFont="1" applyAlignment="1">
      <alignment vertical="center"/>
    </xf>
    <xf numFmtId="0" fontId="42" fillId="0" borderId="0" xfId="0" applyFont="1" applyAlignment="1">
      <alignment horizontal="justify" vertical="center"/>
    </xf>
    <xf numFmtId="0" fontId="47" fillId="0" borderId="0" xfId="0" applyFont="1" applyAlignment="1">
      <alignment vertical="center"/>
    </xf>
    <xf numFmtId="0" fontId="47" fillId="0" borderId="0" xfId="0" applyFont="1" applyAlignment="1">
      <alignment horizontal="justify" vertical="center"/>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26" xfId="0" applyFont="1" applyFill="1" applyBorder="1" applyAlignment="1">
      <alignment horizontal="center" vertical="center"/>
    </xf>
    <xf numFmtId="0" fontId="5" fillId="10" borderId="0" xfId="0" applyFont="1" applyFill="1" applyBorder="1" applyAlignment="1">
      <alignment horizontal="center" vertical="center"/>
    </xf>
    <xf numFmtId="0" fontId="28" fillId="10" borderId="0" xfId="0" applyFont="1" applyFill="1" applyBorder="1" applyProtection="1">
      <protection locked="0"/>
    </xf>
    <xf numFmtId="0" fontId="28" fillId="10" borderId="0" xfId="0" applyFont="1" applyFill="1" applyBorder="1" applyAlignment="1">
      <alignment vertical="top" wrapText="1"/>
    </xf>
    <xf numFmtId="0" fontId="5" fillId="10" borderId="26"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27" xfId="0" applyFont="1" applyFill="1" applyBorder="1" applyAlignment="1">
      <alignment vertical="center"/>
    </xf>
    <xf numFmtId="0" fontId="5" fillId="10" borderId="0" xfId="0" applyFont="1" applyFill="1" applyBorder="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Border="1" applyAlignment="1">
      <alignment vertical="center"/>
    </xf>
    <xf numFmtId="0" fontId="28" fillId="10" borderId="27" xfId="0" applyFont="1" applyFill="1" applyBorder="1" applyAlignment="1">
      <alignment vertical="center"/>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27"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Border="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Border="1" applyAlignment="1">
      <alignment horizontal="center"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Border="1" applyAlignment="1">
      <alignment horizontal="right" vertical="center" wrapText="1"/>
    </xf>
    <xf numFmtId="0" fontId="3" fillId="10" borderId="27"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Fill="1" applyBorder="1" applyAlignment="1" applyProtection="1">
      <alignment horizontal="left" vertical="center" wrapText="1"/>
    </xf>
    <xf numFmtId="0" fontId="17" fillId="9" borderId="30" xfId="0" applyFont="1" applyFill="1" applyBorder="1" applyAlignment="1" applyProtection="1">
      <alignment horizontal="left" vertical="center" wrapText="1"/>
    </xf>
    <xf numFmtId="0" fontId="15" fillId="9"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37" fillId="9" borderId="30"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4" fillId="4" borderId="30" xfId="0" applyFont="1" applyFill="1" applyBorder="1" applyAlignment="1" applyProtection="1">
      <alignment vertical="center"/>
    </xf>
    <xf numFmtId="0" fontId="5" fillId="0" borderId="30" xfId="0" applyFont="1" applyFill="1" applyBorder="1" applyAlignment="1" applyProtection="1">
      <alignment horizontal="left" vertical="center" wrapText="1" indent="1"/>
    </xf>
    <xf numFmtId="0" fontId="4"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8"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5" borderId="6" xfId="3" applyFont="1" applyFill="1" applyBorder="1" applyAlignment="1" applyProtection="1">
      <alignment vertical="center" wrapText="1"/>
      <protection locked="0"/>
    </xf>
    <xf numFmtId="0" fontId="6" fillId="5" borderId="7"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indent="1"/>
    </xf>
    <xf numFmtId="0" fontId="12" fillId="4" borderId="30" xfId="0" applyFont="1" applyFill="1" applyBorder="1" applyAlignment="1" applyProtection="1">
      <alignment vertical="center" wrapText="1"/>
    </xf>
    <xf numFmtId="0" fontId="12" fillId="9" borderId="30"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5" fillId="9"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30" xfId="0" applyFont="1" applyFill="1" applyBorder="1" applyAlignment="1" applyProtection="1">
      <alignment horizontal="left" vertical="center" wrapText="1"/>
    </xf>
    <xf numFmtId="0" fontId="4" fillId="4" borderId="30" xfId="0" applyFont="1" applyFill="1" applyBorder="1" applyAlignment="1" applyProtection="1">
      <alignment horizontal="left" vertical="center" wrapText="1"/>
    </xf>
    <xf numFmtId="0" fontId="4" fillId="4" borderId="30" xfId="0" applyFont="1" applyFill="1" applyBorder="1" applyAlignment="1" applyProtection="1">
      <alignment vertical="center" wrapText="1"/>
    </xf>
    <xf numFmtId="0" fontId="4" fillId="0" borderId="30" xfId="0" applyFont="1" applyFill="1" applyBorder="1" applyAlignment="1" applyProtection="1">
      <alignment horizontal="left" vertical="center" wrapText="1"/>
    </xf>
    <xf numFmtId="0" fontId="5"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18" fillId="2" borderId="6" xfId="3" applyFont="1" applyFill="1" applyBorder="1" applyAlignment="1" applyProtection="1">
      <alignment vertical="center" wrapText="1"/>
      <protection locked="0"/>
    </xf>
    <xf numFmtId="0" fontId="18" fillId="2" borderId="7" xfId="3" applyFont="1" applyFill="1" applyBorder="1" applyAlignment="1" applyProtection="1">
      <alignment vertical="center" wrapText="1"/>
      <protection locked="0"/>
    </xf>
    <xf numFmtId="0" fontId="21" fillId="0" borderId="30"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30" xfId="3" applyFont="1" applyFill="1" applyBorder="1" applyAlignment="1" applyProtection="1">
      <alignment horizontal="center" vertical="center" wrapText="1"/>
    </xf>
    <xf numFmtId="0" fontId="12" fillId="7" borderId="30"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wrapText="1"/>
    </xf>
    <xf numFmtId="0" fontId="5" fillId="7" borderId="30"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23" xfId="0" applyFont="1" applyBorder="1" applyAlignment="1" applyProtection="1">
      <alignment horizontal="left" vertical="center" wrapText="1"/>
    </xf>
    <xf numFmtId="0" fontId="18" fillId="9" borderId="23"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20" xfId="0" applyFont="1" applyBorder="1" applyProtection="1"/>
    <xf numFmtId="3" fontId="9" fillId="3" borderId="9" xfId="0" applyNumberFormat="1" applyFont="1" applyFill="1" applyBorder="1" applyAlignment="1" applyProtection="1">
      <alignment horizontal="center" vertical="center" wrapText="1"/>
    </xf>
    <xf numFmtId="3" fontId="3" fillId="0" borderId="20"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21"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22" xfId="0" applyFont="1" applyFill="1" applyBorder="1" applyAlignment="1" applyProtection="1">
      <alignment horizontal="left" vertical="center"/>
    </xf>
    <xf numFmtId="0" fontId="22" fillId="6" borderId="22" xfId="0" applyFont="1" applyFill="1" applyBorder="1" applyAlignment="1" applyProtection="1">
      <alignment vertical="center"/>
    </xf>
    <xf numFmtId="0" fontId="3" fillId="0" borderId="22" xfId="0" applyFont="1" applyBorder="1" applyAlignment="1" applyProtection="1">
      <alignment vertical="center"/>
    </xf>
    <xf numFmtId="0" fontId="18" fillId="0" borderId="23" xfId="0" applyFont="1" applyBorder="1" applyAlignment="1" applyProtection="1">
      <alignment horizontal="left" vertical="center" wrapText="1"/>
    </xf>
    <xf numFmtId="0" fontId="18" fillId="9" borderId="24" xfId="0" applyFont="1" applyFill="1" applyBorder="1" applyAlignment="1" applyProtection="1">
      <alignment horizontal="left" vertical="center" wrapText="1"/>
    </xf>
    <xf numFmtId="0" fontId="20" fillId="6" borderId="25" xfId="0" applyFont="1" applyFill="1" applyBorder="1" applyAlignment="1" applyProtection="1">
      <alignment horizontal="left" vertical="center"/>
    </xf>
    <xf numFmtId="0" fontId="3" fillId="0" borderId="25" xfId="0" applyFont="1" applyBorder="1" applyAlignment="1" applyProtection="1">
      <alignment vertical="center"/>
    </xf>
    <xf numFmtId="0" fontId="20" fillId="9" borderId="23" xfId="0" applyFont="1" applyFill="1" applyBorder="1" applyAlignment="1" applyProtection="1">
      <alignment horizontal="left" vertical="center" wrapText="1"/>
    </xf>
    <xf numFmtId="0" fontId="20" fillId="9" borderId="24" xfId="0" applyFont="1" applyFill="1" applyBorder="1" applyAlignment="1" applyProtection="1">
      <alignment horizontal="left" vertical="center" wrapText="1"/>
    </xf>
    <xf numFmtId="0" fontId="3" fillId="0" borderId="25"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2" xfId="3" xr:uid="{00000000-0005-0000-0000-000002000000}"/>
    <cellStyle name="Normal 3" xfId="4" xr:uid="{4722E351-6BC7-4C17-ABC2-B07A495BE6AC}"/>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W19" sqref="W19"/>
    </sheetView>
  </sheetViews>
  <sheetFormatPr defaultRowHeight="12.75" x14ac:dyDescent="0.2"/>
  <cols>
    <col min="9" max="9" width="13.42578125" customWidth="1"/>
  </cols>
  <sheetData>
    <row r="1" spans="1:10" ht="15.75" x14ac:dyDescent="0.2">
      <c r="A1" s="169"/>
      <c r="B1" s="170"/>
      <c r="C1" s="170"/>
      <c r="D1" s="17"/>
      <c r="E1" s="17"/>
      <c r="F1" s="17"/>
      <c r="G1" s="17"/>
      <c r="H1" s="17"/>
      <c r="I1" s="17"/>
      <c r="J1" s="18"/>
    </row>
    <row r="2" spans="1:10" ht="14.45" customHeight="1" x14ac:dyDescent="0.2">
      <c r="A2" s="171" t="s">
        <v>317</v>
      </c>
      <c r="B2" s="172"/>
      <c r="C2" s="172"/>
      <c r="D2" s="172"/>
      <c r="E2" s="172"/>
      <c r="F2" s="172"/>
      <c r="G2" s="172"/>
      <c r="H2" s="172"/>
      <c r="I2" s="172"/>
      <c r="J2" s="173"/>
    </row>
    <row r="3" spans="1:10" ht="15" x14ac:dyDescent="0.2">
      <c r="A3" s="55"/>
      <c r="B3" s="56"/>
      <c r="C3" s="56"/>
      <c r="D3" s="56"/>
      <c r="E3" s="56"/>
      <c r="F3" s="56"/>
      <c r="G3" s="56"/>
      <c r="H3" s="56"/>
      <c r="I3" s="56"/>
      <c r="J3" s="57"/>
    </row>
    <row r="4" spans="1:10" ht="33.6" customHeight="1" x14ac:dyDescent="0.2">
      <c r="A4" s="174" t="s">
        <v>302</v>
      </c>
      <c r="B4" s="175"/>
      <c r="C4" s="175"/>
      <c r="D4" s="175"/>
      <c r="E4" s="176">
        <v>44197</v>
      </c>
      <c r="F4" s="177"/>
      <c r="G4" s="63" t="s">
        <v>0</v>
      </c>
      <c r="H4" s="176">
        <v>44561</v>
      </c>
      <c r="I4" s="177"/>
      <c r="J4" s="19"/>
    </row>
    <row r="5" spans="1:10" s="68" customFormat="1" ht="10.15" customHeight="1" x14ac:dyDescent="0.25">
      <c r="A5" s="178"/>
      <c r="B5" s="179"/>
      <c r="C5" s="179"/>
      <c r="D5" s="179"/>
      <c r="E5" s="179"/>
      <c r="F5" s="179"/>
      <c r="G5" s="179"/>
      <c r="H5" s="179"/>
      <c r="I5" s="179"/>
      <c r="J5" s="180"/>
    </row>
    <row r="6" spans="1:10" ht="20.45" customHeight="1" x14ac:dyDescent="0.2">
      <c r="A6" s="58"/>
      <c r="B6" s="69" t="s">
        <v>323</v>
      </c>
      <c r="C6" s="59"/>
      <c r="D6" s="59"/>
      <c r="E6" s="81">
        <v>2021</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82" t="s">
        <v>324</v>
      </c>
      <c r="B8" s="183"/>
      <c r="C8" s="183"/>
      <c r="D8" s="183"/>
      <c r="E8" s="183"/>
      <c r="F8" s="183"/>
      <c r="G8" s="183"/>
      <c r="H8" s="183"/>
      <c r="I8" s="183"/>
      <c r="J8" s="20"/>
    </row>
    <row r="9" spans="1:10" ht="14.25" x14ac:dyDescent="0.2">
      <c r="A9" s="21"/>
      <c r="B9" s="51"/>
      <c r="C9" s="51"/>
      <c r="D9" s="51"/>
      <c r="E9" s="181"/>
      <c r="F9" s="181"/>
      <c r="G9" s="126"/>
      <c r="H9" s="126"/>
      <c r="I9" s="61"/>
      <c r="J9" s="62"/>
    </row>
    <row r="10" spans="1:10" ht="25.9" customHeight="1" x14ac:dyDescent="0.2">
      <c r="A10" s="144" t="s">
        <v>303</v>
      </c>
      <c r="B10" s="145"/>
      <c r="C10" s="184" t="s">
        <v>445</v>
      </c>
      <c r="D10" s="185"/>
      <c r="E10" s="53"/>
      <c r="F10" s="186" t="s">
        <v>325</v>
      </c>
      <c r="G10" s="187"/>
      <c r="H10" s="138" t="s">
        <v>446</v>
      </c>
      <c r="I10" s="139"/>
      <c r="J10" s="22"/>
    </row>
    <row r="11" spans="1:10" ht="15.6" customHeight="1" x14ac:dyDescent="0.2">
      <c r="A11" s="21"/>
      <c r="B11" s="51"/>
      <c r="C11" s="51"/>
      <c r="D11" s="51"/>
      <c r="E11" s="168"/>
      <c r="F11" s="168"/>
      <c r="G11" s="168"/>
      <c r="H11" s="168"/>
      <c r="I11" s="54"/>
      <c r="J11" s="22"/>
    </row>
    <row r="12" spans="1:10" ht="21" customHeight="1" x14ac:dyDescent="0.2">
      <c r="A12" s="128" t="s">
        <v>318</v>
      </c>
      <c r="B12" s="145"/>
      <c r="C12" s="159" t="s">
        <v>447</v>
      </c>
      <c r="D12" s="160"/>
      <c r="E12" s="167"/>
      <c r="F12" s="168"/>
      <c r="G12" s="168"/>
      <c r="H12" s="168"/>
      <c r="I12" s="54"/>
      <c r="J12" s="22"/>
    </row>
    <row r="13" spans="1:10" ht="10.9" customHeight="1" x14ac:dyDescent="0.2">
      <c r="A13" s="53"/>
      <c r="B13" s="54"/>
      <c r="C13" s="51"/>
      <c r="D13" s="51"/>
      <c r="E13" s="126"/>
      <c r="F13" s="126"/>
      <c r="G13" s="126"/>
      <c r="H13" s="126"/>
      <c r="I13" s="51"/>
      <c r="J13" s="23"/>
    </row>
    <row r="14" spans="1:10" ht="22.9" customHeight="1" x14ac:dyDescent="0.2">
      <c r="A14" s="128" t="s">
        <v>304</v>
      </c>
      <c r="B14" s="158"/>
      <c r="C14" s="159">
        <v>20262622069</v>
      </c>
      <c r="D14" s="160"/>
      <c r="E14" s="166"/>
      <c r="F14" s="146"/>
      <c r="G14" s="67" t="s">
        <v>326</v>
      </c>
      <c r="H14" s="164" t="s">
        <v>448</v>
      </c>
      <c r="I14" s="165"/>
      <c r="J14" s="64"/>
    </row>
    <row r="15" spans="1:10" ht="14.45" customHeight="1" x14ac:dyDescent="0.2">
      <c r="A15" s="53"/>
      <c r="B15" s="54"/>
      <c r="C15" s="51"/>
      <c r="D15" s="51"/>
      <c r="E15" s="126"/>
      <c r="F15" s="126"/>
      <c r="G15" s="126"/>
      <c r="H15" s="126"/>
      <c r="I15" s="51"/>
      <c r="J15" s="23"/>
    </row>
    <row r="16" spans="1:10" ht="13.15" customHeight="1" x14ac:dyDescent="0.2">
      <c r="A16" s="128" t="s">
        <v>327</v>
      </c>
      <c r="B16" s="158"/>
      <c r="C16" s="159" t="s">
        <v>449</v>
      </c>
      <c r="D16" s="160"/>
      <c r="E16" s="60"/>
      <c r="F16" s="60"/>
      <c r="G16" s="60"/>
      <c r="H16" s="60"/>
      <c r="I16" s="60"/>
      <c r="J16" s="64"/>
    </row>
    <row r="17" spans="1:10" ht="14.45" customHeight="1" x14ac:dyDescent="0.2">
      <c r="A17" s="161"/>
      <c r="B17" s="162"/>
      <c r="C17" s="162"/>
      <c r="D17" s="162"/>
      <c r="E17" s="162"/>
      <c r="F17" s="162"/>
      <c r="G17" s="162"/>
      <c r="H17" s="162"/>
      <c r="I17" s="162"/>
      <c r="J17" s="163"/>
    </row>
    <row r="18" spans="1:10" x14ac:dyDescent="0.2">
      <c r="A18" s="144" t="s">
        <v>305</v>
      </c>
      <c r="B18" s="145"/>
      <c r="C18" s="155" t="s">
        <v>450</v>
      </c>
      <c r="D18" s="156"/>
      <c r="E18" s="156"/>
      <c r="F18" s="156"/>
      <c r="G18" s="156"/>
      <c r="H18" s="156"/>
      <c r="I18" s="156"/>
      <c r="J18" s="157"/>
    </row>
    <row r="19" spans="1:10" ht="14.25" x14ac:dyDescent="0.2">
      <c r="A19" s="21"/>
      <c r="B19" s="51"/>
      <c r="C19" s="66"/>
      <c r="D19" s="51"/>
      <c r="E19" s="126"/>
      <c r="F19" s="126"/>
      <c r="G19" s="126"/>
      <c r="H19" s="126"/>
      <c r="I19" s="51"/>
      <c r="J19" s="23"/>
    </row>
    <row r="20" spans="1:10" ht="14.25" x14ac:dyDescent="0.2">
      <c r="A20" s="144" t="s">
        <v>306</v>
      </c>
      <c r="B20" s="145"/>
      <c r="C20" s="164">
        <v>40000</v>
      </c>
      <c r="D20" s="165"/>
      <c r="E20" s="126"/>
      <c r="F20" s="126"/>
      <c r="G20" s="155" t="s">
        <v>451</v>
      </c>
      <c r="H20" s="156"/>
      <c r="I20" s="156"/>
      <c r="J20" s="157"/>
    </row>
    <row r="21" spans="1:10" ht="14.25" x14ac:dyDescent="0.2">
      <c r="A21" s="21"/>
      <c r="B21" s="51"/>
      <c r="C21" s="51"/>
      <c r="D21" s="51"/>
      <c r="E21" s="126"/>
      <c r="F21" s="126"/>
      <c r="G21" s="126"/>
      <c r="H21" s="126"/>
      <c r="I21" s="51"/>
      <c r="J21" s="23"/>
    </row>
    <row r="22" spans="1:10" x14ac:dyDescent="0.2">
      <c r="A22" s="144" t="s">
        <v>307</v>
      </c>
      <c r="B22" s="145"/>
      <c r="C22" s="155" t="s">
        <v>452</v>
      </c>
      <c r="D22" s="156"/>
      <c r="E22" s="156"/>
      <c r="F22" s="156"/>
      <c r="G22" s="156"/>
      <c r="H22" s="156"/>
      <c r="I22" s="156"/>
      <c r="J22" s="157"/>
    </row>
    <row r="23" spans="1:10" ht="14.25" x14ac:dyDescent="0.2">
      <c r="A23" s="21"/>
      <c r="B23" s="51"/>
      <c r="C23" s="51"/>
      <c r="D23" s="51"/>
      <c r="E23" s="126"/>
      <c r="F23" s="126"/>
      <c r="G23" s="126"/>
      <c r="H23" s="126"/>
      <c r="I23" s="51"/>
      <c r="J23" s="23"/>
    </row>
    <row r="24" spans="1:10" ht="14.25" x14ac:dyDescent="0.2">
      <c r="A24" s="144" t="s">
        <v>308</v>
      </c>
      <c r="B24" s="145"/>
      <c r="C24" s="150" t="s">
        <v>453</v>
      </c>
      <c r="D24" s="151"/>
      <c r="E24" s="151"/>
      <c r="F24" s="151"/>
      <c r="G24" s="151"/>
      <c r="H24" s="151"/>
      <c r="I24" s="151"/>
      <c r="J24" s="152"/>
    </row>
    <row r="25" spans="1:10" ht="14.25" x14ac:dyDescent="0.2">
      <c r="A25" s="21"/>
      <c r="B25" s="51"/>
      <c r="C25" s="66"/>
      <c r="D25" s="51"/>
      <c r="E25" s="126"/>
      <c r="F25" s="126"/>
      <c r="G25" s="126"/>
      <c r="H25" s="126"/>
      <c r="I25" s="51"/>
      <c r="J25" s="23"/>
    </row>
    <row r="26" spans="1:10" ht="14.25" x14ac:dyDescent="0.2">
      <c r="A26" s="144" t="s">
        <v>309</v>
      </c>
      <c r="B26" s="145"/>
      <c r="C26" s="150" t="s">
        <v>454</v>
      </c>
      <c r="D26" s="151"/>
      <c r="E26" s="151"/>
      <c r="F26" s="151"/>
      <c r="G26" s="151"/>
      <c r="H26" s="151"/>
      <c r="I26" s="151"/>
      <c r="J26" s="152"/>
    </row>
    <row r="27" spans="1:10" ht="13.9" customHeight="1" x14ac:dyDescent="0.2">
      <c r="A27" s="21"/>
      <c r="B27" s="51"/>
      <c r="C27" s="66"/>
      <c r="D27" s="51"/>
      <c r="E27" s="126"/>
      <c r="F27" s="126"/>
      <c r="G27" s="126"/>
      <c r="H27" s="126"/>
      <c r="I27" s="51"/>
      <c r="J27" s="23"/>
    </row>
    <row r="28" spans="1:10" ht="22.9" customHeight="1" x14ac:dyDescent="0.2">
      <c r="A28" s="128" t="s">
        <v>319</v>
      </c>
      <c r="B28" s="145"/>
      <c r="C28" s="36">
        <v>216</v>
      </c>
      <c r="D28" s="24"/>
      <c r="E28" s="149"/>
      <c r="F28" s="149"/>
      <c r="G28" s="149"/>
      <c r="H28" s="149"/>
      <c r="I28" s="153"/>
      <c r="J28" s="154"/>
    </row>
    <row r="29" spans="1:10" ht="14.25" x14ac:dyDescent="0.2">
      <c r="A29" s="21"/>
      <c r="B29" s="51"/>
      <c r="C29" s="51"/>
      <c r="D29" s="51"/>
      <c r="E29" s="126"/>
      <c r="F29" s="126"/>
      <c r="G29" s="126"/>
      <c r="H29" s="126"/>
      <c r="I29" s="51"/>
      <c r="J29" s="23"/>
    </row>
    <row r="30" spans="1:10" ht="15" x14ac:dyDescent="0.2">
      <c r="A30" s="144" t="s">
        <v>310</v>
      </c>
      <c r="B30" s="145"/>
      <c r="C30" s="80" t="s">
        <v>329</v>
      </c>
      <c r="D30" s="140" t="s">
        <v>328</v>
      </c>
      <c r="E30" s="141"/>
      <c r="F30" s="141"/>
      <c r="G30" s="141"/>
      <c r="H30" s="73" t="s">
        <v>329</v>
      </c>
      <c r="I30" s="74" t="s">
        <v>330</v>
      </c>
      <c r="J30" s="75"/>
    </row>
    <row r="31" spans="1:10" x14ac:dyDescent="0.2">
      <c r="A31" s="144"/>
      <c r="B31" s="145"/>
      <c r="C31" s="25"/>
      <c r="D31" s="63"/>
      <c r="E31" s="146"/>
      <c r="F31" s="146"/>
      <c r="G31" s="146"/>
      <c r="H31" s="146"/>
      <c r="I31" s="147"/>
      <c r="J31" s="148"/>
    </row>
    <row r="32" spans="1:10" x14ac:dyDescent="0.2">
      <c r="A32" s="144" t="s">
        <v>320</v>
      </c>
      <c r="B32" s="145"/>
      <c r="C32" s="36" t="s">
        <v>333</v>
      </c>
      <c r="D32" s="140" t="s">
        <v>331</v>
      </c>
      <c r="E32" s="141"/>
      <c r="F32" s="141"/>
      <c r="G32" s="141"/>
      <c r="H32" s="76" t="s">
        <v>332</v>
      </c>
      <c r="I32" s="77" t="s">
        <v>333</v>
      </c>
      <c r="J32" s="78"/>
    </row>
    <row r="33" spans="1:10" ht="14.25" x14ac:dyDescent="0.2">
      <c r="A33" s="21"/>
      <c r="B33" s="51"/>
      <c r="C33" s="51"/>
      <c r="D33" s="51"/>
      <c r="E33" s="126"/>
      <c r="F33" s="126"/>
      <c r="G33" s="126"/>
      <c r="H33" s="126"/>
      <c r="I33" s="51"/>
      <c r="J33" s="23"/>
    </row>
    <row r="34" spans="1:10" x14ac:dyDescent="0.2">
      <c r="A34" s="140" t="s">
        <v>321</v>
      </c>
      <c r="B34" s="141"/>
      <c r="C34" s="141"/>
      <c r="D34" s="141"/>
      <c r="E34" s="141" t="s">
        <v>311</v>
      </c>
      <c r="F34" s="141"/>
      <c r="G34" s="141"/>
      <c r="H34" s="141"/>
      <c r="I34" s="141"/>
      <c r="J34" s="26" t="s">
        <v>312</v>
      </c>
    </row>
    <row r="35" spans="1:10" ht="14.25" x14ac:dyDescent="0.2">
      <c r="A35" s="21"/>
      <c r="B35" s="51"/>
      <c r="C35" s="51"/>
      <c r="D35" s="51"/>
      <c r="E35" s="126"/>
      <c r="F35" s="126"/>
      <c r="G35" s="126"/>
      <c r="H35" s="126"/>
      <c r="I35" s="51"/>
      <c r="J35" s="62"/>
    </row>
    <row r="36" spans="1:10" x14ac:dyDescent="0.2">
      <c r="A36" s="133"/>
      <c r="B36" s="134"/>
      <c r="C36" s="134"/>
      <c r="D36" s="134"/>
      <c r="E36" s="133"/>
      <c r="F36" s="134"/>
      <c r="G36" s="134"/>
      <c r="H36" s="134"/>
      <c r="I36" s="135"/>
      <c r="J36" s="52"/>
    </row>
    <row r="37" spans="1:10" ht="14.25" x14ac:dyDescent="0.2">
      <c r="A37" s="21"/>
      <c r="B37" s="51"/>
      <c r="C37" s="66"/>
      <c r="D37" s="143"/>
      <c r="E37" s="143"/>
      <c r="F37" s="143"/>
      <c r="G37" s="143"/>
      <c r="H37" s="143"/>
      <c r="I37" s="143"/>
      <c r="J37" s="23"/>
    </row>
    <row r="38" spans="1:10" x14ac:dyDescent="0.2">
      <c r="A38" s="133"/>
      <c r="B38" s="134"/>
      <c r="C38" s="134"/>
      <c r="D38" s="135"/>
      <c r="E38" s="133"/>
      <c r="F38" s="134"/>
      <c r="G38" s="134"/>
      <c r="H38" s="134"/>
      <c r="I38" s="135"/>
      <c r="J38" s="36"/>
    </row>
    <row r="39" spans="1:10" ht="14.25" x14ac:dyDescent="0.2">
      <c r="A39" s="21"/>
      <c r="B39" s="51"/>
      <c r="C39" s="66"/>
      <c r="D39" s="65"/>
      <c r="E39" s="143"/>
      <c r="F39" s="143"/>
      <c r="G39" s="143"/>
      <c r="H39" s="143"/>
      <c r="I39" s="54"/>
      <c r="J39" s="23"/>
    </row>
    <row r="40" spans="1:10" x14ac:dyDescent="0.2">
      <c r="A40" s="133"/>
      <c r="B40" s="134"/>
      <c r="C40" s="134"/>
      <c r="D40" s="135"/>
      <c r="E40" s="133"/>
      <c r="F40" s="134"/>
      <c r="G40" s="134"/>
      <c r="H40" s="134"/>
      <c r="I40" s="135"/>
      <c r="J40" s="36"/>
    </row>
    <row r="41" spans="1:10" ht="14.25" x14ac:dyDescent="0.2">
      <c r="A41" s="21"/>
      <c r="B41" s="83"/>
      <c r="C41" s="82"/>
      <c r="D41" s="84"/>
      <c r="E41" s="84"/>
      <c r="F41" s="84"/>
      <c r="G41" s="84"/>
      <c r="H41" s="84"/>
      <c r="I41" s="85"/>
      <c r="J41" s="23"/>
    </row>
    <row r="42" spans="1:10" x14ac:dyDescent="0.2">
      <c r="A42" s="133"/>
      <c r="B42" s="134"/>
      <c r="C42" s="134"/>
      <c r="D42" s="135"/>
      <c r="E42" s="133"/>
      <c r="F42" s="134"/>
      <c r="G42" s="134"/>
      <c r="H42" s="134"/>
      <c r="I42" s="135"/>
      <c r="J42" s="36"/>
    </row>
    <row r="43" spans="1:10" ht="14.25" x14ac:dyDescent="0.2">
      <c r="A43" s="27"/>
      <c r="B43" s="66"/>
      <c r="C43" s="125"/>
      <c r="D43" s="125"/>
      <c r="E43" s="126"/>
      <c r="F43" s="126"/>
      <c r="G43" s="125"/>
      <c r="H43" s="125"/>
      <c r="I43" s="125"/>
      <c r="J43" s="23"/>
    </row>
    <row r="44" spans="1:10" x14ac:dyDescent="0.2">
      <c r="A44" s="133"/>
      <c r="B44" s="134"/>
      <c r="C44" s="134"/>
      <c r="D44" s="135"/>
      <c r="E44" s="133"/>
      <c r="F44" s="134"/>
      <c r="G44" s="134"/>
      <c r="H44" s="134"/>
      <c r="I44" s="135"/>
      <c r="J44" s="36"/>
    </row>
    <row r="45" spans="1:10" ht="14.25" x14ac:dyDescent="0.2">
      <c r="A45" s="27"/>
      <c r="B45" s="66"/>
      <c r="C45" s="66"/>
      <c r="D45" s="51"/>
      <c r="E45" s="142"/>
      <c r="F45" s="142"/>
      <c r="G45" s="125"/>
      <c r="H45" s="125"/>
      <c r="I45" s="51"/>
      <c r="J45" s="23"/>
    </row>
    <row r="46" spans="1:10" x14ac:dyDescent="0.2">
      <c r="A46" s="133"/>
      <c r="B46" s="134"/>
      <c r="C46" s="134"/>
      <c r="D46" s="135"/>
      <c r="E46" s="133"/>
      <c r="F46" s="134"/>
      <c r="G46" s="134"/>
      <c r="H46" s="134"/>
      <c r="I46" s="135"/>
      <c r="J46" s="36"/>
    </row>
    <row r="47" spans="1:10" ht="14.25" x14ac:dyDescent="0.2">
      <c r="A47" s="27"/>
      <c r="B47" s="66"/>
      <c r="C47" s="66"/>
      <c r="D47" s="51"/>
      <c r="E47" s="126"/>
      <c r="F47" s="126"/>
      <c r="G47" s="125"/>
      <c r="H47" s="125"/>
      <c r="I47" s="51"/>
      <c r="J47" s="79" t="s">
        <v>334</v>
      </c>
    </row>
    <row r="48" spans="1:10" ht="14.25" x14ac:dyDescent="0.2">
      <c r="A48" s="27"/>
      <c r="B48" s="66"/>
      <c r="C48" s="66"/>
      <c r="D48" s="51"/>
      <c r="E48" s="126"/>
      <c r="F48" s="126"/>
      <c r="G48" s="125"/>
      <c r="H48" s="125"/>
      <c r="I48" s="51"/>
      <c r="J48" s="79" t="s">
        <v>335</v>
      </c>
    </row>
    <row r="49" spans="1:10" ht="14.45" customHeight="1" x14ac:dyDescent="0.2">
      <c r="A49" s="128" t="s">
        <v>313</v>
      </c>
      <c r="B49" s="129"/>
      <c r="C49" s="138" t="s">
        <v>335</v>
      </c>
      <c r="D49" s="139"/>
      <c r="E49" s="136" t="s">
        <v>336</v>
      </c>
      <c r="F49" s="137"/>
      <c r="G49" s="130"/>
      <c r="H49" s="131"/>
      <c r="I49" s="131"/>
      <c r="J49" s="132"/>
    </row>
    <row r="50" spans="1:10" ht="14.25" x14ac:dyDescent="0.2">
      <c r="A50" s="27"/>
      <c r="B50" s="66"/>
      <c r="C50" s="125"/>
      <c r="D50" s="125"/>
      <c r="E50" s="126"/>
      <c r="F50" s="126"/>
      <c r="G50" s="127" t="s">
        <v>337</v>
      </c>
      <c r="H50" s="127"/>
      <c r="I50" s="127"/>
      <c r="J50" s="28"/>
    </row>
    <row r="51" spans="1:10" ht="13.9" customHeight="1" x14ac:dyDescent="0.2">
      <c r="A51" s="128" t="s">
        <v>314</v>
      </c>
      <c r="B51" s="129"/>
      <c r="C51" s="130" t="s">
        <v>525</v>
      </c>
      <c r="D51" s="131"/>
      <c r="E51" s="131"/>
      <c r="F51" s="131"/>
      <c r="G51" s="131"/>
      <c r="H51" s="131"/>
      <c r="I51" s="131"/>
      <c r="J51" s="132"/>
    </row>
    <row r="52" spans="1:10" ht="14.25" x14ac:dyDescent="0.2">
      <c r="A52" s="21"/>
      <c r="B52" s="51"/>
      <c r="C52" s="149" t="s">
        <v>315</v>
      </c>
      <c r="D52" s="149"/>
      <c r="E52" s="149"/>
      <c r="F52" s="149"/>
      <c r="G52" s="149"/>
      <c r="H52" s="149"/>
      <c r="I52" s="149"/>
      <c r="J52" s="23"/>
    </row>
    <row r="53" spans="1:10" ht="14.25" x14ac:dyDescent="0.2">
      <c r="A53" s="128" t="s">
        <v>316</v>
      </c>
      <c r="B53" s="129"/>
      <c r="C53" s="192" t="s">
        <v>526</v>
      </c>
      <c r="D53" s="193"/>
      <c r="E53" s="194"/>
      <c r="F53" s="126"/>
      <c r="G53" s="126"/>
      <c r="H53" s="141"/>
      <c r="I53" s="141"/>
      <c r="J53" s="195"/>
    </row>
    <row r="54" spans="1:10" ht="14.25" x14ac:dyDescent="0.2">
      <c r="A54" s="21"/>
      <c r="B54" s="51"/>
      <c r="C54" s="66"/>
      <c r="D54" s="51"/>
      <c r="E54" s="126"/>
      <c r="F54" s="126"/>
      <c r="G54" s="126"/>
      <c r="H54" s="126"/>
      <c r="I54" s="51"/>
      <c r="J54" s="23"/>
    </row>
    <row r="55" spans="1:10" ht="14.45" customHeight="1" x14ac:dyDescent="0.2">
      <c r="A55" s="128" t="s">
        <v>308</v>
      </c>
      <c r="B55" s="129"/>
      <c r="C55" s="188" t="s">
        <v>527</v>
      </c>
      <c r="D55" s="189"/>
      <c r="E55" s="189"/>
      <c r="F55" s="189"/>
      <c r="G55" s="189"/>
      <c r="H55" s="189"/>
      <c r="I55" s="189"/>
      <c r="J55" s="190"/>
    </row>
    <row r="56" spans="1:10" ht="14.25" x14ac:dyDescent="0.2">
      <c r="A56" s="21"/>
      <c r="B56" s="51"/>
      <c r="C56" s="51"/>
      <c r="D56" s="51"/>
      <c r="E56" s="126"/>
      <c r="F56" s="126"/>
      <c r="G56" s="126"/>
      <c r="H56" s="126"/>
      <c r="I56" s="51"/>
      <c r="J56" s="23"/>
    </row>
    <row r="57" spans="1:10" ht="14.25" x14ac:dyDescent="0.2">
      <c r="A57" s="128" t="s">
        <v>338</v>
      </c>
      <c r="B57" s="129"/>
      <c r="C57" s="188" t="s">
        <v>455</v>
      </c>
      <c r="D57" s="189"/>
      <c r="E57" s="189"/>
      <c r="F57" s="189"/>
      <c r="G57" s="189"/>
      <c r="H57" s="189"/>
      <c r="I57" s="189"/>
      <c r="J57" s="190"/>
    </row>
    <row r="58" spans="1:10" ht="14.45" customHeight="1" x14ac:dyDescent="0.2">
      <c r="A58" s="21"/>
      <c r="B58" s="51"/>
      <c r="C58" s="127" t="s">
        <v>339</v>
      </c>
      <c r="D58" s="127"/>
      <c r="E58" s="127"/>
      <c r="F58" s="127"/>
      <c r="G58" s="51"/>
      <c r="H58" s="51"/>
      <c r="I58" s="51"/>
      <c r="J58" s="23"/>
    </row>
    <row r="59" spans="1:10" ht="14.25" x14ac:dyDescent="0.2">
      <c r="A59" s="128" t="s">
        <v>340</v>
      </c>
      <c r="B59" s="129"/>
      <c r="C59" s="188" t="s">
        <v>460</v>
      </c>
      <c r="D59" s="189"/>
      <c r="E59" s="189"/>
      <c r="F59" s="189"/>
      <c r="G59" s="189"/>
      <c r="H59" s="189"/>
      <c r="I59" s="189"/>
      <c r="J59" s="190"/>
    </row>
    <row r="60" spans="1:10" ht="14.45" customHeight="1" x14ac:dyDescent="0.2">
      <c r="A60" s="29"/>
      <c r="B60" s="30"/>
      <c r="C60" s="191" t="s">
        <v>341</v>
      </c>
      <c r="D60" s="191"/>
      <c r="E60" s="191"/>
      <c r="F60" s="191"/>
      <c r="G60" s="191"/>
      <c r="H60" s="30"/>
      <c r="I60" s="30"/>
      <c r="J60" s="31"/>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55" zoomScaleNormal="100" zoomScaleSheetLayoutView="100" workbookViewId="0">
      <selection activeCell="I70" sqref="I70"/>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200" t="s">
        <v>1</v>
      </c>
      <c r="B1" s="201"/>
      <c r="C1" s="201"/>
      <c r="D1" s="201"/>
      <c r="E1" s="201"/>
      <c r="F1" s="201"/>
      <c r="G1" s="201"/>
      <c r="H1" s="201"/>
      <c r="I1" s="201"/>
    </row>
    <row r="2" spans="1:9" x14ac:dyDescent="0.2">
      <c r="A2" s="202" t="s">
        <v>456</v>
      </c>
      <c r="B2" s="203"/>
      <c r="C2" s="203"/>
      <c r="D2" s="203"/>
      <c r="E2" s="203"/>
      <c r="F2" s="203"/>
      <c r="G2" s="203"/>
      <c r="H2" s="203"/>
      <c r="I2" s="203"/>
    </row>
    <row r="3" spans="1:9" x14ac:dyDescent="0.2">
      <c r="A3" s="204" t="s">
        <v>279</v>
      </c>
      <c r="B3" s="205"/>
      <c r="C3" s="205"/>
      <c r="D3" s="205"/>
      <c r="E3" s="205"/>
      <c r="F3" s="205"/>
      <c r="G3" s="205"/>
      <c r="H3" s="205"/>
      <c r="I3" s="205"/>
    </row>
    <row r="4" spans="1:9" x14ac:dyDescent="0.2">
      <c r="A4" s="206" t="s">
        <v>457</v>
      </c>
      <c r="B4" s="207"/>
      <c r="C4" s="207"/>
      <c r="D4" s="207"/>
      <c r="E4" s="207"/>
      <c r="F4" s="207"/>
      <c r="G4" s="207"/>
      <c r="H4" s="207"/>
      <c r="I4" s="208"/>
    </row>
    <row r="5" spans="1:9" ht="34.5" thickBot="1" x14ac:dyDescent="0.25">
      <c r="A5" s="212" t="s">
        <v>2</v>
      </c>
      <c r="B5" s="213"/>
      <c r="C5" s="213"/>
      <c r="D5" s="213"/>
      <c r="E5" s="213"/>
      <c r="F5" s="214"/>
      <c r="G5" s="14" t="s">
        <v>104</v>
      </c>
      <c r="H5" s="33" t="s">
        <v>292</v>
      </c>
      <c r="I5" s="34" t="s">
        <v>297</v>
      </c>
    </row>
    <row r="6" spans="1:9" x14ac:dyDescent="0.2">
      <c r="A6" s="209">
        <v>1</v>
      </c>
      <c r="B6" s="210"/>
      <c r="C6" s="210"/>
      <c r="D6" s="210"/>
      <c r="E6" s="210"/>
      <c r="F6" s="211"/>
      <c r="G6" s="15">
        <v>2</v>
      </c>
      <c r="H6" s="16">
        <v>3</v>
      </c>
      <c r="I6" s="16">
        <v>4</v>
      </c>
    </row>
    <row r="7" spans="1:9" x14ac:dyDescent="0.2">
      <c r="A7" s="215"/>
      <c r="B7" s="215"/>
      <c r="C7" s="215"/>
      <c r="D7" s="215"/>
      <c r="E7" s="215"/>
      <c r="F7" s="215"/>
      <c r="G7" s="215"/>
      <c r="H7" s="215"/>
      <c r="I7" s="216"/>
    </row>
    <row r="8" spans="1:9" ht="12.75" customHeight="1" x14ac:dyDescent="0.2">
      <c r="A8" s="217" t="s">
        <v>4</v>
      </c>
      <c r="B8" s="217"/>
      <c r="C8" s="217"/>
      <c r="D8" s="217"/>
      <c r="E8" s="217"/>
      <c r="F8" s="217"/>
      <c r="G8" s="86">
        <v>1</v>
      </c>
      <c r="H8" s="87">
        <v>0</v>
      </c>
      <c r="I8" s="87">
        <v>0</v>
      </c>
    </row>
    <row r="9" spans="1:9" ht="12.75" customHeight="1" x14ac:dyDescent="0.2">
      <c r="A9" s="198" t="s">
        <v>5</v>
      </c>
      <c r="B9" s="198"/>
      <c r="C9" s="198"/>
      <c r="D9" s="198"/>
      <c r="E9" s="198"/>
      <c r="F9" s="198"/>
      <c r="G9" s="88">
        <v>2</v>
      </c>
      <c r="H9" s="89">
        <f>H10+H17+H27+H38+H43</f>
        <v>132429901</v>
      </c>
      <c r="I9" s="89">
        <f>I10+I17+I27+I38+I43</f>
        <v>124006112</v>
      </c>
    </row>
    <row r="10" spans="1:9" ht="12.75" customHeight="1" x14ac:dyDescent="0.2">
      <c r="A10" s="197" t="s">
        <v>6</v>
      </c>
      <c r="B10" s="197"/>
      <c r="C10" s="197"/>
      <c r="D10" s="197"/>
      <c r="E10" s="197"/>
      <c r="F10" s="197"/>
      <c r="G10" s="88">
        <v>3</v>
      </c>
      <c r="H10" s="89">
        <f>H11+H12+H13+H14+H15+H16</f>
        <v>863</v>
      </c>
      <c r="I10" s="89">
        <f>I11+I12+I13+I14+I15+I16</f>
        <v>413</v>
      </c>
    </row>
    <row r="11" spans="1:9" ht="12.75" customHeight="1" x14ac:dyDescent="0.2">
      <c r="A11" s="196" t="s">
        <v>7</v>
      </c>
      <c r="B11" s="196"/>
      <c r="C11" s="196"/>
      <c r="D11" s="196"/>
      <c r="E11" s="196"/>
      <c r="F11" s="196"/>
      <c r="G11" s="86">
        <v>4</v>
      </c>
      <c r="H11" s="87">
        <v>0</v>
      </c>
      <c r="I11" s="87">
        <v>0</v>
      </c>
    </row>
    <row r="12" spans="1:9" ht="23.45" customHeight="1" x14ac:dyDescent="0.2">
      <c r="A12" s="196" t="s">
        <v>8</v>
      </c>
      <c r="B12" s="196"/>
      <c r="C12" s="196"/>
      <c r="D12" s="196"/>
      <c r="E12" s="196"/>
      <c r="F12" s="196"/>
      <c r="G12" s="86">
        <v>5</v>
      </c>
      <c r="H12" s="87">
        <v>863</v>
      </c>
      <c r="I12" s="87">
        <v>413</v>
      </c>
    </row>
    <row r="13" spans="1:9" ht="12.75" customHeight="1" x14ac:dyDescent="0.2">
      <c r="A13" s="196" t="s">
        <v>9</v>
      </c>
      <c r="B13" s="196"/>
      <c r="C13" s="196"/>
      <c r="D13" s="196"/>
      <c r="E13" s="196"/>
      <c r="F13" s="196"/>
      <c r="G13" s="86">
        <v>6</v>
      </c>
      <c r="H13" s="87">
        <v>0</v>
      </c>
      <c r="I13" s="87">
        <v>0</v>
      </c>
    </row>
    <row r="14" spans="1:9" ht="12.75" customHeight="1" x14ac:dyDescent="0.2">
      <c r="A14" s="196" t="s">
        <v>10</v>
      </c>
      <c r="B14" s="196"/>
      <c r="C14" s="196"/>
      <c r="D14" s="196"/>
      <c r="E14" s="196"/>
      <c r="F14" s="196"/>
      <c r="G14" s="86">
        <v>7</v>
      </c>
      <c r="H14" s="87">
        <v>0</v>
      </c>
      <c r="I14" s="87">
        <v>0</v>
      </c>
    </row>
    <row r="15" spans="1:9" ht="12.75" customHeight="1" x14ac:dyDescent="0.2">
      <c r="A15" s="196" t="s">
        <v>11</v>
      </c>
      <c r="B15" s="196"/>
      <c r="C15" s="196"/>
      <c r="D15" s="196"/>
      <c r="E15" s="196"/>
      <c r="F15" s="196"/>
      <c r="G15" s="86">
        <v>8</v>
      </c>
      <c r="H15" s="87">
        <v>0</v>
      </c>
      <c r="I15" s="87">
        <v>0</v>
      </c>
    </row>
    <row r="16" spans="1:9" ht="12.75" customHeight="1" x14ac:dyDescent="0.2">
      <c r="A16" s="196" t="s">
        <v>12</v>
      </c>
      <c r="B16" s="196"/>
      <c r="C16" s="196"/>
      <c r="D16" s="196"/>
      <c r="E16" s="196"/>
      <c r="F16" s="196"/>
      <c r="G16" s="86">
        <v>9</v>
      </c>
      <c r="H16" s="87">
        <v>0</v>
      </c>
      <c r="I16" s="87">
        <v>0</v>
      </c>
    </row>
    <row r="17" spans="1:9" ht="12.75" customHeight="1" x14ac:dyDescent="0.2">
      <c r="A17" s="197" t="s">
        <v>13</v>
      </c>
      <c r="B17" s="197"/>
      <c r="C17" s="197"/>
      <c r="D17" s="197"/>
      <c r="E17" s="197"/>
      <c r="F17" s="197"/>
      <c r="G17" s="88">
        <v>10</v>
      </c>
      <c r="H17" s="89">
        <f>H18+H19+H20+H21+H22+H23+H24+H25+H26</f>
        <v>60437323</v>
      </c>
      <c r="I17" s="89">
        <f>I18+I19+I20+I21+I22+I23+I24+I25+I26</f>
        <v>51753179</v>
      </c>
    </row>
    <row r="18" spans="1:9" ht="12.75" customHeight="1" x14ac:dyDescent="0.2">
      <c r="A18" s="196" t="s">
        <v>14</v>
      </c>
      <c r="B18" s="196"/>
      <c r="C18" s="196"/>
      <c r="D18" s="196"/>
      <c r="E18" s="196"/>
      <c r="F18" s="196"/>
      <c r="G18" s="86">
        <v>11</v>
      </c>
      <c r="H18" s="87">
        <v>5419791</v>
      </c>
      <c r="I18" s="87">
        <v>6357883</v>
      </c>
    </row>
    <row r="19" spans="1:9" ht="12.75" customHeight="1" x14ac:dyDescent="0.2">
      <c r="A19" s="196" t="s">
        <v>15</v>
      </c>
      <c r="B19" s="196"/>
      <c r="C19" s="196"/>
      <c r="D19" s="196"/>
      <c r="E19" s="196"/>
      <c r="F19" s="196"/>
      <c r="G19" s="86">
        <v>12</v>
      </c>
      <c r="H19" s="87">
        <v>8637585</v>
      </c>
      <c r="I19" s="87">
        <v>13387791</v>
      </c>
    </row>
    <row r="20" spans="1:9" ht="12.75" customHeight="1" x14ac:dyDescent="0.2">
      <c r="A20" s="196" t="s">
        <v>16</v>
      </c>
      <c r="B20" s="196"/>
      <c r="C20" s="196"/>
      <c r="D20" s="196"/>
      <c r="E20" s="196"/>
      <c r="F20" s="196"/>
      <c r="G20" s="86">
        <v>13</v>
      </c>
      <c r="H20" s="87">
        <v>14239949</v>
      </c>
      <c r="I20" s="87">
        <v>6493383</v>
      </c>
    </row>
    <row r="21" spans="1:9" ht="12.75" customHeight="1" x14ac:dyDescent="0.2">
      <c r="A21" s="196" t="s">
        <v>17</v>
      </c>
      <c r="B21" s="196"/>
      <c r="C21" s="196"/>
      <c r="D21" s="196"/>
      <c r="E21" s="196"/>
      <c r="F21" s="196"/>
      <c r="G21" s="86">
        <v>14</v>
      </c>
      <c r="H21" s="87">
        <v>1128449</v>
      </c>
      <c r="I21" s="87">
        <v>2363351</v>
      </c>
    </row>
    <row r="22" spans="1:9" ht="12.75" customHeight="1" x14ac:dyDescent="0.2">
      <c r="A22" s="196" t="s">
        <v>18</v>
      </c>
      <c r="B22" s="196"/>
      <c r="C22" s="196"/>
      <c r="D22" s="196"/>
      <c r="E22" s="196"/>
      <c r="F22" s="196"/>
      <c r="G22" s="86">
        <v>15</v>
      </c>
      <c r="H22" s="87">
        <v>0</v>
      </c>
      <c r="I22" s="87">
        <v>0</v>
      </c>
    </row>
    <row r="23" spans="1:9" ht="12.75" customHeight="1" x14ac:dyDescent="0.2">
      <c r="A23" s="196" t="s">
        <v>19</v>
      </c>
      <c r="B23" s="196"/>
      <c r="C23" s="196"/>
      <c r="D23" s="196"/>
      <c r="E23" s="196"/>
      <c r="F23" s="196"/>
      <c r="G23" s="86">
        <v>16</v>
      </c>
      <c r="H23" s="87">
        <v>0</v>
      </c>
      <c r="I23" s="87">
        <v>0</v>
      </c>
    </row>
    <row r="24" spans="1:9" ht="12.75" customHeight="1" x14ac:dyDescent="0.2">
      <c r="A24" s="196" t="s">
        <v>20</v>
      </c>
      <c r="B24" s="196"/>
      <c r="C24" s="196"/>
      <c r="D24" s="196"/>
      <c r="E24" s="196"/>
      <c r="F24" s="196"/>
      <c r="G24" s="86">
        <v>17</v>
      </c>
      <c r="H24" s="87">
        <v>1835902</v>
      </c>
      <c r="I24" s="87">
        <v>2810850</v>
      </c>
    </row>
    <row r="25" spans="1:9" ht="12.75" customHeight="1" x14ac:dyDescent="0.2">
      <c r="A25" s="196" t="s">
        <v>21</v>
      </c>
      <c r="B25" s="196"/>
      <c r="C25" s="196"/>
      <c r="D25" s="196"/>
      <c r="E25" s="196"/>
      <c r="F25" s="196"/>
      <c r="G25" s="86">
        <v>18</v>
      </c>
      <c r="H25" s="87">
        <v>0</v>
      </c>
      <c r="I25" s="87">
        <v>0</v>
      </c>
    </row>
    <row r="26" spans="1:9" ht="12.75" customHeight="1" x14ac:dyDescent="0.2">
      <c r="A26" s="196" t="s">
        <v>22</v>
      </c>
      <c r="B26" s="196"/>
      <c r="C26" s="196"/>
      <c r="D26" s="196"/>
      <c r="E26" s="196"/>
      <c r="F26" s="196"/>
      <c r="G26" s="86">
        <v>19</v>
      </c>
      <c r="H26" s="87">
        <v>29175647</v>
      </c>
      <c r="I26" s="87">
        <v>20339921</v>
      </c>
    </row>
    <row r="27" spans="1:9" ht="12.75" customHeight="1" x14ac:dyDescent="0.2">
      <c r="A27" s="197" t="s">
        <v>23</v>
      </c>
      <c r="B27" s="197"/>
      <c r="C27" s="197"/>
      <c r="D27" s="197"/>
      <c r="E27" s="197"/>
      <c r="F27" s="197"/>
      <c r="G27" s="88">
        <v>20</v>
      </c>
      <c r="H27" s="89">
        <f>SUM(H28:H37)</f>
        <v>71188021</v>
      </c>
      <c r="I27" s="89">
        <f>SUM(I28:I37)</f>
        <v>71187483</v>
      </c>
    </row>
    <row r="28" spans="1:9" ht="12.75" customHeight="1" x14ac:dyDescent="0.2">
      <c r="A28" s="196" t="s">
        <v>24</v>
      </c>
      <c r="B28" s="196"/>
      <c r="C28" s="196"/>
      <c r="D28" s="196"/>
      <c r="E28" s="196"/>
      <c r="F28" s="196"/>
      <c r="G28" s="86">
        <v>21</v>
      </c>
      <c r="H28" s="87">
        <v>70978181</v>
      </c>
      <c r="I28" s="87">
        <v>70978181</v>
      </c>
    </row>
    <row r="29" spans="1:9" ht="12.75" customHeight="1" x14ac:dyDescent="0.2">
      <c r="A29" s="196" t="s">
        <v>25</v>
      </c>
      <c r="B29" s="196"/>
      <c r="C29" s="196"/>
      <c r="D29" s="196"/>
      <c r="E29" s="196"/>
      <c r="F29" s="196"/>
      <c r="G29" s="86">
        <v>22</v>
      </c>
      <c r="H29" s="87">
        <v>0</v>
      </c>
      <c r="I29" s="87">
        <v>0</v>
      </c>
    </row>
    <row r="30" spans="1:9" ht="12.75" customHeight="1" x14ac:dyDescent="0.2">
      <c r="A30" s="196" t="s">
        <v>26</v>
      </c>
      <c r="B30" s="196"/>
      <c r="C30" s="196"/>
      <c r="D30" s="196"/>
      <c r="E30" s="196"/>
      <c r="F30" s="196"/>
      <c r="G30" s="86">
        <v>23</v>
      </c>
      <c r="H30" s="87">
        <v>0</v>
      </c>
      <c r="I30" s="87">
        <v>0</v>
      </c>
    </row>
    <row r="31" spans="1:9" ht="24.6" customHeight="1" x14ac:dyDescent="0.2">
      <c r="A31" s="196" t="s">
        <v>27</v>
      </c>
      <c r="B31" s="196"/>
      <c r="C31" s="196"/>
      <c r="D31" s="196"/>
      <c r="E31" s="196"/>
      <c r="F31" s="196"/>
      <c r="G31" s="86">
        <v>24</v>
      </c>
      <c r="H31" s="87">
        <v>0</v>
      </c>
      <c r="I31" s="87">
        <v>0</v>
      </c>
    </row>
    <row r="32" spans="1:9" ht="24" customHeight="1" x14ac:dyDescent="0.2">
      <c r="A32" s="196" t="s">
        <v>28</v>
      </c>
      <c r="B32" s="196"/>
      <c r="C32" s="196"/>
      <c r="D32" s="196"/>
      <c r="E32" s="196"/>
      <c r="F32" s="196"/>
      <c r="G32" s="86">
        <v>25</v>
      </c>
      <c r="H32" s="87">
        <v>0</v>
      </c>
      <c r="I32" s="87">
        <v>0</v>
      </c>
    </row>
    <row r="33" spans="1:9" ht="26.45" customHeight="1" x14ac:dyDescent="0.2">
      <c r="A33" s="196" t="s">
        <v>29</v>
      </c>
      <c r="B33" s="196"/>
      <c r="C33" s="196"/>
      <c r="D33" s="196"/>
      <c r="E33" s="196"/>
      <c r="F33" s="196"/>
      <c r="G33" s="86">
        <v>26</v>
      </c>
      <c r="H33" s="87">
        <v>0</v>
      </c>
      <c r="I33" s="87">
        <v>0</v>
      </c>
    </row>
    <row r="34" spans="1:9" ht="12.75" customHeight="1" x14ac:dyDescent="0.2">
      <c r="A34" s="196" t="s">
        <v>30</v>
      </c>
      <c r="B34" s="196"/>
      <c r="C34" s="196"/>
      <c r="D34" s="196"/>
      <c r="E34" s="196"/>
      <c r="F34" s="196"/>
      <c r="G34" s="86">
        <v>27</v>
      </c>
      <c r="H34" s="87">
        <v>0</v>
      </c>
      <c r="I34" s="87">
        <v>0</v>
      </c>
    </row>
    <row r="35" spans="1:9" ht="12.75" customHeight="1" x14ac:dyDescent="0.2">
      <c r="A35" s="196" t="s">
        <v>31</v>
      </c>
      <c r="B35" s="196"/>
      <c r="C35" s="196"/>
      <c r="D35" s="196"/>
      <c r="E35" s="196"/>
      <c r="F35" s="196"/>
      <c r="G35" s="86">
        <v>28</v>
      </c>
      <c r="H35" s="87">
        <v>205640</v>
      </c>
      <c r="I35" s="87">
        <v>205102</v>
      </c>
    </row>
    <row r="36" spans="1:9" ht="12.75" customHeight="1" x14ac:dyDescent="0.2">
      <c r="A36" s="196" t="s">
        <v>32</v>
      </c>
      <c r="B36" s="196"/>
      <c r="C36" s="196"/>
      <c r="D36" s="196"/>
      <c r="E36" s="196"/>
      <c r="F36" s="196"/>
      <c r="G36" s="86">
        <v>29</v>
      </c>
      <c r="H36" s="87">
        <v>0</v>
      </c>
      <c r="I36" s="87">
        <v>0</v>
      </c>
    </row>
    <row r="37" spans="1:9" ht="12.75" customHeight="1" x14ac:dyDescent="0.2">
      <c r="A37" s="196" t="s">
        <v>33</v>
      </c>
      <c r="B37" s="196"/>
      <c r="C37" s="196"/>
      <c r="D37" s="196"/>
      <c r="E37" s="196"/>
      <c r="F37" s="196"/>
      <c r="G37" s="86">
        <v>30</v>
      </c>
      <c r="H37" s="87">
        <v>4200</v>
      </c>
      <c r="I37" s="87">
        <v>4200</v>
      </c>
    </row>
    <row r="38" spans="1:9" ht="12.75" customHeight="1" x14ac:dyDescent="0.2">
      <c r="A38" s="197" t="s">
        <v>34</v>
      </c>
      <c r="B38" s="197"/>
      <c r="C38" s="197"/>
      <c r="D38" s="197"/>
      <c r="E38" s="197"/>
      <c r="F38" s="197"/>
      <c r="G38" s="88">
        <v>31</v>
      </c>
      <c r="H38" s="89">
        <f>H39+H40+H41+H42</f>
        <v>113104</v>
      </c>
      <c r="I38" s="89">
        <f>I39+I40+I41+I42</f>
        <v>87431</v>
      </c>
    </row>
    <row r="39" spans="1:9" ht="12.75" customHeight="1" x14ac:dyDescent="0.2">
      <c r="A39" s="196" t="s">
        <v>35</v>
      </c>
      <c r="B39" s="196"/>
      <c r="C39" s="196"/>
      <c r="D39" s="196"/>
      <c r="E39" s="196"/>
      <c r="F39" s="196"/>
      <c r="G39" s="86">
        <v>32</v>
      </c>
      <c r="H39" s="87">
        <v>0</v>
      </c>
      <c r="I39" s="87">
        <v>0</v>
      </c>
    </row>
    <row r="40" spans="1:9" ht="12.75" customHeight="1" x14ac:dyDescent="0.2">
      <c r="A40" s="196" t="s">
        <v>36</v>
      </c>
      <c r="B40" s="196"/>
      <c r="C40" s="196"/>
      <c r="D40" s="196"/>
      <c r="E40" s="196"/>
      <c r="F40" s="196"/>
      <c r="G40" s="86">
        <v>33</v>
      </c>
      <c r="H40" s="87">
        <v>0</v>
      </c>
      <c r="I40" s="87">
        <v>0</v>
      </c>
    </row>
    <row r="41" spans="1:9" ht="12.75" customHeight="1" x14ac:dyDescent="0.2">
      <c r="A41" s="196" t="s">
        <v>37</v>
      </c>
      <c r="B41" s="196"/>
      <c r="C41" s="196"/>
      <c r="D41" s="196"/>
      <c r="E41" s="196"/>
      <c r="F41" s="196"/>
      <c r="G41" s="86">
        <v>34</v>
      </c>
      <c r="H41" s="87">
        <v>0</v>
      </c>
      <c r="I41" s="87">
        <v>0</v>
      </c>
    </row>
    <row r="42" spans="1:9" ht="12.75" customHeight="1" x14ac:dyDescent="0.2">
      <c r="A42" s="196" t="s">
        <v>38</v>
      </c>
      <c r="B42" s="196"/>
      <c r="C42" s="196"/>
      <c r="D42" s="196"/>
      <c r="E42" s="196"/>
      <c r="F42" s="196"/>
      <c r="G42" s="86">
        <v>35</v>
      </c>
      <c r="H42" s="87">
        <v>113104</v>
      </c>
      <c r="I42" s="87">
        <v>87431</v>
      </c>
    </row>
    <row r="43" spans="1:9" ht="12.75" customHeight="1" x14ac:dyDescent="0.2">
      <c r="A43" s="199" t="s">
        <v>39</v>
      </c>
      <c r="B43" s="199"/>
      <c r="C43" s="199"/>
      <c r="D43" s="199"/>
      <c r="E43" s="199"/>
      <c r="F43" s="199"/>
      <c r="G43" s="86">
        <v>36</v>
      </c>
      <c r="H43" s="87">
        <v>690590</v>
      </c>
      <c r="I43" s="87">
        <v>977606</v>
      </c>
    </row>
    <row r="44" spans="1:9" ht="12.75" customHeight="1" x14ac:dyDescent="0.2">
      <c r="A44" s="198" t="s">
        <v>40</v>
      </c>
      <c r="B44" s="198"/>
      <c r="C44" s="198"/>
      <c r="D44" s="198"/>
      <c r="E44" s="198"/>
      <c r="F44" s="198"/>
      <c r="G44" s="88">
        <v>37</v>
      </c>
      <c r="H44" s="89">
        <f>H45+H53+H60+H70</f>
        <v>167927592</v>
      </c>
      <c r="I44" s="89">
        <f>I45+I53+I60+I70</f>
        <v>134965082</v>
      </c>
    </row>
    <row r="45" spans="1:9" ht="12.75" customHeight="1" x14ac:dyDescent="0.2">
      <c r="A45" s="197" t="s">
        <v>41</v>
      </c>
      <c r="B45" s="197"/>
      <c r="C45" s="197"/>
      <c r="D45" s="197"/>
      <c r="E45" s="197"/>
      <c r="F45" s="197"/>
      <c r="G45" s="88">
        <v>38</v>
      </c>
      <c r="H45" s="89">
        <f>SUM(H46:H52)</f>
        <v>44445512</v>
      </c>
      <c r="I45" s="89">
        <f>SUM(I46:I52)</f>
        <v>37627562</v>
      </c>
    </row>
    <row r="46" spans="1:9" ht="12.75" customHeight="1" x14ac:dyDescent="0.2">
      <c r="A46" s="196" t="s">
        <v>42</v>
      </c>
      <c r="B46" s="196"/>
      <c r="C46" s="196"/>
      <c r="D46" s="196"/>
      <c r="E46" s="196"/>
      <c r="F46" s="196"/>
      <c r="G46" s="86">
        <v>39</v>
      </c>
      <c r="H46" s="87">
        <v>39460601</v>
      </c>
      <c r="I46" s="87">
        <v>32298589</v>
      </c>
    </row>
    <row r="47" spans="1:9" ht="12.75" customHeight="1" x14ac:dyDescent="0.2">
      <c r="A47" s="196" t="s">
        <v>43</v>
      </c>
      <c r="B47" s="196"/>
      <c r="C47" s="196"/>
      <c r="D47" s="196"/>
      <c r="E47" s="196"/>
      <c r="F47" s="196"/>
      <c r="G47" s="86">
        <v>40</v>
      </c>
      <c r="H47" s="87">
        <v>0</v>
      </c>
      <c r="I47" s="87">
        <v>0</v>
      </c>
    </row>
    <row r="48" spans="1:9" ht="12.75" customHeight="1" x14ac:dyDescent="0.2">
      <c r="A48" s="196" t="s">
        <v>44</v>
      </c>
      <c r="B48" s="196"/>
      <c r="C48" s="196"/>
      <c r="D48" s="196"/>
      <c r="E48" s="196"/>
      <c r="F48" s="196"/>
      <c r="G48" s="86">
        <v>41</v>
      </c>
      <c r="H48" s="87">
        <v>4615085</v>
      </c>
      <c r="I48" s="87">
        <v>5178058</v>
      </c>
    </row>
    <row r="49" spans="1:9" ht="12.75" customHeight="1" x14ac:dyDescent="0.2">
      <c r="A49" s="196" t="s">
        <v>45</v>
      </c>
      <c r="B49" s="196"/>
      <c r="C49" s="196"/>
      <c r="D49" s="196"/>
      <c r="E49" s="196"/>
      <c r="F49" s="196"/>
      <c r="G49" s="86">
        <v>42</v>
      </c>
      <c r="H49" s="87">
        <v>215602</v>
      </c>
      <c r="I49" s="87">
        <v>150915</v>
      </c>
    </row>
    <row r="50" spans="1:9" ht="12.75" customHeight="1" x14ac:dyDescent="0.2">
      <c r="A50" s="196" t="s">
        <v>46</v>
      </c>
      <c r="B50" s="196"/>
      <c r="C50" s="196"/>
      <c r="D50" s="196"/>
      <c r="E50" s="196"/>
      <c r="F50" s="196"/>
      <c r="G50" s="86">
        <v>43</v>
      </c>
      <c r="H50" s="87">
        <v>154224</v>
      </c>
      <c r="I50" s="87">
        <v>0</v>
      </c>
    </row>
    <row r="51" spans="1:9" ht="12.75" customHeight="1" x14ac:dyDescent="0.2">
      <c r="A51" s="196" t="s">
        <v>47</v>
      </c>
      <c r="B51" s="196"/>
      <c r="C51" s="196"/>
      <c r="D51" s="196"/>
      <c r="E51" s="196"/>
      <c r="F51" s="196"/>
      <c r="G51" s="86">
        <v>44</v>
      </c>
      <c r="H51" s="87">
        <v>0</v>
      </c>
      <c r="I51" s="87">
        <v>0</v>
      </c>
    </row>
    <row r="52" spans="1:9" ht="12.75" customHeight="1" x14ac:dyDescent="0.2">
      <c r="A52" s="196" t="s">
        <v>48</v>
      </c>
      <c r="B52" s="196"/>
      <c r="C52" s="196"/>
      <c r="D52" s="196"/>
      <c r="E52" s="196"/>
      <c r="F52" s="196"/>
      <c r="G52" s="86">
        <v>45</v>
      </c>
      <c r="H52" s="87">
        <v>0</v>
      </c>
      <c r="I52" s="87">
        <v>0</v>
      </c>
    </row>
    <row r="53" spans="1:9" ht="12.75" customHeight="1" x14ac:dyDescent="0.2">
      <c r="A53" s="197" t="s">
        <v>49</v>
      </c>
      <c r="B53" s="197"/>
      <c r="C53" s="197"/>
      <c r="D53" s="197"/>
      <c r="E53" s="197"/>
      <c r="F53" s="197"/>
      <c r="G53" s="88">
        <v>46</v>
      </c>
      <c r="H53" s="89">
        <f>SUM(H54:H59)</f>
        <v>35798675</v>
      </c>
      <c r="I53" s="89">
        <f>SUM(I54:I59)</f>
        <v>37896500</v>
      </c>
    </row>
    <row r="54" spans="1:9" ht="12.75" customHeight="1" x14ac:dyDescent="0.2">
      <c r="A54" s="196" t="s">
        <v>50</v>
      </c>
      <c r="B54" s="196"/>
      <c r="C54" s="196"/>
      <c r="D54" s="196"/>
      <c r="E54" s="196"/>
      <c r="F54" s="196"/>
      <c r="G54" s="86">
        <v>47</v>
      </c>
      <c r="H54" s="87">
        <v>8829332</v>
      </c>
      <c r="I54" s="87">
        <v>8363024</v>
      </c>
    </row>
    <row r="55" spans="1:9" ht="12.75" customHeight="1" x14ac:dyDescent="0.2">
      <c r="A55" s="196" t="s">
        <v>51</v>
      </c>
      <c r="B55" s="196"/>
      <c r="C55" s="196"/>
      <c r="D55" s="196"/>
      <c r="E55" s="196"/>
      <c r="F55" s="196"/>
      <c r="G55" s="86">
        <v>48</v>
      </c>
      <c r="H55" s="87">
        <v>0</v>
      </c>
      <c r="I55" s="87">
        <v>0</v>
      </c>
    </row>
    <row r="56" spans="1:9" ht="12.75" customHeight="1" x14ac:dyDescent="0.2">
      <c r="A56" s="196" t="s">
        <v>52</v>
      </c>
      <c r="B56" s="196"/>
      <c r="C56" s="196"/>
      <c r="D56" s="196"/>
      <c r="E56" s="196"/>
      <c r="F56" s="196"/>
      <c r="G56" s="86">
        <v>49</v>
      </c>
      <c r="H56" s="87">
        <v>26046249</v>
      </c>
      <c r="I56" s="87">
        <v>27820567</v>
      </c>
    </row>
    <row r="57" spans="1:9" ht="12.75" customHeight="1" x14ac:dyDescent="0.2">
      <c r="A57" s="196" t="s">
        <v>53</v>
      </c>
      <c r="B57" s="196"/>
      <c r="C57" s="196"/>
      <c r="D57" s="196"/>
      <c r="E57" s="196"/>
      <c r="F57" s="196"/>
      <c r="G57" s="86">
        <v>50</v>
      </c>
      <c r="H57" s="87">
        <v>0</v>
      </c>
      <c r="I57" s="87">
        <v>0</v>
      </c>
    </row>
    <row r="58" spans="1:9" ht="12.75" customHeight="1" x14ac:dyDescent="0.2">
      <c r="A58" s="196" t="s">
        <v>54</v>
      </c>
      <c r="B58" s="196"/>
      <c r="C58" s="196"/>
      <c r="D58" s="196"/>
      <c r="E58" s="196"/>
      <c r="F58" s="196"/>
      <c r="G58" s="86">
        <v>51</v>
      </c>
      <c r="H58" s="87">
        <v>293469</v>
      </c>
      <c r="I58" s="87">
        <v>1315643</v>
      </c>
    </row>
    <row r="59" spans="1:9" ht="12.75" customHeight="1" x14ac:dyDescent="0.2">
      <c r="A59" s="196" t="s">
        <v>55</v>
      </c>
      <c r="B59" s="196"/>
      <c r="C59" s="196"/>
      <c r="D59" s="196"/>
      <c r="E59" s="196"/>
      <c r="F59" s="196"/>
      <c r="G59" s="86">
        <v>52</v>
      </c>
      <c r="H59" s="87">
        <v>629625</v>
      </c>
      <c r="I59" s="87">
        <v>397266</v>
      </c>
    </row>
    <row r="60" spans="1:9" ht="12.75" customHeight="1" x14ac:dyDescent="0.2">
      <c r="A60" s="197" t="s">
        <v>56</v>
      </c>
      <c r="B60" s="197"/>
      <c r="C60" s="197"/>
      <c r="D60" s="197"/>
      <c r="E60" s="197"/>
      <c r="F60" s="197"/>
      <c r="G60" s="88">
        <v>53</v>
      </c>
      <c r="H60" s="89">
        <f>SUM(H61:H69)</f>
        <v>87009932</v>
      </c>
      <c r="I60" s="89">
        <f>SUM(I61:I69)</f>
        <v>50895180</v>
      </c>
    </row>
    <row r="61" spans="1:9" ht="12.75" customHeight="1" x14ac:dyDescent="0.2">
      <c r="A61" s="196" t="s">
        <v>24</v>
      </c>
      <c r="B61" s="196"/>
      <c r="C61" s="196"/>
      <c r="D61" s="196"/>
      <c r="E61" s="196"/>
      <c r="F61" s="196"/>
      <c r="G61" s="86">
        <v>54</v>
      </c>
      <c r="H61" s="87">
        <v>0</v>
      </c>
      <c r="I61" s="87">
        <v>0</v>
      </c>
    </row>
    <row r="62" spans="1:9" ht="12.75" customHeight="1" x14ac:dyDescent="0.2">
      <c r="A62" s="196" t="s">
        <v>25</v>
      </c>
      <c r="B62" s="196"/>
      <c r="C62" s="196"/>
      <c r="D62" s="196"/>
      <c r="E62" s="196"/>
      <c r="F62" s="196"/>
      <c r="G62" s="86">
        <v>55</v>
      </c>
      <c r="H62" s="87">
        <v>0</v>
      </c>
      <c r="I62" s="87">
        <v>0</v>
      </c>
    </row>
    <row r="63" spans="1:9" ht="12.75" customHeight="1" x14ac:dyDescent="0.2">
      <c r="A63" s="196" t="s">
        <v>26</v>
      </c>
      <c r="B63" s="196"/>
      <c r="C63" s="196"/>
      <c r="D63" s="196"/>
      <c r="E63" s="196"/>
      <c r="F63" s="196"/>
      <c r="G63" s="86">
        <v>56</v>
      </c>
      <c r="H63" s="87">
        <v>5919881</v>
      </c>
      <c r="I63" s="87">
        <v>0</v>
      </c>
    </row>
    <row r="64" spans="1:9" ht="23.45" customHeight="1" x14ac:dyDescent="0.2">
      <c r="A64" s="196" t="s">
        <v>57</v>
      </c>
      <c r="B64" s="196"/>
      <c r="C64" s="196"/>
      <c r="D64" s="196"/>
      <c r="E64" s="196"/>
      <c r="F64" s="196"/>
      <c r="G64" s="86">
        <v>57</v>
      </c>
      <c r="H64" s="87">
        <v>0</v>
      </c>
      <c r="I64" s="87">
        <v>0</v>
      </c>
    </row>
    <row r="65" spans="1:9" ht="21" customHeight="1" x14ac:dyDescent="0.2">
      <c r="A65" s="196" t="s">
        <v>28</v>
      </c>
      <c r="B65" s="196"/>
      <c r="C65" s="196"/>
      <c r="D65" s="196"/>
      <c r="E65" s="196"/>
      <c r="F65" s="196"/>
      <c r="G65" s="86">
        <v>58</v>
      </c>
      <c r="H65" s="87">
        <v>0</v>
      </c>
      <c r="I65" s="87">
        <v>0</v>
      </c>
    </row>
    <row r="66" spans="1:9" ht="22.9" customHeight="1" x14ac:dyDescent="0.2">
      <c r="A66" s="196" t="s">
        <v>29</v>
      </c>
      <c r="B66" s="196"/>
      <c r="C66" s="196"/>
      <c r="D66" s="196"/>
      <c r="E66" s="196"/>
      <c r="F66" s="196"/>
      <c r="G66" s="86">
        <v>59</v>
      </c>
      <c r="H66" s="87">
        <v>0</v>
      </c>
      <c r="I66" s="87">
        <v>0</v>
      </c>
    </row>
    <row r="67" spans="1:9" ht="12.75" customHeight="1" x14ac:dyDescent="0.2">
      <c r="A67" s="196" t="s">
        <v>30</v>
      </c>
      <c r="B67" s="196"/>
      <c r="C67" s="196"/>
      <c r="D67" s="196"/>
      <c r="E67" s="196"/>
      <c r="F67" s="196"/>
      <c r="G67" s="86">
        <v>60</v>
      </c>
      <c r="H67" s="87">
        <v>744730</v>
      </c>
      <c r="I67" s="87">
        <v>789310</v>
      </c>
    </row>
    <row r="68" spans="1:9" ht="12.75" customHeight="1" x14ac:dyDescent="0.2">
      <c r="A68" s="196" t="s">
        <v>31</v>
      </c>
      <c r="B68" s="196"/>
      <c r="C68" s="196"/>
      <c r="D68" s="196"/>
      <c r="E68" s="196"/>
      <c r="F68" s="196"/>
      <c r="G68" s="86">
        <v>61</v>
      </c>
      <c r="H68" s="87">
        <v>80290679</v>
      </c>
      <c r="I68" s="87">
        <v>50044680</v>
      </c>
    </row>
    <row r="69" spans="1:9" ht="12.75" customHeight="1" x14ac:dyDescent="0.2">
      <c r="A69" s="196" t="s">
        <v>58</v>
      </c>
      <c r="B69" s="196"/>
      <c r="C69" s="196"/>
      <c r="D69" s="196"/>
      <c r="E69" s="196"/>
      <c r="F69" s="196"/>
      <c r="G69" s="86">
        <v>62</v>
      </c>
      <c r="H69" s="87">
        <v>54642</v>
      </c>
      <c r="I69" s="87">
        <v>61190</v>
      </c>
    </row>
    <row r="70" spans="1:9" ht="12.75" customHeight="1" x14ac:dyDescent="0.2">
      <c r="A70" s="199" t="s">
        <v>59</v>
      </c>
      <c r="B70" s="199"/>
      <c r="C70" s="199"/>
      <c r="D70" s="199"/>
      <c r="E70" s="199"/>
      <c r="F70" s="199"/>
      <c r="G70" s="86">
        <v>63</v>
      </c>
      <c r="H70" s="87">
        <v>673473</v>
      </c>
      <c r="I70" s="87">
        <v>8545840</v>
      </c>
    </row>
    <row r="71" spans="1:9" ht="12.75" customHeight="1" x14ac:dyDescent="0.2">
      <c r="A71" s="217" t="s">
        <v>60</v>
      </c>
      <c r="B71" s="217"/>
      <c r="C71" s="217"/>
      <c r="D71" s="217"/>
      <c r="E71" s="217"/>
      <c r="F71" s="217"/>
      <c r="G71" s="86">
        <v>64</v>
      </c>
      <c r="H71" s="87">
        <v>0</v>
      </c>
      <c r="I71" s="87">
        <v>0</v>
      </c>
    </row>
    <row r="72" spans="1:9" ht="12.75" customHeight="1" x14ac:dyDescent="0.2">
      <c r="A72" s="198" t="s">
        <v>61</v>
      </c>
      <c r="B72" s="198"/>
      <c r="C72" s="198"/>
      <c r="D72" s="198"/>
      <c r="E72" s="198"/>
      <c r="F72" s="198"/>
      <c r="G72" s="88">
        <v>65</v>
      </c>
      <c r="H72" s="89">
        <f>H8+H9+H44+H71</f>
        <v>300357493</v>
      </c>
      <c r="I72" s="89">
        <f>I8+I9+I44+I71</f>
        <v>258971194</v>
      </c>
    </row>
    <row r="73" spans="1:9" ht="12.75" customHeight="1" x14ac:dyDescent="0.2">
      <c r="A73" s="217" t="s">
        <v>62</v>
      </c>
      <c r="B73" s="217"/>
      <c r="C73" s="217"/>
      <c r="D73" s="217"/>
      <c r="E73" s="217"/>
      <c r="F73" s="217"/>
      <c r="G73" s="86">
        <v>66</v>
      </c>
      <c r="H73" s="87">
        <v>0</v>
      </c>
      <c r="I73" s="87">
        <v>0</v>
      </c>
    </row>
    <row r="74" spans="1:9" x14ac:dyDescent="0.2">
      <c r="A74" s="219" t="s">
        <v>63</v>
      </c>
      <c r="B74" s="220"/>
      <c r="C74" s="220"/>
      <c r="D74" s="220"/>
      <c r="E74" s="220"/>
      <c r="F74" s="220"/>
      <c r="G74" s="220"/>
      <c r="H74" s="220"/>
      <c r="I74" s="220"/>
    </row>
    <row r="75" spans="1:9" ht="12.75" customHeight="1" x14ac:dyDescent="0.2">
      <c r="A75" s="198" t="s">
        <v>350</v>
      </c>
      <c r="B75" s="198"/>
      <c r="C75" s="198"/>
      <c r="D75" s="198"/>
      <c r="E75" s="198"/>
      <c r="F75" s="198"/>
      <c r="G75" s="88">
        <v>67</v>
      </c>
      <c r="H75" s="89">
        <f>H76+H77+H78+H84+H85+H91+H94+H97</f>
        <v>276460132</v>
      </c>
      <c r="I75" s="89">
        <f>I76+I77+I78+I84+I85+I91+I94+I97</f>
        <v>237549396</v>
      </c>
    </row>
    <row r="76" spans="1:9" ht="12.75" customHeight="1" x14ac:dyDescent="0.2">
      <c r="A76" s="199" t="s">
        <v>64</v>
      </c>
      <c r="B76" s="199"/>
      <c r="C76" s="199"/>
      <c r="D76" s="199"/>
      <c r="E76" s="199"/>
      <c r="F76" s="199"/>
      <c r="G76" s="86">
        <v>68</v>
      </c>
      <c r="H76" s="90">
        <v>102900000</v>
      </c>
      <c r="I76" s="90">
        <v>102900000</v>
      </c>
    </row>
    <row r="77" spans="1:9" ht="12.75" customHeight="1" x14ac:dyDescent="0.2">
      <c r="A77" s="199" t="s">
        <v>65</v>
      </c>
      <c r="B77" s="199"/>
      <c r="C77" s="199"/>
      <c r="D77" s="199"/>
      <c r="E77" s="199"/>
      <c r="F77" s="199"/>
      <c r="G77" s="86">
        <v>69</v>
      </c>
      <c r="H77" s="90">
        <v>0</v>
      </c>
      <c r="I77" s="90">
        <v>0</v>
      </c>
    </row>
    <row r="78" spans="1:9" ht="12.75" customHeight="1" x14ac:dyDescent="0.2">
      <c r="A78" s="197" t="s">
        <v>66</v>
      </c>
      <c r="B78" s="197"/>
      <c r="C78" s="197"/>
      <c r="D78" s="197"/>
      <c r="E78" s="197"/>
      <c r="F78" s="197"/>
      <c r="G78" s="88">
        <v>70</v>
      </c>
      <c r="H78" s="89">
        <f>SUM(H79:H83)</f>
        <v>23594373</v>
      </c>
      <c r="I78" s="89">
        <f>SUM(I79:I83)</f>
        <v>23594373</v>
      </c>
    </row>
    <row r="79" spans="1:9" ht="12.75" customHeight="1" x14ac:dyDescent="0.2">
      <c r="A79" s="196" t="s">
        <v>67</v>
      </c>
      <c r="B79" s="196"/>
      <c r="C79" s="196"/>
      <c r="D79" s="196"/>
      <c r="E79" s="196"/>
      <c r="F79" s="196"/>
      <c r="G79" s="86">
        <v>71</v>
      </c>
      <c r="H79" s="90">
        <v>5145000</v>
      </c>
      <c r="I79" s="90">
        <v>5145000</v>
      </c>
    </row>
    <row r="80" spans="1:9" ht="12.75" customHeight="1" x14ac:dyDescent="0.2">
      <c r="A80" s="196" t="s">
        <v>68</v>
      </c>
      <c r="B80" s="196"/>
      <c r="C80" s="196"/>
      <c r="D80" s="196"/>
      <c r="E80" s="196"/>
      <c r="F80" s="196"/>
      <c r="G80" s="86">
        <v>72</v>
      </c>
      <c r="H80" s="90">
        <v>0</v>
      </c>
      <c r="I80" s="90">
        <v>0</v>
      </c>
    </row>
    <row r="81" spans="1:9" ht="12.75" customHeight="1" x14ac:dyDescent="0.2">
      <c r="A81" s="196" t="s">
        <v>69</v>
      </c>
      <c r="B81" s="196"/>
      <c r="C81" s="196"/>
      <c r="D81" s="196"/>
      <c r="E81" s="196"/>
      <c r="F81" s="196"/>
      <c r="G81" s="86">
        <v>73</v>
      </c>
      <c r="H81" s="90">
        <v>0</v>
      </c>
      <c r="I81" s="90">
        <v>0</v>
      </c>
    </row>
    <row r="82" spans="1:9" ht="12.75" customHeight="1" x14ac:dyDescent="0.2">
      <c r="A82" s="196" t="s">
        <v>70</v>
      </c>
      <c r="B82" s="196"/>
      <c r="C82" s="196"/>
      <c r="D82" s="196"/>
      <c r="E82" s="196"/>
      <c r="F82" s="196"/>
      <c r="G82" s="86">
        <v>74</v>
      </c>
      <c r="H82" s="90">
        <v>0</v>
      </c>
      <c r="I82" s="90">
        <v>0</v>
      </c>
    </row>
    <row r="83" spans="1:9" ht="12.75" customHeight="1" x14ac:dyDescent="0.2">
      <c r="A83" s="196" t="s">
        <v>71</v>
      </c>
      <c r="B83" s="196"/>
      <c r="C83" s="196"/>
      <c r="D83" s="196"/>
      <c r="E83" s="196"/>
      <c r="F83" s="196"/>
      <c r="G83" s="86">
        <v>75</v>
      </c>
      <c r="H83" s="90">
        <v>18449373</v>
      </c>
      <c r="I83" s="90">
        <v>18449373</v>
      </c>
    </row>
    <row r="84" spans="1:9" ht="12.75" customHeight="1" x14ac:dyDescent="0.2">
      <c r="A84" s="199" t="s">
        <v>72</v>
      </c>
      <c r="B84" s="199"/>
      <c r="C84" s="199"/>
      <c r="D84" s="199"/>
      <c r="E84" s="199"/>
      <c r="F84" s="199"/>
      <c r="G84" s="86">
        <v>76</v>
      </c>
      <c r="H84" s="90">
        <v>0</v>
      </c>
      <c r="I84" s="90">
        <v>0</v>
      </c>
    </row>
    <row r="85" spans="1:9" ht="12.75" customHeight="1" x14ac:dyDescent="0.2">
      <c r="A85" s="218" t="s">
        <v>444</v>
      </c>
      <c r="B85" s="218"/>
      <c r="C85" s="218"/>
      <c r="D85" s="218"/>
      <c r="E85" s="218"/>
      <c r="F85" s="218"/>
      <c r="G85" s="88">
        <v>77</v>
      </c>
      <c r="H85" s="89">
        <f>H86+H87+H88+H89+H90</f>
        <v>0</v>
      </c>
      <c r="I85" s="89">
        <f>I86+I87+I88+I89+I90</f>
        <v>0</v>
      </c>
    </row>
    <row r="86" spans="1:9" ht="25.5" customHeight="1" x14ac:dyDescent="0.2">
      <c r="A86" s="196" t="s">
        <v>443</v>
      </c>
      <c r="B86" s="196"/>
      <c r="C86" s="196"/>
      <c r="D86" s="196"/>
      <c r="E86" s="196"/>
      <c r="F86" s="196"/>
      <c r="G86" s="86">
        <v>78</v>
      </c>
      <c r="H86" s="87">
        <v>0</v>
      </c>
      <c r="I86" s="87">
        <v>0</v>
      </c>
    </row>
    <row r="87" spans="1:9" ht="12.75" customHeight="1" x14ac:dyDescent="0.2">
      <c r="A87" s="196" t="s">
        <v>73</v>
      </c>
      <c r="B87" s="196"/>
      <c r="C87" s="196"/>
      <c r="D87" s="196"/>
      <c r="E87" s="196"/>
      <c r="F87" s="196"/>
      <c r="G87" s="86">
        <v>79</v>
      </c>
      <c r="H87" s="87">
        <v>0</v>
      </c>
      <c r="I87" s="87">
        <v>0</v>
      </c>
    </row>
    <row r="88" spans="1:9" ht="12.75" customHeight="1" x14ac:dyDescent="0.2">
      <c r="A88" s="196" t="s">
        <v>74</v>
      </c>
      <c r="B88" s="196"/>
      <c r="C88" s="196"/>
      <c r="D88" s="196"/>
      <c r="E88" s="196"/>
      <c r="F88" s="196"/>
      <c r="G88" s="86">
        <v>80</v>
      </c>
      <c r="H88" s="87">
        <v>0</v>
      </c>
      <c r="I88" s="87">
        <v>0</v>
      </c>
    </row>
    <row r="89" spans="1:9" ht="12.75" customHeight="1" x14ac:dyDescent="0.2">
      <c r="A89" s="196" t="s">
        <v>342</v>
      </c>
      <c r="B89" s="196"/>
      <c r="C89" s="196"/>
      <c r="D89" s="196"/>
      <c r="E89" s="196"/>
      <c r="F89" s="196"/>
      <c r="G89" s="86">
        <v>81</v>
      </c>
      <c r="H89" s="87">
        <v>0</v>
      </c>
      <c r="I89" s="87">
        <v>0</v>
      </c>
    </row>
    <row r="90" spans="1:9" ht="24" customHeight="1" x14ac:dyDescent="0.2">
      <c r="A90" s="196" t="s">
        <v>343</v>
      </c>
      <c r="B90" s="196"/>
      <c r="C90" s="196"/>
      <c r="D90" s="196"/>
      <c r="E90" s="196"/>
      <c r="F90" s="196"/>
      <c r="G90" s="86">
        <v>82</v>
      </c>
      <c r="H90" s="87">
        <v>0</v>
      </c>
      <c r="I90" s="87">
        <v>0</v>
      </c>
    </row>
    <row r="91" spans="1:9" ht="12.75" customHeight="1" x14ac:dyDescent="0.2">
      <c r="A91" s="197" t="s">
        <v>344</v>
      </c>
      <c r="B91" s="197"/>
      <c r="C91" s="197"/>
      <c r="D91" s="197"/>
      <c r="E91" s="197"/>
      <c r="F91" s="197"/>
      <c r="G91" s="88">
        <v>83</v>
      </c>
      <c r="H91" s="89">
        <f>H92-H93</f>
        <v>133617861</v>
      </c>
      <c r="I91" s="89">
        <f>I92-I93</f>
        <v>97465759</v>
      </c>
    </row>
    <row r="92" spans="1:9" ht="12.75" customHeight="1" x14ac:dyDescent="0.2">
      <c r="A92" s="196" t="s">
        <v>75</v>
      </c>
      <c r="B92" s="196"/>
      <c r="C92" s="196"/>
      <c r="D92" s="196"/>
      <c r="E92" s="196"/>
      <c r="F92" s="196"/>
      <c r="G92" s="86">
        <v>84</v>
      </c>
      <c r="H92" s="90">
        <v>133617861</v>
      </c>
      <c r="I92" s="90">
        <v>97465759</v>
      </c>
    </row>
    <row r="93" spans="1:9" ht="12.75" customHeight="1" x14ac:dyDescent="0.2">
      <c r="A93" s="196" t="s">
        <v>76</v>
      </c>
      <c r="B93" s="196"/>
      <c r="C93" s="196"/>
      <c r="D93" s="196"/>
      <c r="E93" s="196"/>
      <c r="F93" s="196"/>
      <c r="G93" s="86">
        <v>85</v>
      </c>
      <c r="H93" s="90">
        <v>0</v>
      </c>
      <c r="I93" s="90">
        <v>0</v>
      </c>
    </row>
    <row r="94" spans="1:9" ht="12.75" customHeight="1" x14ac:dyDescent="0.2">
      <c r="A94" s="197" t="s">
        <v>345</v>
      </c>
      <c r="B94" s="197"/>
      <c r="C94" s="197"/>
      <c r="D94" s="197"/>
      <c r="E94" s="197"/>
      <c r="F94" s="197"/>
      <c r="G94" s="88">
        <v>86</v>
      </c>
      <c r="H94" s="89">
        <f>H95-H96</f>
        <v>16347898</v>
      </c>
      <c r="I94" s="89">
        <f>I95-I96</f>
        <v>13589264</v>
      </c>
    </row>
    <row r="95" spans="1:9" ht="12.75" customHeight="1" x14ac:dyDescent="0.2">
      <c r="A95" s="196" t="s">
        <v>77</v>
      </c>
      <c r="B95" s="196"/>
      <c r="C95" s="196"/>
      <c r="D95" s="196"/>
      <c r="E95" s="196"/>
      <c r="F95" s="196"/>
      <c r="G95" s="86">
        <v>87</v>
      </c>
      <c r="H95" s="90">
        <v>16347898</v>
      </c>
      <c r="I95" s="90">
        <v>13589264</v>
      </c>
    </row>
    <row r="96" spans="1:9" ht="12.75" customHeight="1" x14ac:dyDescent="0.2">
      <c r="A96" s="196" t="s">
        <v>78</v>
      </c>
      <c r="B96" s="196"/>
      <c r="C96" s="196"/>
      <c r="D96" s="196"/>
      <c r="E96" s="196"/>
      <c r="F96" s="196"/>
      <c r="G96" s="86">
        <v>88</v>
      </c>
      <c r="H96" s="90">
        <v>0</v>
      </c>
      <c r="I96" s="90">
        <v>0</v>
      </c>
    </row>
    <row r="97" spans="1:9" ht="12.75" customHeight="1" x14ac:dyDescent="0.2">
      <c r="A97" s="199" t="s">
        <v>79</v>
      </c>
      <c r="B97" s="199"/>
      <c r="C97" s="199"/>
      <c r="D97" s="199"/>
      <c r="E97" s="199"/>
      <c r="F97" s="199"/>
      <c r="G97" s="86">
        <v>89</v>
      </c>
      <c r="H97" s="90">
        <v>0</v>
      </c>
      <c r="I97" s="90">
        <v>0</v>
      </c>
    </row>
    <row r="98" spans="1:9" ht="12.75" customHeight="1" x14ac:dyDescent="0.2">
      <c r="A98" s="198" t="s">
        <v>346</v>
      </c>
      <c r="B98" s="198"/>
      <c r="C98" s="198"/>
      <c r="D98" s="198"/>
      <c r="E98" s="198"/>
      <c r="F98" s="198"/>
      <c r="G98" s="88">
        <v>90</v>
      </c>
      <c r="H98" s="89">
        <f>SUM(H99:H104)</f>
        <v>2000918</v>
      </c>
      <c r="I98" s="89">
        <f>SUM(I99:I104)</f>
        <v>2079137</v>
      </c>
    </row>
    <row r="99" spans="1:9" ht="12.75" customHeight="1" x14ac:dyDescent="0.2">
      <c r="A99" s="196" t="s">
        <v>80</v>
      </c>
      <c r="B99" s="196"/>
      <c r="C99" s="196"/>
      <c r="D99" s="196"/>
      <c r="E99" s="196"/>
      <c r="F99" s="196"/>
      <c r="G99" s="86">
        <v>91</v>
      </c>
      <c r="H99" s="90">
        <v>2000918</v>
      </c>
      <c r="I99" s="90">
        <v>2079137</v>
      </c>
    </row>
    <row r="100" spans="1:9" ht="12.75" customHeight="1" x14ac:dyDescent="0.2">
      <c r="A100" s="196" t="s">
        <v>81</v>
      </c>
      <c r="B100" s="196"/>
      <c r="C100" s="196"/>
      <c r="D100" s="196"/>
      <c r="E100" s="196"/>
      <c r="F100" s="196"/>
      <c r="G100" s="86">
        <v>92</v>
      </c>
      <c r="H100" s="90">
        <v>0</v>
      </c>
      <c r="I100" s="90">
        <v>0</v>
      </c>
    </row>
    <row r="101" spans="1:9" ht="12.75" customHeight="1" x14ac:dyDescent="0.2">
      <c r="A101" s="196" t="s">
        <v>82</v>
      </c>
      <c r="B101" s="196"/>
      <c r="C101" s="196"/>
      <c r="D101" s="196"/>
      <c r="E101" s="196"/>
      <c r="F101" s="196"/>
      <c r="G101" s="86">
        <v>93</v>
      </c>
      <c r="H101" s="90">
        <v>0</v>
      </c>
      <c r="I101" s="90">
        <v>0</v>
      </c>
    </row>
    <row r="102" spans="1:9" ht="12.75" customHeight="1" x14ac:dyDescent="0.2">
      <c r="A102" s="196" t="s">
        <v>83</v>
      </c>
      <c r="B102" s="196"/>
      <c r="C102" s="196"/>
      <c r="D102" s="196"/>
      <c r="E102" s="196"/>
      <c r="F102" s="196"/>
      <c r="G102" s="86">
        <v>94</v>
      </c>
      <c r="H102" s="87">
        <v>0</v>
      </c>
      <c r="I102" s="87">
        <v>0</v>
      </c>
    </row>
    <row r="103" spans="1:9" ht="12.75" customHeight="1" x14ac:dyDescent="0.2">
      <c r="A103" s="196" t="s">
        <v>84</v>
      </c>
      <c r="B103" s="196"/>
      <c r="C103" s="196"/>
      <c r="D103" s="196"/>
      <c r="E103" s="196"/>
      <c r="F103" s="196"/>
      <c r="G103" s="86">
        <v>95</v>
      </c>
      <c r="H103" s="87">
        <v>0</v>
      </c>
      <c r="I103" s="87">
        <v>0</v>
      </c>
    </row>
    <row r="104" spans="1:9" ht="12.75" customHeight="1" x14ac:dyDescent="0.2">
      <c r="A104" s="196" t="s">
        <v>85</v>
      </c>
      <c r="B104" s="196"/>
      <c r="C104" s="196"/>
      <c r="D104" s="196"/>
      <c r="E104" s="196"/>
      <c r="F104" s="196"/>
      <c r="G104" s="86">
        <v>96</v>
      </c>
      <c r="H104" s="87">
        <v>0</v>
      </c>
      <c r="I104" s="87">
        <v>0</v>
      </c>
    </row>
    <row r="105" spans="1:9" ht="12.75" customHeight="1" x14ac:dyDescent="0.2">
      <c r="A105" s="198" t="s">
        <v>347</v>
      </c>
      <c r="B105" s="198"/>
      <c r="C105" s="198"/>
      <c r="D105" s="198"/>
      <c r="E105" s="198"/>
      <c r="F105" s="198"/>
      <c r="G105" s="88">
        <v>97</v>
      </c>
      <c r="H105" s="89">
        <f>SUM(H106:H116)</f>
        <v>1055420</v>
      </c>
      <c r="I105" s="89">
        <f>SUM(I106:I116)</f>
        <v>309881</v>
      </c>
    </row>
    <row r="106" spans="1:9" ht="12.75" customHeight="1" x14ac:dyDescent="0.2">
      <c r="A106" s="196" t="s">
        <v>86</v>
      </c>
      <c r="B106" s="196"/>
      <c r="C106" s="196"/>
      <c r="D106" s="196"/>
      <c r="E106" s="196"/>
      <c r="F106" s="196"/>
      <c r="G106" s="86">
        <v>98</v>
      </c>
      <c r="H106" s="91">
        <v>0</v>
      </c>
      <c r="I106" s="91">
        <v>0</v>
      </c>
    </row>
    <row r="107" spans="1:9" ht="12.75" customHeight="1" x14ac:dyDescent="0.2">
      <c r="A107" s="196" t="s">
        <v>87</v>
      </c>
      <c r="B107" s="196"/>
      <c r="C107" s="196"/>
      <c r="D107" s="196"/>
      <c r="E107" s="196"/>
      <c r="F107" s="196"/>
      <c r="G107" s="86">
        <v>99</v>
      </c>
      <c r="H107" s="90">
        <v>0</v>
      </c>
      <c r="I107" s="90">
        <v>0</v>
      </c>
    </row>
    <row r="108" spans="1:9" ht="12.75" customHeight="1" x14ac:dyDescent="0.2">
      <c r="A108" s="196" t="s">
        <v>88</v>
      </c>
      <c r="B108" s="196"/>
      <c r="C108" s="196"/>
      <c r="D108" s="196"/>
      <c r="E108" s="196"/>
      <c r="F108" s="196"/>
      <c r="G108" s="86">
        <v>100</v>
      </c>
      <c r="H108" s="90">
        <v>0</v>
      </c>
      <c r="I108" s="90">
        <v>0</v>
      </c>
    </row>
    <row r="109" spans="1:9" ht="22.15" customHeight="1" x14ac:dyDescent="0.2">
      <c r="A109" s="196" t="s">
        <v>89</v>
      </c>
      <c r="B109" s="196"/>
      <c r="C109" s="196"/>
      <c r="D109" s="196"/>
      <c r="E109" s="196"/>
      <c r="F109" s="196"/>
      <c r="G109" s="86">
        <v>101</v>
      </c>
      <c r="H109" s="90">
        <v>0</v>
      </c>
      <c r="I109" s="90">
        <v>0</v>
      </c>
    </row>
    <row r="110" spans="1:9" ht="12.75" customHeight="1" x14ac:dyDescent="0.2">
      <c r="A110" s="196" t="s">
        <v>90</v>
      </c>
      <c r="B110" s="196"/>
      <c r="C110" s="196"/>
      <c r="D110" s="196"/>
      <c r="E110" s="196"/>
      <c r="F110" s="196"/>
      <c r="G110" s="86">
        <v>102</v>
      </c>
      <c r="H110" s="90">
        <v>1055420</v>
      </c>
      <c r="I110" s="90">
        <v>309881</v>
      </c>
    </row>
    <row r="111" spans="1:9" ht="12.75" customHeight="1" x14ac:dyDescent="0.2">
      <c r="A111" s="196" t="s">
        <v>91</v>
      </c>
      <c r="B111" s="196"/>
      <c r="C111" s="196"/>
      <c r="D111" s="196"/>
      <c r="E111" s="196"/>
      <c r="F111" s="196"/>
      <c r="G111" s="86">
        <v>103</v>
      </c>
      <c r="H111" s="90">
        <v>0</v>
      </c>
      <c r="I111" s="90">
        <v>0</v>
      </c>
    </row>
    <row r="112" spans="1:9" ht="12.75" customHeight="1" x14ac:dyDescent="0.2">
      <c r="A112" s="196" t="s">
        <v>92</v>
      </c>
      <c r="B112" s="196"/>
      <c r="C112" s="196"/>
      <c r="D112" s="196"/>
      <c r="E112" s="196"/>
      <c r="F112" s="196"/>
      <c r="G112" s="86">
        <v>104</v>
      </c>
      <c r="H112" s="90">
        <v>0</v>
      </c>
      <c r="I112" s="90">
        <v>0</v>
      </c>
    </row>
    <row r="113" spans="1:9" ht="12.75" customHeight="1" x14ac:dyDescent="0.2">
      <c r="A113" s="196" t="s">
        <v>93</v>
      </c>
      <c r="B113" s="196"/>
      <c r="C113" s="196"/>
      <c r="D113" s="196"/>
      <c r="E113" s="196"/>
      <c r="F113" s="196"/>
      <c r="G113" s="86">
        <v>105</v>
      </c>
      <c r="H113" s="91">
        <v>0</v>
      </c>
      <c r="I113" s="91">
        <v>0</v>
      </c>
    </row>
    <row r="114" spans="1:9" ht="12.75" customHeight="1" x14ac:dyDescent="0.2">
      <c r="A114" s="196" t="s">
        <v>94</v>
      </c>
      <c r="B114" s="196"/>
      <c r="C114" s="196"/>
      <c r="D114" s="196"/>
      <c r="E114" s="196"/>
      <c r="F114" s="196"/>
      <c r="G114" s="86">
        <v>106</v>
      </c>
      <c r="H114" s="90">
        <v>0</v>
      </c>
      <c r="I114" s="90">
        <v>0</v>
      </c>
    </row>
    <row r="115" spans="1:9" ht="12.75" customHeight="1" x14ac:dyDescent="0.2">
      <c r="A115" s="196" t="s">
        <v>95</v>
      </c>
      <c r="B115" s="196"/>
      <c r="C115" s="196"/>
      <c r="D115" s="196"/>
      <c r="E115" s="196"/>
      <c r="F115" s="196"/>
      <c r="G115" s="86">
        <v>107</v>
      </c>
      <c r="H115" s="87">
        <v>0</v>
      </c>
      <c r="I115" s="87">
        <v>0</v>
      </c>
    </row>
    <row r="116" spans="1:9" ht="12.75" customHeight="1" x14ac:dyDescent="0.2">
      <c r="A116" s="196" t="s">
        <v>96</v>
      </c>
      <c r="B116" s="196"/>
      <c r="C116" s="196"/>
      <c r="D116" s="196"/>
      <c r="E116" s="196"/>
      <c r="F116" s="196"/>
      <c r="G116" s="86">
        <v>108</v>
      </c>
      <c r="H116" s="87">
        <v>0</v>
      </c>
      <c r="I116" s="87">
        <v>0</v>
      </c>
    </row>
    <row r="117" spans="1:9" ht="12.75" customHeight="1" x14ac:dyDescent="0.2">
      <c r="A117" s="198" t="s">
        <v>348</v>
      </c>
      <c r="B117" s="198"/>
      <c r="C117" s="198"/>
      <c r="D117" s="198"/>
      <c r="E117" s="198"/>
      <c r="F117" s="198"/>
      <c r="G117" s="88">
        <v>109</v>
      </c>
      <c r="H117" s="89">
        <f>SUM(H118:H131)</f>
        <v>20841023</v>
      </c>
      <c r="I117" s="89">
        <f>SUM(I118:I131)</f>
        <v>19032780</v>
      </c>
    </row>
    <row r="118" spans="1:9" ht="12.75" customHeight="1" x14ac:dyDescent="0.2">
      <c r="A118" s="196" t="s">
        <v>86</v>
      </c>
      <c r="B118" s="196"/>
      <c r="C118" s="196"/>
      <c r="D118" s="196"/>
      <c r="E118" s="196"/>
      <c r="F118" s="196"/>
      <c r="G118" s="86">
        <v>110</v>
      </c>
      <c r="H118" s="90">
        <v>1495028</v>
      </c>
      <c r="I118" s="90">
        <v>2117960</v>
      </c>
    </row>
    <row r="119" spans="1:9" ht="12.75" customHeight="1" x14ac:dyDescent="0.2">
      <c r="A119" s="196" t="s">
        <v>87</v>
      </c>
      <c r="B119" s="196"/>
      <c r="C119" s="196"/>
      <c r="D119" s="196"/>
      <c r="E119" s="196"/>
      <c r="F119" s="196"/>
      <c r="G119" s="86">
        <v>111</v>
      </c>
      <c r="H119" s="90">
        <v>0</v>
      </c>
      <c r="I119" s="90">
        <v>0</v>
      </c>
    </row>
    <row r="120" spans="1:9" ht="12.75" customHeight="1" x14ac:dyDescent="0.2">
      <c r="A120" s="196" t="s">
        <v>88</v>
      </c>
      <c r="B120" s="196"/>
      <c r="C120" s="196"/>
      <c r="D120" s="196"/>
      <c r="E120" s="196"/>
      <c r="F120" s="196"/>
      <c r="G120" s="86">
        <v>112</v>
      </c>
      <c r="H120" s="90">
        <v>0</v>
      </c>
      <c r="I120" s="90">
        <v>0</v>
      </c>
    </row>
    <row r="121" spans="1:9" ht="25.9" customHeight="1" x14ac:dyDescent="0.2">
      <c r="A121" s="196" t="s">
        <v>89</v>
      </c>
      <c r="B121" s="196"/>
      <c r="C121" s="196"/>
      <c r="D121" s="196"/>
      <c r="E121" s="196"/>
      <c r="F121" s="196"/>
      <c r="G121" s="86">
        <v>113</v>
      </c>
      <c r="H121" s="90">
        <v>0</v>
      </c>
      <c r="I121" s="90">
        <v>0</v>
      </c>
    </row>
    <row r="122" spans="1:9" ht="12.75" customHeight="1" x14ac:dyDescent="0.2">
      <c r="A122" s="196" t="s">
        <v>90</v>
      </c>
      <c r="B122" s="196"/>
      <c r="C122" s="196"/>
      <c r="D122" s="196"/>
      <c r="E122" s="196"/>
      <c r="F122" s="196"/>
      <c r="G122" s="86">
        <v>114</v>
      </c>
      <c r="H122" s="90">
        <v>854021</v>
      </c>
      <c r="I122" s="90">
        <v>893055</v>
      </c>
    </row>
    <row r="123" spans="1:9" ht="12.75" customHeight="1" x14ac:dyDescent="0.2">
      <c r="A123" s="196" t="s">
        <v>91</v>
      </c>
      <c r="B123" s="196"/>
      <c r="C123" s="196"/>
      <c r="D123" s="196"/>
      <c r="E123" s="196"/>
      <c r="F123" s="196"/>
      <c r="G123" s="86">
        <v>115</v>
      </c>
      <c r="H123" s="90">
        <v>0</v>
      </c>
      <c r="I123" s="90">
        <v>0</v>
      </c>
    </row>
    <row r="124" spans="1:9" ht="12.75" customHeight="1" x14ac:dyDescent="0.2">
      <c r="A124" s="196" t="s">
        <v>92</v>
      </c>
      <c r="B124" s="196"/>
      <c r="C124" s="196"/>
      <c r="D124" s="196"/>
      <c r="E124" s="196"/>
      <c r="F124" s="196"/>
      <c r="G124" s="86">
        <v>116</v>
      </c>
      <c r="H124" s="90">
        <v>65141</v>
      </c>
      <c r="I124" s="90">
        <v>37280</v>
      </c>
    </row>
    <row r="125" spans="1:9" ht="12.75" customHeight="1" x14ac:dyDescent="0.2">
      <c r="A125" s="196" t="s">
        <v>93</v>
      </c>
      <c r="B125" s="196"/>
      <c r="C125" s="196"/>
      <c r="D125" s="196"/>
      <c r="E125" s="196"/>
      <c r="F125" s="196"/>
      <c r="G125" s="86">
        <v>117</v>
      </c>
      <c r="H125" s="90">
        <v>7841969</v>
      </c>
      <c r="I125" s="90">
        <v>10014832</v>
      </c>
    </row>
    <row r="126" spans="1:9" x14ac:dyDescent="0.2">
      <c r="A126" s="196" t="s">
        <v>94</v>
      </c>
      <c r="B126" s="196"/>
      <c r="C126" s="196"/>
      <c r="D126" s="196"/>
      <c r="E126" s="196"/>
      <c r="F126" s="196"/>
      <c r="G126" s="86">
        <v>118</v>
      </c>
      <c r="H126" s="90">
        <v>0</v>
      </c>
      <c r="I126" s="90">
        <v>0</v>
      </c>
    </row>
    <row r="127" spans="1:9" x14ac:dyDescent="0.2">
      <c r="A127" s="196" t="s">
        <v>97</v>
      </c>
      <c r="B127" s="196"/>
      <c r="C127" s="196"/>
      <c r="D127" s="196"/>
      <c r="E127" s="196"/>
      <c r="F127" s="196"/>
      <c r="G127" s="86">
        <v>119</v>
      </c>
      <c r="H127" s="90">
        <v>1556997</v>
      </c>
      <c r="I127" s="90">
        <v>1841168</v>
      </c>
    </row>
    <row r="128" spans="1:9" x14ac:dyDescent="0.2">
      <c r="A128" s="196" t="s">
        <v>98</v>
      </c>
      <c r="B128" s="196"/>
      <c r="C128" s="196"/>
      <c r="D128" s="196"/>
      <c r="E128" s="196"/>
      <c r="F128" s="196"/>
      <c r="G128" s="86">
        <v>120</v>
      </c>
      <c r="H128" s="90">
        <v>2009775</v>
      </c>
      <c r="I128" s="90">
        <v>1784840</v>
      </c>
    </row>
    <row r="129" spans="1:9" x14ac:dyDescent="0.2">
      <c r="A129" s="196" t="s">
        <v>99</v>
      </c>
      <c r="B129" s="196"/>
      <c r="C129" s="196"/>
      <c r="D129" s="196"/>
      <c r="E129" s="196"/>
      <c r="F129" s="196"/>
      <c r="G129" s="86">
        <v>121</v>
      </c>
      <c r="H129" s="90">
        <v>250451</v>
      </c>
      <c r="I129" s="90">
        <v>245669</v>
      </c>
    </row>
    <row r="130" spans="1:9" x14ac:dyDescent="0.2">
      <c r="A130" s="196" t="s">
        <v>100</v>
      </c>
      <c r="B130" s="196"/>
      <c r="C130" s="196"/>
      <c r="D130" s="196"/>
      <c r="E130" s="196"/>
      <c r="F130" s="196"/>
      <c r="G130" s="86">
        <v>122</v>
      </c>
      <c r="H130" s="87">
        <v>0</v>
      </c>
      <c r="I130" s="87">
        <v>0</v>
      </c>
    </row>
    <row r="131" spans="1:9" x14ac:dyDescent="0.2">
      <c r="A131" s="196" t="s">
        <v>101</v>
      </c>
      <c r="B131" s="196"/>
      <c r="C131" s="196"/>
      <c r="D131" s="196"/>
      <c r="E131" s="196"/>
      <c r="F131" s="196"/>
      <c r="G131" s="86">
        <v>123</v>
      </c>
      <c r="H131" s="87">
        <v>6767641</v>
      </c>
      <c r="I131" s="87">
        <v>2097976</v>
      </c>
    </row>
    <row r="132" spans="1:9" ht="22.15" customHeight="1" x14ac:dyDescent="0.2">
      <c r="A132" s="217" t="s">
        <v>102</v>
      </c>
      <c r="B132" s="217"/>
      <c r="C132" s="217"/>
      <c r="D132" s="217"/>
      <c r="E132" s="217"/>
      <c r="F132" s="217"/>
      <c r="G132" s="86">
        <v>124</v>
      </c>
      <c r="H132" s="87">
        <v>0</v>
      </c>
      <c r="I132" s="87">
        <v>0</v>
      </c>
    </row>
    <row r="133" spans="1:9" x14ac:dyDescent="0.2">
      <c r="A133" s="198" t="s">
        <v>349</v>
      </c>
      <c r="B133" s="198"/>
      <c r="C133" s="198"/>
      <c r="D133" s="198"/>
      <c r="E133" s="198"/>
      <c r="F133" s="198"/>
      <c r="G133" s="88">
        <v>125</v>
      </c>
      <c r="H133" s="89">
        <f>H75+H98+H105+H117+H132</f>
        <v>300357493</v>
      </c>
      <c r="I133" s="89">
        <f>I75+I98+I105+I117+I132</f>
        <v>258971194</v>
      </c>
    </row>
    <row r="134" spans="1:9" x14ac:dyDescent="0.2">
      <c r="A134" s="217" t="s">
        <v>103</v>
      </c>
      <c r="B134" s="217"/>
      <c r="C134" s="217"/>
      <c r="D134" s="217"/>
      <c r="E134" s="217"/>
      <c r="F134" s="217"/>
      <c r="G134" s="86">
        <v>126</v>
      </c>
      <c r="H134" s="87">
        <v>0</v>
      </c>
      <c r="I134" s="87">
        <v>0</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12"/>
  <sheetViews>
    <sheetView zoomScaleNormal="100" zoomScaleSheetLayoutView="110" workbookViewId="0">
      <selection activeCell="I9" sqref="I9"/>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0" t="s">
        <v>105</v>
      </c>
      <c r="B1" s="201"/>
      <c r="C1" s="201"/>
      <c r="D1" s="201"/>
      <c r="E1" s="201"/>
      <c r="F1" s="201"/>
      <c r="G1" s="201"/>
      <c r="H1" s="201"/>
      <c r="I1" s="201"/>
    </row>
    <row r="2" spans="1:9" x14ac:dyDescent="0.2">
      <c r="A2" s="229" t="s">
        <v>459</v>
      </c>
      <c r="B2" s="203"/>
      <c r="C2" s="203"/>
      <c r="D2" s="203"/>
      <c r="E2" s="203"/>
      <c r="F2" s="203"/>
      <c r="G2" s="203"/>
      <c r="H2" s="203"/>
      <c r="I2" s="203"/>
    </row>
    <row r="3" spans="1:9" x14ac:dyDescent="0.2">
      <c r="A3" s="238" t="s">
        <v>279</v>
      </c>
      <c r="B3" s="239"/>
      <c r="C3" s="239"/>
      <c r="D3" s="239"/>
      <c r="E3" s="239"/>
      <c r="F3" s="239"/>
      <c r="G3" s="239"/>
      <c r="H3" s="239"/>
      <c r="I3" s="239"/>
    </row>
    <row r="4" spans="1:9" ht="12.75" customHeight="1" x14ac:dyDescent="0.2">
      <c r="A4" s="226" t="s">
        <v>458</v>
      </c>
      <c r="B4" s="227"/>
      <c r="C4" s="227"/>
      <c r="D4" s="227"/>
      <c r="E4" s="227"/>
      <c r="F4" s="227"/>
      <c r="G4" s="227"/>
      <c r="H4" s="227"/>
      <c r="I4" s="228"/>
    </row>
    <row r="5" spans="1:9" ht="23.25" x14ac:dyDescent="0.2">
      <c r="A5" s="222" t="s">
        <v>2</v>
      </c>
      <c r="B5" s="223"/>
      <c r="C5" s="223"/>
      <c r="D5" s="223"/>
      <c r="E5" s="223"/>
      <c r="F5" s="223"/>
      <c r="G5" s="92" t="s">
        <v>106</v>
      </c>
      <c r="H5" s="93" t="s">
        <v>293</v>
      </c>
      <c r="I5" s="93" t="s">
        <v>276</v>
      </c>
    </row>
    <row r="6" spans="1:9" x14ac:dyDescent="0.2">
      <c r="A6" s="224">
        <v>1</v>
      </c>
      <c r="B6" s="225"/>
      <c r="C6" s="225"/>
      <c r="D6" s="225"/>
      <c r="E6" s="225"/>
      <c r="F6" s="225"/>
      <c r="G6" s="94">
        <v>2</v>
      </c>
      <c r="H6" s="93">
        <v>3</v>
      </c>
      <c r="I6" s="93">
        <v>4</v>
      </c>
    </row>
    <row r="7" spans="1:9" x14ac:dyDescent="0.2">
      <c r="A7" s="198" t="s">
        <v>365</v>
      </c>
      <c r="B7" s="198"/>
      <c r="C7" s="198"/>
      <c r="D7" s="198"/>
      <c r="E7" s="198"/>
      <c r="F7" s="198"/>
      <c r="G7" s="88">
        <v>1</v>
      </c>
      <c r="H7" s="89">
        <f>SUM(H8:H12)</f>
        <v>174143166</v>
      </c>
      <c r="I7" s="89">
        <f>SUM(I8:I12)</f>
        <v>198136620</v>
      </c>
    </row>
    <row r="8" spans="1:9" x14ac:dyDescent="0.2">
      <c r="A8" s="196" t="s">
        <v>118</v>
      </c>
      <c r="B8" s="196"/>
      <c r="C8" s="196"/>
      <c r="D8" s="196"/>
      <c r="E8" s="196"/>
      <c r="F8" s="196"/>
      <c r="G8" s="86">
        <v>2</v>
      </c>
      <c r="H8" s="87">
        <v>49880665</v>
      </c>
      <c r="I8" s="87">
        <v>47974842</v>
      </c>
    </row>
    <row r="9" spans="1:9" x14ac:dyDescent="0.2">
      <c r="A9" s="196" t="s">
        <v>119</v>
      </c>
      <c r="B9" s="196"/>
      <c r="C9" s="196"/>
      <c r="D9" s="196"/>
      <c r="E9" s="196"/>
      <c r="F9" s="196"/>
      <c r="G9" s="86">
        <v>3</v>
      </c>
      <c r="H9" s="87">
        <v>116895570</v>
      </c>
      <c r="I9" s="87">
        <v>139790413</v>
      </c>
    </row>
    <row r="10" spans="1:9" x14ac:dyDescent="0.2">
      <c r="A10" s="196" t="s">
        <v>120</v>
      </c>
      <c r="B10" s="196"/>
      <c r="C10" s="196"/>
      <c r="D10" s="196"/>
      <c r="E10" s="196"/>
      <c r="F10" s="196"/>
      <c r="G10" s="86">
        <v>4</v>
      </c>
      <c r="H10" s="87">
        <v>120061</v>
      </c>
      <c r="I10" s="87">
        <v>130562</v>
      </c>
    </row>
    <row r="11" spans="1:9" x14ac:dyDescent="0.2">
      <c r="A11" s="196" t="s">
        <v>121</v>
      </c>
      <c r="B11" s="196"/>
      <c r="C11" s="196"/>
      <c r="D11" s="196"/>
      <c r="E11" s="196"/>
      <c r="F11" s="196"/>
      <c r="G11" s="86">
        <v>5</v>
      </c>
      <c r="H11" s="87">
        <v>755133</v>
      </c>
      <c r="I11" s="87">
        <v>2823066</v>
      </c>
    </row>
    <row r="12" spans="1:9" x14ac:dyDescent="0.2">
      <c r="A12" s="196" t="s">
        <v>122</v>
      </c>
      <c r="B12" s="196"/>
      <c r="C12" s="196"/>
      <c r="D12" s="196"/>
      <c r="E12" s="196"/>
      <c r="F12" s="196"/>
      <c r="G12" s="86">
        <v>6</v>
      </c>
      <c r="H12" s="87">
        <v>6491737</v>
      </c>
      <c r="I12" s="87">
        <v>7417737</v>
      </c>
    </row>
    <row r="13" spans="1:9" ht="16.5" customHeight="1" x14ac:dyDescent="0.2">
      <c r="A13" s="198" t="s">
        <v>366</v>
      </c>
      <c r="B13" s="198"/>
      <c r="C13" s="198"/>
      <c r="D13" s="198"/>
      <c r="E13" s="198"/>
      <c r="F13" s="198"/>
      <c r="G13" s="88">
        <v>7</v>
      </c>
      <c r="H13" s="89">
        <f>H14+H15+H19+H23+H24+H25+H28+H35</f>
        <v>165584449</v>
      </c>
      <c r="I13" s="89">
        <f>I14+I15+I19+I23+I24+I25+I28+I35</f>
        <v>197520342</v>
      </c>
    </row>
    <row r="14" spans="1:9" x14ac:dyDescent="0.2">
      <c r="A14" s="196" t="s">
        <v>107</v>
      </c>
      <c r="B14" s="196"/>
      <c r="C14" s="196"/>
      <c r="D14" s="196"/>
      <c r="E14" s="196"/>
      <c r="F14" s="196"/>
      <c r="G14" s="86">
        <v>8</v>
      </c>
      <c r="H14" s="87">
        <v>1401322</v>
      </c>
      <c r="I14" s="87">
        <v>-613765</v>
      </c>
    </row>
    <row r="15" spans="1:9" x14ac:dyDescent="0.2">
      <c r="A15" s="237" t="s">
        <v>437</v>
      </c>
      <c r="B15" s="237"/>
      <c r="C15" s="237"/>
      <c r="D15" s="237"/>
      <c r="E15" s="237"/>
      <c r="F15" s="237"/>
      <c r="G15" s="88">
        <v>9</v>
      </c>
      <c r="H15" s="89">
        <f>SUM(H16:H18)</f>
        <v>112529807</v>
      </c>
      <c r="I15" s="89">
        <f>SUM(I16:I18)</f>
        <v>142757698</v>
      </c>
    </row>
    <row r="16" spans="1:9" x14ac:dyDescent="0.2">
      <c r="A16" s="231" t="s">
        <v>123</v>
      </c>
      <c r="B16" s="231"/>
      <c r="C16" s="231"/>
      <c r="D16" s="231"/>
      <c r="E16" s="231"/>
      <c r="F16" s="231"/>
      <c r="G16" s="86">
        <v>10</v>
      </c>
      <c r="H16" s="87">
        <v>96806315</v>
      </c>
      <c r="I16" s="87">
        <v>125489140</v>
      </c>
    </row>
    <row r="17" spans="1:9" x14ac:dyDescent="0.2">
      <c r="A17" s="231" t="s">
        <v>124</v>
      </c>
      <c r="B17" s="231"/>
      <c r="C17" s="231"/>
      <c r="D17" s="231"/>
      <c r="E17" s="231"/>
      <c r="F17" s="231"/>
      <c r="G17" s="86">
        <v>11</v>
      </c>
      <c r="H17" s="87">
        <v>3738083</v>
      </c>
      <c r="I17" s="87">
        <v>2962090</v>
      </c>
    </row>
    <row r="18" spans="1:9" x14ac:dyDescent="0.2">
      <c r="A18" s="231" t="s">
        <v>125</v>
      </c>
      <c r="B18" s="231"/>
      <c r="C18" s="231"/>
      <c r="D18" s="231"/>
      <c r="E18" s="231"/>
      <c r="F18" s="231"/>
      <c r="G18" s="86">
        <v>12</v>
      </c>
      <c r="H18" s="87">
        <v>11985409</v>
      </c>
      <c r="I18" s="87">
        <v>14306468</v>
      </c>
    </row>
    <row r="19" spans="1:9" x14ac:dyDescent="0.2">
      <c r="A19" s="237" t="s">
        <v>438</v>
      </c>
      <c r="B19" s="237"/>
      <c r="C19" s="237"/>
      <c r="D19" s="237"/>
      <c r="E19" s="237"/>
      <c r="F19" s="237"/>
      <c r="G19" s="88">
        <v>13</v>
      </c>
      <c r="H19" s="89">
        <f>SUM(H20:H22)</f>
        <v>25623520</v>
      </c>
      <c r="I19" s="89">
        <f>SUM(I20:I22)</f>
        <v>27355526</v>
      </c>
    </row>
    <row r="20" spans="1:9" x14ac:dyDescent="0.2">
      <c r="A20" s="231" t="s">
        <v>108</v>
      </c>
      <c r="B20" s="231"/>
      <c r="C20" s="231"/>
      <c r="D20" s="231"/>
      <c r="E20" s="231"/>
      <c r="F20" s="231"/>
      <c r="G20" s="86">
        <v>14</v>
      </c>
      <c r="H20" s="87">
        <v>16187377</v>
      </c>
      <c r="I20" s="87">
        <v>17533269</v>
      </c>
    </row>
    <row r="21" spans="1:9" x14ac:dyDescent="0.2">
      <c r="A21" s="231" t="s">
        <v>109</v>
      </c>
      <c r="B21" s="231"/>
      <c r="C21" s="231"/>
      <c r="D21" s="231"/>
      <c r="E21" s="231"/>
      <c r="F21" s="231"/>
      <c r="G21" s="86">
        <v>15</v>
      </c>
      <c r="H21" s="87">
        <v>5987241</v>
      </c>
      <c r="I21" s="87">
        <v>6186745</v>
      </c>
    </row>
    <row r="22" spans="1:9" x14ac:dyDescent="0.2">
      <c r="A22" s="231" t="s">
        <v>110</v>
      </c>
      <c r="B22" s="231"/>
      <c r="C22" s="231"/>
      <c r="D22" s="231"/>
      <c r="E22" s="231"/>
      <c r="F22" s="231"/>
      <c r="G22" s="86">
        <v>16</v>
      </c>
      <c r="H22" s="87">
        <v>3448902</v>
      </c>
      <c r="I22" s="87">
        <v>3635512</v>
      </c>
    </row>
    <row r="23" spans="1:9" x14ac:dyDescent="0.2">
      <c r="A23" s="196" t="s">
        <v>111</v>
      </c>
      <c r="B23" s="196"/>
      <c r="C23" s="196"/>
      <c r="D23" s="196"/>
      <c r="E23" s="196"/>
      <c r="F23" s="196"/>
      <c r="G23" s="86">
        <v>17</v>
      </c>
      <c r="H23" s="87">
        <v>17671451</v>
      </c>
      <c r="I23" s="87">
        <v>17400133</v>
      </c>
    </row>
    <row r="24" spans="1:9" x14ac:dyDescent="0.2">
      <c r="A24" s="196" t="s">
        <v>112</v>
      </c>
      <c r="B24" s="196"/>
      <c r="C24" s="196"/>
      <c r="D24" s="196"/>
      <c r="E24" s="196"/>
      <c r="F24" s="196"/>
      <c r="G24" s="86">
        <v>18</v>
      </c>
      <c r="H24" s="87">
        <v>5260119</v>
      </c>
      <c r="I24" s="87">
        <v>6194909</v>
      </c>
    </row>
    <row r="25" spans="1:9" x14ac:dyDescent="0.2">
      <c r="A25" s="237" t="s">
        <v>439</v>
      </c>
      <c r="B25" s="237"/>
      <c r="C25" s="237"/>
      <c r="D25" s="237"/>
      <c r="E25" s="237"/>
      <c r="F25" s="237"/>
      <c r="G25" s="88">
        <v>19</v>
      </c>
      <c r="H25" s="89">
        <f>H26+H27</f>
        <v>2266809</v>
      </c>
      <c r="I25" s="89">
        <f>I26+I27</f>
        <v>2558357</v>
      </c>
    </row>
    <row r="26" spans="1:9" x14ac:dyDescent="0.2">
      <c r="A26" s="231" t="s">
        <v>126</v>
      </c>
      <c r="B26" s="231"/>
      <c r="C26" s="231"/>
      <c r="D26" s="231"/>
      <c r="E26" s="231"/>
      <c r="F26" s="231"/>
      <c r="G26" s="86">
        <v>20</v>
      </c>
      <c r="H26" s="87">
        <v>0</v>
      </c>
      <c r="I26" s="87">
        <v>0</v>
      </c>
    </row>
    <row r="27" spans="1:9" x14ac:dyDescent="0.2">
      <c r="A27" s="231" t="s">
        <v>127</v>
      </c>
      <c r="B27" s="231"/>
      <c r="C27" s="231"/>
      <c r="D27" s="231"/>
      <c r="E27" s="231"/>
      <c r="F27" s="231"/>
      <c r="G27" s="86">
        <v>21</v>
      </c>
      <c r="H27" s="87">
        <v>2266809</v>
      </c>
      <c r="I27" s="87">
        <v>2558357</v>
      </c>
    </row>
    <row r="28" spans="1:9" x14ac:dyDescent="0.2">
      <c r="A28" s="237" t="s">
        <v>440</v>
      </c>
      <c r="B28" s="237"/>
      <c r="C28" s="237"/>
      <c r="D28" s="237"/>
      <c r="E28" s="237"/>
      <c r="F28" s="237"/>
      <c r="G28" s="88">
        <v>22</v>
      </c>
      <c r="H28" s="89">
        <f>SUM(H29:H34)</f>
        <v>205702</v>
      </c>
      <c r="I28" s="89">
        <f>SUM(I29:I34)</f>
        <v>333210</v>
      </c>
    </row>
    <row r="29" spans="1:9" x14ac:dyDescent="0.2">
      <c r="A29" s="231" t="s">
        <v>128</v>
      </c>
      <c r="B29" s="231"/>
      <c r="C29" s="231"/>
      <c r="D29" s="231"/>
      <c r="E29" s="231"/>
      <c r="F29" s="231"/>
      <c r="G29" s="86">
        <v>23</v>
      </c>
      <c r="H29" s="87">
        <v>205702</v>
      </c>
      <c r="I29" s="87">
        <v>333210</v>
      </c>
    </row>
    <row r="30" spans="1:9" x14ac:dyDescent="0.2">
      <c r="A30" s="231" t="s">
        <v>129</v>
      </c>
      <c r="B30" s="231"/>
      <c r="C30" s="231"/>
      <c r="D30" s="231"/>
      <c r="E30" s="231"/>
      <c r="F30" s="231"/>
      <c r="G30" s="86">
        <v>24</v>
      </c>
      <c r="H30" s="87">
        <v>0</v>
      </c>
      <c r="I30" s="87">
        <v>0</v>
      </c>
    </row>
    <row r="31" spans="1:9" x14ac:dyDescent="0.2">
      <c r="A31" s="231" t="s">
        <v>130</v>
      </c>
      <c r="B31" s="231"/>
      <c r="C31" s="231"/>
      <c r="D31" s="231"/>
      <c r="E31" s="231"/>
      <c r="F31" s="231"/>
      <c r="G31" s="86">
        <v>25</v>
      </c>
      <c r="H31" s="87">
        <v>0</v>
      </c>
      <c r="I31" s="87">
        <v>0</v>
      </c>
    </row>
    <row r="32" spans="1:9" x14ac:dyDescent="0.2">
      <c r="A32" s="231" t="s">
        <v>131</v>
      </c>
      <c r="B32" s="231"/>
      <c r="C32" s="231"/>
      <c r="D32" s="231"/>
      <c r="E32" s="231"/>
      <c r="F32" s="231"/>
      <c r="G32" s="86">
        <v>26</v>
      </c>
      <c r="H32" s="87">
        <v>0</v>
      </c>
      <c r="I32" s="87">
        <v>0</v>
      </c>
    </row>
    <row r="33" spans="1:9" x14ac:dyDescent="0.2">
      <c r="A33" s="231" t="s">
        <v>132</v>
      </c>
      <c r="B33" s="231"/>
      <c r="C33" s="231"/>
      <c r="D33" s="231"/>
      <c r="E33" s="231"/>
      <c r="F33" s="231"/>
      <c r="G33" s="86">
        <v>27</v>
      </c>
      <c r="H33" s="87">
        <v>0</v>
      </c>
      <c r="I33" s="87">
        <v>0</v>
      </c>
    </row>
    <row r="34" spans="1:9" x14ac:dyDescent="0.2">
      <c r="A34" s="231" t="s">
        <v>133</v>
      </c>
      <c r="B34" s="231"/>
      <c r="C34" s="231"/>
      <c r="D34" s="231"/>
      <c r="E34" s="231"/>
      <c r="F34" s="231"/>
      <c r="G34" s="86">
        <v>28</v>
      </c>
      <c r="H34" s="87">
        <v>0</v>
      </c>
      <c r="I34" s="87">
        <v>0</v>
      </c>
    </row>
    <row r="35" spans="1:9" x14ac:dyDescent="0.2">
      <c r="A35" s="196" t="s">
        <v>113</v>
      </c>
      <c r="B35" s="196"/>
      <c r="C35" s="196"/>
      <c r="D35" s="196"/>
      <c r="E35" s="196"/>
      <c r="F35" s="196"/>
      <c r="G35" s="86">
        <v>29</v>
      </c>
      <c r="H35" s="87">
        <v>625719</v>
      </c>
      <c r="I35" s="87">
        <v>1534274</v>
      </c>
    </row>
    <row r="36" spans="1:9" x14ac:dyDescent="0.2">
      <c r="A36" s="198" t="s">
        <v>367</v>
      </c>
      <c r="B36" s="198"/>
      <c r="C36" s="198"/>
      <c r="D36" s="198"/>
      <c r="E36" s="198"/>
      <c r="F36" s="198"/>
      <c r="G36" s="88">
        <v>30</v>
      </c>
      <c r="H36" s="89">
        <f>SUM(H37:H46)</f>
        <v>11413544</v>
      </c>
      <c r="I36" s="89">
        <f>SUM(I37:I46)</f>
        <v>20763116</v>
      </c>
    </row>
    <row r="37" spans="1:9" x14ac:dyDescent="0.2">
      <c r="A37" s="196" t="s">
        <v>134</v>
      </c>
      <c r="B37" s="196"/>
      <c r="C37" s="196"/>
      <c r="D37" s="196"/>
      <c r="E37" s="196"/>
      <c r="F37" s="196"/>
      <c r="G37" s="86">
        <v>31</v>
      </c>
      <c r="H37" s="87">
        <v>10000000</v>
      </c>
      <c r="I37" s="87">
        <v>20000000</v>
      </c>
    </row>
    <row r="38" spans="1:9" ht="25.15" customHeight="1" x14ac:dyDescent="0.2">
      <c r="A38" s="196" t="s">
        <v>135</v>
      </c>
      <c r="B38" s="196"/>
      <c r="C38" s="196"/>
      <c r="D38" s="196"/>
      <c r="E38" s="196"/>
      <c r="F38" s="196"/>
      <c r="G38" s="86">
        <v>32</v>
      </c>
      <c r="H38" s="87">
        <v>0</v>
      </c>
      <c r="I38" s="87">
        <v>0</v>
      </c>
    </row>
    <row r="39" spans="1:9" ht="28.15" customHeight="1" x14ac:dyDescent="0.2">
      <c r="A39" s="196" t="s">
        <v>136</v>
      </c>
      <c r="B39" s="196"/>
      <c r="C39" s="196"/>
      <c r="D39" s="196"/>
      <c r="E39" s="196"/>
      <c r="F39" s="196"/>
      <c r="G39" s="86">
        <v>33</v>
      </c>
      <c r="H39" s="87">
        <v>738195</v>
      </c>
      <c r="I39" s="87">
        <v>448946</v>
      </c>
    </row>
    <row r="40" spans="1:9" ht="28.15" customHeight="1" x14ac:dyDescent="0.2">
      <c r="A40" s="196" t="s">
        <v>137</v>
      </c>
      <c r="B40" s="196"/>
      <c r="C40" s="196"/>
      <c r="D40" s="196"/>
      <c r="E40" s="196"/>
      <c r="F40" s="196"/>
      <c r="G40" s="86">
        <v>34</v>
      </c>
      <c r="H40" s="87">
        <v>0</v>
      </c>
      <c r="I40" s="87">
        <v>0</v>
      </c>
    </row>
    <row r="41" spans="1:9" ht="22.9" customHeight="1" x14ac:dyDescent="0.2">
      <c r="A41" s="196" t="s">
        <v>138</v>
      </c>
      <c r="B41" s="196"/>
      <c r="C41" s="196"/>
      <c r="D41" s="196"/>
      <c r="E41" s="196"/>
      <c r="F41" s="196"/>
      <c r="G41" s="86">
        <v>35</v>
      </c>
      <c r="H41" s="87">
        <v>147844</v>
      </c>
      <c r="I41" s="87">
        <v>51934</v>
      </c>
    </row>
    <row r="42" spans="1:9" x14ac:dyDescent="0.2">
      <c r="A42" s="196" t="s">
        <v>139</v>
      </c>
      <c r="B42" s="196"/>
      <c r="C42" s="196"/>
      <c r="D42" s="196"/>
      <c r="E42" s="196"/>
      <c r="F42" s="196"/>
      <c r="G42" s="86">
        <v>36</v>
      </c>
      <c r="H42" s="87">
        <v>57853</v>
      </c>
      <c r="I42" s="87">
        <v>48210</v>
      </c>
    </row>
    <row r="43" spans="1:9" x14ac:dyDescent="0.2">
      <c r="A43" s="196" t="s">
        <v>140</v>
      </c>
      <c r="B43" s="196"/>
      <c r="C43" s="196"/>
      <c r="D43" s="196"/>
      <c r="E43" s="196"/>
      <c r="F43" s="196"/>
      <c r="G43" s="86">
        <v>37</v>
      </c>
      <c r="H43" s="87">
        <v>0</v>
      </c>
      <c r="I43" s="87">
        <v>0</v>
      </c>
    </row>
    <row r="44" spans="1:9" x14ac:dyDescent="0.2">
      <c r="A44" s="196" t="s">
        <v>141</v>
      </c>
      <c r="B44" s="196"/>
      <c r="C44" s="196"/>
      <c r="D44" s="196"/>
      <c r="E44" s="196"/>
      <c r="F44" s="196"/>
      <c r="G44" s="86">
        <v>38</v>
      </c>
      <c r="H44" s="87">
        <v>435031</v>
      </c>
      <c r="I44" s="87">
        <v>127998</v>
      </c>
    </row>
    <row r="45" spans="1:9" x14ac:dyDescent="0.2">
      <c r="A45" s="196" t="s">
        <v>142</v>
      </c>
      <c r="B45" s="196"/>
      <c r="C45" s="196"/>
      <c r="D45" s="196"/>
      <c r="E45" s="196"/>
      <c r="F45" s="196"/>
      <c r="G45" s="86">
        <v>39</v>
      </c>
      <c r="H45" s="87">
        <v>14700</v>
      </c>
      <c r="I45" s="87">
        <v>63271</v>
      </c>
    </row>
    <row r="46" spans="1:9" x14ac:dyDescent="0.2">
      <c r="A46" s="196" t="s">
        <v>143</v>
      </c>
      <c r="B46" s="196"/>
      <c r="C46" s="196"/>
      <c r="D46" s="196"/>
      <c r="E46" s="196"/>
      <c r="F46" s="196"/>
      <c r="G46" s="86">
        <v>40</v>
      </c>
      <c r="H46" s="87">
        <v>19921</v>
      </c>
      <c r="I46" s="87">
        <v>22757</v>
      </c>
    </row>
    <row r="47" spans="1:9" x14ac:dyDescent="0.2">
      <c r="A47" s="198" t="s">
        <v>368</v>
      </c>
      <c r="B47" s="198"/>
      <c r="C47" s="198"/>
      <c r="D47" s="198"/>
      <c r="E47" s="198"/>
      <c r="F47" s="198"/>
      <c r="G47" s="88">
        <v>41</v>
      </c>
      <c r="H47" s="89">
        <f>SUM(H48:H54)</f>
        <v>1878949</v>
      </c>
      <c r="I47" s="89">
        <f>SUM(I48:I54)</f>
        <v>7709916</v>
      </c>
    </row>
    <row r="48" spans="1:9" ht="23.45" customHeight="1" x14ac:dyDescent="0.2">
      <c r="A48" s="196" t="s">
        <v>144</v>
      </c>
      <c r="B48" s="196"/>
      <c r="C48" s="196"/>
      <c r="D48" s="196"/>
      <c r="E48" s="196"/>
      <c r="F48" s="196"/>
      <c r="G48" s="86">
        <v>42</v>
      </c>
      <c r="H48" s="87">
        <v>0</v>
      </c>
      <c r="I48" s="87">
        <v>0</v>
      </c>
    </row>
    <row r="49" spans="1:9" x14ac:dyDescent="0.2">
      <c r="A49" s="221" t="s">
        <v>145</v>
      </c>
      <c r="B49" s="221"/>
      <c r="C49" s="221"/>
      <c r="D49" s="221"/>
      <c r="E49" s="221"/>
      <c r="F49" s="221"/>
      <c r="G49" s="86">
        <v>43</v>
      </c>
      <c r="H49" s="87">
        <v>64170</v>
      </c>
      <c r="I49" s="87">
        <v>69432</v>
      </c>
    </row>
    <row r="50" spans="1:9" x14ac:dyDescent="0.2">
      <c r="A50" s="221" t="s">
        <v>146</v>
      </c>
      <c r="B50" s="221"/>
      <c r="C50" s="221"/>
      <c r="D50" s="221"/>
      <c r="E50" s="221"/>
      <c r="F50" s="221"/>
      <c r="G50" s="86">
        <v>44</v>
      </c>
      <c r="H50" s="87">
        <v>37325</v>
      </c>
      <c r="I50" s="87">
        <v>158595</v>
      </c>
    </row>
    <row r="51" spans="1:9" x14ac:dyDescent="0.2">
      <c r="A51" s="221" t="s">
        <v>147</v>
      </c>
      <c r="B51" s="221"/>
      <c r="C51" s="221"/>
      <c r="D51" s="221"/>
      <c r="E51" s="221"/>
      <c r="F51" s="221"/>
      <c r="G51" s="86">
        <v>45</v>
      </c>
      <c r="H51" s="87">
        <v>296946</v>
      </c>
      <c r="I51" s="87">
        <v>98606</v>
      </c>
    </row>
    <row r="52" spans="1:9" x14ac:dyDescent="0.2">
      <c r="A52" s="221" t="s">
        <v>148</v>
      </c>
      <c r="B52" s="221"/>
      <c r="C52" s="221"/>
      <c r="D52" s="221"/>
      <c r="E52" s="221"/>
      <c r="F52" s="221"/>
      <c r="G52" s="86">
        <v>46</v>
      </c>
      <c r="H52" s="87">
        <v>24313</v>
      </c>
      <c r="I52" s="87">
        <v>12000</v>
      </c>
    </row>
    <row r="53" spans="1:9" x14ac:dyDescent="0.2">
      <c r="A53" s="221" t="s">
        <v>149</v>
      </c>
      <c r="B53" s="221"/>
      <c r="C53" s="221"/>
      <c r="D53" s="221"/>
      <c r="E53" s="221"/>
      <c r="F53" s="221"/>
      <c r="G53" s="86">
        <v>47</v>
      </c>
      <c r="H53" s="87">
        <v>1283195</v>
      </c>
      <c r="I53" s="87">
        <v>7371283</v>
      </c>
    </row>
    <row r="54" spans="1:9" x14ac:dyDescent="0.2">
      <c r="A54" s="221" t="s">
        <v>150</v>
      </c>
      <c r="B54" s="221"/>
      <c r="C54" s="221"/>
      <c r="D54" s="221"/>
      <c r="E54" s="221"/>
      <c r="F54" s="221"/>
      <c r="G54" s="86">
        <v>48</v>
      </c>
      <c r="H54" s="87">
        <v>173000</v>
      </c>
      <c r="I54" s="87">
        <v>0</v>
      </c>
    </row>
    <row r="55" spans="1:9" ht="30.6" customHeight="1" x14ac:dyDescent="0.2">
      <c r="A55" s="217" t="s">
        <v>151</v>
      </c>
      <c r="B55" s="217"/>
      <c r="C55" s="217"/>
      <c r="D55" s="217"/>
      <c r="E55" s="217"/>
      <c r="F55" s="217"/>
      <c r="G55" s="86">
        <v>49</v>
      </c>
      <c r="H55" s="87">
        <v>0</v>
      </c>
      <c r="I55" s="87">
        <v>0</v>
      </c>
    </row>
    <row r="56" spans="1:9" x14ac:dyDescent="0.2">
      <c r="A56" s="217" t="s">
        <v>152</v>
      </c>
      <c r="B56" s="217"/>
      <c r="C56" s="217"/>
      <c r="D56" s="217"/>
      <c r="E56" s="217"/>
      <c r="F56" s="217"/>
      <c r="G56" s="86">
        <v>50</v>
      </c>
      <c r="H56" s="87">
        <v>0</v>
      </c>
      <c r="I56" s="87">
        <v>0</v>
      </c>
    </row>
    <row r="57" spans="1:9" ht="28.9" customHeight="1" x14ac:dyDescent="0.2">
      <c r="A57" s="217" t="s">
        <v>153</v>
      </c>
      <c r="B57" s="217"/>
      <c r="C57" s="217"/>
      <c r="D57" s="217"/>
      <c r="E57" s="217"/>
      <c r="F57" s="217"/>
      <c r="G57" s="86">
        <v>51</v>
      </c>
      <c r="H57" s="87">
        <v>0</v>
      </c>
      <c r="I57" s="87">
        <v>0</v>
      </c>
    </row>
    <row r="58" spans="1:9" x14ac:dyDescent="0.2">
      <c r="A58" s="217" t="s">
        <v>154</v>
      </c>
      <c r="B58" s="217"/>
      <c r="C58" s="217"/>
      <c r="D58" s="217"/>
      <c r="E58" s="217"/>
      <c r="F58" s="217"/>
      <c r="G58" s="86">
        <v>52</v>
      </c>
      <c r="H58" s="87">
        <v>0</v>
      </c>
      <c r="I58" s="87">
        <v>0</v>
      </c>
    </row>
    <row r="59" spans="1:9" x14ac:dyDescent="0.2">
      <c r="A59" s="198" t="s">
        <v>369</v>
      </c>
      <c r="B59" s="198"/>
      <c r="C59" s="198"/>
      <c r="D59" s="198"/>
      <c r="E59" s="198"/>
      <c r="F59" s="198"/>
      <c r="G59" s="88">
        <v>53</v>
      </c>
      <c r="H59" s="89">
        <f>H7+H36+H55+H56</f>
        <v>185556710</v>
      </c>
      <c r="I59" s="89">
        <f>I7+I36+I55+I56</f>
        <v>218899736</v>
      </c>
    </row>
    <row r="60" spans="1:9" x14ac:dyDescent="0.2">
      <c r="A60" s="198" t="s">
        <v>370</v>
      </c>
      <c r="B60" s="198"/>
      <c r="C60" s="198"/>
      <c r="D60" s="198"/>
      <c r="E60" s="198"/>
      <c r="F60" s="198"/>
      <c r="G60" s="88">
        <v>54</v>
      </c>
      <c r="H60" s="89">
        <f>H13+H47+H57+H58</f>
        <v>167463398</v>
      </c>
      <c r="I60" s="89">
        <f>I13+I47+I57+I58</f>
        <v>205230258</v>
      </c>
    </row>
    <row r="61" spans="1:9" x14ac:dyDescent="0.2">
      <c r="A61" s="198" t="s">
        <v>372</v>
      </c>
      <c r="B61" s="198"/>
      <c r="C61" s="198"/>
      <c r="D61" s="198"/>
      <c r="E61" s="198"/>
      <c r="F61" s="198"/>
      <c r="G61" s="88">
        <v>55</v>
      </c>
      <c r="H61" s="89">
        <f>H59-H60</f>
        <v>18093312</v>
      </c>
      <c r="I61" s="89">
        <f>I59-I60</f>
        <v>13669478</v>
      </c>
    </row>
    <row r="62" spans="1:9" x14ac:dyDescent="0.2">
      <c r="A62" s="232" t="s">
        <v>373</v>
      </c>
      <c r="B62" s="232"/>
      <c r="C62" s="232"/>
      <c r="D62" s="232"/>
      <c r="E62" s="232"/>
      <c r="F62" s="232"/>
      <c r="G62" s="88">
        <v>56</v>
      </c>
      <c r="H62" s="89">
        <f>+IF((H59-H60)&gt;0,(H59-H60),0)</f>
        <v>18093312</v>
      </c>
      <c r="I62" s="89">
        <f>+IF((I59-I60)&gt;0,(I59-I60),0)</f>
        <v>13669478</v>
      </c>
    </row>
    <row r="63" spans="1:9" x14ac:dyDescent="0.2">
      <c r="A63" s="232" t="s">
        <v>374</v>
      </c>
      <c r="B63" s="232"/>
      <c r="C63" s="232"/>
      <c r="D63" s="232"/>
      <c r="E63" s="232"/>
      <c r="F63" s="232"/>
      <c r="G63" s="88">
        <v>57</v>
      </c>
      <c r="H63" s="89">
        <f>+IF((H59-H60)&lt;0,(H59-H60),0)</f>
        <v>0</v>
      </c>
      <c r="I63" s="89">
        <f>+IF((I59-I60)&lt;0,(I59-I60),0)</f>
        <v>0</v>
      </c>
    </row>
    <row r="64" spans="1:9" x14ac:dyDescent="0.2">
      <c r="A64" s="217" t="s">
        <v>114</v>
      </c>
      <c r="B64" s="217"/>
      <c r="C64" s="217"/>
      <c r="D64" s="217"/>
      <c r="E64" s="217"/>
      <c r="F64" s="217"/>
      <c r="G64" s="86">
        <v>58</v>
      </c>
      <c r="H64" s="87">
        <v>1745414</v>
      </c>
      <c r="I64" s="87">
        <v>80214</v>
      </c>
    </row>
    <row r="65" spans="1:9" x14ac:dyDescent="0.2">
      <c r="A65" s="198" t="s">
        <v>375</v>
      </c>
      <c r="B65" s="198"/>
      <c r="C65" s="198"/>
      <c r="D65" s="198"/>
      <c r="E65" s="198"/>
      <c r="F65" s="198"/>
      <c r="G65" s="88">
        <v>59</v>
      </c>
      <c r="H65" s="89">
        <f>H61-H64</f>
        <v>16347898</v>
      </c>
      <c r="I65" s="89">
        <f>I61-I64</f>
        <v>13589264</v>
      </c>
    </row>
    <row r="66" spans="1:9" x14ac:dyDescent="0.2">
      <c r="A66" s="232" t="s">
        <v>376</v>
      </c>
      <c r="B66" s="232"/>
      <c r="C66" s="232"/>
      <c r="D66" s="232"/>
      <c r="E66" s="232"/>
      <c r="F66" s="232"/>
      <c r="G66" s="88">
        <v>60</v>
      </c>
      <c r="H66" s="89">
        <f>+IF((H61-H64)&gt;0,(H61-H64),0)</f>
        <v>16347898</v>
      </c>
      <c r="I66" s="89">
        <f>+IF((I61-I64)&gt;0,(I61-I64),0)</f>
        <v>13589264</v>
      </c>
    </row>
    <row r="67" spans="1:9" x14ac:dyDescent="0.2">
      <c r="A67" s="232" t="s">
        <v>377</v>
      </c>
      <c r="B67" s="232"/>
      <c r="C67" s="232"/>
      <c r="D67" s="232"/>
      <c r="E67" s="232"/>
      <c r="F67" s="232"/>
      <c r="G67" s="88">
        <v>61</v>
      </c>
      <c r="H67" s="89">
        <f>+IF((H61-H64)&lt;0,(H61-H64),0)</f>
        <v>0</v>
      </c>
      <c r="I67" s="89">
        <f>+IF((I61-I64)&lt;0,(I61-I64),0)</f>
        <v>0</v>
      </c>
    </row>
    <row r="68" spans="1:9" x14ac:dyDescent="0.2">
      <c r="A68" s="219" t="s">
        <v>155</v>
      </c>
      <c r="B68" s="219"/>
      <c r="C68" s="219"/>
      <c r="D68" s="219"/>
      <c r="E68" s="219"/>
      <c r="F68" s="219"/>
      <c r="G68" s="233"/>
      <c r="H68" s="233"/>
      <c r="I68" s="233"/>
    </row>
    <row r="69" spans="1:9" ht="25.9" customHeight="1" x14ac:dyDescent="0.2">
      <c r="A69" s="198" t="s">
        <v>378</v>
      </c>
      <c r="B69" s="198"/>
      <c r="C69" s="198"/>
      <c r="D69" s="198"/>
      <c r="E69" s="198"/>
      <c r="F69" s="198"/>
      <c r="G69" s="88">
        <v>62</v>
      </c>
      <c r="H69" s="89">
        <f>H70-H71</f>
        <v>0</v>
      </c>
      <c r="I69" s="89">
        <f>I70-I71</f>
        <v>0</v>
      </c>
    </row>
    <row r="70" spans="1:9" x14ac:dyDescent="0.2">
      <c r="A70" s="221" t="s">
        <v>156</v>
      </c>
      <c r="B70" s="221"/>
      <c r="C70" s="221"/>
      <c r="D70" s="221"/>
      <c r="E70" s="221"/>
      <c r="F70" s="221"/>
      <c r="G70" s="86">
        <v>63</v>
      </c>
      <c r="H70" s="87">
        <v>0</v>
      </c>
      <c r="I70" s="87">
        <v>0</v>
      </c>
    </row>
    <row r="71" spans="1:9" x14ac:dyDescent="0.2">
      <c r="A71" s="221" t="s">
        <v>157</v>
      </c>
      <c r="B71" s="221"/>
      <c r="C71" s="221"/>
      <c r="D71" s="221"/>
      <c r="E71" s="221"/>
      <c r="F71" s="221"/>
      <c r="G71" s="86">
        <v>64</v>
      </c>
      <c r="H71" s="87">
        <v>0</v>
      </c>
      <c r="I71" s="87">
        <v>0</v>
      </c>
    </row>
    <row r="72" spans="1:9" x14ac:dyDescent="0.2">
      <c r="A72" s="217" t="s">
        <v>158</v>
      </c>
      <c r="B72" s="217"/>
      <c r="C72" s="217"/>
      <c r="D72" s="217"/>
      <c r="E72" s="217"/>
      <c r="F72" s="217"/>
      <c r="G72" s="86">
        <v>65</v>
      </c>
      <c r="H72" s="87">
        <v>0</v>
      </c>
      <c r="I72" s="87">
        <v>0</v>
      </c>
    </row>
    <row r="73" spans="1:9" x14ac:dyDescent="0.2">
      <c r="A73" s="232" t="s">
        <v>379</v>
      </c>
      <c r="B73" s="232"/>
      <c r="C73" s="232"/>
      <c r="D73" s="232"/>
      <c r="E73" s="232"/>
      <c r="F73" s="232"/>
      <c r="G73" s="88">
        <v>66</v>
      </c>
      <c r="H73" s="95">
        <v>0</v>
      </c>
      <c r="I73" s="95">
        <v>0</v>
      </c>
    </row>
    <row r="74" spans="1:9" x14ac:dyDescent="0.2">
      <c r="A74" s="232" t="s">
        <v>380</v>
      </c>
      <c r="B74" s="232"/>
      <c r="C74" s="232"/>
      <c r="D74" s="232"/>
      <c r="E74" s="232"/>
      <c r="F74" s="232"/>
      <c r="G74" s="88">
        <v>67</v>
      </c>
      <c r="H74" s="95">
        <v>0</v>
      </c>
      <c r="I74" s="95">
        <v>0</v>
      </c>
    </row>
    <row r="75" spans="1:9" x14ac:dyDescent="0.2">
      <c r="A75" s="219" t="s">
        <v>159</v>
      </c>
      <c r="B75" s="219"/>
      <c r="C75" s="219"/>
      <c r="D75" s="219"/>
      <c r="E75" s="219"/>
      <c r="F75" s="219"/>
      <c r="G75" s="233"/>
      <c r="H75" s="233"/>
      <c r="I75" s="233"/>
    </row>
    <row r="76" spans="1:9" x14ac:dyDescent="0.2">
      <c r="A76" s="198" t="s">
        <v>381</v>
      </c>
      <c r="B76" s="198"/>
      <c r="C76" s="198"/>
      <c r="D76" s="198"/>
      <c r="E76" s="198"/>
      <c r="F76" s="198"/>
      <c r="G76" s="88">
        <v>68</v>
      </c>
      <c r="H76" s="95">
        <v>0</v>
      </c>
      <c r="I76" s="95">
        <v>0</v>
      </c>
    </row>
    <row r="77" spans="1:9" x14ac:dyDescent="0.2">
      <c r="A77" s="244" t="s">
        <v>382</v>
      </c>
      <c r="B77" s="244"/>
      <c r="C77" s="244"/>
      <c r="D77" s="244"/>
      <c r="E77" s="244"/>
      <c r="F77" s="244"/>
      <c r="G77" s="96">
        <v>69</v>
      </c>
      <c r="H77" s="97">
        <v>0</v>
      </c>
      <c r="I77" s="97">
        <v>0</v>
      </c>
    </row>
    <row r="78" spans="1:9" x14ac:dyDescent="0.2">
      <c r="A78" s="244" t="s">
        <v>383</v>
      </c>
      <c r="B78" s="244"/>
      <c r="C78" s="244"/>
      <c r="D78" s="244"/>
      <c r="E78" s="244"/>
      <c r="F78" s="244"/>
      <c r="G78" s="96">
        <v>70</v>
      </c>
      <c r="H78" s="97">
        <v>0</v>
      </c>
      <c r="I78" s="97">
        <v>0</v>
      </c>
    </row>
    <row r="79" spans="1:9" x14ac:dyDescent="0.2">
      <c r="A79" s="198" t="s">
        <v>384</v>
      </c>
      <c r="B79" s="198"/>
      <c r="C79" s="198"/>
      <c r="D79" s="198"/>
      <c r="E79" s="198"/>
      <c r="F79" s="198"/>
      <c r="G79" s="88">
        <v>71</v>
      </c>
      <c r="H79" s="95">
        <v>0</v>
      </c>
      <c r="I79" s="95">
        <v>0</v>
      </c>
    </row>
    <row r="80" spans="1:9" x14ac:dyDescent="0.2">
      <c r="A80" s="198" t="s">
        <v>385</v>
      </c>
      <c r="B80" s="198"/>
      <c r="C80" s="198"/>
      <c r="D80" s="198"/>
      <c r="E80" s="198"/>
      <c r="F80" s="198"/>
      <c r="G80" s="88">
        <v>72</v>
      </c>
      <c r="H80" s="95">
        <v>0</v>
      </c>
      <c r="I80" s="95">
        <v>0</v>
      </c>
    </row>
    <row r="81" spans="1:9" x14ac:dyDescent="0.2">
      <c r="A81" s="232" t="s">
        <v>386</v>
      </c>
      <c r="B81" s="232"/>
      <c r="C81" s="232"/>
      <c r="D81" s="232"/>
      <c r="E81" s="232"/>
      <c r="F81" s="232"/>
      <c r="G81" s="88">
        <v>73</v>
      </c>
      <c r="H81" s="95">
        <v>0</v>
      </c>
      <c r="I81" s="95">
        <v>0</v>
      </c>
    </row>
    <row r="82" spans="1:9" x14ac:dyDescent="0.2">
      <c r="A82" s="232" t="s">
        <v>387</v>
      </c>
      <c r="B82" s="232"/>
      <c r="C82" s="232"/>
      <c r="D82" s="232"/>
      <c r="E82" s="232"/>
      <c r="F82" s="232"/>
      <c r="G82" s="88">
        <v>74</v>
      </c>
      <c r="H82" s="95">
        <v>0</v>
      </c>
      <c r="I82" s="95">
        <v>0</v>
      </c>
    </row>
    <row r="83" spans="1:9" x14ac:dyDescent="0.2">
      <c r="A83" s="219" t="s">
        <v>115</v>
      </c>
      <c r="B83" s="219"/>
      <c r="C83" s="219"/>
      <c r="D83" s="219"/>
      <c r="E83" s="219"/>
      <c r="F83" s="219"/>
      <c r="G83" s="233"/>
      <c r="H83" s="233"/>
      <c r="I83" s="233"/>
    </row>
    <row r="84" spans="1:9" x14ac:dyDescent="0.2">
      <c r="A84" s="234" t="s">
        <v>388</v>
      </c>
      <c r="B84" s="234"/>
      <c r="C84" s="234"/>
      <c r="D84" s="234"/>
      <c r="E84" s="234"/>
      <c r="F84" s="234"/>
      <c r="G84" s="88">
        <v>75</v>
      </c>
      <c r="H84" s="98">
        <f>H85+H86</f>
        <v>0</v>
      </c>
      <c r="I84" s="98">
        <f>I85+I86</f>
        <v>0</v>
      </c>
    </row>
    <row r="85" spans="1:9" x14ac:dyDescent="0.2">
      <c r="A85" s="235" t="s">
        <v>160</v>
      </c>
      <c r="B85" s="235"/>
      <c r="C85" s="235"/>
      <c r="D85" s="235"/>
      <c r="E85" s="235"/>
      <c r="F85" s="235"/>
      <c r="G85" s="86">
        <v>76</v>
      </c>
      <c r="H85" s="99">
        <v>0</v>
      </c>
      <c r="I85" s="99">
        <v>0</v>
      </c>
    </row>
    <row r="86" spans="1:9" x14ac:dyDescent="0.2">
      <c r="A86" s="235" t="s">
        <v>161</v>
      </c>
      <c r="B86" s="235"/>
      <c r="C86" s="235"/>
      <c r="D86" s="235"/>
      <c r="E86" s="235"/>
      <c r="F86" s="235"/>
      <c r="G86" s="86">
        <v>77</v>
      </c>
      <c r="H86" s="99">
        <v>0</v>
      </c>
      <c r="I86" s="99">
        <v>0</v>
      </c>
    </row>
    <row r="87" spans="1:9" x14ac:dyDescent="0.2">
      <c r="A87" s="241" t="s">
        <v>117</v>
      </c>
      <c r="B87" s="241"/>
      <c r="C87" s="241"/>
      <c r="D87" s="241"/>
      <c r="E87" s="241"/>
      <c r="F87" s="241"/>
      <c r="G87" s="242"/>
      <c r="H87" s="242"/>
      <c r="I87" s="242"/>
    </row>
    <row r="88" spans="1:9" x14ac:dyDescent="0.2">
      <c r="A88" s="243" t="s">
        <v>162</v>
      </c>
      <c r="B88" s="243"/>
      <c r="C88" s="243"/>
      <c r="D88" s="243"/>
      <c r="E88" s="243"/>
      <c r="F88" s="243"/>
      <c r="G88" s="86">
        <v>78</v>
      </c>
      <c r="H88" s="99">
        <v>16347898</v>
      </c>
      <c r="I88" s="99">
        <v>13589264</v>
      </c>
    </row>
    <row r="89" spans="1:9" ht="29.25" customHeight="1" x14ac:dyDescent="0.2">
      <c r="A89" s="240" t="s">
        <v>433</v>
      </c>
      <c r="B89" s="240"/>
      <c r="C89" s="240"/>
      <c r="D89" s="240"/>
      <c r="E89" s="240"/>
      <c r="F89" s="240"/>
      <c r="G89" s="88">
        <v>79</v>
      </c>
      <c r="H89" s="98">
        <f>H90+H97</f>
        <v>0</v>
      </c>
      <c r="I89" s="98">
        <f>I90+I97</f>
        <v>0</v>
      </c>
    </row>
    <row r="90" spans="1:9" ht="24.6" customHeight="1" x14ac:dyDescent="0.2">
      <c r="A90" s="236" t="s">
        <v>441</v>
      </c>
      <c r="B90" s="236"/>
      <c r="C90" s="236"/>
      <c r="D90" s="236"/>
      <c r="E90" s="236"/>
      <c r="F90" s="236"/>
      <c r="G90" s="88">
        <v>80</v>
      </c>
      <c r="H90" s="98">
        <f>SUM(H91:H95)</f>
        <v>0</v>
      </c>
      <c r="I90" s="98">
        <f>SUM(I91:I95)</f>
        <v>0</v>
      </c>
    </row>
    <row r="91" spans="1:9" ht="24.6" customHeight="1" x14ac:dyDescent="0.2">
      <c r="A91" s="221" t="s">
        <v>351</v>
      </c>
      <c r="B91" s="221"/>
      <c r="C91" s="221"/>
      <c r="D91" s="221"/>
      <c r="E91" s="221"/>
      <c r="F91" s="221"/>
      <c r="G91" s="88">
        <v>81</v>
      </c>
      <c r="H91" s="99">
        <v>0</v>
      </c>
      <c r="I91" s="99">
        <v>0</v>
      </c>
    </row>
    <row r="92" spans="1:9" ht="39" customHeight="1" x14ac:dyDescent="0.2">
      <c r="A92" s="221" t="s">
        <v>352</v>
      </c>
      <c r="B92" s="221"/>
      <c r="C92" s="221"/>
      <c r="D92" s="221"/>
      <c r="E92" s="221"/>
      <c r="F92" s="221"/>
      <c r="G92" s="88">
        <v>82</v>
      </c>
      <c r="H92" s="99">
        <v>0</v>
      </c>
      <c r="I92" s="99">
        <v>0</v>
      </c>
    </row>
    <row r="93" spans="1:9" ht="44.25" customHeight="1" x14ac:dyDescent="0.2">
      <c r="A93" s="221" t="s">
        <v>353</v>
      </c>
      <c r="B93" s="221"/>
      <c r="C93" s="221"/>
      <c r="D93" s="221"/>
      <c r="E93" s="221"/>
      <c r="F93" s="221"/>
      <c r="G93" s="88">
        <v>83</v>
      </c>
      <c r="H93" s="99">
        <v>0</v>
      </c>
      <c r="I93" s="99">
        <v>0</v>
      </c>
    </row>
    <row r="94" spans="1:9" ht="16.5" customHeight="1" x14ac:dyDescent="0.2">
      <c r="A94" s="221" t="s">
        <v>354</v>
      </c>
      <c r="B94" s="221"/>
      <c r="C94" s="221"/>
      <c r="D94" s="221"/>
      <c r="E94" s="221"/>
      <c r="F94" s="221"/>
      <c r="G94" s="88">
        <v>84</v>
      </c>
      <c r="H94" s="99">
        <v>0</v>
      </c>
      <c r="I94" s="99">
        <v>0</v>
      </c>
    </row>
    <row r="95" spans="1:9" ht="13.5" customHeight="1" x14ac:dyDescent="0.2">
      <c r="A95" s="221" t="s">
        <v>355</v>
      </c>
      <c r="B95" s="221"/>
      <c r="C95" s="221"/>
      <c r="D95" s="221"/>
      <c r="E95" s="221"/>
      <c r="F95" s="221"/>
      <c r="G95" s="88">
        <v>85</v>
      </c>
      <c r="H95" s="99">
        <v>0</v>
      </c>
      <c r="I95" s="99">
        <v>0</v>
      </c>
    </row>
    <row r="96" spans="1:9" ht="24.6" customHeight="1" x14ac:dyDescent="0.2">
      <c r="A96" s="221" t="s">
        <v>356</v>
      </c>
      <c r="B96" s="221"/>
      <c r="C96" s="221"/>
      <c r="D96" s="221"/>
      <c r="E96" s="221"/>
      <c r="F96" s="221"/>
      <c r="G96" s="88">
        <v>86</v>
      </c>
      <c r="H96" s="99">
        <v>0</v>
      </c>
      <c r="I96" s="99">
        <v>0</v>
      </c>
    </row>
    <row r="97" spans="1:9" ht="24.6" customHeight="1" x14ac:dyDescent="0.2">
      <c r="A97" s="236" t="s">
        <v>434</v>
      </c>
      <c r="B97" s="236"/>
      <c r="C97" s="236"/>
      <c r="D97" s="236"/>
      <c r="E97" s="236"/>
      <c r="F97" s="236"/>
      <c r="G97" s="88">
        <v>87</v>
      </c>
      <c r="H97" s="98">
        <f>SUM(H98:H105)</f>
        <v>0</v>
      </c>
      <c r="I97" s="98">
        <f>SUM(I98:I105)</f>
        <v>0</v>
      </c>
    </row>
    <row r="98" spans="1:9" x14ac:dyDescent="0.2">
      <c r="A98" s="221" t="s">
        <v>163</v>
      </c>
      <c r="B98" s="221"/>
      <c r="C98" s="221"/>
      <c r="D98" s="221"/>
      <c r="E98" s="221"/>
      <c r="F98" s="221"/>
      <c r="G98" s="86">
        <v>88</v>
      </c>
      <c r="H98" s="99">
        <v>0</v>
      </c>
      <c r="I98" s="99">
        <v>0</v>
      </c>
    </row>
    <row r="99" spans="1:9" ht="35.25" customHeight="1" x14ac:dyDescent="0.2">
      <c r="A99" s="221" t="s">
        <v>357</v>
      </c>
      <c r="B99" s="221"/>
      <c r="C99" s="221"/>
      <c r="D99" s="221"/>
      <c r="E99" s="221"/>
      <c r="F99" s="221"/>
      <c r="G99" s="86">
        <v>89</v>
      </c>
      <c r="H99" s="99">
        <v>0</v>
      </c>
      <c r="I99" s="99">
        <v>0</v>
      </c>
    </row>
    <row r="100" spans="1:9" x14ac:dyDescent="0.2">
      <c r="A100" s="221" t="s">
        <v>358</v>
      </c>
      <c r="B100" s="221"/>
      <c r="C100" s="221"/>
      <c r="D100" s="221"/>
      <c r="E100" s="221"/>
      <c r="F100" s="221"/>
      <c r="G100" s="86">
        <v>90</v>
      </c>
      <c r="H100" s="99">
        <v>0</v>
      </c>
      <c r="I100" s="99">
        <v>0</v>
      </c>
    </row>
    <row r="101" spans="1:9" ht="33.75" customHeight="1" x14ac:dyDescent="0.2">
      <c r="A101" s="221" t="s">
        <v>359</v>
      </c>
      <c r="B101" s="221"/>
      <c r="C101" s="221"/>
      <c r="D101" s="221"/>
      <c r="E101" s="221"/>
      <c r="F101" s="221"/>
      <c r="G101" s="86">
        <v>91</v>
      </c>
      <c r="H101" s="99">
        <v>0</v>
      </c>
      <c r="I101" s="99">
        <v>0</v>
      </c>
    </row>
    <row r="102" spans="1:9" ht="29.25" customHeight="1" x14ac:dyDescent="0.2">
      <c r="A102" s="221" t="s">
        <v>360</v>
      </c>
      <c r="B102" s="221"/>
      <c r="C102" s="221"/>
      <c r="D102" s="221"/>
      <c r="E102" s="221"/>
      <c r="F102" s="221"/>
      <c r="G102" s="86">
        <v>92</v>
      </c>
      <c r="H102" s="99">
        <v>0</v>
      </c>
      <c r="I102" s="99">
        <v>0</v>
      </c>
    </row>
    <row r="103" spans="1:9" x14ac:dyDescent="0.2">
      <c r="A103" s="221" t="s">
        <v>361</v>
      </c>
      <c r="B103" s="221"/>
      <c r="C103" s="221"/>
      <c r="D103" s="221"/>
      <c r="E103" s="221"/>
      <c r="F103" s="221"/>
      <c r="G103" s="86">
        <v>93</v>
      </c>
      <c r="H103" s="99">
        <v>0</v>
      </c>
      <c r="I103" s="99">
        <v>0</v>
      </c>
    </row>
    <row r="104" spans="1:9" ht="24.75" customHeight="1" x14ac:dyDescent="0.2">
      <c r="A104" s="221" t="s">
        <v>362</v>
      </c>
      <c r="B104" s="221"/>
      <c r="C104" s="221"/>
      <c r="D104" s="221"/>
      <c r="E104" s="221"/>
      <c r="F104" s="221"/>
      <c r="G104" s="86">
        <v>94</v>
      </c>
      <c r="H104" s="99">
        <v>0</v>
      </c>
      <c r="I104" s="99">
        <v>0</v>
      </c>
    </row>
    <row r="105" spans="1:9" ht="15.75" customHeight="1" x14ac:dyDescent="0.2">
      <c r="A105" s="221" t="s">
        <v>363</v>
      </c>
      <c r="B105" s="221"/>
      <c r="C105" s="221"/>
      <c r="D105" s="221"/>
      <c r="E105" s="221"/>
      <c r="F105" s="221"/>
      <c r="G105" s="86">
        <v>95</v>
      </c>
      <c r="H105" s="99">
        <v>0</v>
      </c>
      <c r="I105" s="99">
        <v>0</v>
      </c>
    </row>
    <row r="106" spans="1:9" ht="24.75" customHeight="1" x14ac:dyDescent="0.2">
      <c r="A106" s="221" t="s">
        <v>364</v>
      </c>
      <c r="B106" s="221"/>
      <c r="C106" s="221"/>
      <c r="D106" s="221"/>
      <c r="E106" s="221"/>
      <c r="F106" s="221"/>
      <c r="G106" s="86">
        <v>96</v>
      </c>
      <c r="H106" s="99">
        <v>0</v>
      </c>
      <c r="I106" s="99">
        <v>0</v>
      </c>
    </row>
    <row r="107" spans="1:9" ht="27.6" customHeight="1" x14ac:dyDescent="0.2">
      <c r="A107" s="240" t="s">
        <v>436</v>
      </c>
      <c r="B107" s="240"/>
      <c r="C107" s="240"/>
      <c r="D107" s="240"/>
      <c r="E107" s="240"/>
      <c r="F107" s="240"/>
      <c r="G107" s="88">
        <v>97</v>
      </c>
      <c r="H107" s="98">
        <f>H90+H97-H106-H96</f>
        <v>0</v>
      </c>
      <c r="I107" s="98">
        <f>I90+I97-I106-I96</f>
        <v>0</v>
      </c>
    </row>
    <row r="108" spans="1:9" x14ac:dyDescent="0.2">
      <c r="A108" s="240" t="s">
        <v>371</v>
      </c>
      <c r="B108" s="240"/>
      <c r="C108" s="240"/>
      <c r="D108" s="240"/>
      <c r="E108" s="240"/>
      <c r="F108" s="240"/>
      <c r="G108" s="88">
        <v>98</v>
      </c>
      <c r="H108" s="98">
        <f>H88+H107</f>
        <v>16347898</v>
      </c>
      <c r="I108" s="98">
        <f>I88+I107</f>
        <v>13589264</v>
      </c>
    </row>
    <row r="109" spans="1:9" x14ac:dyDescent="0.2">
      <c r="A109" s="219" t="s">
        <v>164</v>
      </c>
      <c r="B109" s="219"/>
      <c r="C109" s="219"/>
      <c r="D109" s="219"/>
      <c r="E109" s="219"/>
      <c r="F109" s="219"/>
      <c r="G109" s="233"/>
      <c r="H109" s="233"/>
      <c r="I109" s="233"/>
    </row>
    <row r="110" spans="1:9" ht="24.75" customHeight="1" x14ac:dyDescent="0.2">
      <c r="A110" s="234" t="s">
        <v>435</v>
      </c>
      <c r="B110" s="234"/>
      <c r="C110" s="234"/>
      <c r="D110" s="234"/>
      <c r="E110" s="234"/>
      <c r="F110" s="234"/>
      <c r="G110" s="88">
        <v>99</v>
      </c>
      <c r="H110" s="98">
        <f>H111+H112</f>
        <v>0</v>
      </c>
      <c r="I110" s="98">
        <f>I111+I112</f>
        <v>0</v>
      </c>
    </row>
    <row r="111" spans="1:9" x14ac:dyDescent="0.2">
      <c r="A111" s="235" t="s">
        <v>116</v>
      </c>
      <c r="B111" s="235"/>
      <c r="C111" s="235"/>
      <c r="D111" s="235"/>
      <c r="E111" s="235"/>
      <c r="F111" s="235"/>
      <c r="G111" s="86">
        <v>100</v>
      </c>
      <c r="H111" s="99">
        <v>0</v>
      </c>
      <c r="I111" s="99">
        <v>0</v>
      </c>
    </row>
    <row r="112" spans="1:9" x14ac:dyDescent="0.2">
      <c r="A112" s="235" t="s">
        <v>165</v>
      </c>
      <c r="B112" s="235"/>
      <c r="C112" s="235"/>
      <c r="D112" s="235"/>
      <c r="E112" s="235"/>
      <c r="F112" s="235"/>
      <c r="G112" s="86">
        <v>101</v>
      </c>
      <c r="H112" s="99">
        <v>0</v>
      </c>
      <c r="I112" s="99">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9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4" zoomScale="110" zoomScaleNormal="100" workbookViewId="0">
      <selection activeCell="I59" sqref="I59"/>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30" t="s">
        <v>166</v>
      </c>
      <c r="B1" s="245"/>
      <c r="C1" s="245"/>
      <c r="D1" s="245"/>
      <c r="E1" s="245"/>
      <c r="F1" s="245"/>
      <c r="G1" s="245"/>
      <c r="H1" s="245"/>
      <c r="I1" s="245"/>
    </row>
    <row r="2" spans="1:9" x14ac:dyDescent="0.2">
      <c r="A2" s="229" t="s">
        <v>459</v>
      </c>
      <c r="B2" s="203"/>
      <c r="C2" s="203"/>
      <c r="D2" s="203"/>
      <c r="E2" s="203"/>
      <c r="F2" s="203"/>
      <c r="G2" s="203"/>
      <c r="H2" s="203"/>
      <c r="I2" s="203"/>
    </row>
    <row r="3" spans="1:9" x14ac:dyDescent="0.2">
      <c r="A3" s="250" t="s">
        <v>279</v>
      </c>
      <c r="B3" s="251"/>
      <c r="C3" s="251"/>
      <c r="D3" s="251"/>
      <c r="E3" s="251"/>
      <c r="F3" s="251"/>
      <c r="G3" s="251"/>
      <c r="H3" s="251"/>
      <c r="I3" s="251"/>
    </row>
    <row r="4" spans="1:9" ht="12.75" customHeight="1" x14ac:dyDescent="0.2">
      <c r="A4" s="246" t="s">
        <v>458</v>
      </c>
      <c r="B4" s="247"/>
      <c r="C4" s="247"/>
      <c r="D4" s="247"/>
      <c r="E4" s="247"/>
      <c r="F4" s="247"/>
      <c r="G4" s="247"/>
      <c r="H4" s="247"/>
      <c r="I4" s="248"/>
    </row>
    <row r="5" spans="1:9" ht="22.5" x14ac:dyDescent="0.2">
      <c r="A5" s="222" t="s">
        <v>2</v>
      </c>
      <c r="B5" s="223"/>
      <c r="C5" s="223"/>
      <c r="D5" s="223"/>
      <c r="E5" s="223"/>
      <c r="F5" s="223"/>
      <c r="G5" s="100" t="s">
        <v>106</v>
      </c>
      <c r="H5" s="93" t="s">
        <v>293</v>
      </c>
      <c r="I5" s="93" t="s">
        <v>276</v>
      </c>
    </row>
    <row r="6" spans="1:9" x14ac:dyDescent="0.2">
      <c r="A6" s="252">
        <v>1</v>
      </c>
      <c r="B6" s="223"/>
      <c r="C6" s="223"/>
      <c r="D6" s="223"/>
      <c r="E6" s="223"/>
      <c r="F6" s="223"/>
      <c r="G6" s="93">
        <v>2</v>
      </c>
      <c r="H6" s="93" t="s">
        <v>167</v>
      </c>
      <c r="I6" s="93" t="s">
        <v>168</v>
      </c>
    </row>
    <row r="7" spans="1:9" x14ac:dyDescent="0.2">
      <c r="A7" s="253" t="s">
        <v>169</v>
      </c>
      <c r="B7" s="253"/>
      <c r="C7" s="253"/>
      <c r="D7" s="253"/>
      <c r="E7" s="253"/>
      <c r="F7" s="253"/>
      <c r="G7" s="253"/>
      <c r="H7" s="253"/>
      <c r="I7" s="253"/>
    </row>
    <row r="8" spans="1:9" ht="12.75" customHeight="1" x14ac:dyDescent="0.2">
      <c r="A8" s="221" t="s">
        <v>170</v>
      </c>
      <c r="B8" s="221"/>
      <c r="C8" s="221"/>
      <c r="D8" s="221"/>
      <c r="E8" s="221"/>
      <c r="F8" s="221"/>
      <c r="G8" s="96">
        <v>1</v>
      </c>
      <c r="H8" s="101">
        <v>18093312</v>
      </c>
      <c r="I8" s="101">
        <v>13669478</v>
      </c>
    </row>
    <row r="9" spans="1:9" ht="12.75" customHeight="1" x14ac:dyDescent="0.2">
      <c r="A9" s="232" t="s">
        <v>171</v>
      </c>
      <c r="B9" s="232"/>
      <c r="C9" s="232"/>
      <c r="D9" s="232"/>
      <c r="E9" s="232"/>
      <c r="F9" s="232"/>
      <c r="G9" s="88">
        <v>2</v>
      </c>
      <c r="H9" s="102">
        <f>H10+H11+H12+H13+H14+H15+H16+H17</f>
        <v>10491744</v>
      </c>
      <c r="I9" s="102">
        <f>I10+I11+I12+I13+I14+I15+I16+I17</f>
        <v>6671740</v>
      </c>
    </row>
    <row r="10" spans="1:9" ht="12.75" customHeight="1" x14ac:dyDescent="0.2">
      <c r="A10" s="249" t="s">
        <v>172</v>
      </c>
      <c r="B10" s="249"/>
      <c r="C10" s="249"/>
      <c r="D10" s="249"/>
      <c r="E10" s="249"/>
      <c r="F10" s="249"/>
      <c r="G10" s="96">
        <v>3</v>
      </c>
      <c r="H10" s="101">
        <v>17671451</v>
      </c>
      <c r="I10" s="101">
        <v>17400133</v>
      </c>
    </row>
    <row r="11" spans="1:9" ht="31.15" customHeight="1" x14ac:dyDescent="0.2">
      <c r="A11" s="249" t="s">
        <v>298</v>
      </c>
      <c r="B11" s="249"/>
      <c r="C11" s="249"/>
      <c r="D11" s="249"/>
      <c r="E11" s="249"/>
      <c r="F11" s="249"/>
      <c r="G11" s="96">
        <v>4</v>
      </c>
      <c r="H11" s="101">
        <v>-35830</v>
      </c>
      <c r="I11" s="101">
        <v>-195721</v>
      </c>
    </row>
    <row r="12" spans="1:9" ht="28.15" customHeight="1" x14ac:dyDescent="0.2">
      <c r="A12" s="249" t="s">
        <v>299</v>
      </c>
      <c r="B12" s="249"/>
      <c r="C12" s="249"/>
      <c r="D12" s="249"/>
      <c r="E12" s="249"/>
      <c r="F12" s="249"/>
      <c r="G12" s="96">
        <v>5</v>
      </c>
      <c r="H12" s="101">
        <v>1292808</v>
      </c>
      <c r="I12" s="101">
        <v>7320011</v>
      </c>
    </row>
    <row r="13" spans="1:9" ht="12.75" customHeight="1" x14ac:dyDescent="0.2">
      <c r="A13" s="249" t="s">
        <v>173</v>
      </c>
      <c r="B13" s="249"/>
      <c r="C13" s="249"/>
      <c r="D13" s="249"/>
      <c r="E13" s="249"/>
      <c r="F13" s="249"/>
      <c r="G13" s="96">
        <v>6</v>
      </c>
      <c r="H13" s="101">
        <v>-10815969</v>
      </c>
      <c r="I13" s="101">
        <v>-20519913</v>
      </c>
    </row>
    <row r="14" spans="1:9" ht="12.75" customHeight="1" x14ac:dyDescent="0.2">
      <c r="A14" s="249" t="s">
        <v>174</v>
      </c>
      <c r="B14" s="249"/>
      <c r="C14" s="249"/>
      <c r="D14" s="249"/>
      <c r="E14" s="249"/>
      <c r="F14" s="249"/>
      <c r="G14" s="96">
        <v>7</v>
      </c>
      <c r="H14" s="101">
        <v>37325</v>
      </c>
      <c r="I14" s="101">
        <v>158595</v>
      </c>
    </row>
    <row r="15" spans="1:9" ht="12.75" customHeight="1" x14ac:dyDescent="0.2">
      <c r="A15" s="249" t="s">
        <v>175</v>
      </c>
      <c r="B15" s="249"/>
      <c r="C15" s="249"/>
      <c r="D15" s="249"/>
      <c r="E15" s="249"/>
      <c r="F15" s="249"/>
      <c r="G15" s="96">
        <v>8</v>
      </c>
      <c r="H15" s="101">
        <v>205702</v>
      </c>
      <c r="I15" s="101">
        <v>301562</v>
      </c>
    </row>
    <row r="16" spans="1:9" ht="12.75" customHeight="1" x14ac:dyDescent="0.2">
      <c r="A16" s="249" t="s">
        <v>176</v>
      </c>
      <c r="B16" s="249"/>
      <c r="C16" s="249"/>
      <c r="D16" s="249"/>
      <c r="E16" s="249"/>
      <c r="F16" s="249"/>
      <c r="G16" s="96">
        <v>9</v>
      </c>
      <c r="H16" s="101">
        <v>-221759</v>
      </c>
      <c r="I16" s="101">
        <v>-11894</v>
      </c>
    </row>
    <row r="17" spans="1:9" ht="27.6" customHeight="1" x14ac:dyDescent="0.2">
      <c r="A17" s="249" t="s">
        <v>177</v>
      </c>
      <c r="B17" s="249"/>
      <c r="C17" s="249"/>
      <c r="D17" s="249"/>
      <c r="E17" s="249"/>
      <c r="F17" s="249"/>
      <c r="G17" s="96">
        <v>10</v>
      </c>
      <c r="H17" s="101">
        <v>2358016</v>
      </c>
      <c r="I17" s="101">
        <v>2218967</v>
      </c>
    </row>
    <row r="18" spans="1:9" ht="29.45" customHeight="1" x14ac:dyDescent="0.2">
      <c r="A18" s="240" t="s">
        <v>301</v>
      </c>
      <c r="B18" s="240"/>
      <c r="C18" s="240"/>
      <c r="D18" s="240"/>
      <c r="E18" s="240"/>
      <c r="F18" s="240"/>
      <c r="G18" s="88">
        <v>11</v>
      </c>
      <c r="H18" s="102">
        <f>H8+H9</f>
        <v>28585056</v>
      </c>
      <c r="I18" s="102">
        <f>I8+I9</f>
        <v>20341218</v>
      </c>
    </row>
    <row r="19" spans="1:9" ht="12.75" customHeight="1" x14ac:dyDescent="0.2">
      <c r="A19" s="232" t="s">
        <v>178</v>
      </c>
      <c r="B19" s="232"/>
      <c r="C19" s="232"/>
      <c r="D19" s="232"/>
      <c r="E19" s="232"/>
      <c r="F19" s="232"/>
      <c r="G19" s="88">
        <v>12</v>
      </c>
      <c r="H19" s="102">
        <f>H20+H21+H22+H23</f>
        <v>-27468850</v>
      </c>
      <c r="I19" s="102">
        <f>I20+I21+I22+I23</f>
        <v>2263711</v>
      </c>
    </row>
    <row r="20" spans="1:9" ht="12.75" customHeight="1" x14ac:dyDescent="0.2">
      <c r="A20" s="249" t="s">
        <v>179</v>
      </c>
      <c r="B20" s="249"/>
      <c r="C20" s="249"/>
      <c r="D20" s="249"/>
      <c r="E20" s="249"/>
      <c r="F20" s="249"/>
      <c r="G20" s="96">
        <v>13</v>
      </c>
      <c r="H20" s="101">
        <v>-7428774</v>
      </c>
      <c r="I20" s="101">
        <v>-2018549</v>
      </c>
    </row>
    <row r="21" spans="1:9" ht="12.75" customHeight="1" x14ac:dyDescent="0.2">
      <c r="A21" s="249" t="s">
        <v>180</v>
      </c>
      <c r="B21" s="249"/>
      <c r="C21" s="249"/>
      <c r="D21" s="249"/>
      <c r="E21" s="249"/>
      <c r="F21" s="249"/>
      <c r="G21" s="96">
        <v>14</v>
      </c>
      <c r="H21" s="101">
        <v>-6158483</v>
      </c>
      <c r="I21" s="101">
        <v>-2535691</v>
      </c>
    </row>
    <row r="22" spans="1:9" ht="12.75" customHeight="1" x14ac:dyDescent="0.2">
      <c r="A22" s="249" t="s">
        <v>181</v>
      </c>
      <c r="B22" s="249"/>
      <c r="C22" s="249"/>
      <c r="D22" s="249"/>
      <c r="E22" s="249"/>
      <c r="F22" s="249"/>
      <c r="G22" s="96">
        <v>15</v>
      </c>
      <c r="H22" s="101">
        <v>-13881593</v>
      </c>
      <c r="I22" s="101">
        <v>6817951</v>
      </c>
    </row>
    <row r="23" spans="1:9" ht="12.75" customHeight="1" x14ac:dyDescent="0.2">
      <c r="A23" s="249" t="s">
        <v>182</v>
      </c>
      <c r="B23" s="249"/>
      <c r="C23" s="249"/>
      <c r="D23" s="249"/>
      <c r="E23" s="249"/>
      <c r="F23" s="249"/>
      <c r="G23" s="96">
        <v>16</v>
      </c>
      <c r="H23" s="101">
        <v>0</v>
      </c>
      <c r="I23" s="101">
        <v>0</v>
      </c>
    </row>
    <row r="24" spans="1:9" ht="12.75" customHeight="1" x14ac:dyDescent="0.2">
      <c r="A24" s="240" t="s">
        <v>183</v>
      </c>
      <c r="B24" s="240"/>
      <c r="C24" s="240"/>
      <c r="D24" s="240"/>
      <c r="E24" s="240"/>
      <c r="F24" s="240"/>
      <c r="G24" s="88">
        <v>17</v>
      </c>
      <c r="H24" s="102">
        <f>H18+H19</f>
        <v>1116206</v>
      </c>
      <c r="I24" s="102">
        <f>I18+I19</f>
        <v>22604929</v>
      </c>
    </row>
    <row r="25" spans="1:9" ht="12.75" customHeight="1" x14ac:dyDescent="0.2">
      <c r="A25" s="221" t="s">
        <v>184</v>
      </c>
      <c r="B25" s="221"/>
      <c r="C25" s="221"/>
      <c r="D25" s="221"/>
      <c r="E25" s="221"/>
      <c r="F25" s="221"/>
      <c r="G25" s="96">
        <v>18</v>
      </c>
      <c r="H25" s="101">
        <v>-36578</v>
      </c>
      <c r="I25" s="101">
        <v>-58135</v>
      </c>
    </row>
    <row r="26" spans="1:9" ht="12.75" customHeight="1" x14ac:dyDescent="0.2">
      <c r="A26" s="221" t="s">
        <v>185</v>
      </c>
      <c r="B26" s="221"/>
      <c r="C26" s="221"/>
      <c r="D26" s="221"/>
      <c r="E26" s="221"/>
      <c r="F26" s="221"/>
      <c r="G26" s="96">
        <v>19</v>
      </c>
      <c r="H26" s="101">
        <v>-1366398</v>
      </c>
      <c r="I26" s="101">
        <v>-1764975</v>
      </c>
    </row>
    <row r="27" spans="1:9" ht="28.9" customHeight="1" x14ac:dyDescent="0.2">
      <c r="A27" s="234" t="s">
        <v>186</v>
      </c>
      <c r="B27" s="234"/>
      <c r="C27" s="234"/>
      <c r="D27" s="234"/>
      <c r="E27" s="234"/>
      <c r="F27" s="234"/>
      <c r="G27" s="88">
        <v>20</v>
      </c>
      <c r="H27" s="102">
        <f>H24+H25+H26</f>
        <v>-286770</v>
      </c>
      <c r="I27" s="102">
        <f>I24+I25+I26</f>
        <v>20781819</v>
      </c>
    </row>
    <row r="28" spans="1:9" x14ac:dyDescent="0.2">
      <c r="A28" s="253" t="s">
        <v>187</v>
      </c>
      <c r="B28" s="253"/>
      <c r="C28" s="253"/>
      <c r="D28" s="253"/>
      <c r="E28" s="253"/>
      <c r="F28" s="253"/>
      <c r="G28" s="253"/>
      <c r="H28" s="253"/>
      <c r="I28" s="253"/>
    </row>
    <row r="29" spans="1:9" ht="23.45" customHeight="1" x14ac:dyDescent="0.2">
      <c r="A29" s="221" t="s">
        <v>188</v>
      </c>
      <c r="B29" s="221"/>
      <c r="C29" s="221"/>
      <c r="D29" s="221"/>
      <c r="E29" s="221"/>
      <c r="F29" s="221"/>
      <c r="G29" s="96">
        <v>21</v>
      </c>
      <c r="H29" s="99">
        <v>309680</v>
      </c>
      <c r="I29" s="99">
        <v>541468</v>
      </c>
    </row>
    <row r="30" spans="1:9" ht="12.75" customHeight="1" x14ac:dyDescent="0.2">
      <c r="A30" s="221" t="s">
        <v>189</v>
      </c>
      <c r="B30" s="221"/>
      <c r="C30" s="221"/>
      <c r="D30" s="221"/>
      <c r="E30" s="221"/>
      <c r="F30" s="221"/>
      <c r="G30" s="96">
        <v>22</v>
      </c>
      <c r="H30" s="99">
        <v>224900</v>
      </c>
      <c r="I30" s="99">
        <v>0</v>
      </c>
    </row>
    <row r="31" spans="1:9" ht="12.75" customHeight="1" x14ac:dyDescent="0.2">
      <c r="A31" s="221" t="s">
        <v>190</v>
      </c>
      <c r="B31" s="221"/>
      <c r="C31" s="221"/>
      <c r="D31" s="221"/>
      <c r="E31" s="221"/>
      <c r="F31" s="221"/>
      <c r="G31" s="96">
        <v>23</v>
      </c>
      <c r="H31" s="99">
        <v>39119</v>
      </c>
      <c r="I31" s="99">
        <v>21799</v>
      </c>
    </row>
    <row r="32" spans="1:9" ht="12.75" customHeight="1" x14ac:dyDescent="0.2">
      <c r="A32" s="221" t="s">
        <v>191</v>
      </c>
      <c r="B32" s="221"/>
      <c r="C32" s="221"/>
      <c r="D32" s="221"/>
      <c r="E32" s="221"/>
      <c r="F32" s="221"/>
      <c r="G32" s="96">
        <v>24</v>
      </c>
      <c r="H32" s="99">
        <v>10019921</v>
      </c>
      <c r="I32" s="99">
        <v>20022756</v>
      </c>
    </row>
    <row r="33" spans="1:9" ht="12.75" customHeight="1" x14ac:dyDescent="0.2">
      <c r="A33" s="221" t="s">
        <v>192</v>
      </c>
      <c r="B33" s="221"/>
      <c r="C33" s="221"/>
      <c r="D33" s="221"/>
      <c r="E33" s="221"/>
      <c r="F33" s="221"/>
      <c r="G33" s="96">
        <v>25</v>
      </c>
      <c r="H33" s="99">
        <v>149175954</v>
      </c>
      <c r="I33" s="99">
        <v>133841372</v>
      </c>
    </row>
    <row r="34" spans="1:9" ht="12.75" customHeight="1" x14ac:dyDescent="0.2">
      <c r="A34" s="221" t="s">
        <v>193</v>
      </c>
      <c r="B34" s="221"/>
      <c r="C34" s="221"/>
      <c r="D34" s="221"/>
      <c r="E34" s="221"/>
      <c r="F34" s="221"/>
      <c r="G34" s="96">
        <v>26</v>
      </c>
      <c r="H34" s="99">
        <v>0</v>
      </c>
      <c r="I34" s="99">
        <v>0</v>
      </c>
    </row>
    <row r="35" spans="1:9" ht="27.6" customHeight="1" x14ac:dyDescent="0.2">
      <c r="A35" s="240" t="s">
        <v>194</v>
      </c>
      <c r="B35" s="240"/>
      <c r="C35" s="240"/>
      <c r="D35" s="240"/>
      <c r="E35" s="240"/>
      <c r="F35" s="240"/>
      <c r="G35" s="88">
        <v>27</v>
      </c>
      <c r="H35" s="98">
        <f>H29+H30+H31+H32+H33+H34</f>
        <v>159769574</v>
      </c>
      <c r="I35" s="98">
        <f>I29+I30+I31+I32+I33+I34</f>
        <v>154427395</v>
      </c>
    </row>
    <row r="36" spans="1:9" ht="26.45" customHeight="1" x14ac:dyDescent="0.2">
      <c r="A36" s="221" t="s">
        <v>195</v>
      </c>
      <c r="B36" s="221"/>
      <c r="C36" s="221"/>
      <c r="D36" s="221"/>
      <c r="E36" s="221"/>
      <c r="F36" s="221"/>
      <c r="G36" s="96">
        <v>28</v>
      </c>
      <c r="H36" s="99">
        <v>-3365911</v>
      </c>
      <c r="I36" s="99">
        <v>-8872250</v>
      </c>
    </row>
    <row r="37" spans="1:9" ht="12.75" customHeight="1" x14ac:dyDescent="0.2">
      <c r="A37" s="221" t="s">
        <v>196</v>
      </c>
      <c r="B37" s="221"/>
      <c r="C37" s="221"/>
      <c r="D37" s="221"/>
      <c r="E37" s="221"/>
      <c r="F37" s="221"/>
      <c r="G37" s="96">
        <v>29</v>
      </c>
      <c r="H37" s="99">
        <v>0</v>
      </c>
      <c r="I37" s="99">
        <v>0</v>
      </c>
    </row>
    <row r="38" spans="1:9" ht="12.75" customHeight="1" x14ac:dyDescent="0.2">
      <c r="A38" s="221" t="s">
        <v>197</v>
      </c>
      <c r="B38" s="221"/>
      <c r="C38" s="221"/>
      <c r="D38" s="221"/>
      <c r="E38" s="221"/>
      <c r="F38" s="221"/>
      <c r="G38" s="96">
        <v>30</v>
      </c>
      <c r="H38" s="99">
        <v>-124011238</v>
      </c>
      <c r="I38" s="99">
        <v>-105064273</v>
      </c>
    </row>
    <row r="39" spans="1:9" ht="12.75" customHeight="1" x14ac:dyDescent="0.2">
      <c r="A39" s="221" t="s">
        <v>198</v>
      </c>
      <c r="B39" s="221"/>
      <c r="C39" s="221"/>
      <c r="D39" s="221"/>
      <c r="E39" s="221"/>
      <c r="F39" s="221"/>
      <c r="G39" s="96">
        <v>31</v>
      </c>
      <c r="H39" s="99">
        <v>0</v>
      </c>
      <c r="I39" s="99">
        <v>0</v>
      </c>
    </row>
    <row r="40" spans="1:9" ht="12.75" customHeight="1" x14ac:dyDescent="0.2">
      <c r="A40" s="221" t="s">
        <v>199</v>
      </c>
      <c r="B40" s="221"/>
      <c r="C40" s="221"/>
      <c r="D40" s="221"/>
      <c r="E40" s="221"/>
      <c r="F40" s="221"/>
      <c r="G40" s="96">
        <v>32</v>
      </c>
      <c r="H40" s="99">
        <v>-21765000</v>
      </c>
      <c r="I40" s="99">
        <v>0</v>
      </c>
    </row>
    <row r="41" spans="1:9" ht="22.9" customHeight="1" x14ac:dyDescent="0.2">
      <c r="A41" s="240" t="s">
        <v>200</v>
      </c>
      <c r="B41" s="240"/>
      <c r="C41" s="240"/>
      <c r="D41" s="240"/>
      <c r="E41" s="240"/>
      <c r="F41" s="240"/>
      <c r="G41" s="88">
        <v>33</v>
      </c>
      <c r="H41" s="98">
        <f>H36+H37+H38+H39+H40</f>
        <v>-149142149</v>
      </c>
      <c r="I41" s="98">
        <f>I36+I37+I38+I39+I40</f>
        <v>-113936523</v>
      </c>
    </row>
    <row r="42" spans="1:9" ht="30.6" customHeight="1" x14ac:dyDescent="0.2">
      <c r="A42" s="234" t="s">
        <v>201</v>
      </c>
      <c r="B42" s="234"/>
      <c r="C42" s="234"/>
      <c r="D42" s="234"/>
      <c r="E42" s="234"/>
      <c r="F42" s="234"/>
      <c r="G42" s="88">
        <v>34</v>
      </c>
      <c r="H42" s="98">
        <f>H35+H41</f>
        <v>10627425</v>
      </c>
      <c r="I42" s="98">
        <f>I35+I41</f>
        <v>40490872</v>
      </c>
    </row>
    <row r="43" spans="1:9" x14ac:dyDescent="0.2">
      <c r="A43" s="253" t="s">
        <v>202</v>
      </c>
      <c r="B43" s="253"/>
      <c r="C43" s="253"/>
      <c r="D43" s="253"/>
      <c r="E43" s="253"/>
      <c r="F43" s="253"/>
      <c r="G43" s="253"/>
      <c r="H43" s="253"/>
      <c r="I43" s="253"/>
    </row>
    <row r="44" spans="1:9" ht="12.75" customHeight="1" x14ac:dyDescent="0.2">
      <c r="A44" s="221" t="s">
        <v>203</v>
      </c>
      <c r="B44" s="221"/>
      <c r="C44" s="221"/>
      <c r="D44" s="221"/>
      <c r="E44" s="221"/>
      <c r="F44" s="221"/>
      <c r="G44" s="96">
        <v>35</v>
      </c>
      <c r="H44" s="99">
        <v>0</v>
      </c>
      <c r="I44" s="99">
        <v>0</v>
      </c>
    </row>
    <row r="45" spans="1:9" ht="27.6" customHeight="1" x14ac:dyDescent="0.2">
      <c r="A45" s="221" t="s">
        <v>204</v>
      </c>
      <c r="B45" s="221"/>
      <c r="C45" s="221"/>
      <c r="D45" s="221"/>
      <c r="E45" s="221"/>
      <c r="F45" s="221"/>
      <c r="G45" s="96">
        <v>36</v>
      </c>
      <c r="H45" s="99">
        <v>0</v>
      </c>
      <c r="I45" s="99">
        <v>0</v>
      </c>
    </row>
    <row r="46" spans="1:9" ht="12.75" customHeight="1" x14ac:dyDescent="0.2">
      <c r="A46" s="221" t="s">
        <v>205</v>
      </c>
      <c r="B46" s="221"/>
      <c r="C46" s="221"/>
      <c r="D46" s="221"/>
      <c r="E46" s="221"/>
      <c r="F46" s="221"/>
      <c r="G46" s="96">
        <v>37</v>
      </c>
      <c r="H46" s="99">
        <v>0</v>
      </c>
      <c r="I46" s="99">
        <v>0</v>
      </c>
    </row>
    <row r="47" spans="1:9" ht="12.75" customHeight="1" x14ac:dyDescent="0.2">
      <c r="A47" s="221" t="s">
        <v>206</v>
      </c>
      <c r="B47" s="221"/>
      <c r="C47" s="221"/>
      <c r="D47" s="221"/>
      <c r="E47" s="221"/>
      <c r="F47" s="221"/>
      <c r="G47" s="96">
        <v>38</v>
      </c>
      <c r="H47" s="99">
        <v>0</v>
      </c>
      <c r="I47" s="99">
        <v>0</v>
      </c>
    </row>
    <row r="48" spans="1:9" ht="25.9" customHeight="1" x14ac:dyDescent="0.2">
      <c r="A48" s="240" t="s">
        <v>207</v>
      </c>
      <c r="B48" s="240"/>
      <c r="C48" s="240"/>
      <c r="D48" s="240"/>
      <c r="E48" s="240"/>
      <c r="F48" s="240"/>
      <c r="G48" s="88">
        <v>39</v>
      </c>
      <c r="H48" s="98">
        <f>H44+H45+H46+H47</f>
        <v>0</v>
      </c>
      <c r="I48" s="98">
        <f>I44+I45+I46+I47</f>
        <v>0</v>
      </c>
    </row>
    <row r="49" spans="1:9" ht="24.6" customHeight="1" x14ac:dyDescent="0.2">
      <c r="A49" s="221" t="s">
        <v>300</v>
      </c>
      <c r="B49" s="221"/>
      <c r="C49" s="221"/>
      <c r="D49" s="221"/>
      <c r="E49" s="221"/>
      <c r="F49" s="221"/>
      <c r="G49" s="96">
        <v>40</v>
      </c>
      <c r="H49" s="99">
        <v>0</v>
      </c>
      <c r="I49" s="99">
        <v>0</v>
      </c>
    </row>
    <row r="50" spans="1:9" ht="12.75" customHeight="1" x14ac:dyDescent="0.2">
      <c r="A50" s="221" t="s">
        <v>208</v>
      </c>
      <c r="B50" s="221"/>
      <c r="C50" s="221"/>
      <c r="D50" s="221"/>
      <c r="E50" s="221"/>
      <c r="F50" s="221"/>
      <c r="G50" s="96">
        <v>41</v>
      </c>
      <c r="H50" s="99">
        <v>-10273500</v>
      </c>
      <c r="I50" s="99">
        <v>-52504781</v>
      </c>
    </row>
    <row r="51" spans="1:9" ht="12.75" customHeight="1" x14ac:dyDescent="0.2">
      <c r="A51" s="221" t="s">
        <v>209</v>
      </c>
      <c r="B51" s="221"/>
      <c r="C51" s="221"/>
      <c r="D51" s="221"/>
      <c r="E51" s="221"/>
      <c r="F51" s="221"/>
      <c r="G51" s="96">
        <v>42</v>
      </c>
      <c r="H51" s="99">
        <v>0</v>
      </c>
      <c r="I51" s="99">
        <v>0</v>
      </c>
    </row>
    <row r="52" spans="1:9" ht="26.45" customHeight="1" x14ac:dyDescent="0.2">
      <c r="A52" s="221" t="s">
        <v>210</v>
      </c>
      <c r="B52" s="221"/>
      <c r="C52" s="221"/>
      <c r="D52" s="221"/>
      <c r="E52" s="221"/>
      <c r="F52" s="221"/>
      <c r="G52" s="96">
        <v>43</v>
      </c>
      <c r="H52" s="99">
        <v>0</v>
      </c>
      <c r="I52" s="99">
        <v>0</v>
      </c>
    </row>
    <row r="53" spans="1:9" ht="12.75" customHeight="1" x14ac:dyDescent="0.2">
      <c r="A53" s="221" t="s">
        <v>211</v>
      </c>
      <c r="B53" s="221"/>
      <c r="C53" s="221"/>
      <c r="D53" s="221"/>
      <c r="E53" s="221"/>
      <c r="F53" s="221"/>
      <c r="G53" s="96">
        <v>44</v>
      </c>
      <c r="H53" s="99">
        <v>0</v>
      </c>
      <c r="I53" s="99">
        <v>-895543</v>
      </c>
    </row>
    <row r="54" spans="1:9" ht="27.6" customHeight="1" x14ac:dyDescent="0.2">
      <c r="A54" s="240" t="s">
        <v>212</v>
      </c>
      <c r="B54" s="240"/>
      <c r="C54" s="240"/>
      <c r="D54" s="240"/>
      <c r="E54" s="240"/>
      <c r="F54" s="240"/>
      <c r="G54" s="88">
        <v>45</v>
      </c>
      <c r="H54" s="98">
        <f>H49+H50+H51+H52+H53</f>
        <v>-10273500</v>
      </c>
      <c r="I54" s="98">
        <f>I49+I50+I51+I52+I53</f>
        <v>-53400324</v>
      </c>
    </row>
    <row r="55" spans="1:9" ht="27.6" customHeight="1" x14ac:dyDescent="0.2">
      <c r="A55" s="234" t="s">
        <v>213</v>
      </c>
      <c r="B55" s="234"/>
      <c r="C55" s="234"/>
      <c r="D55" s="234"/>
      <c r="E55" s="234"/>
      <c r="F55" s="234"/>
      <c r="G55" s="88">
        <v>46</v>
      </c>
      <c r="H55" s="98">
        <f>H48+H54</f>
        <v>-10273500</v>
      </c>
      <c r="I55" s="98">
        <f>I48+I54</f>
        <v>-53400324</v>
      </c>
    </row>
    <row r="56" spans="1:9" x14ac:dyDescent="0.2">
      <c r="A56" s="196" t="s">
        <v>214</v>
      </c>
      <c r="B56" s="196"/>
      <c r="C56" s="196"/>
      <c r="D56" s="196"/>
      <c r="E56" s="196"/>
      <c r="F56" s="196"/>
      <c r="G56" s="96">
        <v>47</v>
      </c>
      <c r="H56" s="99">
        <v>0</v>
      </c>
      <c r="I56" s="99">
        <v>0</v>
      </c>
    </row>
    <row r="57" spans="1:9" ht="27" customHeight="1" x14ac:dyDescent="0.2">
      <c r="A57" s="234" t="s">
        <v>215</v>
      </c>
      <c r="B57" s="234"/>
      <c r="C57" s="234"/>
      <c r="D57" s="234"/>
      <c r="E57" s="234"/>
      <c r="F57" s="234"/>
      <c r="G57" s="88">
        <v>48</v>
      </c>
      <c r="H57" s="98">
        <f>H27+H42+H55+H56</f>
        <v>67155</v>
      </c>
      <c r="I57" s="98">
        <f>I27+I42+I55+I56</f>
        <v>7872367</v>
      </c>
    </row>
    <row r="58" spans="1:9" ht="15.6" customHeight="1" x14ac:dyDescent="0.2">
      <c r="A58" s="254" t="s">
        <v>216</v>
      </c>
      <c r="B58" s="254"/>
      <c r="C58" s="254"/>
      <c r="D58" s="254"/>
      <c r="E58" s="254"/>
      <c r="F58" s="254"/>
      <c r="G58" s="96">
        <v>49</v>
      </c>
      <c r="H58" s="99">
        <v>606318</v>
      </c>
      <c r="I58" s="99">
        <v>673473</v>
      </c>
    </row>
    <row r="59" spans="1:9" ht="28.9" customHeight="1" x14ac:dyDescent="0.2">
      <c r="A59" s="234" t="s">
        <v>217</v>
      </c>
      <c r="B59" s="234"/>
      <c r="C59" s="234"/>
      <c r="D59" s="234"/>
      <c r="E59" s="234"/>
      <c r="F59" s="234"/>
      <c r="G59" s="88">
        <v>50</v>
      </c>
      <c r="H59" s="98">
        <f>H57+H58</f>
        <v>673473</v>
      </c>
      <c r="I59" s="98">
        <f>I57+I58</f>
        <v>8545840</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16" sqref="A16:F16"/>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0" t="s">
        <v>218</v>
      </c>
      <c r="B1" s="245"/>
      <c r="C1" s="245"/>
      <c r="D1" s="245"/>
      <c r="E1" s="245"/>
      <c r="F1" s="245"/>
      <c r="G1" s="245"/>
      <c r="H1" s="245"/>
      <c r="I1" s="245"/>
    </row>
    <row r="2" spans="1:9" ht="12.75" customHeight="1" x14ac:dyDescent="0.2">
      <c r="A2" s="229" t="s">
        <v>322</v>
      </c>
      <c r="B2" s="203"/>
      <c r="C2" s="203"/>
      <c r="D2" s="203"/>
      <c r="E2" s="203"/>
      <c r="F2" s="203"/>
      <c r="G2" s="203"/>
      <c r="H2" s="203"/>
      <c r="I2" s="203"/>
    </row>
    <row r="3" spans="1:9" x14ac:dyDescent="0.2">
      <c r="A3" s="250" t="s">
        <v>279</v>
      </c>
      <c r="B3" s="256"/>
      <c r="C3" s="256"/>
      <c r="D3" s="256"/>
      <c r="E3" s="256"/>
      <c r="F3" s="256"/>
      <c r="G3" s="256"/>
      <c r="H3" s="256"/>
      <c r="I3" s="256"/>
    </row>
    <row r="4" spans="1:9" x14ac:dyDescent="0.2">
      <c r="A4" s="246" t="s">
        <v>458</v>
      </c>
      <c r="B4" s="207"/>
      <c r="C4" s="207"/>
      <c r="D4" s="207"/>
      <c r="E4" s="207"/>
      <c r="F4" s="207"/>
      <c r="G4" s="207"/>
      <c r="H4" s="207"/>
      <c r="I4" s="208"/>
    </row>
    <row r="5" spans="1:9" ht="33.75" x14ac:dyDescent="0.2">
      <c r="A5" s="222" t="s">
        <v>2</v>
      </c>
      <c r="B5" s="223"/>
      <c r="C5" s="223"/>
      <c r="D5" s="223"/>
      <c r="E5" s="223"/>
      <c r="F5" s="223"/>
      <c r="G5" s="92" t="s">
        <v>106</v>
      </c>
      <c r="H5" s="93" t="s">
        <v>293</v>
      </c>
      <c r="I5" s="93" t="s">
        <v>276</v>
      </c>
    </row>
    <row r="6" spans="1:9" x14ac:dyDescent="0.2">
      <c r="A6" s="252">
        <v>1</v>
      </c>
      <c r="B6" s="223"/>
      <c r="C6" s="223"/>
      <c r="D6" s="223"/>
      <c r="E6" s="223"/>
      <c r="F6" s="223"/>
      <c r="G6" s="94">
        <v>2</v>
      </c>
      <c r="H6" s="93" t="s">
        <v>167</v>
      </c>
      <c r="I6" s="93" t="s">
        <v>168</v>
      </c>
    </row>
    <row r="7" spans="1:9" x14ac:dyDescent="0.2">
      <c r="A7" s="253" t="s">
        <v>169</v>
      </c>
      <c r="B7" s="255"/>
      <c r="C7" s="255"/>
      <c r="D7" s="255"/>
      <c r="E7" s="255"/>
      <c r="F7" s="255"/>
      <c r="G7" s="255"/>
      <c r="H7" s="255"/>
      <c r="I7" s="255"/>
    </row>
    <row r="8" spans="1:9" x14ac:dyDescent="0.2">
      <c r="A8" s="221" t="s">
        <v>219</v>
      </c>
      <c r="B8" s="221"/>
      <c r="C8" s="221"/>
      <c r="D8" s="221"/>
      <c r="E8" s="221"/>
      <c r="F8" s="221"/>
      <c r="G8" s="86">
        <v>1</v>
      </c>
      <c r="H8" s="99">
        <v>0</v>
      </c>
      <c r="I8" s="99">
        <v>0</v>
      </c>
    </row>
    <row r="9" spans="1:9" x14ac:dyDescent="0.2">
      <c r="A9" s="221" t="s">
        <v>220</v>
      </c>
      <c r="B9" s="221"/>
      <c r="C9" s="221"/>
      <c r="D9" s="221"/>
      <c r="E9" s="221"/>
      <c r="F9" s="221"/>
      <c r="G9" s="86">
        <v>2</v>
      </c>
      <c r="H9" s="99">
        <v>0</v>
      </c>
      <c r="I9" s="99">
        <v>0</v>
      </c>
    </row>
    <row r="10" spans="1:9" x14ac:dyDescent="0.2">
      <c r="A10" s="221" t="s">
        <v>221</v>
      </c>
      <c r="B10" s="221"/>
      <c r="C10" s="221"/>
      <c r="D10" s="221"/>
      <c r="E10" s="221"/>
      <c r="F10" s="221"/>
      <c r="G10" s="86">
        <v>3</v>
      </c>
      <c r="H10" s="99">
        <v>0</v>
      </c>
      <c r="I10" s="99">
        <v>0</v>
      </c>
    </row>
    <row r="11" spans="1:9" x14ac:dyDescent="0.2">
      <c r="A11" s="221" t="s">
        <v>222</v>
      </c>
      <c r="B11" s="221"/>
      <c r="C11" s="221"/>
      <c r="D11" s="221"/>
      <c r="E11" s="221"/>
      <c r="F11" s="221"/>
      <c r="G11" s="86">
        <v>4</v>
      </c>
      <c r="H11" s="99">
        <v>0</v>
      </c>
      <c r="I11" s="99">
        <v>0</v>
      </c>
    </row>
    <row r="12" spans="1:9" x14ac:dyDescent="0.2">
      <c r="A12" s="221" t="s">
        <v>389</v>
      </c>
      <c r="B12" s="221"/>
      <c r="C12" s="221"/>
      <c r="D12" s="221"/>
      <c r="E12" s="221"/>
      <c r="F12" s="221"/>
      <c r="G12" s="86">
        <v>5</v>
      </c>
      <c r="H12" s="99">
        <v>0</v>
      </c>
      <c r="I12" s="99">
        <v>0</v>
      </c>
    </row>
    <row r="13" spans="1:9" ht="24" customHeight="1" x14ac:dyDescent="0.2">
      <c r="A13" s="236" t="s">
        <v>397</v>
      </c>
      <c r="B13" s="236"/>
      <c r="C13" s="236"/>
      <c r="D13" s="236"/>
      <c r="E13" s="236"/>
      <c r="F13" s="236"/>
      <c r="G13" s="88">
        <v>6</v>
      </c>
      <c r="H13" s="103">
        <f>SUM(H8:H12)</f>
        <v>0</v>
      </c>
      <c r="I13" s="103">
        <f>SUM(I8:I12)</f>
        <v>0</v>
      </c>
    </row>
    <row r="14" spans="1:9" x14ac:dyDescent="0.2">
      <c r="A14" s="221" t="s">
        <v>390</v>
      </c>
      <c r="B14" s="221"/>
      <c r="C14" s="221"/>
      <c r="D14" s="221"/>
      <c r="E14" s="221"/>
      <c r="F14" s="221"/>
      <c r="G14" s="86">
        <v>7</v>
      </c>
      <c r="H14" s="99">
        <v>0</v>
      </c>
      <c r="I14" s="99">
        <v>0</v>
      </c>
    </row>
    <row r="15" spans="1:9" x14ac:dyDescent="0.2">
      <c r="A15" s="221" t="s">
        <v>391</v>
      </c>
      <c r="B15" s="221"/>
      <c r="C15" s="221"/>
      <c r="D15" s="221"/>
      <c r="E15" s="221"/>
      <c r="F15" s="221"/>
      <c r="G15" s="86">
        <v>8</v>
      </c>
      <c r="H15" s="99">
        <v>0</v>
      </c>
      <c r="I15" s="99">
        <v>0</v>
      </c>
    </row>
    <row r="16" spans="1:9" x14ac:dyDescent="0.2">
      <c r="A16" s="221" t="s">
        <v>392</v>
      </c>
      <c r="B16" s="221"/>
      <c r="C16" s="221"/>
      <c r="D16" s="221"/>
      <c r="E16" s="221"/>
      <c r="F16" s="221"/>
      <c r="G16" s="86">
        <v>9</v>
      </c>
      <c r="H16" s="99">
        <v>0</v>
      </c>
      <c r="I16" s="99">
        <v>0</v>
      </c>
    </row>
    <row r="17" spans="1:9" x14ac:dyDescent="0.2">
      <c r="A17" s="221" t="s">
        <v>393</v>
      </c>
      <c r="B17" s="221"/>
      <c r="C17" s="221"/>
      <c r="D17" s="221"/>
      <c r="E17" s="221"/>
      <c r="F17" s="221"/>
      <c r="G17" s="86">
        <v>10</v>
      </c>
      <c r="H17" s="99">
        <v>0</v>
      </c>
      <c r="I17" s="99">
        <v>0</v>
      </c>
    </row>
    <row r="18" spans="1:9" x14ac:dyDescent="0.2">
      <c r="A18" s="221" t="s">
        <v>394</v>
      </c>
      <c r="B18" s="221"/>
      <c r="C18" s="221"/>
      <c r="D18" s="221"/>
      <c r="E18" s="221"/>
      <c r="F18" s="221"/>
      <c r="G18" s="86">
        <v>11</v>
      </c>
      <c r="H18" s="99">
        <v>0</v>
      </c>
      <c r="I18" s="99">
        <v>0</v>
      </c>
    </row>
    <row r="19" spans="1:9" x14ac:dyDescent="0.2">
      <c r="A19" s="221" t="s">
        <v>395</v>
      </c>
      <c r="B19" s="221"/>
      <c r="C19" s="221"/>
      <c r="D19" s="221"/>
      <c r="E19" s="221"/>
      <c r="F19" s="221"/>
      <c r="G19" s="86">
        <v>12</v>
      </c>
      <c r="H19" s="99">
        <v>0</v>
      </c>
      <c r="I19" s="99">
        <v>0</v>
      </c>
    </row>
    <row r="20" spans="1:9" ht="26.25" customHeight="1" x14ac:dyDescent="0.2">
      <c r="A20" s="236" t="s">
        <v>398</v>
      </c>
      <c r="B20" s="236"/>
      <c r="C20" s="236"/>
      <c r="D20" s="236"/>
      <c r="E20" s="236"/>
      <c r="F20" s="236"/>
      <c r="G20" s="88">
        <v>13</v>
      </c>
      <c r="H20" s="103">
        <f>SUM(H14:H19)</f>
        <v>0</v>
      </c>
      <c r="I20" s="103">
        <f>SUM(I14:I19)</f>
        <v>0</v>
      </c>
    </row>
    <row r="21" spans="1:9" ht="25.9" customHeight="1" x14ac:dyDescent="0.2">
      <c r="A21" s="234" t="s">
        <v>399</v>
      </c>
      <c r="B21" s="234"/>
      <c r="C21" s="234"/>
      <c r="D21" s="234"/>
      <c r="E21" s="234"/>
      <c r="F21" s="234"/>
      <c r="G21" s="88">
        <v>14</v>
      </c>
      <c r="H21" s="98">
        <f>H13+H20</f>
        <v>0</v>
      </c>
      <c r="I21" s="98">
        <f>I13+I20</f>
        <v>0</v>
      </c>
    </row>
    <row r="22" spans="1:9" x14ac:dyDescent="0.2">
      <c r="A22" s="253" t="s">
        <v>187</v>
      </c>
      <c r="B22" s="255"/>
      <c r="C22" s="255"/>
      <c r="D22" s="255"/>
      <c r="E22" s="255"/>
      <c r="F22" s="255"/>
      <c r="G22" s="255"/>
      <c r="H22" s="255"/>
      <c r="I22" s="255"/>
    </row>
    <row r="23" spans="1:9" ht="26.45" customHeight="1" x14ac:dyDescent="0.2">
      <c r="A23" s="221" t="s">
        <v>223</v>
      </c>
      <c r="B23" s="221"/>
      <c r="C23" s="221"/>
      <c r="D23" s="221"/>
      <c r="E23" s="221"/>
      <c r="F23" s="221"/>
      <c r="G23" s="86">
        <v>15</v>
      </c>
      <c r="H23" s="99">
        <v>0</v>
      </c>
      <c r="I23" s="99">
        <v>0</v>
      </c>
    </row>
    <row r="24" spans="1:9" x14ac:dyDescent="0.2">
      <c r="A24" s="221" t="s">
        <v>224</v>
      </c>
      <c r="B24" s="221"/>
      <c r="C24" s="221"/>
      <c r="D24" s="221"/>
      <c r="E24" s="221"/>
      <c r="F24" s="221"/>
      <c r="G24" s="86">
        <v>16</v>
      </c>
      <c r="H24" s="99">
        <v>0</v>
      </c>
      <c r="I24" s="99">
        <v>0</v>
      </c>
    </row>
    <row r="25" spans="1:9" x14ac:dyDescent="0.2">
      <c r="A25" s="221" t="s">
        <v>225</v>
      </c>
      <c r="B25" s="221"/>
      <c r="C25" s="221"/>
      <c r="D25" s="221"/>
      <c r="E25" s="221"/>
      <c r="F25" s="221"/>
      <c r="G25" s="86">
        <v>17</v>
      </c>
      <c r="H25" s="99">
        <v>0</v>
      </c>
      <c r="I25" s="99">
        <v>0</v>
      </c>
    </row>
    <row r="26" spans="1:9" x14ac:dyDescent="0.2">
      <c r="A26" s="221" t="s">
        <v>226</v>
      </c>
      <c r="B26" s="221"/>
      <c r="C26" s="221"/>
      <c r="D26" s="221"/>
      <c r="E26" s="221"/>
      <c r="F26" s="221"/>
      <c r="G26" s="86">
        <v>18</v>
      </c>
      <c r="H26" s="99">
        <v>0</v>
      </c>
      <c r="I26" s="99">
        <v>0</v>
      </c>
    </row>
    <row r="27" spans="1:9" x14ac:dyDescent="0.2">
      <c r="A27" s="221" t="s">
        <v>227</v>
      </c>
      <c r="B27" s="221"/>
      <c r="C27" s="221"/>
      <c r="D27" s="221"/>
      <c r="E27" s="221"/>
      <c r="F27" s="221"/>
      <c r="G27" s="86">
        <v>19</v>
      </c>
      <c r="H27" s="99">
        <v>0</v>
      </c>
      <c r="I27" s="99">
        <v>0</v>
      </c>
    </row>
    <row r="28" spans="1:9" x14ac:dyDescent="0.2">
      <c r="A28" s="221" t="s">
        <v>228</v>
      </c>
      <c r="B28" s="221"/>
      <c r="C28" s="221"/>
      <c r="D28" s="221"/>
      <c r="E28" s="221"/>
      <c r="F28" s="221"/>
      <c r="G28" s="86">
        <v>20</v>
      </c>
      <c r="H28" s="99">
        <v>0</v>
      </c>
      <c r="I28" s="99">
        <v>0</v>
      </c>
    </row>
    <row r="29" spans="1:9" ht="25.15" customHeight="1" x14ac:dyDescent="0.2">
      <c r="A29" s="240" t="s">
        <v>429</v>
      </c>
      <c r="B29" s="240"/>
      <c r="C29" s="240"/>
      <c r="D29" s="240"/>
      <c r="E29" s="240"/>
      <c r="F29" s="240"/>
      <c r="G29" s="88">
        <v>21</v>
      </c>
      <c r="H29" s="98">
        <f>SUM(H23:H28)</f>
        <v>0</v>
      </c>
      <c r="I29" s="98">
        <f>SUM(I23:I28)</f>
        <v>0</v>
      </c>
    </row>
    <row r="30" spans="1:9" ht="21" customHeight="1" x14ac:dyDescent="0.2">
      <c r="A30" s="221" t="s">
        <v>229</v>
      </c>
      <c r="B30" s="221"/>
      <c r="C30" s="221"/>
      <c r="D30" s="221"/>
      <c r="E30" s="221"/>
      <c r="F30" s="221"/>
      <c r="G30" s="86">
        <v>22</v>
      </c>
      <c r="H30" s="99">
        <v>0</v>
      </c>
      <c r="I30" s="99">
        <v>0</v>
      </c>
    </row>
    <row r="31" spans="1:9" x14ac:dyDescent="0.2">
      <c r="A31" s="221" t="s">
        <v>230</v>
      </c>
      <c r="B31" s="221"/>
      <c r="C31" s="221"/>
      <c r="D31" s="221"/>
      <c r="E31" s="221"/>
      <c r="F31" s="221"/>
      <c r="G31" s="86">
        <v>23</v>
      </c>
      <c r="H31" s="99">
        <v>0</v>
      </c>
      <c r="I31" s="99">
        <v>0</v>
      </c>
    </row>
    <row r="32" spans="1:9" x14ac:dyDescent="0.2">
      <c r="A32" s="221" t="s">
        <v>396</v>
      </c>
      <c r="B32" s="221"/>
      <c r="C32" s="221"/>
      <c r="D32" s="221"/>
      <c r="E32" s="221"/>
      <c r="F32" s="221"/>
      <c r="G32" s="86">
        <v>24</v>
      </c>
      <c r="H32" s="99">
        <v>0</v>
      </c>
      <c r="I32" s="99">
        <v>0</v>
      </c>
    </row>
    <row r="33" spans="1:9" x14ac:dyDescent="0.2">
      <c r="A33" s="221" t="s">
        <v>231</v>
      </c>
      <c r="B33" s="221"/>
      <c r="C33" s="221"/>
      <c r="D33" s="221"/>
      <c r="E33" s="221"/>
      <c r="F33" s="221"/>
      <c r="G33" s="86">
        <v>25</v>
      </c>
      <c r="H33" s="99">
        <v>0</v>
      </c>
      <c r="I33" s="99">
        <v>0</v>
      </c>
    </row>
    <row r="34" spans="1:9" x14ac:dyDescent="0.2">
      <c r="A34" s="221" t="s">
        <v>232</v>
      </c>
      <c r="B34" s="221"/>
      <c r="C34" s="221"/>
      <c r="D34" s="221"/>
      <c r="E34" s="221"/>
      <c r="F34" s="221"/>
      <c r="G34" s="86">
        <v>26</v>
      </c>
      <c r="H34" s="99">
        <v>0</v>
      </c>
      <c r="I34" s="99">
        <v>0</v>
      </c>
    </row>
    <row r="35" spans="1:9" ht="28.9" customHeight="1" x14ac:dyDescent="0.2">
      <c r="A35" s="240" t="s">
        <v>430</v>
      </c>
      <c r="B35" s="240"/>
      <c r="C35" s="240"/>
      <c r="D35" s="240"/>
      <c r="E35" s="240"/>
      <c r="F35" s="240"/>
      <c r="G35" s="88">
        <v>27</v>
      </c>
      <c r="H35" s="98">
        <f>SUM(H30:H34)</f>
        <v>0</v>
      </c>
      <c r="I35" s="98">
        <f>SUM(I30:I34)</f>
        <v>0</v>
      </c>
    </row>
    <row r="36" spans="1:9" ht="26.45" customHeight="1" x14ac:dyDescent="0.2">
      <c r="A36" s="234" t="s">
        <v>400</v>
      </c>
      <c r="B36" s="234"/>
      <c r="C36" s="234"/>
      <c r="D36" s="234"/>
      <c r="E36" s="234"/>
      <c r="F36" s="234"/>
      <c r="G36" s="88">
        <v>28</v>
      </c>
      <c r="H36" s="98">
        <f>H29+H35</f>
        <v>0</v>
      </c>
      <c r="I36" s="98">
        <f>I29+I35</f>
        <v>0</v>
      </c>
    </row>
    <row r="37" spans="1:9" x14ac:dyDescent="0.2">
      <c r="A37" s="253" t="s">
        <v>202</v>
      </c>
      <c r="B37" s="255"/>
      <c r="C37" s="255"/>
      <c r="D37" s="255"/>
      <c r="E37" s="255"/>
      <c r="F37" s="255"/>
      <c r="G37" s="255">
        <v>0</v>
      </c>
      <c r="H37" s="255"/>
      <c r="I37" s="255"/>
    </row>
    <row r="38" spans="1:9" x14ac:dyDescent="0.2">
      <c r="A38" s="196" t="s">
        <v>233</v>
      </c>
      <c r="B38" s="196"/>
      <c r="C38" s="196"/>
      <c r="D38" s="196"/>
      <c r="E38" s="196"/>
      <c r="F38" s="196"/>
      <c r="G38" s="86">
        <v>29</v>
      </c>
      <c r="H38" s="99">
        <v>0</v>
      </c>
      <c r="I38" s="99">
        <v>0</v>
      </c>
    </row>
    <row r="39" spans="1:9" ht="21.6" customHeight="1" x14ac:dyDescent="0.2">
      <c r="A39" s="196" t="s">
        <v>234</v>
      </c>
      <c r="B39" s="196"/>
      <c r="C39" s="196"/>
      <c r="D39" s="196"/>
      <c r="E39" s="196"/>
      <c r="F39" s="196"/>
      <c r="G39" s="86">
        <v>30</v>
      </c>
      <c r="H39" s="99">
        <v>0</v>
      </c>
      <c r="I39" s="99">
        <v>0</v>
      </c>
    </row>
    <row r="40" spans="1:9" x14ac:dyDescent="0.2">
      <c r="A40" s="196" t="s">
        <v>235</v>
      </c>
      <c r="B40" s="196"/>
      <c r="C40" s="196"/>
      <c r="D40" s="196"/>
      <c r="E40" s="196"/>
      <c r="F40" s="196"/>
      <c r="G40" s="86">
        <v>31</v>
      </c>
      <c r="H40" s="99">
        <v>0</v>
      </c>
      <c r="I40" s="99">
        <v>0</v>
      </c>
    </row>
    <row r="41" spans="1:9" x14ac:dyDescent="0.2">
      <c r="A41" s="196" t="s">
        <v>236</v>
      </c>
      <c r="B41" s="196"/>
      <c r="C41" s="196"/>
      <c r="D41" s="196"/>
      <c r="E41" s="196"/>
      <c r="F41" s="196"/>
      <c r="G41" s="86">
        <v>32</v>
      </c>
      <c r="H41" s="99">
        <v>0</v>
      </c>
      <c r="I41" s="99">
        <v>0</v>
      </c>
    </row>
    <row r="42" spans="1:9" ht="26.45" customHeight="1" x14ac:dyDescent="0.2">
      <c r="A42" s="240" t="s">
        <v>431</v>
      </c>
      <c r="B42" s="240"/>
      <c r="C42" s="240"/>
      <c r="D42" s="240"/>
      <c r="E42" s="240"/>
      <c r="F42" s="240"/>
      <c r="G42" s="88">
        <v>33</v>
      </c>
      <c r="H42" s="98">
        <f>H41+H40+H39+H38</f>
        <v>0</v>
      </c>
      <c r="I42" s="98">
        <f>I41+I40+I39+I38</f>
        <v>0</v>
      </c>
    </row>
    <row r="43" spans="1:9" ht="22.9" customHeight="1" x14ac:dyDescent="0.2">
      <c r="A43" s="196" t="s">
        <v>237</v>
      </c>
      <c r="B43" s="196"/>
      <c r="C43" s="196"/>
      <c r="D43" s="196"/>
      <c r="E43" s="196"/>
      <c r="F43" s="196"/>
      <c r="G43" s="86">
        <v>34</v>
      </c>
      <c r="H43" s="99">
        <v>0</v>
      </c>
      <c r="I43" s="99">
        <v>0</v>
      </c>
    </row>
    <row r="44" spans="1:9" x14ac:dyDescent="0.2">
      <c r="A44" s="196" t="s">
        <v>238</v>
      </c>
      <c r="B44" s="196"/>
      <c r="C44" s="196"/>
      <c r="D44" s="196"/>
      <c r="E44" s="196"/>
      <c r="F44" s="196"/>
      <c r="G44" s="86">
        <v>35</v>
      </c>
      <c r="H44" s="99">
        <v>0</v>
      </c>
      <c r="I44" s="99">
        <v>0</v>
      </c>
    </row>
    <row r="45" spans="1:9" x14ac:dyDescent="0.2">
      <c r="A45" s="196" t="s">
        <v>239</v>
      </c>
      <c r="B45" s="196"/>
      <c r="C45" s="196"/>
      <c r="D45" s="196"/>
      <c r="E45" s="196"/>
      <c r="F45" s="196"/>
      <c r="G45" s="86">
        <v>36</v>
      </c>
      <c r="H45" s="99">
        <v>0</v>
      </c>
      <c r="I45" s="99">
        <v>0</v>
      </c>
    </row>
    <row r="46" spans="1:9" ht="25.15" customHeight="1" x14ac:dyDescent="0.2">
      <c r="A46" s="196" t="s">
        <v>240</v>
      </c>
      <c r="B46" s="196"/>
      <c r="C46" s="196"/>
      <c r="D46" s="196"/>
      <c r="E46" s="196"/>
      <c r="F46" s="196"/>
      <c r="G46" s="86">
        <v>37</v>
      </c>
      <c r="H46" s="99">
        <v>0</v>
      </c>
      <c r="I46" s="99">
        <v>0</v>
      </c>
    </row>
    <row r="47" spans="1:9" x14ac:dyDescent="0.2">
      <c r="A47" s="196" t="s">
        <v>241</v>
      </c>
      <c r="B47" s="196"/>
      <c r="C47" s="196"/>
      <c r="D47" s="196"/>
      <c r="E47" s="196"/>
      <c r="F47" s="196"/>
      <c r="G47" s="86">
        <v>38</v>
      </c>
      <c r="H47" s="99">
        <v>0</v>
      </c>
      <c r="I47" s="99">
        <v>0</v>
      </c>
    </row>
    <row r="48" spans="1:9" ht="25.15" customHeight="1" x14ac:dyDescent="0.2">
      <c r="A48" s="240" t="s">
        <v>432</v>
      </c>
      <c r="B48" s="240"/>
      <c r="C48" s="240"/>
      <c r="D48" s="240"/>
      <c r="E48" s="240"/>
      <c r="F48" s="240"/>
      <c r="G48" s="88">
        <v>39</v>
      </c>
      <c r="H48" s="98">
        <f>H47+H46+H45+H44+H43</f>
        <v>0</v>
      </c>
      <c r="I48" s="98">
        <f>I47+I46+I45+I44+I43</f>
        <v>0</v>
      </c>
    </row>
    <row r="49" spans="1:9" ht="28.15" customHeight="1" x14ac:dyDescent="0.2">
      <c r="A49" s="234" t="s">
        <v>442</v>
      </c>
      <c r="B49" s="234"/>
      <c r="C49" s="234"/>
      <c r="D49" s="234"/>
      <c r="E49" s="234"/>
      <c r="F49" s="234"/>
      <c r="G49" s="88">
        <v>40</v>
      </c>
      <c r="H49" s="98">
        <f>H48+H42</f>
        <v>0</v>
      </c>
      <c r="I49" s="98">
        <f>I48+I42</f>
        <v>0</v>
      </c>
    </row>
    <row r="50" spans="1:9" x14ac:dyDescent="0.2">
      <c r="A50" s="221" t="s">
        <v>242</v>
      </c>
      <c r="B50" s="221"/>
      <c r="C50" s="221"/>
      <c r="D50" s="221"/>
      <c r="E50" s="221"/>
      <c r="F50" s="221"/>
      <c r="G50" s="86">
        <v>41</v>
      </c>
      <c r="H50" s="99">
        <v>0</v>
      </c>
      <c r="I50" s="99">
        <v>0</v>
      </c>
    </row>
    <row r="51" spans="1:9" ht="24.6" customHeight="1" x14ac:dyDescent="0.2">
      <c r="A51" s="234" t="s">
        <v>401</v>
      </c>
      <c r="B51" s="234"/>
      <c r="C51" s="234"/>
      <c r="D51" s="234"/>
      <c r="E51" s="234"/>
      <c r="F51" s="234"/>
      <c r="G51" s="88">
        <v>42</v>
      </c>
      <c r="H51" s="98">
        <f>H21+H36+H49+H50</f>
        <v>0</v>
      </c>
      <c r="I51" s="98">
        <f>I21+I36+I49+I50</f>
        <v>0</v>
      </c>
    </row>
    <row r="52" spans="1:9" x14ac:dyDescent="0.2">
      <c r="A52" s="254" t="s">
        <v>216</v>
      </c>
      <c r="B52" s="254"/>
      <c r="C52" s="254"/>
      <c r="D52" s="254"/>
      <c r="E52" s="254"/>
      <c r="F52" s="254"/>
      <c r="G52" s="86">
        <v>43</v>
      </c>
      <c r="H52" s="99">
        <v>0</v>
      </c>
      <c r="I52" s="99">
        <v>0</v>
      </c>
    </row>
    <row r="53" spans="1:9" ht="28.9" customHeight="1" x14ac:dyDescent="0.2">
      <c r="A53" s="254" t="s">
        <v>402</v>
      </c>
      <c r="B53" s="254"/>
      <c r="C53" s="254"/>
      <c r="D53" s="254"/>
      <c r="E53" s="254"/>
      <c r="F53" s="254"/>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22" zoomScale="80" zoomScaleNormal="100" zoomScaleSheetLayoutView="80" workbookViewId="0">
      <selection activeCell="V40" sqref="V40"/>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57" t="s">
        <v>243</v>
      </c>
      <c r="B1" s="258"/>
      <c r="C1" s="258"/>
      <c r="D1" s="258"/>
      <c r="E1" s="258"/>
      <c r="F1" s="258"/>
      <c r="G1" s="258"/>
      <c r="H1" s="258"/>
      <c r="I1" s="258"/>
      <c r="J1" s="258"/>
      <c r="K1" s="37"/>
    </row>
    <row r="2" spans="1:25" ht="15.75" x14ac:dyDescent="0.2">
      <c r="A2" s="3"/>
      <c r="B2" s="4"/>
      <c r="C2" s="259" t="s">
        <v>244</v>
      </c>
      <c r="D2" s="259"/>
      <c r="E2" s="5">
        <v>44197</v>
      </c>
      <c r="F2" s="6" t="s">
        <v>0</v>
      </c>
      <c r="G2" s="5">
        <v>44561</v>
      </c>
      <c r="H2" s="39"/>
      <c r="I2" s="39"/>
      <c r="J2" s="39"/>
      <c r="K2" s="40"/>
      <c r="X2" s="41" t="s">
        <v>279</v>
      </c>
    </row>
    <row r="3" spans="1:25" ht="13.5" customHeight="1" thickBot="1" x14ac:dyDescent="0.25">
      <c r="A3" s="262" t="s">
        <v>245</v>
      </c>
      <c r="B3" s="263"/>
      <c r="C3" s="263"/>
      <c r="D3" s="263"/>
      <c r="E3" s="263"/>
      <c r="F3" s="263"/>
      <c r="G3" s="266" t="s">
        <v>3</v>
      </c>
      <c r="H3" s="268" t="s">
        <v>246</v>
      </c>
      <c r="I3" s="268"/>
      <c r="J3" s="268"/>
      <c r="K3" s="268"/>
      <c r="L3" s="268"/>
      <c r="M3" s="268"/>
      <c r="N3" s="268"/>
      <c r="O3" s="268"/>
      <c r="P3" s="268"/>
      <c r="Q3" s="268"/>
      <c r="R3" s="268"/>
      <c r="S3" s="268"/>
      <c r="T3" s="268"/>
      <c r="U3" s="268"/>
      <c r="V3" s="268"/>
      <c r="W3" s="268"/>
      <c r="X3" s="268" t="s">
        <v>406</v>
      </c>
      <c r="Y3" s="270" t="s">
        <v>247</v>
      </c>
    </row>
    <row r="4" spans="1:25" ht="90.75" thickBot="1" x14ac:dyDescent="0.25">
      <c r="A4" s="264"/>
      <c r="B4" s="265"/>
      <c r="C4" s="265"/>
      <c r="D4" s="265"/>
      <c r="E4" s="265"/>
      <c r="F4" s="265"/>
      <c r="G4" s="267"/>
      <c r="H4" s="42" t="s">
        <v>248</v>
      </c>
      <c r="I4" s="42" t="s">
        <v>249</v>
      </c>
      <c r="J4" s="42" t="s">
        <v>250</v>
      </c>
      <c r="K4" s="42" t="s">
        <v>251</v>
      </c>
      <c r="L4" s="42" t="s">
        <v>252</v>
      </c>
      <c r="M4" s="42" t="s">
        <v>253</v>
      </c>
      <c r="N4" s="42" t="s">
        <v>254</v>
      </c>
      <c r="O4" s="42" t="s">
        <v>255</v>
      </c>
      <c r="P4" s="105" t="s">
        <v>403</v>
      </c>
      <c r="Q4" s="42" t="s">
        <v>256</v>
      </c>
      <c r="R4" s="42" t="s">
        <v>257</v>
      </c>
      <c r="S4" s="105" t="s">
        <v>404</v>
      </c>
      <c r="T4" s="105" t="s">
        <v>405</v>
      </c>
      <c r="U4" s="42" t="s">
        <v>258</v>
      </c>
      <c r="V4" s="42" t="s">
        <v>259</v>
      </c>
      <c r="W4" s="42" t="s">
        <v>260</v>
      </c>
      <c r="X4" s="269"/>
      <c r="Y4" s="271"/>
    </row>
    <row r="5" spans="1:25" ht="22.5" x14ac:dyDescent="0.2">
      <c r="A5" s="272">
        <v>1</v>
      </c>
      <c r="B5" s="273"/>
      <c r="C5" s="273"/>
      <c r="D5" s="273"/>
      <c r="E5" s="273"/>
      <c r="F5" s="273"/>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407</v>
      </c>
      <c r="V5" s="43" t="s">
        <v>291</v>
      </c>
      <c r="W5" s="43" t="s">
        <v>408</v>
      </c>
      <c r="X5" s="43">
        <v>19</v>
      </c>
      <c r="Y5" s="45" t="s">
        <v>409</v>
      </c>
    </row>
    <row r="6" spans="1:25" x14ac:dyDescent="0.2">
      <c r="A6" s="274" t="s">
        <v>261</v>
      </c>
      <c r="B6" s="274"/>
      <c r="C6" s="274"/>
      <c r="D6" s="274"/>
      <c r="E6" s="274"/>
      <c r="F6" s="274"/>
      <c r="G6" s="274"/>
      <c r="H6" s="274"/>
      <c r="I6" s="274"/>
      <c r="J6" s="274"/>
      <c r="K6" s="274"/>
      <c r="L6" s="274"/>
      <c r="M6" s="274"/>
      <c r="N6" s="275"/>
      <c r="O6" s="275"/>
      <c r="P6" s="275"/>
      <c r="Q6" s="275"/>
      <c r="R6" s="275"/>
      <c r="S6" s="275"/>
      <c r="T6" s="275"/>
      <c r="U6" s="275"/>
      <c r="V6" s="275"/>
      <c r="W6" s="275"/>
      <c r="X6" s="275"/>
      <c r="Y6" s="276"/>
    </row>
    <row r="7" spans="1:25" x14ac:dyDescent="0.2">
      <c r="A7" s="277" t="s">
        <v>294</v>
      </c>
      <c r="B7" s="277"/>
      <c r="C7" s="277"/>
      <c r="D7" s="277"/>
      <c r="E7" s="277"/>
      <c r="F7" s="277"/>
      <c r="G7" s="8">
        <v>1</v>
      </c>
      <c r="H7" s="46">
        <v>102900000</v>
      </c>
      <c r="I7" s="46">
        <v>0</v>
      </c>
      <c r="J7" s="46">
        <v>5145000</v>
      </c>
      <c r="K7" s="46">
        <v>0</v>
      </c>
      <c r="L7" s="46">
        <v>0</v>
      </c>
      <c r="M7" s="46">
        <v>0</v>
      </c>
      <c r="N7" s="46">
        <v>18449373</v>
      </c>
      <c r="O7" s="46">
        <v>0</v>
      </c>
      <c r="P7" s="46">
        <v>0</v>
      </c>
      <c r="Q7" s="46">
        <v>0</v>
      </c>
      <c r="R7" s="46">
        <v>0</v>
      </c>
      <c r="S7" s="46">
        <v>0</v>
      </c>
      <c r="T7" s="46">
        <v>0</v>
      </c>
      <c r="U7" s="46">
        <v>127120748</v>
      </c>
      <c r="V7" s="46">
        <v>16997113</v>
      </c>
      <c r="W7" s="47">
        <f>H7+I7+J7+K7-L7+M7+N7+O7+P7+Q7+R7+U7+V7+S7+T7</f>
        <v>270612234</v>
      </c>
      <c r="X7" s="46">
        <v>0</v>
      </c>
      <c r="Y7" s="47">
        <f>W7+X7</f>
        <v>270612234</v>
      </c>
    </row>
    <row r="8" spans="1:25" x14ac:dyDescent="0.2">
      <c r="A8" s="260" t="s">
        <v>262</v>
      </c>
      <c r="B8" s="260"/>
      <c r="C8" s="260"/>
      <c r="D8" s="260"/>
      <c r="E8" s="260"/>
      <c r="F8" s="260"/>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60" t="s">
        <v>263</v>
      </c>
      <c r="B9" s="260"/>
      <c r="C9" s="260"/>
      <c r="D9" s="260"/>
      <c r="E9" s="260"/>
      <c r="F9" s="260"/>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61" t="s">
        <v>295</v>
      </c>
      <c r="B10" s="261"/>
      <c r="C10" s="261"/>
      <c r="D10" s="261"/>
      <c r="E10" s="261"/>
      <c r="F10" s="261"/>
      <c r="G10" s="9">
        <v>4</v>
      </c>
      <c r="H10" s="48">
        <f>H7+H8+H9</f>
        <v>102900000</v>
      </c>
      <c r="I10" s="48">
        <f t="shared" ref="I10:Y10" si="2">I7+I8+I9</f>
        <v>0</v>
      </c>
      <c r="J10" s="48">
        <f t="shared" si="2"/>
        <v>5145000</v>
      </c>
      <c r="K10" s="48">
        <f t="shared" si="2"/>
        <v>0</v>
      </c>
      <c r="L10" s="48">
        <f t="shared" si="2"/>
        <v>0</v>
      </c>
      <c r="M10" s="48">
        <f t="shared" si="2"/>
        <v>0</v>
      </c>
      <c r="N10" s="48">
        <f t="shared" si="2"/>
        <v>18449373</v>
      </c>
      <c r="O10" s="48">
        <f t="shared" si="2"/>
        <v>0</v>
      </c>
      <c r="P10" s="48">
        <f t="shared" si="2"/>
        <v>0</v>
      </c>
      <c r="Q10" s="48">
        <f t="shared" si="2"/>
        <v>0</v>
      </c>
      <c r="R10" s="48">
        <f t="shared" si="2"/>
        <v>0</v>
      </c>
      <c r="S10" s="48">
        <f t="shared" si="2"/>
        <v>0</v>
      </c>
      <c r="T10" s="48">
        <f t="shared" si="2"/>
        <v>0</v>
      </c>
      <c r="U10" s="48">
        <f t="shared" si="2"/>
        <v>127120748</v>
      </c>
      <c r="V10" s="48">
        <f t="shared" si="2"/>
        <v>16997113</v>
      </c>
      <c r="W10" s="48">
        <f t="shared" si="0"/>
        <v>270612234</v>
      </c>
      <c r="X10" s="48">
        <f t="shared" si="2"/>
        <v>0</v>
      </c>
      <c r="Y10" s="48">
        <f t="shared" si="2"/>
        <v>270612234</v>
      </c>
    </row>
    <row r="11" spans="1:25" x14ac:dyDescent="0.2">
      <c r="A11" s="260" t="s">
        <v>264</v>
      </c>
      <c r="B11" s="260"/>
      <c r="C11" s="260"/>
      <c r="D11" s="260"/>
      <c r="E11" s="260"/>
      <c r="F11" s="260"/>
      <c r="G11" s="8">
        <v>5</v>
      </c>
      <c r="H11" s="50">
        <v>0</v>
      </c>
      <c r="I11" s="50">
        <v>0</v>
      </c>
      <c r="J11" s="50">
        <v>0</v>
      </c>
      <c r="K11" s="50">
        <v>0</v>
      </c>
      <c r="L11" s="50">
        <v>0</v>
      </c>
      <c r="M11" s="50">
        <v>0</v>
      </c>
      <c r="N11" s="50">
        <v>0</v>
      </c>
      <c r="O11" s="50">
        <v>0</v>
      </c>
      <c r="P11" s="50">
        <v>0</v>
      </c>
      <c r="Q11" s="50">
        <v>0</v>
      </c>
      <c r="R11" s="50">
        <v>0</v>
      </c>
      <c r="S11" s="46">
        <v>0</v>
      </c>
      <c r="T11" s="46">
        <v>0</v>
      </c>
      <c r="U11" s="50">
        <v>0</v>
      </c>
      <c r="V11" s="46">
        <v>16347898</v>
      </c>
      <c r="W11" s="47">
        <f t="shared" si="0"/>
        <v>16347898</v>
      </c>
      <c r="X11" s="46">
        <v>0</v>
      </c>
      <c r="Y11" s="47">
        <f t="shared" ref="Y11:Y29" si="3">W11+X11</f>
        <v>16347898</v>
      </c>
    </row>
    <row r="12" spans="1:25" x14ac:dyDescent="0.2">
      <c r="A12" s="260" t="s">
        <v>265</v>
      </c>
      <c r="B12" s="260"/>
      <c r="C12" s="260"/>
      <c r="D12" s="260"/>
      <c r="E12" s="260"/>
      <c r="F12" s="260"/>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60" t="s">
        <v>266</v>
      </c>
      <c r="B13" s="260"/>
      <c r="C13" s="260"/>
      <c r="D13" s="260"/>
      <c r="E13" s="260"/>
      <c r="F13" s="260"/>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60" t="s">
        <v>410</v>
      </c>
      <c r="B14" s="260"/>
      <c r="C14" s="260"/>
      <c r="D14" s="260"/>
      <c r="E14" s="260"/>
      <c r="F14" s="260"/>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60" t="s">
        <v>267</v>
      </c>
      <c r="B15" s="260"/>
      <c r="C15" s="260"/>
      <c r="D15" s="260"/>
      <c r="E15" s="260"/>
      <c r="F15" s="260"/>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60" t="s">
        <v>268</v>
      </c>
      <c r="B16" s="260"/>
      <c r="C16" s="260"/>
      <c r="D16" s="260"/>
      <c r="E16" s="260"/>
      <c r="F16" s="260"/>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60" t="s">
        <v>269</v>
      </c>
      <c r="B17" s="260"/>
      <c r="C17" s="260"/>
      <c r="D17" s="260"/>
      <c r="E17" s="260"/>
      <c r="F17" s="260"/>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60" t="s">
        <v>270</v>
      </c>
      <c r="B18" s="260"/>
      <c r="C18" s="260"/>
      <c r="D18" s="260"/>
      <c r="E18" s="260"/>
      <c r="F18" s="260"/>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60" t="s">
        <v>271</v>
      </c>
      <c r="B19" s="260"/>
      <c r="C19" s="260"/>
      <c r="D19" s="260"/>
      <c r="E19" s="260"/>
      <c r="F19" s="260"/>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
      <c r="A20" s="260" t="s">
        <v>272</v>
      </c>
      <c r="B20" s="260"/>
      <c r="C20" s="260"/>
      <c r="D20" s="260"/>
      <c r="E20" s="260"/>
      <c r="F20" s="260"/>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60" t="s">
        <v>411</v>
      </c>
      <c r="B21" s="260"/>
      <c r="C21" s="260"/>
      <c r="D21" s="260"/>
      <c r="E21" s="260"/>
      <c r="F21" s="260"/>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
      <c r="A22" s="260" t="s">
        <v>412</v>
      </c>
      <c r="B22" s="260"/>
      <c r="C22" s="260"/>
      <c r="D22" s="260"/>
      <c r="E22" s="260"/>
      <c r="F22" s="260"/>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60" t="s">
        <v>413</v>
      </c>
      <c r="B23" s="260"/>
      <c r="C23" s="260"/>
      <c r="D23" s="260"/>
      <c r="E23" s="260"/>
      <c r="F23" s="260"/>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60" t="s">
        <v>273</v>
      </c>
      <c r="B24" s="260"/>
      <c r="C24" s="260"/>
      <c r="D24" s="260"/>
      <c r="E24" s="260"/>
      <c r="F24" s="260"/>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60" t="s">
        <v>414</v>
      </c>
      <c r="B25" s="260"/>
      <c r="C25" s="260"/>
      <c r="D25" s="260"/>
      <c r="E25" s="260"/>
      <c r="F25" s="260"/>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60" t="s">
        <v>416</v>
      </c>
      <c r="B26" s="260"/>
      <c r="C26" s="260"/>
      <c r="D26" s="260"/>
      <c r="E26" s="260"/>
      <c r="F26" s="260"/>
      <c r="G26" s="8">
        <v>20</v>
      </c>
      <c r="H26" s="46">
        <v>0</v>
      </c>
      <c r="I26" s="46">
        <v>0</v>
      </c>
      <c r="J26" s="46">
        <v>0</v>
      </c>
      <c r="K26" s="46">
        <v>0</v>
      </c>
      <c r="L26" s="46">
        <v>0</v>
      </c>
      <c r="M26" s="46">
        <v>0</v>
      </c>
      <c r="N26" s="46">
        <v>0</v>
      </c>
      <c r="O26" s="46">
        <v>0</v>
      </c>
      <c r="P26" s="46">
        <v>0</v>
      </c>
      <c r="Q26" s="46">
        <v>0</v>
      </c>
      <c r="R26" s="46">
        <v>0</v>
      </c>
      <c r="S26" s="46">
        <v>0</v>
      </c>
      <c r="T26" s="46">
        <v>0</v>
      </c>
      <c r="U26" s="46">
        <v>-10500000</v>
      </c>
      <c r="V26" s="46">
        <v>0</v>
      </c>
      <c r="W26" s="47">
        <f t="shared" si="0"/>
        <v>-10500000</v>
      </c>
      <c r="X26" s="46">
        <v>0</v>
      </c>
      <c r="Y26" s="47">
        <f t="shared" si="3"/>
        <v>-10500000</v>
      </c>
    </row>
    <row r="27" spans="1:25" x14ac:dyDescent="0.2">
      <c r="A27" s="260" t="s">
        <v>415</v>
      </c>
      <c r="B27" s="260"/>
      <c r="C27" s="260"/>
      <c r="D27" s="260"/>
      <c r="E27" s="260"/>
      <c r="F27" s="260"/>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60" t="s">
        <v>417</v>
      </c>
      <c r="B28" s="260"/>
      <c r="C28" s="260"/>
      <c r="D28" s="260"/>
      <c r="E28" s="260"/>
      <c r="F28" s="260"/>
      <c r="G28" s="8">
        <v>22</v>
      </c>
      <c r="H28" s="46">
        <v>0</v>
      </c>
      <c r="I28" s="46">
        <v>0</v>
      </c>
      <c r="J28" s="46">
        <v>0</v>
      </c>
      <c r="K28" s="46">
        <v>0</v>
      </c>
      <c r="L28" s="46">
        <v>0</v>
      </c>
      <c r="M28" s="46">
        <v>0</v>
      </c>
      <c r="N28" s="46">
        <v>0</v>
      </c>
      <c r="O28" s="46">
        <v>0</v>
      </c>
      <c r="P28" s="46">
        <v>0</v>
      </c>
      <c r="Q28" s="46">
        <v>0</v>
      </c>
      <c r="R28" s="46">
        <v>0</v>
      </c>
      <c r="S28" s="46">
        <v>0</v>
      </c>
      <c r="T28" s="46">
        <v>0</v>
      </c>
      <c r="U28" s="46">
        <v>16997113</v>
      </c>
      <c r="V28" s="46">
        <v>-16997113</v>
      </c>
      <c r="W28" s="47">
        <f t="shared" si="0"/>
        <v>0</v>
      </c>
      <c r="X28" s="46">
        <v>0</v>
      </c>
      <c r="Y28" s="47">
        <f t="shared" si="3"/>
        <v>0</v>
      </c>
    </row>
    <row r="29" spans="1:25" x14ac:dyDescent="0.2">
      <c r="A29" s="260" t="s">
        <v>418</v>
      </c>
      <c r="B29" s="260"/>
      <c r="C29" s="260"/>
      <c r="D29" s="260"/>
      <c r="E29" s="260"/>
      <c r="F29" s="260"/>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78" t="s">
        <v>419</v>
      </c>
      <c r="B30" s="278"/>
      <c r="C30" s="278"/>
      <c r="D30" s="278"/>
      <c r="E30" s="278"/>
      <c r="F30" s="278"/>
      <c r="G30" s="10">
        <v>24</v>
      </c>
      <c r="H30" s="49">
        <f>SUM(H10:H29)</f>
        <v>102900000</v>
      </c>
      <c r="I30" s="49">
        <f t="shared" ref="I30:Y30" si="5">SUM(I10:I29)</f>
        <v>0</v>
      </c>
      <c r="J30" s="49">
        <f t="shared" si="5"/>
        <v>5145000</v>
      </c>
      <c r="K30" s="49">
        <f t="shared" si="5"/>
        <v>0</v>
      </c>
      <c r="L30" s="49">
        <f t="shared" si="5"/>
        <v>0</v>
      </c>
      <c r="M30" s="49">
        <f t="shared" si="5"/>
        <v>0</v>
      </c>
      <c r="N30" s="49">
        <f t="shared" si="5"/>
        <v>18449373</v>
      </c>
      <c r="O30" s="49">
        <f t="shared" si="5"/>
        <v>0</v>
      </c>
      <c r="P30" s="49">
        <f t="shared" si="5"/>
        <v>0</v>
      </c>
      <c r="Q30" s="49">
        <f t="shared" si="5"/>
        <v>0</v>
      </c>
      <c r="R30" s="49">
        <f t="shared" si="5"/>
        <v>0</v>
      </c>
      <c r="S30" s="49">
        <f t="shared" si="5"/>
        <v>0</v>
      </c>
      <c r="T30" s="49">
        <f t="shared" si="5"/>
        <v>0</v>
      </c>
      <c r="U30" s="49">
        <f t="shared" si="5"/>
        <v>133617861</v>
      </c>
      <c r="V30" s="49">
        <f t="shared" si="5"/>
        <v>16347898</v>
      </c>
      <c r="W30" s="49">
        <f t="shared" si="5"/>
        <v>276460132</v>
      </c>
      <c r="X30" s="49">
        <f t="shared" si="5"/>
        <v>0</v>
      </c>
      <c r="Y30" s="49">
        <f t="shared" si="5"/>
        <v>276460132</v>
      </c>
    </row>
    <row r="31" spans="1:25" x14ac:dyDescent="0.2">
      <c r="A31" s="279" t="s">
        <v>274</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81" t="s">
        <v>275</v>
      </c>
      <c r="B32" s="281"/>
      <c r="C32" s="281"/>
      <c r="D32" s="281"/>
      <c r="E32" s="281"/>
      <c r="F32" s="281"/>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x14ac:dyDescent="0.2">
      <c r="A33" s="281" t="s">
        <v>420</v>
      </c>
      <c r="B33" s="281"/>
      <c r="C33" s="281"/>
      <c r="D33" s="281"/>
      <c r="E33" s="281"/>
      <c r="F33" s="281"/>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16347898</v>
      </c>
      <c r="W33" s="48">
        <f t="shared" si="7"/>
        <v>16347898</v>
      </c>
      <c r="X33" s="48">
        <f t="shared" si="7"/>
        <v>0</v>
      </c>
      <c r="Y33" s="48">
        <f t="shared" si="7"/>
        <v>16347898</v>
      </c>
    </row>
    <row r="34" spans="1:25" ht="30.75" customHeight="1" x14ac:dyDescent="0.2">
      <c r="A34" s="282" t="s">
        <v>421</v>
      </c>
      <c r="B34" s="282"/>
      <c r="C34" s="282"/>
      <c r="D34" s="282"/>
      <c r="E34" s="282"/>
      <c r="F34" s="282"/>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6497113</v>
      </c>
      <c r="V34" s="49">
        <f t="shared" si="8"/>
        <v>-16997113</v>
      </c>
      <c r="W34" s="49">
        <f t="shared" si="8"/>
        <v>-10500000</v>
      </c>
      <c r="X34" s="49">
        <f t="shared" si="8"/>
        <v>0</v>
      </c>
      <c r="Y34" s="49">
        <f t="shared" si="8"/>
        <v>-10500000</v>
      </c>
    </row>
    <row r="35" spans="1:25" x14ac:dyDescent="0.2">
      <c r="A35" s="279" t="s">
        <v>276</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row>
    <row r="36" spans="1:25" x14ac:dyDescent="0.2">
      <c r="A36" s="277" t="s">
        <v>296</v>
      </c>
      <c r="B36" s="277"/>
      <c r="C36" s="277"/>
      <c r="D36" s="277"/>
      <c r="E36" s="277"/>
      <c r="F36" s="277"/>
      <c r="G36" s="8">
        <v>28</v>
      </c>
      <c r="H36" s="46">
        <v>102900000</v>
      </c>
      <c r="I36" s="46">
        <v>0</v>
      </c>
      <c r="J36" s="46">
        <v>5145000</v>
      </c>
      <c r="K36" s="46">
        <v>0</v>
      </c>
      <c r="L36" s="46">
        <v>0</v>
      </c>
      <c r="M36" s="46">
        <v>0</v>
      </c>
      <c r="N36" s="46">
        <v>18449373</v>
      </c>
      <c r="O36" s="46">
        <v>0</v>
      </c>
      <c r="P36" s="46">
        <v>0</v>
      </c>
      <c r="Q36" s="46">
        <v>0</v>
      </c>
      <c r="R36" s="46">
        <v>0</v>
      </c>
      <c r="S36" s="46">
        <v>0</v>
      </c>
      <c r="T36" s="46">
        <v>0</v>
      </c>
      <c r="U36" s="46">
        <v>133617861</v>
      </c>
      <c r="V36" s="46">
        <v>16347898</v>
      </c>
      <c r="W36" s="47">
        <f>H36+I36+J36+K36-L36+M36+N36+O36+P36+Q36+R36+U36+V36+S36+T36</f>
        <v>276460132</v>
      </c>
      <c r="X36" s="46">
        <v>0</v>
      </c>
      <c r="Y36" s="47">
        <f t="shared" ref="Y36:Y38" si="9">W36+X36</f>
        <v>276460132</v>
      </c>
    </row>
    <row r="37" spans="1:25" x14ac:dyDescent="0.2">
      <c r="A37" s="260" t="s">
        <v>262</v>
      </c>
      <c r="B37" s="260"/>
      <c r="C37" s="260"/>
      <c r="D37" s="260"/>
      <c r="E37" s="260"/>
      <c r="F37" s="260"/>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60" t="s">
        <v>263</v>
      </c>
      <c r="B38" s="260"/>
      <c r="C38" s="260"/>
      <c r="D38" s="260"/>
      <c r="E38" s="260"/>
      <c r="F38" s="260"/>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61" t="s">
        <v>422</v>
      </c>
      <c r="B39" s="261"/>
      <c r="C39" s="261"/>
      <c r="D39" s="261"/>
      <c r="E39" s="261"/>
      <c r="F39" s="261"/>
      <c r="G39" s="9">
        <v>31</v>
      </c>
      <c r="H39" s="48">
        <f>H36+H37+H38</f>
        <v>102900000</v>
      </c>
      <c r="I39" s="48">
        <f t="shared" ref="I39:Y39" si="11">I36+I37+I38</f>
        <v>0</v>
      </c>
      <c r="J39" s="48">
        <f t="shared" si="11"/>
        <v>5145000</v>
      </c>
      <c r="K39" s="48">
        <f t="shared" si="11"/>
        <v>0</v>
      </c>
      <c r="L39" s="48">
        <f t="shared" si="11"/>
        <v>0</v>
      </c>
      <c r="M39" s="48">
        <f t="shared" si="11"/>
        <v>0</v>
      </c>
      <c r="N39" s="48">
        <f t="shared" si="11"/>
        <v>18449373</v>
      </c>
      <c r="O39" s="48">
        <f t="shared" si="11"/>
        <v>0</v>
      </c>
      <c r="P39" s="48">
        <f t="shared" si="11"/>
        <v>0</v>
      </c>
      <c r="Q39" s="48">
        <f t="shared" si="11"/>
        <v>0</v>
      </c>
      <c r="R39" s="48">
        <f t="shared" si="11"/>
        <v>0</v>
      </c>
      <c r="S39" s="48">
        <f t="shared" si="11"/>
        <v>0</v>
      </c>
      <c r="T39" s="48">
        <f t="shared" si="11"/>
        <v>0</v>
      </c>
      <c r="U39" s="48">
        <f t="shared" si="11"/>
        <v>133617861</v>
      </c>
      <c r="V39" s="48">
        <f t="shared" si="11"/>
        <v>16347898</v>
      </c>
      <c r="W39" s="48">
        <f t="shared" si="11"/>
        <v>276460132</v>
      </c>
      <c r="X39" s="48">
        <f t="shared" si="11"/>
        <v>0</v>
      </c>
      <c r="Y39" s="48">
        <f t="shared" si="11"/>
        <v>276460132</v>
      </c>
    </row>
    <row r="40" spans="1:25" x14ac:dyDescent="0.2">
      <c r="A40" s="260" t="s">
        <v>264</v>
      </c>
      <c r="B40" s="260"/>
      <c r="C40" s="260"/>
      <c r="D40" s="260"/>
      <c r="E40" s="260"/>
      <c r="F40" s="260"/>
      <c r="G40" s="8">
        <v>32</v>
      </c>
      <c r="H40" s="50">
        <v>0</v>
      </c>
      <c r="I40" s="50">
        <v>0</v>
      </c>
      <c r="J40" s="50">
        <v>0</v>
      </c>
      <c r="K40" s="50">
        <v>0</v>
      </c>
      <c r="L40" s="50">
        <v>0</v>
      </c>
      <c r="M40" s="50">
        <v>0</v>
      </c>
      <c r="N40" s="50">
        <v>0</v>
      </c>
      <c r="O40" s="50">
        <v>0</v>
      </c>
      <c r="P40" s="50">
        <v>0</v>
      </c>
      <c r="Q40" s="50">
        <v>0</v>
      </c>
      <c r="R40" s="50">
        <v>0</v>
      </c>
      <c r="S40" s="46">
        <v>0</v>
      </c>
      <c r="T40" s="46">
        <v>0</v>
      </c>
      <c r="U40" s="50">
        <v>0</v>
      </c>
      <c r="V40" s="46">
        <v>13589264</v>
      </c>
      <c r="W40" s="47">
        <f t="shared" si="10"/>
        <v>13589264</v>
      </c>
      <c r="X40" s="46">
        <v>0</v>
      </c>
      <c r="Y40" s="47">
        <f t="shared" ref="Y40:Y58" si="12">W40+X40</f>
        <v>13589264</v>
      </c>
    </row>
    <row r="41" spans="1:25" x14ac:dyDescent="0.2">
      <c r="A41" s="260" t="s">
        <v>265</v>
      </c>
      <c r="B41" s="260"/>
      <c r="C41" s="260"/>
      <c r="D41" s="260"/>
      <c r="E41" s="260"/>
      <c r="F41" s="260"/>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60" t="s">
        <v>277</v>
      </c>
      <c r="B42" s="260"/>
      <c r="C42" s="260"/>
      <c r="D42" s="260"/>
      <c r="E42" s="260"/>
      <c r="F42" s="260"/>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60" t="s">
        <v>410</v>
      </c>
      <c r="B43" s="260"/>
      <c r="C43" s="260"/>
      <c r="D43" s="260"/>
      <c r="E43" s="260"/>
      <c r="F43" s="260"/>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60" t="s">
        <v>267</v>
      </c>
      <c r="B44" s="260"/>
      <c r="C44" s="260"/>
      <c r="D44" s="260"/>
      <c r="E44" s="260"/>
      <c r="F44" s="260"/>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60" t="s">
        <v>268</v>
      </c>
      <c r="B45" s="260"/>
      <c r="C45" s="260"/>
      <c r="D45" s="260"/>
      <c r="E45" s="260"/>
      <c r="F45" s="260"/>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60" t="s">
        <v>278</v>
      </c>
      <c r="B46" s="260"/>
      <c r="C46" s="260"/>
      <c r="D46" s="260"/>
      <c r="E46" s="260"/>
      <c r="F46" s="260"/>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60" t="s">
        <v>270</v>
      </c>
      <c r="B47" s="260"/>
      <c r="C47" s="260"/>
      <c r="D47" s="260"/>
      <c r="E47" s="260"/>
      <c r="F47" s="260"/>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60" t="s">
        <v>271</v>
      </c>
      <c r="B48" s="260"/>
      <c r="C48" s="260"/>
      <c r="D48" s="260"/>
      <c r="E48" s="260"/>
      <c r="F48" s="260"/>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
      <c r="A49" s="260" t="s">
        <v>272</v>
      </c>
      <c r="B49" s="260"/>
      <c r="C49" s="260"/>
      <c r="D49" s="260"/>
      <c r="E49" s="260"/>
      <c r="F49" s="260"/>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60" t="s">
        <v>411</v>
      </c>
      <c r="B50" s="260"/>
      <c r="C50" s="260"/>
      <c r="D50" s="260"/>
      <c r="E50" s="260"/>
      <c r="F50" s="260"/>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
      <c r="A51" s="260" t="s">
        <v>412</v>
      </c>
      <c r="B51" s="260"/>
      <c r="C51" s="260"/>
      <c r="D51" s="260"/>
      <c r="E51" s="260"/>
      <c r="F51" s="260"/>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60" t="s">
        <v>413</v>
      </c>
      <c r="B52" s="260"/>
      <c r="C52" s="260"/>
      <c r="D52" s="260"/>
      <c r="E52" s="260"/>
      <c r="F52" s="260"/>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60" t="s">
        <v>273</v>
      </c>
      <c r="B53" s="260"/>
      <c r="C53" s="260"/>
      <c r="D53" s="260"/>
      <c r="E53" s="260"/>
      <c r="F53" s="260"/>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
      <c r="A54" s="260" t="s">
        <v>414</v>
      </c>
      <c r="B54" s="260"/>
      <c r="C54" s="260"/>
      <c r="D54" s="260"/>
      <c r="E54" s="260"/>
      <c r="F54" s="260"/>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
      <c r="A55" s="260" t="s">
        <v>423</v>
      </c>
      <c r="B55" s="260"/>
      <c r="C55" s="260"/>
      <c r="D55" s="260"/>
      <c r="E55" s="260"/>
      <c r="F55" s="260"/>
      <c r="G55" s="8">
        <v>47</v>
      </c>
      <c r="H55" s="46">
        <v>0</v>
      </c>
      <c r="I55" s="46">
        <v>0</v>
      </c>
      <c r="J55" s="46">
        <v>0</v>
      </c>
      <c r="K55" s="46">
        <v>0</v>
      </c>
      <c r="L55" s="46">
        <v>0</v>
      </c>
      <c r="M55" s="46">
        <v>0</v>
      </c>
      <c r="N55" s="46">
        <v>0</v>
      </c>
      <c r="O55" s="46">
        <v>0</v>
      </c>
      <c r="P55" s="46">
        <v>0</v>
      </c>
      <c r="Q55" s="46">
        <v>0</v>
      </c>
      <c r="R55" s="46">
        <v>0</v>
      </c>
      <c r="S55" s="46">
        <v>0</v>
      </c>
      <c r="T55" s="46">
        <v>0</v>
      </c>
      <c r="U55" s="46">
        <v>-52500000</v>
      </c>
      <c r="V55" s="46">
        <v>0</v>
      </c>
      <c r="W55" s="47">
        <f t="shared" si="10"/>
        <v>-52500000</v>
      </c>
      <c r="X55" s="46">
        <v>0</v>
      </c>
      <c r="Y55" s="47">
        <f t="shared" si="12"/>
        <v>-52500000</v>
      </c>
    </row>
    <row r="56" spans="1:25" x14ac:dyDescent="0.2">
      <c r="A56" s="260" t="s">
        <v>415</v>
      </c>
      <c r="B56" s="260"/>
      <c r="C56" s="260"/>
      <c r="D56" s="260"/>
      <c r="E56" s="260"/>
      <c r="F56" s="260"/>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60" t="s">
        <v>424</v>
      </c>
      <c r="B57" s="260"/>
      <c r="C57" s="260"/>
      <c r="D57" s="260"/>
      <c r="E57" s="260"/>
      <c r="F57" s="260"/>
      <c r="G57" s="8">
        <v>49</v>
      </c>
      <c r="H57" s="46">
        <v>0</v>
      </c>
      <c r="I57" s="46">
        <v>0</v>
      </c>
      <c r="J57" s="46">
        <v>0</v>
      </c>
      <c r="K57" s="46">
        <v>0</v>
      </c>
      <c r="L57" s="46">
        <v>0</v>
      </c>
      <c r="M57" s="46">
        <v>0</v>
      </c>
      <c r="N57" s="46">
        <v>0</v>
      </c>
      <c r="O57" s="46">
        <v>0</v>
      </c>
      <c r="P57" s="46">
        <v>0</v>
      </c>
      <c r="Q57" s="46">
        <v>0</v>
      </c>
      <c r="R57" s="46">
        <v>0</v>
      </c>
      <c r="S57" s="46">
        <v>0</v>
      </c>
      <c r="T57" s="46">
        <v>0</v>
      </c>
      <c r="U57" s="46">
        <v>16347898</v>
      </c>
      <c r="V57" s="46">
        <v>-16347898</v>
      </c>
      <c r="W57" s="47">
        <f t="shared" si="10"/>
        <v>0</v>
      </c>
      <c r="X57" s="46">
        <v>0</v>
      </c>
      <c r="Y57" s="47">
        <f t="shared" si="12"/>
        <v>0</v>
      </c>
    </row>
    <row r="58" spans="1:25" x14ac:dyDescent="0.2">
      <c r="A58" s="260" t="s">
        <v>418</v>
      </c>
      <c r="B58" s="260"/>
      <c r="C58" s="260"/>
      <c r="D58" s="260"/>
      <c r="E58" s="260"/>
      <c r="F58" s="260"/>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78" t="s">
        <v>425</v>
      </c>
      <c r="B59" s="278"/>
      <c r="C59" s="278"/>
      <c r="D59" s="278"/>
      <c r="E59" s="278"/>
      <c r="F59" s="278"/>
      <c r="G59" s="10">
        <v>51</v>
      </c>
      <c r="H59" s="49">
        <f>SUM(H39:H58)</f>
        <v>102900000</v>
      </c>
      <c r="I59" s="49">
        <f t="shared" ref="I59:Y59" si="13">SUM(I39:I58)</f>
        <v>0</v>
      </c>
      <c r="J59" s="49">
        <f t="shared" si="13"/>
        <v>5145000</v>
      </c>
      <c r="K59" s="49">
        <f t="shared" si="13"/>
        <v>0</v>
      </c>
      <c r="L59" s="49">
        <f t="shared" si="13"/>
        <v>0</v>
      </c>
      <c r="M59" s="49">
        <f t="shared" si="13"/>
        <v>0</v>
      </c>
      <c r="N59" s="49">
        <f t="shared" si="13"/>
        <v>18449373</v>
      </c>
      <c r="O59" s="49">
        <f t="shared" si="13"/>
        <v>0</v>
      </c>
      <c r="P59" s="49">
        <f t="shared" si="13"/>
        <v>0</v>
      </c>
      <c r="Q59" s="49">
        <f t="shared" si="13"/>
        <v>0</v>
      </c>
      <c r="R59" s="49">
        <f t="shared" si="13"/>
        <v>0</v>
      </c>
      <c r="S59" s="49">
        <f t="shared" si="13"/>
        <v>0</v>
      </c>
      <c r="T59" s="49">
        <f t="shared" si="13"/>
        <v>0</v>
      </c>
      <c r="U59" s="49">
        <f t="shared" si="13"/>
        <v>97465759</v>
      </c>
      <c r="V59" s="49">
        <f t="shared" si="13"/>
        <v>13589264</v>
      </c>
      <c r="W59" s="49">
        <f t="shared" si="13"/>
        <v>237549396</v>
      </c>
      <c r="X59" s="49">
        <f t="shared" si="13"/>
        <v>0</v>
      </c>
      <c r="Y59" s="49">
        <f t="shared" si="13"/>
        <v>237549396</v>
      </c>
    </row>
    <row r="60" spans="1:25" x14ac:dyDescent="0.2">
      <c r="A60" s="279" t="s">
        <v>274</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81" t="s">
        <v>426</v>
      </c>
      <c r="B61" s="281"/>
      <c r="C61" s="281"/>
      <c r="D61" s="281"/>
      <c r="E61" s="281"/>
      <c r="F61" s="281"/>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0</v>
      </c>
      <c r="X61" s="48">
        <f t="shared" si="14"/>
        <v>0</v>
      </c>
      <c r="Y61" s="48">
        <f t="shared" si="14"/>
        <v>0</v>
      </c>
    </row>
    <row r="62" spans="1:25" ht="27.75" customHeight="1" x14ac:dyDescent="0.2">
      <c r="A62" s="281" t="s">
        <v>427</v>
      </c>
      <c r="B62" s="281"/>
      <c r="C62" s="281"/>
      <c r="D62" s="281"/>
      <c r="E62" s="281"/>
      <c r="F62" s="281"/>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0</v>
      </c>
      <c r="V62" s="48">
        <f t="shared" si="15"/>
        <v>13589264</v>
      </c>
      <c r="W62" s="48">
        <f t="shared" si="15"/>
        <v>13589264</v>
      </c>
      <c r="X62" s="48">
        <f t="shared" si="15"/>
        <v>0</v>
      </c>
      <c r="Y62" s="48">
        <f t="shared" si="15"/>
        <v>13589264</v>
      </c>
    </row>
    <row r="63" spans="1:25" ht="29.25" customHeight="1" x14ac:dyDescent="0.2">
      <c r="A63" s="282" t="s">
        <v>428</v>
      </c>
      <c r="B63" s="282"/>
      <c r="C63" s="282"/>
      <c r="D63" s="282"/>
      <c r="E63" s="282"/>
      <c r="F63" s="282"/>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-36152102</v>
      </c>
      <c r="V63" s="49">
        <f t="shared" si="16"/>
        <v>-16347898</v>
      </c>
      <c r="W63" s="49">
        <f t="shared" si="16"/>
        <v>-52500000</v>
      </c>
      <c r="X63" s="49">
        <f t="shared" si="16"/>
        <v>0</v>
      </c>
      <c r="Y63" s="49">
        <f t="shared" si="16"/>
        <v>-52500000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83"/>
  <sheetViews>
    <sheetView topLeftCell="A109" zoomScaleNormal="100" workbookViewId="0">
      <selection activeCell="J175" sqref="J175"/>
    </sheetView>
  </sheetViews>
  <sheetFormatPr defaultRowHeight="12.75" x14ac:dyDescent="0.2"/>
  <cols>
    <col min="10" max="10" width="128.140625" customWidth="1"/>
    <col min="11" max="12" width="10.85546875" bestFit="1" customWidth="1"/>
  </cols>
  <sheetData>
    <row r="1" spans="1:10" x14ac:dyDescent="0.2">
      <c r="A1" s="284" t="s">
        <v>547</v>
      </c>
      <c r="B1" s="285"/>
      <c r="C1" s="285"/>
      <c r="D1" s="285"/>
      <c r="E1" s="285"/>
      <c r="F1" s="285"/>
      <c r="G1" s="285"/>
      <c r="H1" s="285"/>
      <c r="I1" s="285"/>
      <c r="J1" s="285"/>
    </row>
    <row r="2" spans="1:10" x14ac:dyDescent="0.2">
      <c r="A2" s="285"/>
      <c r="B2" s="285"/>
      <c r="C2" s="285"/>
      <c r="D2" s="285"/>
      <c r="E2" s="285"/>
      <c r="F2" s="285"/>
      <c r="G2" s="285"/>
      <c r="H2" s="285"/>
      <c r="I2" s="285"/>
      <c r="J2" s="285"/>
    </row>
    <row r="3" spans="1:10" x14ac:dyDescent="0.2">
      <c r="A3" s="285"/>
      <c r="B3" s="285"/>
      <c r="C3" s="285"/>
      <c r="D3" s="285"/>
      <c r="E3" s="285"/>
      <c r="F3" s="285"/>
      <c r="G3" s="285"/>
      <c r="H3" s="285"/>
      <c r="I3" s="285"/>
      <c r="J3" s="285"/>
    </row>
    <row r="4" spans="1:10" x14ac:dyDescent="0.2">
      <c r="A4" s="285"/>
      <c r="B4" s="285"/>
      <c r="C4" s="285"/>
      <c r="D4" s="285"/>
      <c r="E4" s="285"/>
      <c r="F4" s="285"/>
      <c r="G4" s="285"/>
      <c r="H4" s="285"/>
      <c r="I4" s="285"/>
      <c r="J4" s="285"/>
    </row>
    <row r="5" spans="1:10" x14ac:dyDescent="0.2">
      <c r="A5" s="285"/>
      <c r="B5" s="285"/>
      <c r="C5" s="285"/>
      <c r="D5" s="285"/>
      <c r="E5" s="285"/>
      <c r="F5" s="285"/>
      <c r="G5" s="285"/>
      <c r="H5" s="285"/>
      <c r="I5" s="285"/>
      <c r="J5" s="285"/>
    </row>
    <row r="6" spans="1:10" x14ac:dyDescent="0.2">
      <c r="A6" s="285"/>
      <c r="B6" s="285"/>
      <c r="C6" s="285"/>
      <c r="D6" s="285"/>
      <c r="E6" s="285"/>
      <c r="F6" s="285"/>
      <c r="G6" s="285"/>
      <c r="H6" s="285"/>
      <c r="I6" s="285"/>
      <c r="J6" s="285"/>
    </row>
    <row r="7" spans="1:10" x14ac:dyDescent="0.2">
      <c r="A7" s="285"/>
      <c r="B7" s="285"/>
      <c r="C7" s="285"/>
      <c r="D7" s="285"/>
      <c r="E7" s="285"/>
      <c r="F7" s="285"/>
      <c r="G7" s="285"/>
      <c r="H7" s="285"/>
      <c r="I7" s="285"/>
      <c r="J7" s="285"/>
    </row>
    <row r="8" spans="1:10" x14ac:dyDescent="0.2">
      <c r="A8" s="285"/>
      <c r="B8" s="285"/>
      <c r="C8" s="285"/>
      <c r="D8" s="285"/>
      <c r="E8" s="285"/>
      <c r="F8" s="285"/>
      <c r="G8" s="285"/>
      <c r="H8" s="285"/>
      <c r="I8" s="285"/>
      <c r="J8" s="285"/>
    </row>
    <row r="9" spans="1:10" x14ac:dyDescent="0.2">
      <c r="A9" s="285"/>
      <c r="B9" s="285"/>
      <c r="C9" s="285"/>
      <c r="D9" s="285"/>
      <c r="E9" s="285"/>
      <c r="F9" s="285"/>
      <c r="G9" s="285"/>
      <c r="H9" s="285"/>
      <c r="I9" s="285"/>
      <c r="J9" s="285"/>
    </row>
    <row r="10" spans="1:10" x14ac:dyDescent="0.2">
      <c r="A10" s="285"/>
      <c r="B10" s="285"/>
      <c r="C10" s="285"/>
      <c r="D10" s="285"/>
      <c r="E10" s="285"/>
      <c r="F10" s="285"/>
      <c r="G10" s="285"/>
      <c r="H10" s="285"/>
      <c r="I10" s="285"/>
      <c r="J10" s="285"/>
    </row>
    <row r="11" spans="1:10" x14ac:dyDescent="0.2">
      <c r="A11" s="285"/>
      <c r="B11" s="285"/>
      <c r="C11" s="285"/>
      <c r="D11" s="285"/>
      <c r="E11" s="285"/>
      <c r="F11" s="285"/>
      <c r="G11" s="285"/>
      <c r="H11" s="285"/>
      <c r="I11" s="285"/>
      <c r="J11" s="285"/>
    </row>
    <row r="12" spans="1:10" x14ac:dyDescent="0.2">
      <c r="A12" s="285"/>
      <c r="B12" s="285"/>
      <c r="C12" s="285"/>
      <c r="D12" s="285"/>
      <c r="E12" s="285"/>
      <c r="F12" s="285"/>
      <c r="G12" s="285"/>
      <c r="H12" s="285"/>
      <c r="I12" s="285"/>
      <c r="J12" s="285"/>
    </row>
    <row r="13" spans="1:10" x14ac:dyDescent="0.2">
      <c r="A13" s="285"/>
      <c r="B13" s="285"/>
      <c r="C13" s="285"/>
      <c r="D13" s="285"/>
      <c r="E13" s="285"/>
      <c r="F13" s="285"/>
      <c r="G13" s="285"/>
      <c r="H13" s="285"/>
      <c r="I13" s="285"/>
      <c r="J13" s="285"/>
    </row>
    <row r="14" spans="1:10" x14ac:dyDescent="0.2">
      <c r="A14" s="285"/>
      <c r="B14" s="285"/>
      <c r="C14" s="285"/>
      <c r="D14" s="285"/>
      <c r="E14" s="285"/>
      <c r="F14" s="285"/>
      <c r="G14" s="285"/>
      <c r="H14" s="285"/>
      <c r="I14" s="285"/>
      <c r="J14" s="285"/>
    </row>
    <row r="15" spans="1:10" x14ac:dyDescent="0.2">
      <c r="A15" s="285"/>
      <c r="B15" s="285"/>
      <c r="C15" s="285"/>
      <c r="D15" s="285"/>
      <c r="E15" s="285"/>
      <c r="F15" s="285"/>
      <c r="G15" s="285"/>
      <c r="H15" s="285"/>
      <c r="I15" s="285"/>
      <c r="J15" s="285"/>
    </row>
    <row r="16" spans="1:10" x14ac:dyDescent="0.2">
      <c r="A16" s="285"/>
      <c r="B16" s="285"/>
      <c r="C16" s="285"/>
      <c r="D16" s="285"/>
      <c r="E16" s="285"/>
      <c r="F16" s="285"/>
      <c r="G16" s="285"/>
      <c r="H16" s="285"/>
      <c r="I16" s="285"/>
      <c r="J16" s="285"/>
    </row>
    <row r="17" spans="1:10" x14ac:dyDescent="0.2">
      <c r="A17" s="285"/>
      <c r="B17" s="285"/>
      <c r="C17" s="285"/>
      <c r="D17" s="285"/>
      <c r="E17" s="285"/>
      <c r="F17" s="285"/>
      <c r="G17" s="285"/>
      <c r="H17" s="285"/>
      <c r="I17" s="285"/>
      <c r="J17" s="285"/>
    </row>
    <row r="18" spans="1:10" x14ac:dyDescent="0.2">
      <c r="A18" s="285"/>
      <c r="B18" s="285"/>
      <c r="C18" s="285"/>
      <c r="D18" s="285"/>
      <c r="E18" s="285"/>
      <c r="F18" s="285"/>
      <c r="G18" s="285"/>
      <c r="H18" s="285"/>
      <c r="I18" s="285"/>
      <c r="J18" s="285"/>
    </row>
    <row r="19" spans="1:10" x14ac:dyDescent="0.2">
      <c r="A19" s="285"/>
      <c r="B19" s="285"/>
      <c r="C19" s="285"/>
      <c r="D19" s="285"/>
      <c r="E19" s="285"/>
      <c r="F19" s="285"/>
      <c r="G19" s="285"/>
      <c r="H19" s="285"/>
      <c r="I19" s="285"/>
      <c r="J19" s="285"/>
    </row>
    <row r="20" spans="1:10" x14ac:dyDescent="0.2">
      <c r="A20" s="285"/>
      <c r="B20" s="285"/>
      <c r="C20" s="285"/>
      <c r="D20" s="285"/>
      <c r="E20" s="285"/>
      <c r="F20" s="285"/>
      <c r="G20" s="285"/>
      <c r="H20" s="285"/>
      <c r="I20" s="285"/>
      <c r="J20" s="285"/>
    </row>
    <row r="21" spans="1:10" x14ac:dyDescent="0.2">
      <c r="A21" s="285"/>
      <c r="B21" s="285"/>
      <c r="C21" s="285"/>
      <c r="D21" s="285"/>
      <c r="E21" s="285"/>
      <c r="F21" s="285"/>
      <c r="G21" s="285"/>
      <c r="H21" s="285"/>
      <c r="I21" s="285"/>
      <c r="J21" s="285"/>
    </row>
    <row r="22" spans="1:10" x14ac:dyDescent="0.2">
      <c r="A22" s="285"/>
      <c r="B22" s="285"/>
      <c r="C22" s="285"/>
      <c r="D22" s="285"/>
      <c r="E22" s="285"/>
      <c r="F22" s="285"/>
      <c r="G22" s="285"/>
      <c r="H22" s="285"/>
      <c r="I22" s="285"/>
      <c r="J22" s="285"/>
    </row>
    <row r="23" spans="1:10" x14ac:dyDescent="0.2">
      <c r="A23" s="285"/>
      <c r="B23" s="285"/>
      <c r="C23" s="285"/>
      <c r="D23" s="285"/>
      <c r="E23" s="285"/>
      <c r="F23" s="285"/>
      <c r="G23" s="285"/>
      <c r="H23" s="285"/>
      <c r="I23" s="285"/>
      <c r="J23" s="285"/>
    </row>
    <row r="24" spans="1:10" x14ac:dyDescent="0.2">
      <c r="A24" s="285"/>
      <c r="B24" s="285"/>
      <c r="C24" s="285"/>
      <c r="D24" s="285"/>
      <c r="E24" s="285"/>
      <c r="F24" s="285"/>
      <c r="G24" s="285"/>
      <c r="H24" s="285"/>
      <c r="I24" s="285"/>
      <c r="J24" s="285"/>
    </row>
    <row r="25" spans="1:10" ht="102.75" customHeight="1" x14ac:dyDescent="0.2">
      <c r="A25" s="285"/>
      <c r="B25" s="285"/>
      <c r="C25" s="285"/>
      <c r="D25" s="285"/>
      <c r="E25" s="285"/>
      <c r="F25" s="285"/>
      <c r="G25" s="285"/>
      <c r="H25" s="285"/>
      <c r="I25" s="285"/>
      <c r="J25" s="285"/>
    </row>
    <row r="26" spans="1:10" ht="104.25" customHeight="1" x14ac:dyDescent="0.2">
      <c r="A26" s="285"/>
      <c r="B26" s="285"/>
      <c r="C26" s="285"/>
      <c r="D26" s="285"/>
      <c r="E26" s="285"/>
      <c r="F26" s="285"/>
      <c r="G26" s="285"/>
      <c r="H26" s="285"/>
      <c r="I26" s="285"/>
      <c r="J26" s="285"/>
    </row>
    <row r="27" spans="1:10" ht="75" customHeight="1" x14ac:dyDescent="0.2">
      <c r="A27" s="285"/>
      <c r="B27" s="285"/>
      <c r="C27" s="285"/>
      <c r="D27" s="285"/>
      <c r="E27" s="285"/>
      <c r="F27" s="285"/>
      <c r="G27" s="285"/>
      <c r="H27" s="285"/>
      <c r="I27" s="285"/>
      <c r="J27" s="285"/>
    </row>
    <row r="28" spans="1:10" ht="87.75" customHeight="1" x14ac:dyDescent="0.2">
      <c r="A28" s="285"/>
      <c r="B28" s="285"/>
      <c r="C28" s="285"/>
      <c r="D28" s="285"/>
      <c r="E28" s="285"/>
      <c r="F28" s="285"/>
      <c r="G28" s="285"/>
      <c r="H28" s="285"/>
      <c r="I28" s="285"/>
      <c r="J28" s="285"/>
    </row>
    <row r="29" spans="1:10" ht="85.5" customHeight="1" x14ac:dyDescent="0.2">
      <c r="A29" s="285"/>
      <c r="B29" s="285"/>
      <c r="C29" s="285"/>
      <c r="D29" s="285"/>
      <c r="E29" s="285"/>
      <c r="F29" s="285"/>
      <c r="G29" s="285"/>
      <c r="H29" s="285"/>
      <c r="I29" s="285"/>
      <c r="J29" s="285"/>
    </row>
    <row r="30" spans="1:10" ht="262.5" customHeight="1" x14ac:dyDescent="0.2">
      <c r="A30" s="285"/>
      <c r="B30" s="285"/>
      <c r="C30" s="285"/>
      <c r="D30" s="285"/>
      <c r="E30" s="285"/>
      <c r="F30" s="285"/>
      <c r="G30" s="285"/>
      <c r="H30" s="285"/>
      <c r="I30" s="285"/>
      <c r="J30" s="285"/>
    </row>
    <row r="31" spans="1:10" x14ac:dyDescent="0.2">
      <c r="A31" t="s">
        <v>461</v>
      </c>
    </row>
    <row r="34" spans="1:1" x14ac:dyDescent="0.2">
      <c r="A34" t="s">
        <v>462</v>
      </c>
    </row>
    <row r="36" spans="1:1" x14ac:dyDescent="0.2">
      <c r="A36" t="s">
        <v>509</v>
      </c>
    </row>
    <row r="38" spans="1:1" x14ac:dyDescent="0.2">
      <c r="A38" t="s">
        <v>510</v>
      </c>
    </row>
    <row r="39" spans="1:1" x14ac:dyDescent="0.2">
      <c r="A39" t="s">
        <v>548</v>
      </c>
    </row>
    <row r="41" spans="1:1" x14ac:dyDescent="0.2">
      <c r="A41" t="s">
        <v>463</v>
      </c>
    </row>
    <row r="43" spans="1:1" x14ac:dyDescent="0.2">
      <c r="A43" t="s">
        <v>464</v>
      </c>
    </row>
    <row r="45" spans="1:1" x14ac:dyDescent="0.2">
      <c r="A45" t="s">
        <v>465</v>
      </c>
    </row>
    <row r="47" spans="1:1" x14ac:dyDescent="0.2">
      <c r="A47" t="s">
        <v>466</v>
      </c>
    </row>
    <row r="49" spans="1:1" x14ac:dyDescent="0.2">
      <c r="A49" t="s">
        <v>467</v>
      </c>
    </row>
    <row r="51" spans="1:1" x14ac:dyDescent="0.2">
      <c r="A51" s="115" t="s">
        <v>549</v>
      </c>
    </row>
    <row r="53" spans="1:1" x14ac:dyDescent="0.2">
      <c r="A53" t="s">
        <v>468</v>
      </c>
    </row>
    <row r="55" spans="1:1" x14ac:dyDescent="0.2">
      <c r="A55" t="s">
        <v>469</v>
      </c>
    </row>
    <row r="56" spans="1:1" x14ac:dyDescent="0.2">
      <c r="A56" t="s">
        <v>470</v>
      </c>
    </row>
    <row r="57" spans="1:1" x14ac:dyDescent="0.2">
      <c r="A57" t="s">
        <v>471</v>
      </c>
    </row>
    <row r="58" spans="1:1" x14ac:dyDescent="0.2">
      <c r="A58" t="s">
        <v>472</v>
      </c>
    </row>
    <row r="59" spans="1:1" x14ac:dyDescent="0.2">
      <c r="A59" t="s">
        <v>473</v>
      </c>
    </row>
    <row r="61" spans="1:1" x14ac:dyDescent="0.2">
      <c r="A61" t="s">
        <v>474</v>
      </c>
    </row>
    <row r="62" spans="1:1" x14ac:dyDescent="0.2">
      <c r="A62" t="s">
        <v>475</v>
      </c>
    </row>
    <row r="64" spans="1:1" x14ac:dyDescent="0.2">
      <c r="A64" t="s">
        <v>476</v>
      </c>
    </row>
    <row r="65" spans="1:12" x14ac:dyDescent="0.2">
      <c r="A65" t="s">
        <v>511</v>
      </c>
    </row>
    <row r="67" spans="1:12" x14ac:dyDescent="0.2">
      <c r="A67" t="s">
        <v>477</v>
      </c>
    </row>
    <row r="68" spans="1:12" x14ac:dyDescent="0.2">
      <c r="A68" t="s">
        <v>478</v>
      </c>
    </row>
    <row r="70" spans="1:12" x14ac:dyDescent="0.2">
      <c r="A70" t="s">
        <v>479</v>
      </c>
    </row>
    <row r="71" spans="1:12" x14ac:dyDescent="0.2">
      <c r="A71" t="s">
        <v>512</v>
      </c>
    </row>
    <row r="74" spans="1:12" x14ac:dyDescent="0.2">
      <c r="J74" s="123" t="s">
        <v>550</v>
      </c>
    </row>
    <row r="75" spans="1:12" ht="15" thickBot="1" x14ac:dyDescent="0.25">
      <c r="J75" s="116"/>
    </row>
    <row r="76" spans="1:12" ht="26.25" thickBot="1" x14ac:dyDescent="0.25">
      <c r="J76" s="106" t="s">
        <v>528</v>
      </c>
      <c r="K76" s="114" t="s">
        <v>529</v>
      </c>
      <c r="L76" s="114" t="s">
        <v>530</v>
      </c>
    </row>
    <row r="77" spans="1:12" ht="13.5" thickBot="1" x14ac:dyDescent="0.25">
      <c r="J77" s="107" t="s">
        <v>531</v>
      </c>
      <c r="K77" s="108">
        <v>40103459</v>
      </c>
      <c r="L77" s="108">
        <v>41486019</v>
      </c>
    </row>
    <row r="78" spans="1:12" ht="13.5" thickBot="1" x14ac:dyDescent="0.25">
      <c r="J78" s="107" t="s">
        <v>532</v>
      </c>
      <c r="K78" s="108">
        <v>365052</v>
      </c>
      <c r="L78" s="108">
        <v>346466</v>
      </c>
    </row>
    <row r="79" spans="1:12" ht="13.5" thickBot="1" x14ac:dyDescent="0.25">
      <c r="J79" s="107" t="s">
        <v>533</v>
      </c>
      <c r="K79" s="108">
        <v>1582299</v>
      </c>
      <c r="L79" s="108">
        <v>1801823</v>
      </c>
    </row>
    <row r="80" spans="1:12" ht="13.5" thickBot="1" x14ac:dyDescent="0.25">
      <c r="J80" s="107" t="s">
        <v>534</v>
      </c>
      <c r="K80" s="108">
        <v>5924031</v>
      </c>
      <c r="L80" s="108">
        <v>6246357</v>
      </c>
    </row>
    <row r="81" spans="10:12" ht="13.5" thickBot="1" x14ac:dyDescent="0.25">
      <c r="J81" s="109" t="s">
        <v>535</v>
      </c>
      <c r="K81" s="110">
        <v>47974841</v>
      </c>
      <c r="L81" s="110">
        <v>49880665</v>
      </c>
    </row>
    <row r="82" spans="10:12" ht="14.25" x14ac:dyDescent="0.2">
      <c r="J82" s="117"/>
    </row>
    <row r="83" spans="10:12" x14ac:dyDescent="0.2">
      <c r="J83" s="118"/>
    </row>
    <row r="84" spans="10:12" ht="13.5" thickBot="1" x14ac:dyDescent="0.25">
      <c r="J84" s="124" t="s">
        <v>558</v>
      </c>
    </row>
    <row r="85" spans="10:12" ht="26.25" thickBot="1" x14ac:dyDescent="0.25">
      <c r="J85" s="111" t="s">
        <v>528</v>
      </c>
      <c r="K85" s="114" t="s">
        <v>529</v>
      </c>
      <c r="L85" s="114" t="s">
        <v>536</v>
      </c>
    </row>
    <row r="86" spans="10:12" ht="13.5" thickBot="1" x14ac:dyDescent="0.25">
      <c r="J86" s="112" t="s">
        <v>537</v>
      </c>
      <c r="K86" s="108">
        <v>128076770</v>
      </c>
      <c r="L86" s="108">
        <v>110049271</v>
      </c>
    </row>
    <row r="87" spans="10:12" ht="13.5" thickBot="1" x14ac:dyDescent="0.25">
      <c r="J87" s="112" t="s">
        <v>538</v>
      </c>
      <c r="K87" s="108">
        <v>11713644</v>
      </c>
      <c r="L87" s="108">
        <v>6846299</v>
      </c>
    </row>
    <row r="88" spans="10:12" ht="13.5" thickBot="1" x14ac:dyDescent="0.25">
      <c r="J88" s="113" t="s">
        <v>539</v>
      </c>
      <c r="K88" s="110">
        <v>139790414</v>
      </c>
      <c r="L88" s="110">
        <v>116895570</v>
      </c>
    </row>
    <row r="89" spans="10:12" ht="15.75" x14ac:dyDescent="0.2">
      <c r="J89" s="119"/>
    </row>
    <row r="90" spans="10:12" ht="15.75" x14ac:dyDescent="0.2">
      <c r="J90" s="119"/>
    </row>
    <row r="91" spans="10:12" ht="13.5" thickBot="1" x14ac:dyDescent="0.25">
      <c r="J91" s="124" t="s">
        <v>566</v>
      </c>
    </row>
    <row r="92" spans="10:12" ht="13.5" thickBot="1" x14ac:dyDescent="0.25">
      <c r="J92" s="111" t="s">
        <v>528</v>
      </c>
      <c r="K92" s="114" t="s">
        <v>540</v>
      </c>
      <c r="L92" s="114" t="s">
        <v>541</v>
      </c>
    </row>
    <row r="93" spans="10:12" ht="13.5" thickBot="1" x14ac:dyDescent="0.25">
      <c r="J93" s="112" t="s">
        <v>542</v>
      </c>
      <c r="K93" s="108">
        <v>124740174</v>
      </c>
      <c r="L93" s="108">
        <v>105874217</v>
      </c>
    </row>
    <row r="94" spans="10:12" ht="13.5" thickBot="1" x14ac:dyDescent="0.25">
      <c r="J94" s="112" t="s">
        <v>543</v>
      </c>
      <c r="K94" s="108">
        <v>2076486</v>
      </c>
      <c r="L94" s="108">
        <v>2804263</v>
      </c>
    </row>
    <row r="95" spans="10:12" ht="13.5" thickBot="1" x14ac:dyDescent="0.25">
      <c r="J95" s="112" t="s">
        <v>544</v>
      </c>
      <c r="K95" s="108">
        <v>910663</v>
      </c>
      <c r="L95" s="108">
        <v>1038040</v>
      </c>
    </row>
    <row r="96" spans="10:12" ht="13.5" thickBot="1" x14ac:dyDescent="0.25">
      <c r="J96" s="112" t="s">
        <v>545</v>
      </c>
      <c r="K96" s="108">
        <v>349447</v>
      </c>
      <c r="L96" s="108">
        <v>332751</v>
      </c>
    </row>
    <row r="97" spans="10:12" ht="13.5" thickBot="1" x14ac:dyDescent="0.25">
      <c r="J97" s="113" t="s">
        <v>546</v>
      </c>
      <c r="K97" s="110">
        <v>128076770</v>
      </c>
      <c r="L97" s="110">
        <v>110049271</v>
      </c>
    </row>
    <row r="98" spans="10:12" ht="15" x14ac:dyDescent="0.2">
      <c r="J98" s="120"/>
    </row>
    <row r="99" spans="10:12" x14ac:dyDescent="0.2">
      <c r="J99" s="121"/>
    </row>
    <row r="100" spans="10:12" ht="13.5" thickBot="1" x14ac:dyDescent="0.25">
      <c r="J100" s="123" t="s">
        <v>565</v>
      </c>
    </row>
    <row r="101" spans="10:12" ht="13.5" thickBot="1" x14ac:dyDescent="0.25">
      <c r="J101" s="111" t="s">
        <v>528</v>
      </c>
      <c r="K101" s="114" t="s">
        <v>540</v>
      </c>
      <c r="L101" s="114" t="s">
        <v>541</v>
      </c>
    </row>
    <row r="102" spans="10:12" ht="13.5" thickBot="1" x14ac:dyDescent="0.25">
      <c r="J102" s="112" t="s">
        <v>551</v>
      </c>
      <c r="K102" s="108">
        <v>5855912</v>
      </c>
      <c r="L102" s="108">
        <v>3917214</v>
      </c>
    </row>
    <row r="103" spans="10:12" ht="13.5" thickBot="1" x14ac:dyDescent="0.25">
      <c r="J103" s="112" t="s">
        <v>552</v>
      </c>
      <c r="K103" s="108">
        <v>5557826</v>
      </c>
      <c r="L103" s="108">
        <v>2623606</v>
      </c>
    </row>
    <row r="104" spans="10:12" ht="13.5" thickBot="1" x14ac:dyDescent="0.25">
      <c r="J104" s="112" t="s">
        <v>553</v>
      </c>
      <c r="K104" s="108">
        <v>21263</v>
      </c>
      <c r="L104" s="108">
        <v>241131</v>
      </c>
    </row>
    <row r="105" spans="10:12" ht="13.5" thickBot="1" x14ac:dyDescent="0.25">
      <c r="J105" s="112" t="s">
        <v>554</v>
      </c>
      <c r="K105" s="108">
        <v>37328</v>
      </c>
      <c r="L105" s="108">
        <v>45921</v>
      </c>
    </row>
    <row r="106" spans="10:12" ht="13.5" thickBot="1" x14ac:dyDescent="0.25">
      <c r="J106" s="112" t="s">
        <v>555</v>
      </c>
      <c r="K106" s="108">
        <v>193631</v>
      </c>
      <c r="L106" s="108">
        <v>4572</v>
      </c>
    </row>
    <row r="107" spans="10:12" ht="13.5" thickBot="1" x14ac:dyDescent="0.25">
      <c r="J107" s="112" t="s">
        <v>556</v>
      </c>
      <c r="K107" s="108">
        <v>47684</v>
      </c>
      <c r="L107" s="108">
        <v>13855</v>
      </c>
    </row>
    <row r="108" spans="10:12" ht="13.5" thickBot="1" x14ac:dyDescent="0.25">
      <c r="J108" s="113" t="s">
        <v>557</v>
      </c>
      <c r="K108" s="110">
        <v>11713644</v>
      </c>
      <c r="L108" s="110">
        <v>6846299</v>
      </c>
    </row>
    <row r="110" spans="10:12" ht="13.5" thickBot="1" x14ac:dyDescent="0.25">
      <c r="J110" s="124" t="s">
        <v>564</v>
      </c>
    </row>
    <row r="111" spans="10:12" ht="26.25" thickBot="1" x14ac:dyDescent="0.25">
      <c r="J111" s="111" t="s">
        <v>528</v>
      </c>
      <c r="K111" s="114" t="s">
        <v>529</v>
      </c>
      <c r="L111" s="114" t="s">
        <v>536</v>
      </c>
    </row>
    <row r="112" spans="10:12" ht="13.5" thickBot="1" x14ac:dyDescent="0.25">
      <c r="J112" s="107" t="s">
        <v>559</v>
      </c>
      <c r="K112" s="108">
        <v>111660666</v>
      </c>
      <c r="L112" s="108">
        <v>85220439</v>
      </c>
    </row>
    <row r="113" spans="1:12" ht="13.5" thickBot="1" x14ac:dyDescent="0.25">
      <c r="J113" s="107" t="s">
        <v>560</v>
      </c>
      <c r="K113" s="108">
        <v>5436296</v>
      </c>
      <c r="L113" s="108">
        <v>4853514</v>
      </c>
    </row>
    <row r="114" spans="1:12" ht="13.5" thickBot="1" x14ac:dyDescent="0.25">
      <c r="J114" s="107" t="s">
        <v>561</v>
      </c>
      <c r="K114" s="108">
        <v>8054822</v>
      </c>
      <c r="L114" s="108">
        <v>6350047</v>
      </c>
    </row>
    <row r="115" spans="1:12" ht="13.5" thickBot="1" x14ac:dyDescent="0.25">
      <c r="J115" s="107" t="s">
        <v>562</v>
      </c>
      <c r="K115" s="108">
        <v>337356</v>
      </c>
      <c r="L115" s="108">
        <v>382315</v>
      </c>
    </row>
    <row r="116" spans="1:12" ht="13.5" thickBot="1" x14ac:dyDescent="0.25">
      <c r="J116" s="109" t="s">
        <v>563</v>
      </c>
      <c r="K116" s="110">
        <v>125489140</v>
      </c>
      <c r="L116" s="110">
        <v>96806315</v>
      </c>
    </row>
    <row r="117" spans="1:12" ht="14.25" x14ac:dyDescent="0.2">
      <c r="J117" s="122"/>
    </row>
    <row r="119" spans="1:12" x14ac:dyDescent="0.2">
      <c r="A119" t="s">
        <v>480</v>
      </c>
    </row>
    <row r="120" spans="1:12" x14ac:dyDescent="0.2">
      <c r="A120" t="s">
        <v>481</v>
      </c>
    </row>
    <row r="122" spans="1:12" x14ac:dyDescent="0.2">
      <c r="A122" t="s">
        <v>482</v>
      </c>
    </row>
    <row r="123" spans="1:12" x14ac:dyDescent="0.2">
      <c r="A123" t="s">
        <v>513</v>
      </c>
    </row>
    <row r="125" spans="1:12" x14ac:dyDescent="0.2">
      <c r="A125" t="s">
        <v>483</v>
      </c>
    </row>
    <row r="126" spans="1:12" x14ac:dyDescent="0.2">
      <c r="A126" t="s">
        <v>522</v>
      </c>
    </row>
    <row r="128" spans="1:12" x14ac:dyDescent="0.2">
      <c r="A128" t="s">
        <v>484</v>
      </c>
    </row>
    <row r="129" spans="1:1" x14ac:dyDescent="0.2">
      <c r="A129" t="s">
        <v>485</v>
      </c>
    </row>
    <row r="131" spans="1:1" x14ac:dyDescent="0.2">
      <c r="A131" t="s">
        <v>486</v>
      </c>
    </row>
    <row r="133" spans="1:1" x14ac:dyDescent="0.2">
      <c r="A133" t="s">
        <v>523</v>
      </c>
    </row>
    <row r="134" spans="1:1" x14ac:dyDescent="0.2">
      <c r="A134" t="s">
        <v>487</v>
      </c>
    </row>
    <row r="136" spans="1:1" x14ac:dyDescent="0.2">
      <c r="A136" t="s">
        <v>488</v>
      </c>
    </row>
    <row r="137" spans="1:1" x14ac:dyDescent="0.2">
      <c r="A137" t="s">
        <v>514</v>
      </c>
    </row>
    <row r="139" spans="1:1" x14ac:dyDescent="0.2">
      <c r="A139" t="s">
        <v>489</v>
      </c>
    </row>
    <row r="140" spans="1:1" x14ac:dyDescent="0.2">
      <c r="A140" t="s">
        <v>515</v>
      </c>
    </row>
    <row r="142" spans="1:1" x14ac:dyDescent="0.2">
      <c r="A142" t="s">
        <v>490</v>
      </c>
    </row>
    <row r="144" spans="1:1" x14ac:dyDescent="0.2">
      <c r="A144" t="s">
        <v>491</v>
      </c>
    </row>
    <row r="146" spans="1:1" x14ac:dyDescent="0.2">
      <c r="A146" t="s">
        <v>492</v>
      </c>
    </row>
    <row r="147" spans="1:1" x14ac:dyDescent="0.2">
      <c r="A147" t="s">
        <v>516</v>
      </c>
    </row>
    <row r="149" spans="1:1" x14ac:dyDescent="0.2">
      <c r="A149" t="s">
        <v>493</v>
      </c>
    </row>
    <row r="150" spans="1:1" x14ac:dyDescent="0.2">
      <c r="A150" t="s">
        <v>494</v>
      </c>
    </row>
    <row r="152" spans="1:1" x14ac:dyDescent="0.2">
      <c r="A152" t="s">
        <v>495</v>
      </c>
    </row>
    <row r="153" spans="1:1" x14ac:dyDescent="0.2">
      <c r="A153" t="s">
        <v>494</v>
      </c>
    </row>
    <row r="155" spans="1:1" x14ac:dyDescent="0.2">
      <c r="A155" t="s">
        <v>496</v>
      </c>
    </row>
    <row r="156" spans="1:1" x14ac:dyDescent="0.2">
      <c r="A156" t="s">
        <v>497</v>
      </c>
    </row>
    <row r="158" spans="1:1" x14ac:dyDescent="0.2">
      <c r="A158" t="s">
        <v>498</v>
      </c>
    </row>
    <row r="159" spans="1:1" x14ac:dyDescent="0.2">
      <c r="A159" t="s">
        <v>499</v>
      </c>
    </row>
    <row r="161" spans="1:1" x14ac:dyDescent="0.2">
      <c r="A161" t="s">
        <v>500</v>
      </c>
    </row>
    <row r="162" spans="1:1" x14ac:dyDescent="0.2">
      <c r="A162" t="s">
        <v>501</v>
      </c>
    </row>
    <row r="164" spans="1:1" x14ac:dyDescent="0.2">
      <c r="A164" t="s">
        <v>502</v>
      </c>
    </row>
    <row r="165" spans="1:1" x14ac:dyDescent="0.2">
      <c r="A165" s="115" t="s">
        <v>524</v>
      </c>
    </row>
    <row r="167" spans="1:1" x14ac:dyDescent="0.2">
      <c r="A167" t="s">
        <v>503</v>
      </c>
    </row>
    <row r="168" spans="1:1" x14ac:dyDescent="0.2">
      <c r="A168" t="s">
        <v>517</v>
      </c>
    </row>
    <row r="170" spans="1:1" x14ac:dyDescent="0.2">
      <c r="A170" t="s">
        <v>504</v>
      </c>
    </row>
    <row r="171" spans="1:1" x14ac:dyDescent="0.2">
      <c r="A171" t="s">
        <v>494</v>
      </c>
    </row>
    <row r="173" spans="1:1" x14ac:dyDescent="0.2">
      <c r="A173" t="s">
        <v>505</v>
      </c>
    </row>
    <row r="174" spans="1:1" x14ac:dyDescent="0.2">
      <c r="A174" t="s">
        <v>518</v>
      </c>
    </row>
    <row r="176" spans="1:1" x14ac:dyDescent="0.2">
      <c r="A176" t="s">
        <v>506</v>
      </c>
    </row>
    <row r="177" spans="1:1" x14ac:dyDescent="0.2">
      <c r="A177" t="s">
        <v>519</v>
      </c>
    </row>
    <row r="179" spans="1:1" x14ac:dyDescent="0.2">
      <c r="A179" t="s">
        <v>507</v>
      </c>
    </row>
    <row r="180" spans="1:1" x14ac:dyDescent="0.2">
      <c r="A180" t="s">
        <v>520</v>
      </c>
    </row>
    <row r="182" spans="1:1" x14ac:dyDescent="0.2">
      <c r="A182" t="s">
        <v>508</v>
      </c>
    </row>
    <row r="183" spans="1:1" x14ac:dyDescent="0.2">
      <c r="A183" t="s">
        <v>521</v>
      </c>
    </row>
  </sheetData>
  <mergeCells count="1">
    <mergeCell ref="A1:J30"/>
  </mergeCells>
  <pageMargins left="0.7" right="0.7" top="0.75" bottom="0.75" header="0.3" footer="0.3"/>
  <pageSetup paperSize="9" scale="2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Bilješke!_Hlk97020372</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2022-04-21T11:16:48Z</cp:lastPrinted>
  <dcterms:created xsi:type="dcterms:W3CDTF">2008-10-17T11:51:54Z</dcterms:created>
  <dcterms:modified xsi:type="dcterms:W3CDTF">2022-04-28T12:43:59Z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