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https://cakmlinovi-my.sharepoint.com/personal/lana_rep_cak-mlinovi_hr/Documents/Radna površina/31.10.2022 TFI Q3/Konsolidirani/"/>
    </mc:Choice>
  </mc:AlternateContent>
  <xr:revisionPtr revIDLastSave="0" documentId="13_ncr:1_{3C8AF2D8-A60E-4A9B-B3AA-A44D457BCAFB}" xr6:coauthVersionLast="47" xr6:coauthVersionMax="47"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2" i="24" l="1"/>
  <c r="L92" i="24"/>
  <c r="K92" i="24"/>
  <c r="J92" i="24" l="1"/>
  <c r="W8" i="22" l="1"/>
  <c r="W9" i="22"/>
  <c r="W7" i="22"/>
  <c r="J98" i="26" l="1"/>
  <c r="K98" i="26"/>
  <c r="I98" i="26"/>
  <c r="H98" i="26"/>
  <c r="J91" i="26"/>
  <c r="K91" i="26"/>
  <c r="I91" i="26"/>
  <c r="H91" i="26"/>
  <c r="J108" i="26" l="1"/>
  <c r="J109" i="26" s="1"/>
  <c r="K90"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J14" i="26"/>
  <c r="J61" i="26" s="1"/>
  <c r="K60" i="26"/>
  <c r="K14" i="26"/>
  <c r="K61" i="26" s="1"/>
  <c r="H21" i="21"/>
  <c r="I60" i="26"/>
  <c r="I14" i="26"/>
  <c r="I61" i="26" s="1"/>
  <c r="H60" i="26"/>
  <c r="H14" i="26"/>
  <c r="H61" i="26" s="1"/>
  <c r="I21" i="21"/>
  <c r="H36" i="21"/>
  <c r="I36" i="21"/>
  <c r="H49" i="21"/>
  <c r="I49" i="21"/>
  <c r="J63" i="26" l="1"/>
  <c r="J62" i="26"/>
  <c r="J68" i="26" s="1"/>
  <c r="J64" i="26"/>
  <c r="K63" i="26"/>
  <c r="K62" i="26"/>
  <c r="K68" i="26" s="1"/>
  <c r="K64" i="26"/>
  <c r="H63" i="26"/>
  <c r="I63" i="26"/>
  <c r="I64" i="26"/>
  <c r="I62" i="26"/>
  <c r="I68" i="26" s="1"/>
  <c r="H62" i="26"/>
  <c r="H68" i="26" s="1"/>
  <c r="H64" i="26"/>
  <c r="I51" i="21"/>
  <c r="I53" i="21" s="1"/>
  <c r="H51" i="21"/>
  <c r="H53" i="21" s="1"/>
  <c r="I66" i="26" l="1"/>
  <c r="J66" i="26"/>
  <c r="J67" i="26"/>
  <c r="K66" i="26"/>
  <c r="K67" i="26"/>
  <c r="I67"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<sst xmlns="http://schemas.openxmlformats.org/spreadsheetml/2006/main" count="638" uniqueCount="568">
  <si>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</si>
  <si>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</si>
  <si>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</si>
  <si>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</si>
  <si>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</si>
  <si>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</si>
  <si>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</si>
  <si>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</si>
  <si>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</si>
  <si>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</si>
  <si>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</si>
  <si>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</si>
  <si>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</si>
  <si>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</si>
  <si>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</si>
  <si>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</si>
  <si>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</si>
  <si>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</si>
  <si>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</si>
  <si>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</si>
  <si>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</si>
  <si>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</si>
  <si>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</si>
  <si>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</si>
  <si>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</si>
  <si>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</si>
  <si>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</si>
  <si>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</si>
  <si>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</si>
  <si>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</si>
  <si>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</si>
  <si>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</si>
  <si>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</si>
  <si>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</si>
  <si>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</si>
  <si>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</si>
  <si>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</si>
  <si>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</si>
  <si>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</si>
  <si>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</si>
  <si>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</si>
  <si>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</si>
  <si>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</si>
  <si>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</si>
  <si>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</si>
  <si>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</si>
  <si>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</si>
  <si>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</si>
  <si>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</si>
  <si>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</si>
  <si>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</si>
  <si>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</si>
  <si>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</si>
  <si>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</si>
  <si>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</si>
  <si>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</si>
  <si>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</si>
  <si>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</si>
  <si>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</si>
  <si>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</si>
  <si>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</si>
  <si>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</si>
  <si>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</si>
  <si>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</si>
  <si>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</si>
  <si>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</si>
  <si>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</si>
  <si>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</si>
  <si>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</si>
  <si>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</si>
  <si>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</si>
  <si>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</si>
  <si>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</si>
  <si>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</si>
  <si>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</si>
  <si>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</si>
  <si>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</si>
  <si>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</si>
  <si>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</si>
  <si>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</si>
  <si>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</si>
  <si>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</si>
  <si>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</si>
  <si>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</si>
  <si>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</si>
  <si>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</si>
  <si>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</si>
  <si>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</si>
  <si>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</si>
  <si>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</si>
  <si>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</si>
  <si>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</si>
  <si>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</si>
  <si>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</si>
  <si>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</si>
  <si>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</si>
  <si>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</si>
  <si>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</si>
  <si>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</si>
  <si>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</si>
  <si>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</si>
  <si>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</si>
  <si>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</si>
  <si>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</si>
  <si>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</si>
  <si>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</si>
  <si>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</si>
  <si>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</si>
  <si>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</si>
  <si>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</si>
  <si>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</si>
  <si>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</si>
  <si>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</si>
  <si>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</si>
  <si>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</si>
  <si>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</si>
  <si>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</si>
  <si>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</si>
  <si>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</si>
  <si>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</si>
  <si>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</si>
  <si>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</si>
  <si>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</si>
  <si>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</si>
  <si>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</si>
  <si>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</si>
  <si>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</si>
  <si>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</si>
  <si>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</si>
  <si>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</si>
  <si>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</si>
  <si>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</si>
  <si>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</si>
  <si>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</si>
  <si>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</si>
  <si>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</si>
  <si>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</si>
  <si>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</si>
  <si>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</si>
  <si>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</si>
  <si>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</si>
  <si>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</si>
  <si>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</si>
  <si>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</si>
  <si>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</si>
  <si>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</si>
  <si>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</si>
  <si>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</si>
  <si>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</si>
  <si>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</si>
  <si>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</si>
  <si>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</si>
  <si>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</si>
  <si>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</si>
  <si>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</si>
  <si>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</si>
  <si>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</si>
  <si>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</si>
  <si>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</si>
  <si>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</si>
  <si>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</si>
  <si>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</si>
  <si>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</si>
  <si>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</si>
  <si>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</si>
  <si>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</si>
  <si>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</si>
  <si>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</si>
  <si>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</si>
  <si>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</si>
  <si>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</si>
  <si>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</si>
  <si>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</si>
  <si>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</si>
  <si>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</si>
  <si>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</si>
  <si>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</si>
  <si>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</si>
  <si>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</si>
  <si>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</si>
  <si>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</si>
  <si>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</si>
  <si>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</si>
  <si>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</si>
  <si>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</si>
  <si>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</si>
  <si>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</si>
  <si>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</si>
  <si>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</si>
  <si>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</si>
  <si>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</si>
  <si>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</si>
  <si>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</si>
  <si>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</si>
  <si>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</si>
  <si>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</si>
  <si>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</si>
  <si>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</si>
  <si>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</si>
  <si>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</si>
  <si>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</si>
  <si>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</si>
  <si>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</si>
  <si>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</si>
  <si>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</si>
  <si>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</si>
  <si>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</si>
  <si>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</si>
  <si>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</si>
  <si>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</si>
  <si>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</si>
  <si>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</si>
  <si>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</si>
  <si>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</si>
  <si>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</si>
  <si>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</si>
  <si>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</si>
  <si>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</si>
  <si>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</si>
  <si>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</si>
  <si>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</si>
  <si>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</si>
  <si>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</si>
  <si>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</si>
  <si>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</si>
  <si>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</si>
  <si>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</si>
  <si>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</si>
  <si>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</si>
  <si>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</si>
  <si>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</si>
  <si>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</si>
  <si>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</si>
  <si>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</si>
  <si>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</si>
  <si>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</si>
  <si>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</si>
  <si>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</si>
  <si>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</si>
  <si>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</si>
  <si>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</si>
  <si>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</si>
  <si>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</si>
  <si>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</si>
  <si>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</si>
  <si>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</si>
  <si>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</si>
  <si>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</si>
  <si>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</si>
  <si>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</si>
  <si>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</si>
  <si>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</si>
  <si>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</si>
  <si>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</si>
  <si>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</si>
  <si>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</si>
  <si>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</si>
  <si>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</si>
  <si>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</si>
  <si>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</si>
  <si>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</si>
  <si>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</si>
  <si>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</si>
  <si>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</si>
  <si>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</si>
  <si>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</si>
  <si>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</si>
  <si>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</si>
  <si>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</si>
  <si>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</si>
  <si>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</si>
  <si>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</si>
  <si>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</si>
  <si>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</si>
  <si>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</si>
  <si>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</si>
  <si>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</si>
  <si>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</si>
  <si>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</si>
  <si>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</si>
  <si>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</si>
  <si>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</si>
  <si>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</si>
  <si>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</si>
  <si>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</si>
  <si>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</si>
  <si>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</si>
  <si>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</si>
  <si>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</si>
  <si>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</si>
  <si>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</si>
  <si>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</si>
  <si>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</si>
  <si>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</si>
  <si>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</si>
  <si>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</si>
  <si>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</si>
  <si>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</si>
  <si>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</si>
  <si>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</si>
  <si>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</si>
  <si>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</si>
  <si>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</si>
  <si>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</si>
  <si>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</si>
  <si>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</si>
  <si>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</si>
  <si>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</si>
  <si>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</si>
  <si>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</si>
  <si>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</si>
  <si>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</si>
  <si>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</si>
  <si>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</si>
  <si>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</si>
  <si>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</si>
  <si>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</si>
  <si>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</si>
  <si>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</si>
  <si>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</si>
  <si>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</si>
  <si>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</si>
  <si>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</si>
  <si>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</si>
  <si>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</si>
  <si>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</si>
  <si>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</si>
  <si>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</si>
  <si>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</si>
  <si>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</si>
  <si>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</si>
  <si>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</si>
  <si>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</si>
  <si>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</si>
  <si>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</si>
  <si>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</si>
  <si>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</si>
  <si>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</si>
  <si>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</si>
  <si>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</si>
  <si>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</si>
  <si>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</si>
  <si>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</si>
  <si>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</si>
  <si>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</si>
  <si>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</si>
  <si>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</si>
  <si>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</si>
  <si>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</si>
  <si>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</si>
  <si>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</si>
  <si>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</si>
  <si>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</si>
  <si>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</si>
  <si>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</si>
  <si>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</si>
  <si>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</si>
  <si>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</si>
  <si>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</si>
  <si>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</si>
  <si>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</si>
  <si>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</si>
  <si>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</si>
  <si>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</si>
  <si>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</si>
  <si>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</si>
  <si>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</si>
  <si>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</si>
  <si>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</si>
  <si>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</si>
  <si>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</si>
  <si>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</si>
  <si>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</si>
  <si>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</si>
  <si>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</si>
  <si>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</si>
  <si>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</si>
  <si>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</si>
  <si>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</si>
  <si>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</si>
  <si>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</si>
  <si>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</si>
  <si>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</si>
  <si>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</si>
  <si>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</si>
  <si>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</si>
  <si>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</si>
  <si>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</si>
  <si>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</si>
  <si>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</si>
  <si>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</si>
  <si>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</si>
  <si>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</si>
  <si>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</si>
  <si>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</si>
  <si>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</si>
  <si>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</si>
  <si>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</si>
  <si>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</si>
  <si>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</si>
  <si>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</si>
  <si>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</si>
  <si>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</si>
  <si>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</si>
  <si>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</si>
  <si>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</si>
  <si>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</si>
  <si>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</si>
  <si>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</si>
  <si>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</si>
  <si>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</si>
  <si>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</si>
  <si>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</si>
  <si>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</si>
  <si>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</si>
  <si>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</si>
  <si>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</si>
  <si>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</si>
  <si>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</si>
  <si>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</si>
  <si>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</si>
  <si>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</si>
  <si>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</si>
  <si>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</si>
  <si>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</si>
  <si>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</si>
  <si>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</si>
  <si>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</si>
  <si>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</si>
  <si>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</si>
  <si>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</si>
  <si>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</si>
  <si>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</si>
  <si>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</si>
  <si>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</si>
  <si>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</si>
  <si>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</si>
  <si>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</si>
  <si>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</si>
  <si>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</si>
  <si>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</si>
  <si>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</si>
  <si>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</si>
  <si>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</si>
  <si>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</si>
  <si>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</si>
  <si>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</si>
  <si>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</si>
  <si>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</si>
  <si>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Obveznik: Čakovečki mlinovi d.d.</t>
  </si>
  <si>
    <t>Obveznik:  Čakovečki mlinovi d.d.</t>
  </si>
  <si>
    <t>1.1.2022.</t>
  </si>
  <si>
    <t>03108414</t>
  </si>
  <si>
    <t>070004250</t>
  </si>
  <si>
    <t>20262622069</t>
  </si>
  <si>
    <t>1214</t>
  </si>
  <si>
    <t>Čakovečki mlinovi d.d.</t>
  </si>
  <si>
    <t>Čakovec</t>
  </si>
  <si>
    <t>Mlinska 1</t>
  </si>
  <si>
    <t>mlinovi@cak-mlinovi.hr</t>
  </si>
  <si>
    <t>www.cak-mlinovi.hr</t>
  </si>
  <si>
    <t xml:space="preserve">Radnik Opatija d.d. </t>
  </si>
  <si>
    <t>Lovran, 43. Istarske divizije bb</t>
  </si>
  <si>
    <t>03055744</t>
  </si>
  <si>
    <t>Trgovina Krk d.d.</t>
  </si>
  <si>
    <t>Malinska, Dubašljanska 80</t>
  </si>
  <si>
    <t>03039145</t>
  </si>
  <si>
    <t>Trgostil d.d.</t>
  </si>
  <si>
    <t>Donja Stubica, Toplička cesta 16</t>
  </si>
  <si>
    <t>03033023</t>
  </si>
  <si>
    <t>Trgocentar d.d.</t>
  </si>
  <si>
    <t>Virovitica, Zbora narodne garde 1</t>
  </si>
  <si>
    <t>03177530</t>
  </si>
  <si>
    <t>Šlibar Marko</t>
  </si>
  <si>
    <t>01/700 2754</t>
  </si>
  <si>
    <t>marko.slibar@cak-mlinovi.hr</t>
  </si>
  <si>
    <t>Deloitte d.o.o.</t>
  </si>
  <si>
    <t>Goran Končar</t>
  </si>
  <si>
    <t>HR</t>
  </si>
  <si>
    <t>7478000050QHZTAWQI34</t>
  </si>
  <si>
    <t>BILJEŠKE UZ FINANCIJSKE IZVJEŠTAJE - TFI</t>
  </si>
  <si>
    <t>(koji se sastavljaju za tromjesečna razdoblja)</t>
  </si>
  <si>
    <t>Naziv izdavatelja:   Čakovečki mlinovi d.d.</t>
  </si>
  <si>
    <t>OIB:   20262622069</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</si>
  <si>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</si>
  <si>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</si>
  <si>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</si>
  <si>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</si>
  <si>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</si>
  <si>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</si>
  <si>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</si>
  <si>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</si>
  <si>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</si>
  <si>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</si>
  <si>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</si>
  <si>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</si>
  <si>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</si>
  <si>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 (samo naznaku je li došlo do promjene u odnosu na prethodno razdoblje)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</si>
  <si>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</si>
  <si>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</si>
  <si>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Na dan bilance Društvo nema iskazanih financijskih obveza, jamstava ili nepredviđenih izdataka koji nisu uključeni u bilancu; rezerviranja po stavkama mirovina i jubilarnih nagrada su iskazana unutar bilješke dugoročnih rezerviranja (AOP 090)</t>
  </si>
  <si>
    <t>4. iznos i prirodu pojedinih stavki prihoda ili rashoda izuzetne veličine ili pojave (5)</t>
  </si>
  <si>
    <t>Pojedine stavke prihoda i rashoda izuzetne veličine ili pojave kao što su prihodi od prodaje su prikazani dolje</t>
  </si>
  <si>
    <t>(u kunama)</t>
  </si>
  <si>
    <t>Prihod od prodaje proizvoda na domaćem tržištu</t>
  </si>
  <si>
    <t>Prihod od prodaje proizvoda na inozemnom tržištu</t>
  </si>
  <si>
    <t>Prihod od usluge najma na domaćem tržištu</t>
  </si>
  <si>
    <t>Prihod od ostalih usluga na domaćem tržištu</t>
  </si>
  <si>
    <t xml:space="preserve">Prihodi od prodaje robe </t>
  </si>
  <si>
    <t>Ostali prihodi od prodaje</t>
  </si>
  <si>
    <t xml:space="preserve">  Prihodi od prodaje</t>
  </si>
  <si>
    <t>5. iznose koje poduzetnik duguje i koji dospijevaju nakon više od pet godina, kao i ukupna dugovanja poduzetnika pokrivena vrijednim osiguranjem koje je dao poduzetnik, uz naznaku vrste i oblika osiguranja (6)</t>
  </si>
  <si>
    <t>6. prosječan broj zaposlenih tijekom tekućeg razdoblja (7)</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</si>
  <si>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</si>
  <si>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Kapitalizirani interni rad predstavlja sve sate rada koji se mogu pravilno dodijeliti izgradnji, preinakama ili ugradnji određenih stavki kapitalne imovine i kao takve se amortiziraju. U 2022. godini Grupa Čakovečki mlinovi d.d. nije kapitalizirao trošak plaća po toj osnovi.</t>
  </si>
  <si>
    <t>8. ako su u bilanci priznata rezerviranja za odgođeni porez, stanja odgođenog poreza na kraju poslovne godine i kretanja tih stanja tijekom poslovne godine (11)</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</si>
  <si>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</si>
  <si>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Naziv društva</t>
  </si>
  <si>
    <t>Sjedište</t>
  </si>
  <si>
    <t>Osnovna djelatnost</t>
  </si>
  <si>
    <t>Tip povezanosti</t>
  </si>
  <si>
    <t>Udio izravne matice u kapitalu /</t>
  </si>
  <si>
    <t>31.12.2021.</t>
  </si>
  <si>
    <t>glasačkim pravima</t>
  </si>
  <si>
    <t>u (000) HRK</t>
  </si>
  <si>
    <t>Kratkotrajna imovina</t>
  </si>
  <si>
    <t>Narodni trgovački lanac d.o.o.</t>
  </si>
  <si>
    <t>Soblinec, Hrvatska</t>
  </si>
  <si>
    <t>Trgovina na veliko i malo</t>
  </si>
  <si>
    <t>Posredno</t>
  </si>
  <si>
    <t>Dugotrajna imovina</t>
  </si>
  <si>
    <t>Kratkoročne obveze</t>
  </si>
  <si>
    <t>Dugoročne obveze</t>
  </si>
  <si>
    <t>Udjel vlasnika u kapitalu Društva</t>
  </si>
  <si>
    <t>Nekontrolirajući interes</t>
  </si>
  <si>
    <t>Prihodi</t>
  </si>
  <si>
    <t>Dobit za godinu</t>
  </si>
  <si>
    <t>Ostala sveobuhvatna dobit pripisana vlasnicima Društva</t>
  </si>
  <si>
    <t>-</t>
  </si>
  <si>
    <t>Ukupno sveobuhvatna dobit</t>
  </si>
  <si>
    <t>10. broj i nominalnu vrijednost, ili ako ne postoji nominalna vrijednost, knjigovodstvenu vrijednost dionica ili udjela upisanih tijekom poslovne godine u okviru odobrenog kapitala (13)</t>
  </si>
  <si>
    <t>Broj dionica: 10.290.000; Nominalna vrijednost 1 dionice: 10 kuna</t>
  </si>
  <si>
    <t>11. postojanje bilo kakvih potvrda o sudjelovanju, konvertibilnih zadužnica, jamstava, opcija ili sličnih vrijednosnica ili prava, s naznakom njihovog broja i prava koja daju (15)</t>
  </si>
  <si>
    <t>Navedeno nije primjenjivo na financijske izvještaje Grupe Čakovečki mlinovi d.d.</t>
  </si>
  <si>
    <t>12. naziv, sjedište te pravni oblik svakog poduzetnika u kojemu poduzetnik ima neograničenu odgovornost (16)</t>
  </si>
  <si>
    <t>Navedeno nije primjenjivo na financijske izvještaje Grupe Čakovečki mlinovi d.d. jer nema udjela u društvima s neograničenom odgovornosti.</t>
  </si>
  <si>
    <t>13. naziv i sjedište poduzetnika koji sastavlja tromjesečni konsolidirani financijski izvještaj najveće grupe poduzetnika u kojoj poduzetnik sudjeluje kao kontrolirani član grupe (17)</t>
  </si>
  <si>
    <t xml:space="preserve">Navedeno nije primjenjivo na financijske izvještaje Grupe Čakovečki mlinovi d.d. Društvo Čakovečki mlinovi d.d. je krajnja matica te nije kontrolirani član druge grupe. </t>
  </si>
  <si>
    <t>14. naziv i sjedište poduzetnika koji sastavlja tromjesečni konsolidirani financijski izvještaj najmanje grupe poduzetnika u kojoj poduzetnik sudjeluje kao kontrolirani član i koji je također uključen u grupu poduzetnika iz točke 13.  (18)</t>
  </si>
  <si>
    <t>15. mjesto na kojem je moguće dobiti primjerke tromjesečnih konsolidiranih financijskih izvještaja iz točaka 13. i 14., pod uvjetom da su dostupni (19)</t>
  </si>
  <si>
    <t>Grupa Čakovečki mlinovi sastavlja konsolidirane financijske izvještaje koji su objavljeni na internet stranici društva www.cak-mlinovi.hr i stranicama burze  www.zse.hr</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</si>
  <si>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</si>
  <si>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 xml:space="preserve">Navedeno nije primjenjivo na financijske izvještaje Grupe Čakovečki mlinovi d.d. </t>
  </si>
  <si>
    <t>17. prirodu i financijski učinak značajnih događaja koji su nastupili nakon datuma bilance i nisu odraženi u računu dobiti i gubitka ili bilanci (22)</t>
  </si>
  <si>
    <t>stanje na dan 30.09.2022.</t>
  </si>
  <si>
    <t>u razdoblju 01.01.2022. do 30.09.2022.</t>
  </si>
  <si>
    <t xml:space="preserve">BILJEŠKE UZ FINANCIJSKE IZVJEŠTAJE - TFI
(koji se sastavljaju za tromjesečna razdoblja)
Naziv izdavatelja:   Čakovečki mlinovi d.d.
OIB:  20262622069
Izvještajno razdoblje: 1.1.2022. - 30.9.2022.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</si>
  <si>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30.9.2022.</t>
  </si>
  <si>
    <t>Nije bilo značajnih događaja koji su nastupili nakon datuma bilance 30.09.2022.</t>
  </si>
  <si>
    <t>Izvještajno razdoblje: 1.1.2022. do 30.9.2022.</t>
  </si>
  <si>
    <t>1.-9. 2021.</t>
  </si>
  <si>
    <t>7.-9. 2021.</t>
  </si>
  <si>
    <t>1.-9. 2022.</t>
  </si>
  <si>
    <t>7.-9. 2022.</t>
  </si>
  <si>
    <t>Podaci o dug. dugovanjima su opisani u  AOP 102 i 103  na dan 30. rujan 2022. godine. Ukupno dugoročne obveza s osnove zajmova izuzev obveza prema MSFI 16 iznose 33.795 THRK, od ćega 7.455 THRK dospijeva u razdoblju nakon 5 godina.</t>
  </si>
  <si>
    <t>Kretanja odgođenih poreza su prikazana kroz AOP 36 i 108. Na dan bilance 30.09.2022. Grupa iskazuje odgođenu poreznu imovinu u visini 3.470 tisuća HRK  i odgođenu poreznu obvezu 4.428 tisuća kuna.</t>
  </si>
  <si>
    <t>Na kraju trećeg tromjesječja 2022. prosječan broj zaposlenika Grupe Čakovečki mlinovi bio je 2.431 (2021.: 2.502 zaposlenika), a prosječan broj zaposlenika na bazi sati rada iznosio je 2.260 (2021.: 2.343 zaposlenika).</t>
  </si>
  <si>
    <t>30.09.2022.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</si>
</sst>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00B050"/>
      <name val="Arial"/>
      <family val="2"/>
      <charset val="238"/>
    </font>
    <font>
      <sz val="10"/>
      <color rgb="FFFF0000"/>
      <name val="Arial"/>
      <family val="2"/>
      <charset val="238"/>
    </font>
    <font>
      <sz val="10"/>
      <color theme="9" tint="-0.499984740745262"/>
      <name val="Arial"/>
      <family val="2"/>
      <charset val="238"/>
    </font>
    <font>
      <sz val="10"/>
      <color rgb="FF404040"/>
      <name val="Times New Roman"/>
      <family val="1"/>
      <charset val="238"/>
    </font>
    <font>
      <b/>
      <sz val="10"/>
      <color rgb="FF404040"/>
      <name val="Times New Roman"/>
      <family val="1"/>
      <charset val="238"/>
    </font>
    <font>
      <b/>
      <sz val="9"/>
      <color rgb="FF000000"/>
      <name val="Times New Roman"/>
      <family val="1"/>
      <charset val="238"/>
    </font>
    <font>
      <b/>
      <sz val="8"/>
      <color rgb="FF000000"/>
      <name val="Times New Roman"/>
      <family val="1"/>
      <charset val="238"/>
    </font>
    <font>
      <sz val="9"/>
      <color rgb="FF000000"/>
      <name val="Times New Roman"/>
      <family val="1"/>
      <charset val="238"/>
    </font>
    <font>
      <sz val="10"/>
      <color rgb="FF00000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6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style="medium">
        <color rgb="FFFFFFFF"/>
      </left>
      <right style="medium">
        <color rgb="FFFFFFFF"/>
      </right>
      <top/>
      <bottom/>
      <diagonal/>
    </border>
    <border>
      <left/>
      <right/>
      <top/>
      <bottom style="medium">
        <color rgb="FFFFFFFF"/>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27" fillId="0" borderId="0"/>
    <xf numFmtId="0" fontId="1" fillId="0" borderId="0"/>
    <xf numFmtId="0" fontId="3" fillId="0" borderId="0"/>
  </cellStyleXfs>
  <cellXfs count="347">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33" xfId="0" applyFont="1" applyFill="1" applyBorder="1" applyAlignment="1">
      <alignment horizontal="center" vertical="center" wrapText="1"/>
    </xf>
    <xf numFmtId="0" fontId="19" fillId="3" borderId="33" xfId="0" applyFont="1" applyFill="1" applyBorder="1" applyAlignment="1">
      <alignment horizontal="center" vertical="center"/>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25" fillId="9" borderId="33"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Alignment="1">
      <alignment horizontal="center" vertical="center"/>
    </xf>
    <xf numFmtId="0" fontId="6" fillId="11" borderId="37" xfId="4" applyFont="1" applyFill="1" applyBorder="1" applyAlignment="1">
      <alignment vertical="center"/>
    </xf>
    <xf numFmtId="0" fontId="32" fillId="0" borderId="0" xfId="4" applyFont="1"/>
    <xf numFmtId="0" fontId="5" fillId="11" borderId="34"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30" fillId="11" borderId="35" xfId="4" applyFont="1" applyFill="1" applyBorder="1"/>
    <xf numFmtId="0" fontId="6" fillId="11" borderId="0" xfId="4" applyFont="1" applyFill="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Alignment="1">
      <alignment vertical="center"/>
    </xf>
    <xf numFmtId="0" fontId="30" fillId="11" borderId="0" xfId="4" applyFont="1" applyFill="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0" xfId="4" applyFont="1" applyFill="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lignment horizontal="right" vertical="center" shrinkToFit="1"/>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3" fontId="4" fillId="0" borderId="33" xfId="0" applyNumberFormat="1" applyFont="1" applyBorder="1" applyAlignment="1" applyProtection="1">
      <alignment vertical="center"/>
      <protection locked="0"/>
    </xf>
    <xf numFmtId="3" fontId="4" fillId="0" borderId="33" xfId="0" applyNumberFormat="1" applyFont="1" applyBorder="1" applyAlignment="1" applyProtection="1">
      <alignment vertical="center"/>
      <protection locked="0" hidden="1"/>
    </xf>
    <xf numFmtId="3" fontId="6" fillId="0" borderId="39" xfId="0" applyNumberFormat="1" applyFont="1" applyBorder="1" applyAlignment="1" applyProtection="1">
      <alignment vertical="center"/>
      <protection locked="0"/>
    </xf>
    <xf numFmtId="3" fontId="4" fillId="0" borderId="30" xfId="5" applyNumberFormat="1" applyFont="1" applyBorder="1" applyAlignment="1" applyProtection="1">
      <alignment vertical="center" shrinkToFit="1"/>
      <protection locked="0"/>
    </xf>
    <xf numFmtId="0" fontId="5" fillId="12" borderId="48" xfId="7" applyFont="1" applyFill="1" applyBorder="1" applyAlignment="1" applyProtection="1">
      <alignment horizontal="center" vertical="center"/>
      <protection locked="0"/>
    </xf>
    <xf numFmtId="0" fontId="5" fillId="12" borderId="49" xfId="7" applyFont="1" applyFill="1" applyBorder="1" applyAlignment="1" applyProtection="1">
      <alignment horizontal="center" vertical="center"/>
      <protection locked="0"/>
    </xf>
    <xf numFmtId="0" fontId="5" fillId="12" borderId="53" xfId="7" applyFont="1" applyFill="1" applyBorder="1" applyAlignment="1" applyProtection="1">
      <alignment horizontal="center" vertical="center"/>
      <protection locked="0"/>
    </xf>
    <xf numFmtId="0" fontId="36" fillId="0" borderId="0" xfId="0" applyFont="1"/>
    <xf numFmtId="0" fontId="37" fillId="0" borderId="0" xfId="0" applyFont="1"/>
    <xf numFmtId="0" fontId="38" fillId="0" borderId="0" xfId="0" applyFont="1"/>
    <xf numFmtId="0" fontId="3" fillId="0" borderId="0" xfId="0" applyFont="1"/>
    <xf numFmtId="0" fontId="39" fillId="16" borderId="60" xfId="0" applyFont="1" applyFill="1" applyBorder="1" applyAlignment="1">
      <alignment vertical="center" wrapText="1"/>
    </xf>
    <xf numFmtId="0" fontId="40" fillId="16" borderId="61" xfId="0" applyFont="1" applyFill="1" applyBorder="1" applyAlignment="1">
      <alignment horizontal="center" vertical="center" wrapText="1"/>
    </xf>
    <xf numFmtId="0" fontId="39" fillId="17" borderId="62" xfId="0" applyFont="1" applyFill="1" applyBorder="1" applyAlignment="1">
      <alignment vertical="center" wrapText="1"/>
    </xf>
    <xf numFmtId="3" fontId="39" fillId="17" borderId="63" xfId="0" applyNumberFormat="1" applyFont="1" applyFill="1" applyBorder="1" applyAlignment="1">
      <alignment horizontal="center" vertical="center" wrapText="1"/>
    </xf>
    <xf numFmtId="0" fontId="40" fillId="16" borderId="62" xfId="0" applyFont="1" applyFill="1" applyBorder="1" applyAlignment="1">
      <alignment vertical="center" wrapText="1"/>
    </xf>
    <xf numFmtId="3" fontId="40" fillId="16" borderId="63" xfId="0" applyNumberFormat="1" applyFont="1" applyFill="1" applyBorder="1" applyAlignment="1">
      <alignment horizontal="right" vertical="center" wrapText="1"/>
    </xf>
    <xf numFmtId="0" fontId="42" fillId="16" borderId="0" xfId="0" applyFont="1" applyFill="1" applyAlignment="1">
      <alignment horizontal="center" vertical="center" wrapText="1"/>
    </xf>
    <xf numFmtId="0" fontId="42" fillId="16" borderId="64" xfId="0" applyFont="1" applyFill="1" applyBorder="1" applyAlignment="1">
      <alignment horizontal="center" vertical="center" wrapText="1"/>
    </xf>
    <xf numFmtId="0" fontId="40" fillId="16" borderId="63" xfId="0" applyFont="1" applyFill="1" applyBorder="1" applyAlignment="1">
      <alignment horizontal="center" vertical="center" wrapText="1"/>
    </xf>
    <xf numFmtId="0" fontId="42" fillId="16" borderId="66" xfId="0" applyFont="1" applyFill="1" applyBorder="1" applyAlignment="1">
      <alignment horizontal="center" vertical="center" wrapText="1"/>
    </xf>
    <xf numFmtId="3" fontId="39" fillId="17" borderId="63" xfId="0" applyNumberFormat="1" applyFont="1" applyFill="1" applyBorder="1" applyAlignment="1">
      <alignment horizontal="right" vertical="center" wrapText="1"/>
    </xf>
    <xf numFmtId="0" fontId="43" fillId="17" borderId="63" xfId="0" applyFont="1" applyFill="1" applyBorder="1" applyAlignment="1">
      <alignment vertical="center" wrapText="1"/>
    </xf>
    <xf numFmtId="0" fontId="43" fillId="17" borderId="66" xfId="0" applyFont="1" applyFill="1" applyBorder="1" applyAlignment="1">
      <alignment vertical="center" wrapText="1"/>
    </xf>
    <xf numFmtId="0" fontId="43" fillId="17" borderId="62" xfId="0" applyFont="1" applyFill="1" applyBorder="1" applyAlignment="1">
      <alignment horizontal="center" vertical="center" wrapText="1"/>
    </xf>
    <xf numFmtId="9" fontId="43" fillId="17" borderId="66" xfId="0" applyNumberFormat="1" applyFont="1" applyFill="1" applyBorder="1" applyAlignment="1">
      <alignment horizontal="center" vertical="center" wrapText="1"/>
    </xf>
    <xf numFmtId="0" fontId="44" fillId="0" borderId="0" xfId="0" applyFont="1" applyAlignment="1">
      <alignment vertical="center" wrapText="1"/>
    </xf>
    <xf numFmtId="0" fontId="39" fillId="17" borderId="63" xfId="0" applyFont="1" applyFill="1" applyBorder="1" applyAlignment="1">
      <alignment horizontal="right" vertical="center" wrapText="1"/>
    </xf>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Alignment="1">
      <alignment horizontal="right" vertical="center" wrapText="1"/>
    </xf>
    <xf numFmtId="0" fontId="6" fillId="11" borderId="35"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lignment wrapText="1"/>
    </xf>
    <xf numFmtId="49" fontId="5" fillId="12" borderId="40" xfId="7" applyNumberFormat="1" applyFont="1" applyFill="1" applyBorder="1" applyAlignment="1" applyProtection="1">
      <alignment horizontal="center" vertical="center"/>
      <protection locked="0"/>
    </xf>
    <xf numFmtId="49" fontId="5" fillId="12" borderId="36" xfId="7" applyNumberFormat="1" applyFont="1" applyFill="1" applyBorder="1" applyAlignment="1" applyProtection="1">
      <alignment horizontal="center" vertical="center"/>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6" fillId="11" borderId="34" xfId="4" applyFont="1" applyFill="1" applyBorder="1" applyAlignment="1">
      <alignment horizontal="right" vertical="center" wrapText="1"/>
    </xf>
    <xf numFmtId="0" fontId="30" fillId="11" borderId="34" xfId="4" applyFont="1" applyFill="1" applyBorder="1" applyAlignment="1">
      <alignment wrapText="1"/>
    </xf>
    <xf numFmtId="0" fontId="31" fillId="11" borderId="34" xfId="4" applyFont="1" applyFill="1" applyBorder="1" applyAlignment="1">
      <alignment vertical="center"/>
    </xf>
    <xf numFmtId="0" fontId="31" fillId="11" borderId="0" xfId="4" applyFont="1" applyFill="1" applyAlignment="1">
      <alignment vertical="center"/>
    </xf>
    <xf numFmtId="0" fontId="5" fillId="12" borderId="58" xfId="7" applyFont="1" applyFill="1" applyBorder="1" applyAlignment="1" applyProtection="1">
      <alignment horizontal="center" vertical="center"/>
      <protection locked="0"/>
    </xf>
    <xf numFmtId="0" fontId="5" fillId="12" borderId="59" xfId="7" applyFont="1" applyFill="1" applyBorder="1" applyAlignment="1" applyProtection="1">
      <alignment horizontal="center" vertical="center"/>
      <protection locked="0"/>
    </xf>
    <xf numFmtId="0" fontId="30" fillId="11" borderId="0" xfId="4" applyFont="1" applyFill="1"/>
    <xf numFmtId="49" fontId="5" fillId="12" borderId="41" xfId="7" applyNumberFormat="1" applyFont="1" applyFill="1" applyBorder="1" applyAlignment="1" applyProtection="1">
      <alignment horizontal="center" vertical="center"/>
      <protection locked="0"/>
    </xf>
    <xf numFmtId="49" fontId="5" fillId="12" borderId="42" xfId="7" applyNumberFormat="1" applyFont="1" applyFill="1" applyBorder="1" applyAlignment="1" applyProtection="1">
      <alignment horizontal="center" vertical="center"/>
      <protection locked="0"/>
    </xf>
    <xf numFmtId="0" fontId="5" fillId="12" borderId="44" xfId="7" applyFont="1" applyFill="1" applyBorder="1" applyAlignment="1" applyProtection="1">
      <alignment vertical="center"/>
      <protection locked="0"/>
    </xf>
    <xf numFmtId="0" fontId="5" fillId="12" borderId="43" xfId="7" applyFont="1" applyFill="1" applyBorder="1" applyAlignment="1" applyProtection="1">
      <alignment vertical="center"/>
      <protection locked="0"/>
    </xf>
    <xf numFmtId="0" fontId="5" fillId="12" borderId="45" xfId="7" applyFont="1" applyFill="1" applyBorder="1" applyAlignment="1" applyProtection="1">
      <alignment vertical="center"/>
      <protection locked="0"/>
    </xf>
    <xf numFmtId="0" fontId="6" fillId="11" borderId="0" xfId="4" applyFont="1" applyFill="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30" fillId="12" borderId="44" xfId="7" applyFont="1" applyFill="1" applyBorder="1" applyProtection="1">
      <protection locked="0"/>
    </xf>
    <xf numFmtId="0" fontId="30" fillId="12" borderId="43" xfId="7" applyFont="1" applyFill="1" applyBorder="1" applyProtection="1">
      <protection locked="0"/>
    </xf>
    <xf numFmtId="0" fontId="30" fillId="12" borderId="45" xfId="7" applyFont="1" applyFill="1" applyBorder="1" applyProtection="1">
      <protection locked="0"/>
    </xf>
    <xf numFmtId="0" fontId="6" fillId="11" borderId="0" xfId="4" applyFont="1" applyFill="1" applyAlignment="1">
      <alignment vertical="center"/>
    </xf>
    <xf numFmtId="0" fontId="6" fillId="11" borderId="34" xfId="4" applyFont="1" applyFill="1" applyBorder="1" applyAlignment="1">
      <alignment horizontal="center" vertical="center"/>
    </xf>
    <xf numFmtId="0" fontId="6" fillId="11" borderId="0" xfId="4" applyFont="1" applyFill="1" applyAlignment="1">
      <alignment horizontal="center" vertical="center"/>
    </xf>
    <xf numFmtId="0" fontId="5" fillId="12" borderId="51" xfId="7" applyFont="1" applyFill="1" applyBorder="1" applyAlignment="1" applyProtection="1">
      <alignment horizontal="right" vertical="center"/>
      <protection locked="0"/>
    </xf>
    <xf numFmtId="0" fontId="5" fillId="12" borderId="50" xfId="7" applyFont="1" applyFill="1" applyBorder="1" applyAlignment="1" applyProtection="1">
      <alignment horizontal="right" vertical="center"/>
      <protection locked="0"/>
    </xf>
    <xf numFmtId="0" fontId="5" fillId="12" borderId="52" xfId="7" applyFont="1" applyFill="1" applyBorder="1" applyAlignment="1" applyProtection="1">
      <alignment horizontal="right" vertical="center"/>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lignment vertical="top"/>
    </xf>
    <xf numFmtId="0" fontId="30" fillId="11" borderId="0" xfId="4" applyFont="1" applyFill="1" applyAlignment="1">
      <alignment vertical="top" wrapText="1"/>
    </xf>
    <xf numFmtId="0" fontId="5" fillId="12" borderId="47" xfId="7" applyFont="1" applyFill="1" applyBorder="1" applyAlignment="1" applyProtection="1">
      <alignment horizontal="right" vertical="center"/>
      <protection locked="0"/>
    </xf>
    <xf numFmtId="0" fontId="5" fillId="12" borderId="46" xfId="7" applyFont="1" applyFill="1" applyBorder="1" applyAlignment="1" applyProtection="1">
      <alignment horizontal="right" vertical="center"/>
      <protection locked="0"/>
    </xf>
    <xf numFmtId="0" fontId="5" fillId="12" borderId="48" xfId="7" applyFont="1" applyFill="1" applyBorder="1" applyAlignment="1" applyProtection="1">
      <alignment horizontal="right" vertical="center"/>
      <protection locked="0"/>
    </xf>
    <xf numFmtId="0" fontId="30" fillId="11" borderId="0" xfId="4" applyFont="1" applyFill="1" applyProtection="1">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5" fillId="12" borderId="55" xfId="7" applyFont="1" applyFill="1" applyBorder="1" applyAlignment="1" applyProtection="1">
      <alignment vertical="center"/>
      <protection locked="0"/>
    </xf>
    <xf numFmtId="0" fontId="5" fillId="12" borderId="54" xfId="7" applyFont="1" applyFill="1" applyBorder="1" applyAlignment="1" applyProtection="1">
      <alignment vertical="center"/>
      <protection locked="0"/>
    </xf>
    <xf numFmtId="0" fontId="5" fillId="12" borderId="56" xfId="7" applyFont="1" applyFill="1" applyBorder="1" applyAlignment="1" applyProtection="1">
      <alignment vertical="center"/>
      <protection locked="0"/>
    </xf>
    <xf numFmtId="49" fontId="5" fillId="12" borderId="58" xfId="7" applyNumberFormat="1" applyFont="1" applyFill="1" applyBorder="1" applyAlignment="1" applyProtection="1">
      <alignment vertical="center"/>
      <protection locked="0"/>
    </xf>
    <xf numFmtId="49" fontId="5" fillId="12" borderId="57" xfId="7" applyNumberFormat="1" applyFont="1" applyFill="1" applyBorder="1" applyAlignment="1" applyProtection="1">
      <alignment vertical="center"/>
      <protection locked="0"/>
    </xf>
    <xf numFmtId="49" fontId="5" fillId="12" borderId="59" xfId="7" applyNumberFormat="1"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2" borderId="58" xfId="7" applyFont="1" applyFill="1" applyBorder="1" applyAlignment="1" applyProtection="1">
      <alignment vertical="center"/>
      <protection locked="0"/>
    </xf>
    <xf numFmtId="0" fontId="30" fillId="12" borderId="57" xfId="7" applyFont="1" applyFill="1" applyBorder="1" applyAlignment="1" applyProtection="1">
      <alignment vertical="center"/>
      <protection locked="0"/>
    </xf>
    <xf numFmtId="0" fontId="30" fillId="12" borderId="59" xfId="7" applyFont="1" applyFill="1" applyBorder="1" applyAlignment="1" applyProtection="1">
      <alignment vertical="center"/>
      <protection locked="0"/>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lignment horizontal="left" vertical="center" wrapText="1"/>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lignment horizontal="left" vertical="center" wrapText="1"/>
    </xf>
    <xf numFmtId="0" fontId="6" fillId="4" borderId="33" xfId="0" applyFont="1" applyFill="1" applyBorder="1" applyAlignment="1">
      <alignment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41" fillId="16" borderId="64" xfId="0" applyFont="1" applyFill="1" applyBorder="1" applyAlignment="1">
      <alignment vertical="center" wrapText="1"/>
    </xf>
    <xf numFmtId="0" fontId="41" fillId="16" borderId="63" xfId="0" applyFont="1" applyFill="1" applyBorder="1" applyAlignment="1">
      <alignment vertical="center" wrapText="1"/>
    </xf>
    <xf numFmtId="0" fontId="41" fillId="16" borderId="65" xfId="0" applyFont="1" applyFill="1" applyBorder="1" applyAlignment="1">
      <alignment vertical="center" wrapText="1"/>
    </xf>
    <xf numFmtId="0" fontId="41" fillId="16" borderId="62" xfId="0" applyFont="1" applyFill="1" applyBorder="1" applyAlignment="1">
      <alignment vertical="center" wrapText="1"/>
    </xf>
    <xf numFmtId="0" fontId="41" fillId="16" borderId="65" xfId="0" applyFont="1" applyFill="1" applyBorder="1" applyAlignment="1">
      <alignment horizontal="center" vertical="center" wrapText="1"/>
    </xf>
    <xf numFmtId="0" fontId="41" fillId="16" borderId="62" xfId="0" applyFont="1" applyFill="1" applyBorder="1" applyAlignment="1">
      <alignment horizontal="center" vertical="center" wrapText="1"/>
    </xf>
  </cellXfs>
  <cellStyles count="9">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7" xr:uid="{E06997D1-8500-44B6-9776-DA26002F51F6}"/>
    <cellStyle name="Normal 4" xfId="8" xr:uid="{E0055445-BCCC-4B24-B0F8-AAAE43724A32}"/>
    <cellStyle name="Normal 4 2" xfId="6" xr:uid="{91772A23-6FAA-4E30-A51E-1E40C702AF53}"/>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L26" sqref="L26"/>
    </sheetView>
  </sheetViews>
  <sheetFormatPr defaultColWidth="9.109375" defaultRowHeight="14.4" x14ac:dyDescent="0.3"/>
  <cols>
    <col min="1" max="8" width="9.109375" style="45"/>
    <col min="9" max="9" width="15.44140625" style="45" customWidth="1"/>
    <col min="10" max="10" width="9.109375" style="45"/>
    <col min="11" max="13" width="9.109375" style="51"/>
    <col min="14" max="14" width="9.109375" style="91"/>
    <col min="15" max="20" width="9.109375" style="51"/>
    <col min="21" max="16384" width="9.109375" style="45"/>
  </cols>
  <sheetData>
    <row r="1" spans="1:20" ht="15.6" x14ac:dyDescent="0.3">
      <c r="A1" s="162" t="s">
        <v>308</v>
      </c>
      <c r="B1" s="163"/>
      <c r="C1" s="163"/>
      <c r="D1" s="43"/>
      <c r="E1" s="43"/>
      <c r="F1" s="43"/>
      <c r="G1" s="43"/>
      <c r="H1" s="43"/>
      <c r="I1" s="43"/>
      <c r="J1" s="44"/>
    </row>
    <row r="2" spans="1:20" ht="14.4" customHeight="1" x14ac:dyDescent="0.3">
      <c r="A2" s="164" t="s">
        <v>324</v>
      </c>
      <c r="B2" s="165"/>
      <c r="C2" s="165"/>
      <c r="D2" s="165"/>
      <c r="E2" s="165"/>
      <c r="F2" s="165"/>
      <c r="G2" s="165"/>
      <c r="H2" s="165"/>
      <c r="I2" s="165"/>
      <c r="J2" s="166"/>
      <c r="N2" s="91">
        <v>1</v>
      </c>
    </row>
    <row r="3" spans="1:20" x14ac:dyDescent="0.3">
      <c r="A3" s="46"/>
      <c r="B3" s="47"/>
      <c r="C3" s="47"/>
      <c r="D3" s="47"/>
      <c r="E3" s="47"/>
      <c r="F3" s="47"/>
      <c r="G3" s="47"/>
      <c r="H3" s="47"/>
      <c r="I3" s="47"/>
      <c r="J3" s="48"/>
      <c r="N3" s="91">
        <v>2</v>
      </c>
    </row>
    <row r="4" spans="1:20" ht="33.6" customHeight="1" x14ac:dyDescent="0.3">
      <c r="A4" s="167" t="s">
        <v>309</v>
      </c>
      <c r="B4" s="168"/>
      <c r="C4" s="168"/>
      <c r="D4" s="168"/>
      <c r="E4" s="169" t="s">
        <v>451</v>
      </c>
      <c r="F4" s="170"/>
      <c r="G4" s="49" t="s">
        <v>0</v>
      </c>
      <c r="H4" s="169" t="s">
        <v>557</v>
      </c>
      <c r="I4" s="170"/>
      <c r="J4" s="50"/>
      <c r="N4" s="91">
        <v>3</v>
      </c>
    </row>
    <row r="5" spans="1:20" s="51" customFormat="1" ht="10.35" customHeight="1" x14ac:dyDescent="0.3">
      <c r="A5" s="171"/>
      <c r="B5" s="172"/>
      <c r="C5" s="172"/>
      <c r="D5" s="172"/>
      <c r="E5" s="172"/>
      <c r="F5" s="172"/>
      <c r="G5" s="172"/>
      <c r="H5" s="172"/>
      <c r="I5" s="172"/>
      <c r="J5" s="173"/>
      <c r="N5" s="91">
        <v>4</v>
      </c>
    </row>
    <row r="6" spans="1:20" ht="20.399999999999999" customHeight="1" x14ac:dyDescent="0.3">
      <c r="A6" s="52"/>
      <c r="B6" s="53" t="s">
        <v>331</v>
      </c>
      <c r="C6" s="54"/>
      <c r="D6" s="54"/>
      <c r="E6" s="60">
        <v>2022</v>
      </c>
      <c r="F6" s="55"/>
      <c r="G6" s="49"/>
      <c r="H6" s="55"/>
      <c r="I6" s="56"/>
      <c r="J6" s="57"/>
    </row>
    <row r="7" spans="1:20" s="59" customFormat="1" ht="11.1" customHeight="1" x14ac:dyDescent="0.3">
      <c r="A7" s="52"/>
      <c r="B7" s="54"/>
      <c r="C7" s="54"/>
      <c r="D7" s="54"/>
      <c r="E7" s="58"/>
      <c r="F7" s="58"/>
      <c r="G7" s="49"/>
      <c r="H7" s="55"/>
      <c r="I7" s="56"/>
      <c r="J7" s="57"/>
      <c r="K7" s="92"/>
      <c r="L7" s="92"/>
      <c r="M7" s="92"/>
      <c r="N7" s="93"/>
      <c r="O7" s="92"/>
      <c r="P7" s="92"/>
      <c r="Q7" s="92"/>
      <c r="R7" s="92"/>
      <c r="S7" s="92"/>
      <c r="T7" s="92"/>
    </row>
    <row r="8" spans="1:20" ht="20.399999999999999" customHeight="1" x14ac:dyDescent="0.3">
      <c r="A8" s="52"/>
      <c r="B8" s="53" t="s">
        <v>332</v>
      </c>
      <c r="C8" s="54"/>
      <c r="D8" s="54"/>
      <c r="E8" s="60">
        <v>3</v>
      </c>
      <c r="F8" s="55"/>
      <c r="G8" s="49"/>
      <c r="H8" s="55"/>
      <c r="I8" s="56"/>
      <c r="J8" s="57"/>
    </row>
    <row r="9" spans="1:20" s="59" customFormat="1" ht="11.1" customHeight="1" x14ac:dyDescent="0.3">
      <c r="A9" s="52"/>
      <c r="B9" s="54"/>
      <c r="C9" s="54"/>
      <c r="D9" s="54"/>
      <c r="E9" s="58"/>
      <c r="F9" s="58"/>
      <c r="G9" s="49"/>
      <c r="H9" s="58"/>
      <c r="I9" s="61"/>
      <c r="J9" s="57"/>
      <c r="K9" s="92"/>
      <c r="L9" s="92"/>
      <c r="M9" s="92"/>
      <c r="N9" s="93"/>
      <c r="O9" s="92"/>
      <c r="P9" s="92"/>
      <c r="Q9" s="92"/>
      <c r="R9" s="92"/>
      <c r="S9" s="92"/>
      <c r="T9" s="92"/>
    </row>
    <row r="10" spans="1:20" ht="38.1" customHeight="1" x14ac:dyDescent="0.3">
      <c r="A10" s="151" t="s">
        <v>333</v>
      </c>
      <c r="B10" s="152"/>
      <c r="C10" s="152"/>
      <c r="D10" s="152"/>
      <c r="E10" s="152"/>
      <c r="F10" s="152"/>
      <c r="G10" s="152"/>
      <c r="H10" s="152"/>
      <c r="I10" s="152"/>
      <c r="J10" s="62"/>
    </row>
    <row r="11" spans="1:20" ht="24.6" customHeight="1" x14ac:dyDescent="0.3">
      <c r="A11" s="153" t="s">
        <v>310</v>
      </c>
      <c r="B11" s="154"/>
      <c r="C11" s="160" t="s">
        <v>452</v>
      </c>
      <c r="D11" s="161"/>
      <c r="E11" s="63"/>
      <c r="F11" s="155" t="s">
        <v>334</v>
      </c>
      <c r="G11" s="156"/>
      <c r="H11" s="157" t="s">
        <v>478</v>
      </c>
      <c r="I11" s="158"/>
      <c r="J11" s="64"/>
    </row>
    <row r="12" spans="1:20" ht="14.4" customHeight="1" x14ac:dyDescent="0.3">
      <c r="A12" s="65"/>
      <c r="B12" s="66"/>
      <c r="C12" s="66"/>
      <c r="D12" s="66"/>
      <c r="E12" s="159"/>
      <c r="F12" s="159"/>
      <c r="G12" s="159"/>
      <c r="H12" s="159"/>
      <c r="I12" s="67"/>
      <c r="J12" s="64"/>
    </row>
    <row r="13" spans="1:20" ht="21" customHeight="1" x14ac:dyDescent="0.3">
      <c r="A13" s="174" t="s">
        <v>325</v>
      </c>
      <c r="B13" s="156"/>
      <c r="C13" s="160" t="s">
        <v>453</v>
      </c>
      <c r="D13" s="161"/>
      <c r="E13" s="175"/>
      <c r="F13" s="159"/>
      <c r="G13" s="159"/>
      <c r="H13" s="159"/>
      <c r="I13" s="67"/>
      <c r="J13" s="64"/>
    </row>
    <row r="14" spans="1:20" ht="11.1" customHeight="1" x14ac:dyDescent="0.3">
      <c r="A14" s="63"/>
      <c r="B14" s="67"/>
      <c r="C14" s="66"/>
      <c r="D14" s="66"/>
      <c r="E14" s="180"/>
      <c r="F14" s="180"/>
      <c r="G14" s="180"/>
      <c r="H14" s="180"/>
      <c r="I14" s="66"/>
      <c r="J14" s="68"/>
    </row>
    <row r="15" spans="1:20" ht="23.1" customHeight="1" x14ac:dyDescent="0.3">
      <c r="A15" s="174" t="s">
        <v>311</v>
      </c>
      <c r="B15" s="156"/>
      <c r="C15" s="181" t="s">
        <v>454</v>
      </c>
      <c r="D15" s="182"/>
      <c r="E15" s="176"/>
      <c r="F15" s="177"/>
      <c r="G15" s="69" t="s">
        <v>335</v>
      </c>
      <c r="H15" s="178" t="s">
        <v>479</v>
      </c>
      <c r="I15" s="179"/>
      <c r="J15" s="70"/>
    </row>
    <row r="16" spans="1:20" ht="11.1" customHeight="1" x14ac:dyDescent="0.3">
      <c r="A16" s="63"/>
      <c r="B16" s="67"/>
      <c r="C16" s="66"/>
      <c r="D16" s="66"/>
      <c r="E16" s="180"/>
      <c r="F16" s="180"/>
      <c r="G16" s="180"/>
      <c r="H16" s="180"/>
      <c r="I16" s="66"/>
      <c r="J16" s="68"/>
    </row>
    <row r="17" spans="1:10" ht="23.1" customHeight="1" x14ac:dyDescent="0.3">
      <c r="A17" s="71"/>
      <c r="B17" s="69" t="s">
        <v>336</v>
      </c>
      <c r="C17" s="190" t="s">
        <v>455</v>
      </c>
      <c r="D17" s="191"/>
      <c r="E17" s="72"/>
      <c r="F17" s="72"/>
      <c r="G17" s="72"/>
      <c r="H17" s="72"/>
      <c r="I17" s="72"/>
      <c r="J17" s="70"/>
    </row>
    <row r="18" spans="1:10" x14ac:dyDescent="0.3">
      <c r="A18" s="192"/>
      <c r="B18" s="193"/>
      <c r="C18" s="180"/>
      <c r="D18" s="180"/>
      <c r="E18" s="180"/>
      <c r="F18" s="180"/>
      <c r="G18" s="180"/>
      <c r="H18" s="180"/>
      <c r="I18" s="66"/>
      <c r="J18" s="68"/>
    </row>
    <row r="19" spans="1:10" x14ac:dyDescent="0.3">
      <c r="A19" s="153" t="s">
        <v>312</v>
      </c>
      <c r="B19" s="186"/>
      <c r="C19" s="183" t="s">
        <v>456</v>
      </c>
      <c r="D19" s="184"/>
      <c r="E19" s="184"/>
      <c r="F19" s="184"/>
      <c r="G19" s="184"/>
      <c r="H19" s="184"/>
      <c r="I19" s="184"/>
      <c r="J19" s="185"/>
    </row>
    <row r="20" spans="1:10" x14ac:dyDescent="0.3">
      <c r="A20" s="65"/>
      <c r="B20" s="66"/>
      <c r="C20" s="73"/>
      <c r="D20" s="66"/>
      <c r="E20" s="180"/>
      <c r="F20" s="180"/>
      <c r="G20" s="180"/>
      <c r="H20" s="180"/>
      <c r="I20" s="66"/>
      <c r="J20" s="68"/>
    </row>
    <row r="21" spans="1:10" x14ac:dyDescent="0.3">
      <c r="A21" s="153" t="s">
        <v>313</v>
      </c>
      <c r="B21" s="186"/>
      <c r="C21" s="157">
        <v>40000</v>
      </c>
      <c r="D21" s="158"/>
      <c r="E21" s="180"/>
      <c r="F21" s="180"/>
      <c r="G21" s="187" t="s">
        <v>457</v>
      </c>
      <c r="H21" s="188"/>
      <c r="I21" s="188"/>
      <c r="J21" s="189"/>
    </row>
    <row r="22" spans="1:10" x14ac:dyDescent="0.3">
      <c r="A22" s="65"/>
      <c r="B22" s="66"/>
      <c r="C22" s="66"/>
      <c r="D22" s="66"/>
      <c r="E22" s="180"/>
      <c r="F22" s="180"/>
      <c r="G22" s="180"/>
      <c r="H22" s="180"/>
      <c r="I22" s="66"/>
      <c r="J22" s="68"/>
    </row>
    <row r="23" spans="1:10" x14ac:dyDescent="0.3">
      <c r="A23" s="153" t="s">
        <v>314</v>
      </c>
      <c r="B23" s="186"/>
      <c r="C23" s="183" t="s">
        <v>458</v>
      </c>
      <c r="D23" s="184"/>
      <c r="E23" s="184"/>
      <c r="F23" s="184"/>
      <c r="G23" s="184"/>
      <c r="H23" s="184"/>
      <c r="I23" s="184"/>
      <c r="J23" s="185"/>
    </row>
    <row r="24" spans="1:10" x14ac:dyDescent="0.3">
      <c r="A24" s="65"/>
      <c r="B24" s="66"/>
      <c r="C24" s="66"/>
      <c r="D24" s="66"/>
      <c r="E24" s="180"/>
      <c r="F24" s="180"/>
      <c r="G24" s="180"/>
      <c r="H24" s="180"/>
      <c r="I24" s="66"/>
      <c r="J24" s="68"/>
    </row>
    <row r="25" spans="1:10" x14ac:dyDescent="0.3">
      <c r="A25" s="153" t="s">
        <v>315</v>
      </c>
      <c r="B25" s="186"/>
      <c r="C25" s="194" t="s">
        <v>459</v>
      </c>
      <c r="D25" s="195"/>
      <c r="E25" s="195"/>
      <c r="F25" s="195"/>
      <c r="G25" s="195"/>
      <c r="H25" s="195"/>
      <c r="I25" s="195"/>
      <c r="J25" s="196"/>
    </row>
    <row r="26" spans="1:10" x14ac:dyDescent="0.3">
      <c r="A26" s="65"/>
      <c r="B26" s="66"/>
      <c r="C26" s="73"/>
      <c r="D26" s="66"/>
      <c r="E26" s="180"/>
      <c r="F26" s="180"/>
      <c r="G26" s="180"/>
      <c r="H26" s="180"/>
      <c r="I26" s="66"/>
      <c r="J26" s="68"/>
    </row>
    <row r="27" spans="1:10" x14ac:dyDescent="0.3">
      <c r="A27" s="153" t="s">
        <v>316</v>
      </c>
      <c r="B27" s="186"/>
      <c r="C27" s="194" t="s">
        <v>460</v>
      </c>
      <c r="D27" s="195"/>
      <c r="E27" s="195"/>
      <c r="F27" s="195"/>
      <c r="G27" s="195"/>
      <c r="H27" s="195"/>
      <c r="I27" s="195"/>
      <c r="J27" s="196"/>
    </row>
    <row r="28" spans="1:10" ht="14.1" customHeight="1" x14ac:dyDescent="0.3">
      <c r="A28" s="65"/>
      <c r="B28" s="66"/>
      <c r="C28" s="73"/>
      <c r="D28" s="66"/>
      <c r="E28" s="180"/>
      <c r="F28" s="180"/>
      <c r="G28" s="180"/>
      <c r="H28" s="180"/>
      <c r="I28" s="66"/>
      <c r="J28" s="68"/>
    </row>
    <row r="29" spans="1:10" ht="23.1" customHeight="1" x14ac:dyDescent="0.3">
      <c r="A29" s="174" t="s">
        <v>326</v>
      </c>
      <c r="B29" s="186"/>
      <c r="C29" s="74">
        <v>2385</v>
      </c>
      <c r="D29" s="75"/>
      <c r="E29" s="197"/>
      <c r="F29" s="197"/>
      <c r="G29" s="197"/>
      <c r="H29" s="197"/>
      <c r="I29" s="76"/>
      <c r="J29" s="77"/>
    </row>
    <row r="30" spans="1:10" x14ac:dyDescent="0.3">
      <c r="A30" s="65"/>
      <c r="B30" s="66"/>
      <c r="C30" s="66"/>
      <c r="D30" s="66"/>
      <c r="E30" s="180"/>
      <c r="F30" s="180"/>
      <c r="G30" s="180"/>
      <c r="H30" s="180"/>
      <c r="I30" s="76"/>
      <c r="J30" s="77"/>
    </row>
    <row r="31" spans="1:10" x14ac:dyDescent="0.3">
      <c r="A31" s="153" t="s">
        <v>317</v>
      </c>
      <c r="B31" s="186"/>
      <c r="C31" s="88" t="s">
        <v>339</v>
      </c>
      <c r="D31" s="198" t="s">
        <v>337</v>
      </c>
      <c r="E31" s="199"/>
      <c r="F31" s="199"/>
      <c r="G31" s="199"/>
      <c r="H31" s="66"/>
      <c r="I31" s="78" t="s">
        <v>338</v>
      </c>
      <c r="J31" s="79" t="s">
        <v>339</v>
      </c>
    </row>
    <row r="32" spans="1:10" x14ac:dyDescent="0.3">
      <c r="A32" s="153"/>
      <c r="B32" s="186"/>
      <c r="C32" s="80"/>
      <c r="D32" s="49"/>
      <c r="E32" s="177"/>
      <c r="F32" s="177"/>
      <c r="G32" s="177"/>
      <c r="H32" s="177"/>
      <c r="I32" s="76"/>
      <c r="J32" s="77"/>
    </row>
    <row r="33" spans="1:10" x14ac:dyDescent="0.3">
      <c r="A33" s="153" t="s">
        <v>327</v>
      </c>
      <c r="B33" s="186"/>
      <c r="C33" s="74" t="s">
        <v>341</v>
      </c>
      <c r="D33" s="198" t="s">
        <v>340</v>
      </c>
      <c r="E33" s="199"/>
      <c r="F33" s="199"/>
      <c r="G33" s="199"/>
      <c r="H33" s="72"/>
      <c r="I33" s="78" t="s">
        <v>341</v>
      </c>
      <c r="J33" s="79" t="s">
        <v>342</v>
      </c>
    </row>
    <row r="34" spans="1:10" x14ac:dyDescent="0.3">
      <c r="A34" s="65"/>
      <c r="B34" s="66"/>
      <c r="C34" s="66"/>
      <c r="D34" s="66"/>
      <c r="E34" s="180"/>
      <c r="F34" s="180"/>
      <c r="G34" s="180"/>
      <c r="H34" s="180"/>
      <c r="I34" s="66"/>
      <c r="J34" s="68"/>
    </row>
    <row r="35" spans="1:10" x14ac:dyDescent="0.3">
      <c r="A35" s="198" t="s">
        <v>328</v>
      </c>
      <c r="B35" s="199"/>
      <c r="C35" s="199"/>
      <c r="D35" s="199"/>
      <c r="E35" s="199" t="s">
        <v>318</v>
      </c>
      <c r="F35" s="199"/>
      <c r="G35" s="199"/>
      <c r="H35" s="199"/>
      <c r="I35" s="199"/>
      <c r="J35" s="81" t="s">
        <v>319</v>
      </c>
    </row>
    <row r="36" spans="1:10" x14ac:dyDescent="0.3">
      <c r="A36" s="65"/>
      <c r="B36" s="66"/>
      <c r="C36" s="66"/>
      <c r="D36" s="66"/>
      <c r="E36" s="180"/>
      <c r="F36" s="180"/>
      <c r="G36" s="180"/>
      <c r="H36" s="180"/>
      <c r="I36" s="66"/>
      <c r="J36" s="77"/>
    </row>
    <row r="37" spans="1:10" x14ac:dyDescent="0.3">
      <c r="A37" s="208" t="s">
        <v>461</v>
      </c>
      <c r="B37" s="209"/>
      <c r="C37" s="209"/>
      <c r="D37" s="209"/>
      <c r="E37" s="208" t="s">
        <v>462</v>
      </c>
      <c r="F37" s="209"/>
      <c r="G37" s="209"/>
      <c r="H37" s="209"/>
      <c r="I37" s="210"/>
      <c r="J37" s="127" t="s">
        <v>463</v>
      </c>
    </row>
    <row r="38" spans="1:10" x14ac:dyDescent="0.3">
      <c r="A38" s="65"/>
      <c r="B38" s="66"/>
      <c r="C38" s="73"/>
      <c r="D38" s="207"/>
      <c r="E38" s="207"/>
      <c r="F38" s="207"/>
      <c r="G38" s="207"/>
      <c r="H38" s="207"/>
      <c r="I38" s="207"/>
      <c r="J38" s="68"/>
    </row>
    <row r="39" spans="1:10" x14ac:dyDescent="0.3">
      <c r="A39" s="208" t="s">
        <v>464</v>
      </c>
      <c r="B39" s="209"/>
      <c r="C39" s="209"/>
      <c r="D39" s="210"/>
      <c r="E39" s="208" t="s">
        <v>465</v>
      </c>
      <c r="F39" s="209"/>
      <c r="G39" s="209"/>
      <c r="H39" s="209"/>
      <c r="I39" s="210"/>
      <c r="J39" s="128" t="s">
        <v>466</v>
      </c>
    </row>
    <row r="40" spans="1:10" x14ac:dyDescent="0.3">
      <c r="A40" s="65"/>
      <c r="B40" s="66"/>
      <c r="C40" s="73"/>
      <c r="D40" s="82"/>
      <c r="E40" s="207"/>
      <c r="F40" s="207"/>
      <c r="G40" s="207"/>
      <c r="H40" s="207"/>
      <c r="I40" s="67"/>
      <c r="J40" s="68"/>
    </row>
    <row r="41" spans="1:10" x14ac:dyDescent="0.3">
      <c r="A41" s="200" t="s">
        <v>467</v>
      </c>
      <c r="B41" s="201"/>
      <c r="C41" s="201"/>
      <c r="D41" s="202"/>
      <c r="E41" s="200" t="s">
        <v>468</v>
      </c>
      <c r="F41" s="201"/>
      <c r="G41" s="201"/>
      <c r="H41" s="201"/>
      <c r="I41" s="202"/>
      <c r="J41" s="129" t="s">
        <v>469</v>
      </c>
    </row>
    <row r="42" spans="1:10" x14ac:dyDescent="0.3">
      <c r="A42" s="65"/>
      <c r="B42" s="66"/>
      <c r="C42" s="73"/>
      <c r="D42" s="82"/>
      <c r="E42" s="207"/>
      <c r="F42" s="207"/>
      <c r="G42" s="207"/>
      <c r="H42" s="207"/>
      <c r="I42" s="67"/>
      <c r="J42" s="68"/>
    </row>
    <row r="43" spans="1:10" x14ac:dyDescent="0.3">
      <c r="A43" s="200" t="s">
        <v>470</v>
      </c>
      <c r="B43" s="201"/>
      <c r="C43" s="201"/>
      <c r="D43" s="202"/>
      <c r="E43" s="200" t="s">
        <v>471</v>
      </c>
      <c r="F43" s="201"/>
      <c r="G43" s="201"/>
      <c r="H43" s="201"/>
      <c r="I43" s="202"/>
      <c r="J43" s="129" t="s">
        <v>472</v>
      </c>
    </row>
    <row r="44" spans="1:10" x14ac:dyDescent="0.3">
      <c r="A44" s="83"/>
      <c r="B44" s="73"/>
      <c r="C44" s="206"/>
      <c r="D44" s="206"/>
      <c r="E44" s="180"/>
      <c r="F44" s="180"/>
      <c r="G44" s="206"/>
      <c r="H44" s="206"/>
      <c r="I44" s="206"/>
      <c r="J44" s="68"/>
    </row>
    <row r="45" spans="1:10" x14ac:dyDescent="0.3">
      <c r="A45" s="203"/>
      <c r="B45" s="204"/>
      <c r="C45" s="204"/>
      <c r="D45" s="205"/>
      <c r="E45" s="203"/>
      <c r="F45" s="204"/>
      <c r="G45" s="204"/>
      <c r="H45" s="204"/>
      <c r="I45" s="205"/>
      <c r="J45" s="74"/>
    </row>
    <row r="46" spans="1:10" x14ac:dyDescent="0.3">
      <c r="A46" s="83"/>
      <c r="B46" s="73"/>
      <c r="C46" s="73"/>
      <c r="D46" s="66"/>
      <c r="E46" s="211"/>
      <c r="F46" s="211"/>
      <c r="G46" s="206"/>
      <c r="H46" s="206"/>
      <c r="I46" s="66"/>
      <c r="J46" s="68"/>
    </row>
    <row r="47" spans="1:10" x14ac:dyDescent="0.3">
      <c r="A47" s="203"/>
      <c r="B47" s="204"/>
      <c r="C47" s="204"/>
      <c r="D47" s="205"/>
      <c r="E47" s="203"/>
      <c r="F47" s="204"/>
      <c r="G47" s="204"/>
      <c r="H47" s="204"/>
      <c r="I47" s="205"/>
      <c r="J47" s="74"/>
    </row>
    <row r="48" spans="1:10" x14ac:dyDescent="0.3">
      <c r="A48" s="83"/>
      <c r="B48" s="73"/>
      <c r="C48" s="73"/>
      <c r="D48" s="66"/>
      <c r="E48" s="180"/>
      <c r="F48" s="180"/>
      <c r="G48" s="206"/>
      <c r="H48" s="206"/>
      <c r="I48" s="66"/>
      <c r="J48" s="84" t="s">
        <v>343</v>
      </c>
    </row>
    <row r="49" spans="1:10" x14ac:dyDescent="0.3">
      <c r="A49" s="83"/>
      <c r="B49" s="73"/>
      <c r="C49" s="73"/>
      <c r="D49" s="66"/>
      <c r="E49" s="180"/>
      <c r="F49" s="180"/>
      <c r="G49" s="206"/>
      <c r="H49" s="206"/>
      <c r="I49" s="66"/>
      <c r="J49" s="84" t="s">
        <v>344</v>
      </c>
    </row>
    <row r="50" spans="1:10" ht="14.4" customHeight="1" x14ac:dyDescent="0.3">
      <c r="A50" s="174" t="s">
        <v>320</v>
      </c>
      <c r="B50" s="155"/>
      <c r="C50" s="157" t="s">
        <v>344</v>
      </c>
      <c r="D50" s="158"/>
      <c r="E50" s="213" t="s">
        <v>345</v>
      </c>
      <c r="F50" s="214"/>
      <c r="G50" s="187"/>
      <c r="H50" s="188"/>
      <c r="I50" s="188"/>
      <c r="J50" s="189"/>
    </row>
    <row r="51" spans="1:10" x14ac:dyDescent="0.3">
      <c r="A51" s="83"/>
      <c r="B51" s="73"/>
      <c r="C51" s="206"/>
      <c r="D51" s="206"/>
      <c r="E51" s="180"/>
      <c r="F51" s="180"/>
      <c r="G51" s="215" t="s">
        <v>346</v>
      </c>
      <c r="H51" s="215"/>
      <c r="I51" s="215"/>
      <c r="J51" s="57"/>
    </row>
    <row r="52" spans="1:10" ht="14.1" customHeight="1" x14ac:dyDescent="0.3">
      <c r="A52" s="174" t="s">
        <v>321</v>
      </c>
      <c r="B52" s="155"/>
      <c r="C52" s="216" t="s">
        <v>473</v>
      </c>
      <c r="D52" s="217"/>
      <c r="E52" s="217"/>
      <c r="F52" s="217"/>
      <c r="G52" s="217"/>
      <c r="H52" s="217"/>
      <c r="I52" s="217"/>
      <c r="J52" s="218"/>
    </row>
    <row r="53" spans="1:10" x14ac:dyDescent="0.3">
      <c r="A53" s="65"/>
      <c r="B53" s="66"/>
      <c r="C53" s="197" t="s">
        <v>322</v>
      </c>
      <c r="D53" s="197"/>
      <c r="E53" s="197"/>
      <c r="F53" s="197"/>
      <c r="G53" s="197"/>
      <c r="H53" s="197"/>
      <c r="I53" s="197"/>
      <c r="J53" s="68"/>
    </row>
    <row r="54" spans="1:10" x14ac:dyDescent="0.3">
      <c r="A54" s="174" t="s">
        <v>323</v>
      </c>
      <c r="B54" s="155"/>
      <c r="C54" s="219" t="s">
        <v>474</v>
      </c>
      <c r="D54" s="220"/>
      <c r="E54" s="221"/>
      <c r="F54" s="180"/>
      <c r="G54" s="180"/>
      <c r="H54" s="199"/>
      <c r="I54" s="199"/>
      <c r="J54" s="212"/>
    </row>
    <row r="55" spans="1:10" x14ac:dyDescent="0.3">
      <c r="A55" s="65"/>
      <c r="B55" s="66"/>
      <c r="C55" s="73"/>
      <c r="D55" s="66"/>
      <c r="E55" s="180"/>
      <c r="F55" s="180"/>
      <c r="G55" s="180"/>
      <c r="H55" s="180"/>
      <c r="I55" s="66"/>
      <c r="J55" s="68"/>
    </row>
    <row r="56" spans="1:10" ht="14.4" customHeight="1" x14ac:dyDescent="0.3">
      <c r="A56" s="174" t="s">
        <v>315</v>
      </c>
      <c r="B56" s="155"/>
      <c r="C56" s="224" t="s">
        <v>475</v>
      </c>
      <c r="D56" s="225"/>
      <c r="E56" s="225"/>
      <c r="F56" s="225"/>
      <c r="G56" s="225"/>
      <c r="H56" s="225"/>
      <c r="I56" s="225"/>
      <c r="J56" s="226"/>
    </row>
    <row r="57" spans="1:10" x14ac:dyDescent="0.3">
      <c r="A57" s="65"/>
      <c r="B57" s="66"/>
      <c r="C57" s="66"/>
      <c r="D57" s="66"/>
      <c r="E57" s="180"/>
      <c r="F57" s="180"/>
      <c r="G57" s="180"/>
      <c r="H57" s="180"/>
      <c r="I57" s="66"/>
      <c r="J57" s="68"/>
    </row>
    <row r="58" spans="1:10" x14ac:dyDescent="0.3">
      <c r="A58" s="174" t="s">
        <v>347</v>
      </c>
      <c r="B58" s="155"/>
      <c r="C58" s="224" t="s">
        <v>476</v>
      </c>
      <c r="D58" s="225"/>
      <c r="E58" s="225"/>
      <c r="F58" s="225"/>
      <c r="G58" s="225"/>
      <c r="H58" s="225"/>
      <c r="I58" s="225"/>
      <c r="J58" s="226"/>
    </row>
    <row r="59" spans="1:10" ht="14.4" customHeight="1" x14ac:dyDescent="0.3">
      <c r="A59" s="65"/>
      <c r="B59" s="66"/>
      <c r="C59" s="222" t="s">
        <v>348</v>
      </c>
      <c r="D59" s="222"/>
      <c r="E59" s="222"/>
      <c r="F59" s="222"/>
      <c r="G59" s="66"/>
      <c r="H59" s="66"/>
      <c r="I59" s="66"/>
      <c r="J59" s="68"/>
    </row>
    <row r="60" spans="1:10" x14ac:dyDescent="0.3">
      <c r="A60" s="174" t="s">
        <v>349</v>
      </c>
      <c r="B60" s="155"/>
      <c r="C60" s="224" t="s">
        <v>477</v>
      </c>
      <c r="D60" s="225"/>
      <c r="E60" s="225"/>
      <c r="F60" s="225"/>
      <c r="G60" s="225"/>
      <c r="H60" s="225"/>
      <c r="I60" s="225"/>
      <c r="J60" s="226"/>
    </row>
    <row r="61" spans="1:10" ht="14.4" customHeight="1" x14ac:dyDescent="0.3">
      <c r="A61" s="85"/>
      <c r="B61" s="86"/>
      <c r="C61" s="223" t="s">
        <v>350</v>
      </c>
      <c r="D61" s="223"/>
      <c r="E61" s="223"/>
      <c r="F61" s="223"/>
      <c r="G61" s="223"/>
      <c r="H61" s="86"/>
      <c r="I61" s="86"/>
      <c r="J61" s="87"/>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9:F59"/>
    <mergeCell ref="A60:B60"/>
    <mergeCell ref="C61:G61"/>
    <mergeCell ref="E55:F55"/>
    <mergeCell ref="G55:H55"/>
    <mergeCell ref="A56:B56"/>
    <mergeCell ref="E57:F57"/>
    <mergeCell ref="G57:H57"/>
    <mergeCell ref="C56:J56"/>
    <mergeCell ref="C58:J58"/>
    <mergeCell ref="C60:J60"/>
    <mergeCell ref="A52:B52"/>
    <mergeCell ref="C53:I53"/>
    <mergeCell ref="A54:B54"/>
    <mergeCell ref="F54:G54"/>
    <mergeCell ref="H54:J54"/>
    <mergeCell ref="A50:B50"/>
    <mergeCell ref="C50:D50"/>
    <mergeCell ref="E50:F50"/>
    <mergeCell ref="G50:J50"/>
    <mergeCell ref="C51:D51"/>
    <mergeCell ref="E51:F51"/>
    <mergeCell ref="G51:I51"/>
    <mergeCell ref="C52:J52"/>
    <mergeCell ref="C54:E54"/>
    <mergeCell ref="E49:F49"/>
    <mergeCell ref="G49:H49"/>
    <mergeCell ref="C44:D44"/>
    <mergeCell ref="E44:F44"/>
    <mergeCell ref="G44:I44"/>
    <mergeCell ref="A45:D45"/>
    <mergeCell ref="E45:I45"/>
    <mergeCell ref="E46:F46"/>
    <mergeCell ref="G46:H46"/>
    <mergeCell ref="D38:I38"/>
    <mergeCell ref="E40:F40"/>
    <mergeCell ref="G40:H40"/>
    <mergeCell ref="A37:D37"/>
    <mergeCell ref="E37:I37"/>
    <mergeCell ref="A39:D39"/>
    <mergeCell ref="E39:I39"/>
    <mergeCell ref="A35:D35"/>
    <mergeCell ref="E35:I35"/>
    <mergeCell ref="E36:F36"/>
    <mergeCell ref="G36:H36"/>
    <mergeCell ref="A41:D41"/>
    <mergeCell ref="E41:I41"/>
    <mergeCell ref="A47:D47"/>
    <mergeCell ref="E47:I47"/>
    <mergeCell ref="E48:F48"/>
    <mergeCell ref="G48:H48"/>
    <mergeCell ref="A43:D43"/>
    <mergeCell ref="E43:I43"/>
    <mergeCell ref="E42:F42"/>
    <mergeCell ref="G42:H42"/>
    <mergeCell ref="E28:F28"/>
    <mergeCell ref="G28:H28"/>
    <mergeCell ref="A29:B29"/>
    <mergeCell ref="E29:F29"/>
    <mergeCell ref="G29:H29"/>
    <mergeCell ref="E30:F30"/>
    <mergeCell ref="G30:H30"/>
    <mergeCell ref="E34:F34"/>
    <mergeCell ref="G34:H34"/>
    <mergeCell ref="A31:B31"/>
    <mergeCell ref="D31:G31"/>
    <mergeCell ref="A32:B32"/>
    <mergeCell ref="E32:F32"/>
    <mergeCell ref="G32:H32"/>
    <mergeCell ref="A33:B33"/>
    <mergeCell ref="D33:G33"/>
    <mergeCell ref="A25:B25"/>
    <mergeCell ref="E26:F26"/>
    <mergeCell ref="G26:H26"/>
    <mergeCell ref="A27:B27"/>
    <mergeCell ref="C25:J25"/>
    <mergeCell ref="C27:J27"/>
    <mergeCell ref="E22:F22"/>
    <mergeCell ref="G22:H22"/>
    <mergeCell ref="A23:B23"/>
    <mergeCell ref="E24:F24"/>
    <mergeCell ref="G24:H24"/>
    <mergeCell ref="E20:F20"/>
    <mergeCell ref="G20:H20"/>
    <mergeCell ref="A21:B21"/>
    <mergeCell ref="C21:D21"/>
    <mergeCell ref="E21:F21"/>
    <mergeCell ref="G21:J21"/>
    <mergeCell ref="C23:J23"/>
    <mergeCell ref="C17:D17"/>
    <mergeCell ref="A18:B18"/>
    <mergeCell ref="C18:D18"/>
    <mergeCell ref="E18:F18"/>
    <mergeCell ref="G18:H18"/>
    <mergeCell ref="A19:B19"/>
    <mergeCell ref="A15:B15"/>
    <mergeCell ref="E15:F15"/>
    <mergeCell ref="H15:I15"/>
    <mergeCell ref="E16:F16"/>
    <mergeCell ref="G16:H16"/>
    <mergeCell ref="C15:D15"/>
    <mergeCell ref="C19:J19"/>
    <mergeCell ref="E14:F14"/>
    <mergeCell ref="G14:H14"/>
    <mergeCell ref="A10:I10"/>
    <mergeCell ref="A11:B11"/>
    <mergeCell ref="F11:G11"/>
    <mergeCell ref="H11:I11"/>
    <mergeCell ref="E12:F12"/>
    <mergeCell ref="G12:H12"/>
    <mergeCell ref="C11:D11"/>
    <mergeCell ref="C13:D13"/>
    <mergeCell ref="A1:C1"/>
    <mergeCell ref="A2:J2"/>
    <mergeCell ref="A4:D4"/>
    <mergeCell ref="E4:F4"/>
    <mergeCell ref="H4:I4"/>
    <mergeCell ref="A5:J5"/>
    <mergeCell ref="A13:B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I9" sqref="I9"/>
    </sheetView>
  </sheetViews>
  <sheetFormatPr defaultColWidth="8.88671875" defaultRowHeight="13.2" x14ac:dyDescent="0.25"/>
  <cols>
    <col min="8" max="9" width="16.44140625" style="22" customWidth="1"/>
    <col min="10" max="10" width="10.44140625" bestFit="1" customWidth="1"/>
  </cols>
  <sheetData>
    <row r="1" spans="1:9" x14ac:dyDescent="0.25">
      <c r="A1" s="230" t="s">
        <v>1</v>
      </c>
      <c r="B1" s="231"/>
      <c r="C1" s="231"/>
      <c r="D1" s="231"/>
      <c r="E1" s="231"/>
      <c r="F1" s="231"/>
      <c r="G1" s="231"/>
      <c r="H1" s="231"/>
      <c r="I1" s="231"/>
    </row>
    <row r="2" spans="1:9" x14ac:dyDescent="0.25">
      <c r="A2" s="232" t="s">
        <v>554</v>
      </c>
      <c r="B2" s="233"/>
      <c r="C2" s="233"/>
      <c r="D2" s="233"/>
      <c r="E2" s="233"/>
      <c r="F2" s="233"/>
      <c r="G2" s="233"/>
      <c r="H2" s="233"/>
      <c r="I2" s="233"/>
    </row>
    <row r="3" spans="1:9" x14ac:dyDescent="0.25">
      <c r="A3" s="234" t="s">
        <v>282</v>
      </c>
      <c r="B3" s="234"/>
      <c r="C3" s="234"/>
      <c r="D3" s="234"/>
      <c r="E3" s="234"/>
      <c r="F3" s="234"/>
      <c r="G3" s="234"/>
      <c r="H3" s="234"/>
      <c r="I3" s="234"/>
    </row>
    <row r="4" spans="1:9" x14ac:dyDescent="0.25">
      <c r="A4" s="235" t="s">
        <v>449</v>
      </c>
      <c r="B4" s="236"/>
      <c r="C4" s="236"/>
      <c r="D4" s="236"/>
      <c r="E4" s="236"/>
      <c r="F4" s="236"/>
      <c r="G4" s="236"/>
      <c r="H4" s="236"/>
      <c r="I4" s="237"/>
    </row>
    <row r="5" spans="1:9" ht="30.6" x14ac:dyDescent="0.25">
      <c r="A5" s="240" t="s">
        <v>2</v>
      </c>
      <c r="B5" s="241"/>
      <c r="C5" s="241"/>
      <c r="D5" s="241"/>
      <c r="E5" s="241"/>
      <c r="F5" s="241"/>
      <c r="G5" s="10" t="s">
        <v>101</v>
      </c>
      <c r="H5" s="12" t="s">
        <v>297</v>
      </c>
      <c r="I5" s="12" t="s">
        <v>298</v>
      </c>
    </row>
    <row r="6" spans="1:9" x14ac:dyDescent="0.25">
      <c r="A6" s="238">
        <v>1</v>
      </c>
      <c r="B6" s="239"/>
      <c r="C6" s="239"/>
      <c r="D6" s="239"/>
      <c r="E6" s="239"/>
      <c r="F6" s="239"/>
      <c r="G6" s="11">
        <v>2</v>
      </c>
      <c r="H6" s="12">
        <v>3</v>
      </c>
      <c r="I6" s="12">
        <v>4</v>
      </c>
    </row>
    <row r="7" spans="1:9" x14ac:dyDescent="0.25">
      <c r="A7" s="242"/>
      <c r="B7" s="242"/>
      <c r="C7" s="242"/>
      <c r="D7" s="242"/>
      <c r="E7" s="242"/>
      <c r="F7" s="242"/>
      <c r="G7" s="242"/>
      <c r="H7" s="242"/>
      <c r="I7" s="242"/>
    </row>
    <row r="8" spans="1:9" ht="12.75" customHeight="1" x14ac:dyDescent="0.25">
      <c r="A8" s="243" t="s">
        <v>4</v>
      </c>
      <c r="B8" s="243"/>
      <c r="C8" s="243"/>
      <c r="D8" s="243"/>
      <c r="E8" s="243"/>
      <c r="F8" s="243"/>
      <c r="G8" s="13">
        <v>1</v>
      </c>
      <c r="H8" s="20">
        <v>0</v>
      </c>
      <c r="I8" s="20">
        <v>0</v>
      </c>
    </row>
    <row r="9" spans="1:9" ht="12.75" customHeight="1" x14ac:dyDescent="0.25">
      <c r="A9" s="229" t="s">
        <v>303</v>
      </c>
      <c r="B9" s="229"/>
      <c r="C9" s="229"/>
      <c r="D9" s="229"/>
      <c r="E9" s="229"/>
      <c r="F9" s="229"/>
      <c r="G9" s="14">
        <v>2</v>
      </c>
      <c r="H9" s="21">
        <f>H10+H17+H27+H38+H43</f>
        <v>365652352</v>
      </c>
      <c r="I9" s="21">
        <f>I10+I17+I27+I38+I43</f>
        <v>362867256</v>
      </c>
    </row>
    <row r="10" spans="1:9" ht="12.75" customHeight="1" x14ac:dyDescent="0.25">
      <c r="A10" s="228" t="s">
        <v>5</v>
      </c>
      <c r="B10" s="228"/>
      <c r="C10" s="228"/>
      <c r="D10" s="228"/>
      <c r="E10" s="228"/>
      <c r="F10" s="228"/>
      <c r="G10" s="14">
        <v>3</v>
      </c>
      <c r="H10" s="21">
        <f>H11+H12+H13+H14+H15+H16</f>
        <v>1114282</v>
      </c>
      <c r="I10" s="21">
        <f>I11+I12+I13+I14+I15+I16</f>
        <v>713528</v>
      </c>
    </row>
    <row r="11" spans="1:9" ht="12.75" customHeight="1" x14ac:dyDescent="0.25">
      <c r="A11" s="227" t="s">
        <v>6</v>
      </c>
      <c r="B11" s="227"/>
      <c r="C11" s="227"/>
      <c r="D11" s="227"/>
      <c r="E11" s="227"/>
      <c r="F11" s="227"/>
      <c r="G11" s="13">
        <v>4</v>
      </c>
      <c r="H11" s="20">
        <v>0</v>
      </c>
      <c r="I11" s="20">
        <v>0</v>
      </c>
    </row>
    <row r="12" spans="1:9" ht="23.1" customHeight="1" x14ac:dyDescent="0.25">
      <c r="A12" s="227" t="s">
        <v>7</v>
      </c>
      <c r="B12" s="227"/>
      <c r="C12" s="227"/>
      <c r="D12" s="227"/>
      <c r="E12" s="227"/>
      <c r="F12" s="227"/>
      <c r="G12" s="13">
        <v>5</v>
      </c>
      <c r="H12" s="20">
        <v>1075282</v>
      </c>
      <c r="I12" s="20">
        <v>689438</v>
      </c>
    </row>
    <row r="13" spans="1:9" ht="12.75" customHeight="1" x14ac:dyDescent="0.25">
      <c r="A13" s="227" t="s">
        <v>8</v>
      </c>
      <c r="B13" s="227"/>
      <c r="C13" s="227"/>
      <c r="D13" s="227"/>
      <c r="E13" s="227"/>
      <c r="F13" s="227"/>
      <c r="G13" s="13">
        <v>6</v>
      </c>
      <c r="H13" s="20">
        <v>0</v>
      </c>
      <c r="I13" s="20">
        <v>0</v>
      </c>
    </row>
    <row r="14" spans="1:9" ht="12.75" customHeight="1" x14ac:dyDescent="0.25">
      <c r="A14" s="227" t="s">
        <v>9</v>
      </c>
      <c r="B14" s="227"/>
      <c r="C14" s="227"/>
      <c r="D14" s="227"/>
      <c r="E14" s="227"/>
      <c r="F14" s="227"/>
      <c r="G14" s="13">
        <v>7</v>
      </c>
      <c r="H14" s="20">
        <v>0</v>
      </c>
      <c r="I14" s="20">
        <v>0</v>
      </c>
    </row>
    <row r="15" spans="1:9" ht="12.75" customHeight="1" x14ac:dyDescent="0.25">
      <c r="A15" s="227" t="s">
        <v>10</v>
      </c>
      <c r="B15" s="227"/>
      <c r="C15" s="227"/>
      <c r="D15" s="227"/>
      <c r="E15" s="227"/>
      <c r="F15" s="227"/>
      <c r="G15" s="13">
        <v>8</v>
      </c>
      <c r="H15" s="20">
        <v>0</v>
      </c>
      <c r="I15" s="20">
        <v>0</v>
      </c>
    </row>
    <row r="16" spans="1:9" ht="12.75" customHeight="1" x14ac:dyDescent="0.25">
      <c r="A16" s="227" t="s">
        <v>11</v>
      </c>
      <c r="B16" s="227"/>
      <c r="C16" s="227"/>
      <c r="D16" s="227"/>
      <c r="E16" s="227"/>
      <c r="F16" s="227"/>
      <c r="G16" s="13">
        <v>9</v>
      </c>
      <c r="H16" s="20">
        <v>39000</v>
      </c>
      <c r="I16" s="20">
        <v>24090</v>
      </c>
    </row>
    <row r="17" spans="1:9" ht="12.75" customHeight="1" x14ac:dyDescent="0.25">
      <c r="A17" s="228" t="s">
        <v>12</v>
      </c>
      <c r="B17" s="228"/>
      <c r="C17" s="228"/>
      <c r="D17" s="228"/>
      <c r="E17" s="228"/>
      <c r="F17" s="228"/>
      <c r="G17" s="14">
        <v>10</v>
      </c>
      <c r="H17" s="21">
        <f>H18+H19+H20+H21+H22+H23+H24+H25+H26</f>
        <v>292218818</v>
      </c>
      <c r="I17" s="21">
        <f>I18+I19+I20+I21+I22+I23+I24+I25+I26</f>
        <v>287844708</v>
      </c>
    </row>
    <row r="18" spans="1:9" ht="12.75" customHeight="1" x14ac:dyDescent="0.25">
      <c r="A18" s="227" t="s">
        <v>13</v>
      </c>
      <c r="B18" s="227"/>
      <c r="C18" s="227"/>
      <c r="D18" s="227"/>
      <c r="E18" s="227"/>
      <c r="F18" s="227"/>
      <c r="G18" s="13">
        <v>11</v>
      </c>
      <c r="H18" s="20">
        <v>79024465</v>
      </c>
      <c r="I18" s="20">
        <v>85041918</v>
      </c>
    </row>
    <row r="19" spans="1:9" ht="12.75" customHeight="1" x14ac:dyDescent="0.25">
      <c r="A19" s="227" t="s">
        <v>14</v>
      </c>
      <c r="B19" s="227"/>
      <c r="C19" s="227"/>
      <c r="D19" s="227"/>
      <c r="E19" s="227"/>
      <c r="F19" s="227"/>
      <c r="G19" s="13">
        <v>12</v>
      </c>
      <c r="H19" s="20">
        <v>160634058</v>
      </c>
      <c r="I19" s="20">
        <v>156728545</v>
      </c>
    </row>
    <row r="20" spans="1:9" ht="12.75" customHeight="1" x14ac:dyDescent="0.25">
      <c r="A20" s="227" t="s">
        <v>15</v>
      </c>
      <c r="B20" s="227"/>
      <c r="C20" s="227"/>
      <c r="D20" s="227"/>
      <c r="E20" s="227"/>
      <c r="F20" s="227"/>
      <c r="G20" s="13">
        <v>13</v>
      </c>
      <c r="H20" s="20">
        <v>14188674</v>
      </c>
      <c r="I20" s="20">
        <v>17035773</v>
      </c>
    </row>
    <row r="21" spans="1:9" ht="12.75" customHeight="1" x14ac:dyDescent="0.25">
      <c r="A21" s="227" t="s">
        <v>16</v>
      </c>
      <c r="B21" s="227"/>
      <c r="C21" s="227"/>
      <c r="D21" s="227"/>
      <c r="E21" s="227"/>
      <c r="F21" s="227"/>
      <c r="G21" s="13">
        <v>14</v>
      </c>
      <c r="H21" s="20">
        <v>17278234</v>
      </c>
      <c r="I21" s="20">
        <v>16453075</v>
      </c>
    </row>
    <row r="22" spans="1:9" ht="12.75" customHeight="1" x14ac:dyDescent="0.25">
      <c r="A22" s="227" t="s">
        <v>17</v>
      </c>
      <c r="B22" s="227"/>
      <c r="C22" s="227"/>
      <c r="D22" s="227"/>
      <c r="E22" s="227"/>
      <c r="F22" s="227"/>
      <c r="G22" s="13">
        <v>15</v>
      </c>
      <c r="H22" s="20">
        <v>0</v>
      </c>
      <c r="I22" s="20">
        <v>0</v>
      </c>
    </row>
    <row r="23" spans="1:9" ht="12.75" customHeight="1" x14ac:dyDescent="0.25">
      <c r="A23" s="227" t="s">
        <v>18</v>
      </c>
      <c r="B23" s="227"/>
      <c r="C23" s="227"/>
      <c r="D23" s="227"/>
      <c r="E23" s="227"/>
      <c r="F23" s="227"/>
      <c r="G23" s="13">
        <v>16</v>
      </c>
      <c r="H23" s="20">
        <v>12418112</v>
      </c>
      <c r="I23" s="20">
        <v>3736879</v>
      </c>
    </row>
    <row r="24" spans="1:9" ht="12.75" customHeight="1" x14ac:dyDescent="0.25">
      <c r="A24" s="227" t="s">
        <v>19</v>
      </c>
      <c r="B24" s="227"/>
      <c r="C24" s="227"/>
      <c r="D24" s="227"/>
      <c r="E24" s="227"/>
      <c r="F24" s="227"/>
      <c r="G24" s="13">
        <v>17</v>
      </c>
      <c r="H24" s="20">
        <v>5639872</v>
      </c>
      <c r="I24" s="20">
        <v>5813116</v>
      </c>
    </row>
    <row r="25" spans="1:9" ht="12.75" customHeight="1" x14ac:dyDescent="0.25">
      <c r="A25" s="227" t="s">
        <v>20</v>
      </c>
      <c r="B25" s="227"/>
      <c r="C25" s="227"/>
      <c r="D25" s="227"/>
      <c r="E25" s="227"/>
      <c r="F25" s="227"/>
      <c r="G25" s="13">
        <v>18</v>
      </c>
      <c r="H25" s="20">
        <v>3848</v>
      </c>
      <c r="I25" s="20">
        <v>3847</v>
      </c>
    </row>
    <row r="26" spans="1:9" ht="12.75" customHeight="1" x14ac:dyDescent="0.25">
      <c r="A26" s="227" t="s">
        <v>21</v>
      </c>
      <c r="B26" s="227"/>
      <c r="C26" s="227"/>
      <c r="D26" s="227"/>
      <c r="E26" s="227"/>
      <c r="F26" s="227"/>
      <c r="G26" s="13">
        <v>19</v>
      </c>
      <c r="H26" s="20">
        <v>3031555</v>
      </c>
      <c r="I26" s="20">
        <v>3031555</v>
      </c>
    </row>
    <row r="27" spans="1:9" ht="12.75" customHeight="1" x14ac:dyDescent="0.25">
      <c r="A27" s="228" t="s">
        <v>22</v>
      </c>
      <c r="B27" s="228"/>
      <c r="C27" s="228"/>
      <c r="D27" s="228"/>
      <c r="E27" s="228"/>
      <c r="F27" s="228"/>
      <c r="G27" s="14">
        <v>20</v>
      </c>
      <c r="H27" s="21">
        <f>SUM(H28:H37)</f>
        <v>68684246</v>
      </c>
      <c r="I27" s="21">
        <f>SUM(I28:I37)</f>
        <v>70792838</v>
      </c>
    </row>
    <row r="28" spans="1:9" ht="12.75" customHeight="1" x14ac:dyDescent="0.25">
      <c r="A28" s="227" t="s">
        <v>23</v>
      </c>
      <c r="B28" s="227"/>
      <c r="C28" s="227"/>
      <c r="D28" s="227"/>
      <c r="E28" s="227"/>
      <c r="F28" s="227"/>
      <c r="G28" s="13">
        <v>21</v>
      </c>
      <c r="H28" s="20">
        <v>0</v>
      </c>
      <c r="I28" s="20">
        <v>0</v>
      </c>
    </row>
    <row r="29" spans="1:9" ht="12.75" customHeight="1" x14ac:dyDescent="0.25">
      <c r="A29" s="227" t="s">
        <v>24</v>
      </c>
      <c r="B29" s="227"/>
      <c r="C29" s="227"/>
      <c r="D29" s="227"/>
      <c r="E29" s="227"/>
      <c r="F29" s="227"/>
      <c r="G29" s="13">
        <v>22</v>
      </c>
      <c r="H29" s="20">
        <v>0</v>
      </c>
      <c r="I29" s="20">
        <v>0</v>
      </c>
    </row>
    <row r="30" spans="1:9" ht="12.75" customHeight="1" x14ac:dyDescent="0.25">
      <c r="A30" s="227" t="s">
        <v>25</v>
      </c>
      <c r="B30" s="227"/>
      <c r="C30" s="227"/>
      <c r="D30" s="227"/>
      <c r="E30" s="227"/>
      <c r="F30" s="227"/>
      <c r="G30" s="13">
        <v>23</v>
      </c>
      <c r="H30" s="20">
        <v>0</v>
      </c>
      <c r="I30" s="20">
        <v>0</v>
      </c>
    </row>
    <row r="31" spans="1:9" ht="24" customHeight="1" x14ac:dyDescent="0.25">
      <c r="A31" s="227" t="s">
        <v>26</v>
      </c>
      <c r="B31" s="227"/>
      <c r="C31" s="227"/>
      <c r="D31" s="227"/>
      <c r="E31" s="227"/>
      <c r="F31" s="227"/>
      <c r="G31" s="13">
        <v>24</v>
      </c>
      <c r="H31" s="20">
        <v>57491151</v>
      </c>
      <c r="I31" s="20">
        <v>59680220</v>
      </c>
    </row>
    <row r="32" spans="1:9" ht="23.4" customHeight="1" x14ac:dyDescent="0.25">
      <c r="A32" s="227" t="s">
        <v>27</v>
      </c>
      <c r="B32" s="227"/>
      <c r="C32" s="227"/>
      <c r="D32" s="227"/>
      <c r="E32" s="227"/>
      <c r="F32" s="227"/>
      <c r="G32" s="13">
        <v>25</v>
      </c>
      <c r="H32" s="20">
        <v>24000</v>
      </c>
      <c r="I32" s="20">
        <v>24000</v>
      </c>
    </row>
    <row r="33" spans="1:9" ht="21.6" customHeight="1" x14ac:dyDescent="0.25">
      <c r="A33" s="227" t="s">
        <v>28</v>
      </c>
      <c r="B33" s="227"/>
      <c r="C33" s="227"/>
      <c r="D33" s="227"/>
      <c r="E33" s="227"/>
      <c r="F33" s="227"/>
      <c r="G33" s="13">
        <v>26</v>
      </c>
      <c r="H33" s="20">
        <v>0</v>
      </c>
      <c r="I33" s="20">
        <v>0</v>
      </c>
    </row>
    <row r="34" spans="1:9" ht="12.75" customHeight="1" x14ac:dyDescent="0.25">
      <c r="A34" s="227" t="s">
        <v>29</v>
      </c>
      <c r="B34" s="227"/>
      <c r="C34" s="227"/>
      <c r="D34" s="227"/>
      <c r="E34" s="227"/>
      <c r="F34" s="227"/>
      <c r="G34" s="13">
        <v>27</v>
      </c>
      <c r="H34" s="20">
        <v>0</v>
      </c>
      <c r="I34" s="20">
        <v>0</v>
      </c>
    </row>
    <row r="35" spans="1:9" ht="12.75" customHeight="1" x14ac:dyDescent="0.25">
      <c r="A35" s="227" t="s">
        <v>30</v>
      </c>
      <c r="B35" s="227"/>
      <c r="C35" s="227"/>
      <c r="D35" s="227"/>
      <c r="E35" s="227"/>
      <c r="F35" s="227"/>
      <c r="G35" s="13">
        <v>28</v>
      </c>
      <c r="H35" s="20">
        <v>1192910</v>
      </c>
      <c r="I35" s="20">
        <v>1112433</v>
      </c>
    </row>
    <row r="36" spans="1:9" ht="12.75" customHeight="1" x14ac:dyDescent="0.25">
      <c r="A36" s="227" t="s">
        <v>31</v>
      </c>
      <c r="B36" s="227"/>
      <c r="C36" s="227"/>
      <c r="D36" s="227"/>
      <c r="E36" s="227"/>
      <c r="F36" s="227"/>
      <c r="G36" s="13">
        <v>29</v>
      </c>
      <c r="H36" s="20">
        <v>0</v>
      </c>
      <c r="I36" s="20">
        <v>0</v>
      </c>
    </row>
    <row r="37" spans="1:9" ht="12.75" customHeight="1" x14ac:dyDescent="0.25">
      <c r="A37" s="227" t="s">
        <v>32</v>
      </c>
      <c r="B37" s="227"/>
      <c r="C37" s="227"/>
      <c r="D37" s="227"/>
      <c r="E37" s="227"/>
      <c r="F37" s="227"/>
      <c r="G37" s="13">
        <v>30</v>
      </c>
      <c r="H37" s="20">
        <v>9976185</v>
      </c>
      <c r="I37" s="20">
        <v>9976185</v>
      </c>
    </row>
    <row r="38" spans="1:9" ht="12.75" customHeight="1" x14ac:dyDescent="0.25">
      <c r="A38" s="228" t="s">
        <v>33</v>
      </c>
      <c r="B38" s="228"/>
      <c r="C38" s="228"/>
      <c r="D38" s="228"/>
      <c r="E38" s="228"/>
      <c r="F38" s="228"/>
      <c r="G38" s="14">
        <v>31</v>
      </c>
      <c r="H38" s="21">
        <f>H39+H40+H41+H42</f>
        <v>87431</v>
      </c>
      <c r="I38" s="21">
        <f>I39+I40+I41+I42</f>
        <v>46377</v>
      </c>
    </row>
    <row r="39" spans="1:9" ht="12.75" customHeight="1" x14ac:dyDescent="0.25">
      <c r="A39" s="227" t="s">
        <v>34</v>
      </c>
      <c r="B39" s="227"/>
      <c r="C39" s="227"/>
      <c r="D39" s="227"/>
      <c r="E39" s="227"/>
      <c r="F39" s="227"/>
      <c r="G39" s="13">
        <v>32</v>
      </c>
      <c r="H39" s="20">
        <v>0</v>
      </c>
      <c r="I39" s="20">
        <v>0</v>
      </c>
    </row>
    <row r="40" spans="1:9" ht="12.75" customHeight="1" x14ac:dyDescent="0.25">
      <c r="A40" s="227" t="s">
        <v>35</v>
      </c>
      <c r="B40" s="227"/>
      <c r="C40" s="227"/>
      <c r="D40" s="227"/>
      <c r="E40" s="227"/>
      <c r="F40" s="227"/>
      <c r="G40" s="13">
        <v>33</v>
      </c>
      <c r="H40" s="20">
        <v>0</v>
      </c>
      <c r="I40" s="20">
        <v>0</v>
      </c>
    </row>
    <row r="41" spans="1:9" ht="12.75" customHeight="1" x14ac:dyDescent="0.25">
      <c r="A41" s="227" t="s">
        <v>36</v>
      </c>
      <c r="B41" s="227"/>
      <c r="C41" s="227"/>
      <c r="D41" s="227"/>
      <c r="E41" s="227"/>
      <c r="F41" s="227"/>
      <c r="G41" s="13">
        <v>34</v>
      </c>
      <c r="H41" s="20">
        <v>0</v>
      </c>
      <c r="I41" s="20">
        <v>0</v>
      </c>
    </row>
    <row r="42" spans="1:9" ht="12.75" customHeight="1" x14ac:dyDescent="0.25">
      <c r="A42" s="227" t="s">
        <v>37</v>
      </c>
      <c r="B42" s="227"/>
      <c r="C42" s="227"/>
      <c r="D42" s="227"/>
      <c r="E42" s="227"/>
      <c r="F42" s="227"/>
      <c r="G42" s="13">
        <v>35</v>
      </c>
      <c r="H42" s="20">
        <v>87431</v>
      </c>
      <c r="I42" s="20">
        <v>46377</v>
      </c>
    </row>
    <row r="43" spans="1:9" ht="12.75" customHeight="1" x14ac:dyDescent="0.25">
      <c r="A43" s="227" t="s">
        <v>38</v>
      </c>
      <c r="B43" s="227"/>
      <c r="C43" s="227"/>
      <c r="D43" s="227"/>
      <c r="E43" s="227"/>
      <c r="F43" s="227"/>
      <c r="G43" s="13">
        <v>36</v>
      </c>
      <c r="H43" s="20">
        <v>3547575</v>
      </c>
      <c r="I43" s="20">
        <v>3469805</v>
      </c>
    </row>
    <row r="44" spans="1:9" ht="12.75" customHeight="1" x14ac:dyDescent="0.25">
      <c r="A44" s="229" t="s">
        <v>304</v>
      </c>
      <c r="B44" s="229"/>
      <c r="C44" s="229"/>
      <c r="D44" s="229"/>
      <c r="E44" s="229"/>
      <c r="F44" s="229"/>
      <c r="G44" s="14">
        <v>37</v>
      </c>
      <c r="H44" s="21">
        <f>H45+H53+H60+H70</f>
        <v>442734660</v>
      </c>
      <c r="I44" s="21">
        <f>I45+I53+I60+I70</f>
        <v>452522949</v>
      </c>
    </row>
    <row r="45" spans="1:9" ht="12.75" customHeight="1" x14ac:dyDescent="0.25">
      <c r="A45" s="228" t="s">
        <v>39</v>
      </c>
      <c r="B45" s="228"/>
      <c r="C45" s="228"/>
      <c r="D45" s="228"/>
      <c r="E45" s="228"/>
      <c r="F45" s="228"/>
      <c r="G45" s="14">
        <v>38</v>
      </c>
      <c r="H45" s="21">
        <f>SUM(H46:H52)</f>
        <v>170756376</v>
      </c>
      <c r="I45" s="21">
        <f>SUM(I46:I52)</f>
        <v>231818356</v>
      </c>
    </row>
    <row r="46" spans="1:9" ht="12.75" customHeight="1" x14ac:dyDescent="0.25">
      <c r="A46" s="227" t="s">
        <v>40</v>
      </c>
      <c r="B46" s="227"/>
      <c r="C46" s="227"/>
      <c r="D46" s="227"/>
      <c r="E46" s="227"/>
      <c r="F46" s="227"/>
      <c r="G46" s="13">
        <v>39</v>
      </c>
      <c r="H46" s="20">
        <v>34734375</v>
      </c>
      <c r="I46" s="20">
        <v>79914992</v>
      </c>
    </row>
    <row r="47" spans="1:9" ht="12.75" customHeight="1" x14ac:dyDescent="0.25">
      <c r="A47" s="227" t="s">
        <v>41</v>
      </c>
      <c r="B47" s="227"/>
      <c r="C47" s="227"/>
      <c r="D47" s="227"/>
      <c r="E47" s="227"/>
      <c r="F47" s="227"/>
      <c r="G47" s="13">
        <v>40</v>
      </c>
      <c r="H47" s="20">
        <v>0</v>
      </c>
      <c r="I47" s="20">
        <v>0</v>
      </c>
    </row>
    <row r="48" spans="1:9" ht="12.75" customHeight="1" x14ac:dyDescent="0.25">
      <c r="A48" s="227" t="s">
        <v>42</v>
      </c>
      <c r="B48" s="227"/>
      <c r="C48" s="227"/>
      <c r="D48" s="227"/>
      <c r="E48" s="227"/>
      <c r="F48" s="227"/>
      <c r="G48" s="13">
        <v>41</v>
      </c>
      <c r="H48" s="20">
        <v>5186685</v>
      </c>
      <c r="I48" s="20">
        <v>6216065</v>
      </c>
    </row>
    <row r="49" spans="1:9" ht="12.75" customHeight="1" x14ac:dyDescent="0.25">
      <c r="A49" s="227" t="s">
        <v>43</v>
      </c>
      <c r="B49" s="227"/>
      <c r="C49" s="227"/>
      <c r="D49" s="227"/>
      <c r="E49" s="227"/>
      <c r="F49" s="227"/>
      <c r="G49" s="13">
        <v>42</v>
      </c>
      <c r="H49" s="20">
        <v>130215656</v>
      </c>
      <c r="I49" s="20">
        <v>145498881</v>
      </c>
    </row>
    <row r="50" spans="1:9" ht="12.75" customHeight="1" x14ac:dyDescent="0.25">
      <c r="A50" s="227" t="s">
        <v>44</v>
      </c>
      <c r="B50" s="227"/>
      <c r="C50" s="227"/>
      <c r="D50" s="227"/>
      <c r="E50" s="227"/>
      <c r="F50" s="227"/>
      <c r="G50" s="13">
        <v>43</v>
      </c>
      <c r="H50" s="20">
        <v>619660</v>
      </c>
      <c r="I50" s="20">
        <v>188418</v>
      </c>
    </row>
    <row r="51" spans="1:9" ht="12.75" customHeight="1" x14ac:dyDescent="0.25">
      <c r="A51" s="227" t="s">
        <v>45</v>
      </c>
      <c r="B51" s="227"/>
      <c r="C51" s="227"/>
      <c r="D51" s="227"/>
      <c r="E51" s="227"/>
      <c r="F51" s="227"/>
      <c r="G51" s="13">
        <v>44</v>
      </c>
      <c r="H51" s="20">
        <v>0</v>
      </c>
      <c r="I51" s="20">
        <v>0</v>
      </c>
    </row>
    <row r="52" spans="1:9" ht="12.75" customHeight="1" x14ac:dyDescent="0.25">
      <c r="A52" s="227" t="s">
        <v>46</v>
      </c>
      <c r="B52" s="227"/>
      <c r="C52" s="227"/>
      <c r="D52" s="227"/>
      <c r="E52" s="227"/>
      <c r="F52" s="227"/>
      <c r="G52" s="13">
        <v>45</v>
      </c>
      <c r="H52" s="20">
        <v>0</v>
      </c>
      <c r="I52" s="20">
        <v>0</v>
      </c>
    </row>
    <row r="53" spans="1:9" ht="12.75" customHeight="1" x14ac:dyDescent="0.25">
      <c r="A53" s="228" t="s">
        <v>47</v>
      </c>
      <c r="B53" s="228"/>
      <c r="C53" s="228"/>
      <c r="D53" s="228"/>
      <c r="E53" s="228"/>
      <c r="F53" s="228"/>
      <c r="G53" s="14">
        <v>46</v>
      </c>
      <c r="H53" s="21">
        <f>SUM(H54:H59)</f>
        <v>92894795</v>
      </c>
      <c r="I53" s="21">
        <f>SUM(I54:I59)</f>
        <v>104371063</v>
      </c>
    </row>
    <row r="54" spans="1:9" ht="12.75" customHeight="1" x14ac:dyDescent="0.25">
      <c r="A54" s="227" t="s">
        <v>48</v>
      </c>
      <c r="B54" s="227"/>
      <c r="C54" s="227"/>
      <c r="D54" s="227"/>
      <c r="E54" s="227"/>
      <c r="F54" s="227"/>
      <c r="G54" s="13">
        <v>47</v>
      </c>
      <c r="H54" s="20">
        <v>0</v>
      </c>
      <c r="I54" s="20">
        <v>0</v>
      </c>
    </row>
    <row r="55" spans="1:9" ht="12.75" customHeight="1" x14ac:dyDescent="0.25">
      <c r="A55" s="227" t="s">
        <v>49</v>
      </c>
      <c r="B55" s="227"/>
      <c r="C55" s="227"/>
      <c r="D55" s="227"/>
      <c r="E55" s="227"/>
      <c r="F55" s="227"/>
      <c r="G55" s="13">
        <v>48</v>
      </c>
      <c r="H55" s="20">
        <v>0</v>
      </c>
      <c r="I55" s="20">
        <v>3241791</v>
      </c>
    </row>
    <row r="56" spans="1:9" ht="12.75" customHeight="1" x14ac:dyDescent="0.25">
      <c r="A56" s="227" t="s">
        <v>50</v>
      </c>
      <c r="B56" s="227"/>
      <c r="C56" s="227"/>
      <c r="D56" s="227"/>
      <c r="E56" s="227"/>
      <c r="F56" s="227"/>
      <c r="G56" s="13">
        <v>49</v>
      </c>
      <c r="H56" s="20">
        <v>78023570</v>
      </c>
      <c r="I56" s="20">
        <v>89749881</v>
      </c>
    </row>
    <row r="57" spans="1:9" ht="12.75" customHeight="1" x14ac:dyDescent="0.25">
      <c r="A57" s="227" t="s">
        <v>51</v>
      </c>
      <c r="B57" s="227"/>
      <c r="C57" s="227"/>
      <c r="D57" s="227"/>
      <c r="E57" s="227"/>
      <c r="F57" s="227"/>
      <c r="G57" s="13">
        <v>50</v>
      </c>
      <c r="H57" s="20">
        <v>2645282</v>
      </c>
      <c r="I57" s="20">
        <v>2264697</v>
      </c>
    </row>
    <row r="58" spans="1:9" ht="12.75" customHeight="1" x14ac:dyDescent="0.25">
      <c r="A58" s="227" t="s">
        <v>52</v>
      </c>
      <c r="B58" s="227"/>
      <c r="C58" s="227"/>
      <c r="D58" s="227"/>
      <c r="E58" s="227"/>
      <c r="F58" s="227"/>
      <c r="G58" s="13">
        <v>51</v>
      </c>
      <c r="H58" s="20">
        <v>5952751</v>
      </c>
      <c r="I58" s="20">
        <v>4422004</v>
      </c>
    </row>
    <row r="59" spans="1:9" ht="12.75" customHeight="1" x14ac:dyDescent="0.25">
      <c r="A59" s="227" t="s">
        <v>53</v>
      </c>
      <c r="B59" s="227"/>
      <c r="C59" s="227"/>
      <c r="D59" s="227"/>
      <c r="E59" s="227"/>
      <c r="F59" s="227"/>
      <c r="G59" s="13">
        <v>52</v>
      </c>
      <c r="H59" s="20">
        <v>6273192</v>
      </c>
      <c r="I59" s="20">
        <v>4692690</v>
      </c>
    </row>
    <row r="60" spans="1:9" ht="12.75" customHeight="1" x14ac:dyDescent="0.25">
      <c r="A60" s="228" t="s">
        <v>54</v>
      </c>
      <c r="B60" s="228"/>
      <c r="C60" s="228"/>
      <c r="D60" s="228"/>
      <c r="E60" s="228"/>
      <c r="F60" s="228"/>
      <c r="G60" s="14">
        <v>53</v>
      </c>
      <c r="H60" s="21">
        <f>SUM(H61:H69)</f>
        <v>137913656</v>
      </c>
      <c r="I60" s="21">
        <f>SUM(I61:I69)</f>
        <v>53423746</v>
      </c>
    </row>
    <row r="61" spans="1:9" ht="12.75" customHeight="1" x14ac:dyDescent="0.25">
      <c r="A61" s="227" t="s">
        <v>23</v>
      </c>
      <c r="B61" s="227"/>
      <c r="C61" s="227"/>
      <c r="D61" s="227"/>
      <c r="E61" s="227"/>
      <c r="F61" s="227"/>
      <c r="G61" s="13">
        <v>54</v>
      </c>
      <c r="H61" s="20">
        <v>0</v>
      </c>
      <c r="I61" s="20">
        <v>0</v>
      </c>
    </row>
    <row r="62" spans="1:9" ht="27.6" customHeight="1" x14ac:dyDescent="0.25">
      <c r="A62" s="227" t="s">
        <v>24</v>
      </c>
      <c r="B62" s="227"/>
      <c r="C62" s="227"/>
      <c r="D62" s="227"/>
      <c r="E62" s="227"/>
      <c r="F62" s="227"/>
      <c r="G62" s="13">
        <v>55</v>
      </c>
      <c r="H62" s="20">
        <v>0</v>
      </c>
      <c r="I62" s="20">
        <v>0</v>
      </c>
    </row>
    <row r="63" spans="1:9" ht="12.75" customHeight="1" x14ac:dyDescent="0.25">
      <c r="A63" s="227" t="s">
        <v>25</v>
      </c>
      <c r="B63" s="227"/>
      <c r="C63" s="227"/>
      <c r="D63" s="227"/>
      <c r="E63" s="227"/>
      <c r="F63" s="227"/>
      <c r="G63" s="13">
        <v>56</v>
      </c>
      <c r="H63" s="20">
        <v>0</v>
      </c>
      <c r="I63" s="20">
        <v>0</v>
      </c>
    </row>
    <row r="64" spans="1:9" ht="26.1" customHeight="1" x14ac:dyDescent="0.25">
      <c r="A64" s="227" t="s">
        <v>55</v>
      </c>
      <c r="B64" s="227"/>
      <c r="C64" s="227"/>
      <c r="D64" s="227"/>
      <c r="E64" s="227"/>
      <c r="F64" s="227"/>
      <c r="G64" s="13">
        <v>57</v>
      </c>
      <c r="H64" s="20">
        <v>0</v>
      </c>
      <c r="I64" s="20">
        <v>0</v>
      </c>
    </row>
    <row r="65" spans="1:9" ht="21.6" customHeight="1" x14ac:dyDescent="0.25">
      <c r="A65" s="227" t="s">
        <v>27</v>
      </c>
      <c r="B65" s="227"/>
      <c r="C65" s="227"/>
      <c r="D65" s="227"/>
      <c r="E65" s="227"/>
      <c r="F65" s="227"/>
      <c r="G65" s="13">
        <v>58</v>
      </c>
      <c r="H65" s="20">
        <v>0</v>
      </c>
      <c r="I65" s="20">
        <v>0</v>
      </c>
    </row>
    <row r="66" spans="1:9" ht="21.6" customHeight="1" x14ac:dyDescent="0.25">
      <c r="A66" s="227" t="s">
        <v>28</v>
      </c>
      <c r="B66" s="227"/>
      <c r="C66" s="227"/>
      <c r="D66" s="227"/>
      <c r="E66" s="227"/>
      <c r="F66" s="227"/>
      <c r="G66" s="13">
        <v>59</v>
      </c>
      <c r="H66" s="20">
        <v>0</v>
      </c>
      <c r="I66" s="20">
        <v>0</v>
      </c>
    </row>
    <row r="67" spans="1:9" ht="12.75" customHeight="1" x14ac:dyDescent="0.25">
      <c r="A67" s="227" t="s">
        <v>29</v>
      </c>
      <c r="B67" s="227"/>
      <c r="C67" s="227"/>
      <c r="D67" s="227"/>
      <c r="E67" s="227"/>
      <c r="F67" s="227"/>
      <c r="G67" s="13">
        <v>60</v>
      </c>
      <c r="H67" s="20">
        <v>789310</v>
      </c>
      <c r="I67" s="20">
        <v>435830</v>
      </c>
    </row>
    <row r="68" spans="1:9" ht="12.75" customHeight="1" x14ac:dyDescent="0.25">
      <c r="A68" s="227" t="s">
        <v>30</v>
      </c>
      <c r="B68" s="227"/>
      <c r="C68" s="227"/>
      <c r="D68" s="227"/>
      <c r="E68" s="227"/>
      <c r="F68" s="227"/>
      <c r="G68" s="13">
        <v>61</v>
      </c>
      <c r="H68" s="20">
        <v>137063156</v>
      </c>
      <c r="I68" s="20">
        <v>52987916</v>
      </c>
    </row>
    <row r="69" spans="1:9" ht="12.75" customHeight="1" x14ac:dyDescent="0.25">
      <c r="A69" s="227" t="s">
        <v>56</v>
      </c>
      <c r="B69" s="227"/>
      <c r="C69" s="227"/>
      <c r="D69" s="227"/>
      <c r="E69" s="227"/>
      <c r="F69" s="227"/>
      <c r="G69" s="13">
        <v>62</v>
      </c>
      <c r="H69" s="20">
        <v>61190</v>
      </c>
      <c r="I69" s="20">
        <v>0</v>
      </c>
    </row>
    <row r="70" spans="1:9" ht="12.75" customHeight="1" x14ac:dyDescent="0.25">
      <c r="A70" s="227" t="s">
        <v>57</v>
      </c>
      <c r="B70" s="227"/>
      <c r="C70" s="227"/>
      <c r="D70" s="227"/>
      <c r="E70" s="227"/>
      <c r="F70" s="227"/>
      <c r="G70" s="13">
        <v>63</v>
      </c>
      <c r="H70" s="20">
        <v>41169833</v>
      </c>
      <c r="I70" s="20">
        <v>62909784</v>
      </c>
    </row>
    <row r="71" spans="1:9" ht="12.75" customHeight="1" x14ac:dyDescent="0.25">
      <c r="A71" s="243" t="s">
        <v>58</v>
      </c>
      <c r="B71" s="243"/>
      <c r="C71" s="243"/>
      <c r="D71" s="243"/>
      <c r="E71" s="243"/>
      <c r="F71" s="243"/>
      <c r="G71" s="13">
        <v>64</v>
      </c>
      <c r="H71" s="20">
        <v>0</v>
      </c>
      <c r="I71" s="20">
        <v>0</v>
      </c>
    </row>
    <row r="72" spans="1:9" ht="12.75" customHeight="1" x14ac:dyDescent="0.25">
      <c r="A72" s="229" t="s">
        <v>305</v>
      </c>
      <c r="B72" s="229"/>
      <c r="C72" s="229"/>
      <c r="D72" s="229"/>
      <c r="E72" s="229"/>
      <c r="F72" s="229"/>
      <c r="G72" s="14">
        <v>65</v>
      </c>
      <c r="H72" s="21">
        <f>H8+H9+H44+H71</f>
        <v>808387012</v>
      </c>
      <c r="I72" s="21">
        <f>I8+I9+I44+I71</f>
        <v>815390205</v>
      </c>
    </row>
    <row r="73" spans="1:9" ht="12.75" customHeight="1" x14ac:dyDescent="0.25">
      <c r="A73" s="243" t="s">
        <v>59</v>
      </c>
      <c r="B73" s="243"/>
      <c r="C73" s="243"/>
      <c r="D73" s="243"/>
      <c r="E73" s="243"/>
      <c r="F73" s="243"/>
      <c r="G73" s="13">
        <v>66</v>
      </c>
      <c r="H73" s="20">
        <v>82666235</v>
      </c>
      <c r="I73" s="20">
        <v>82666235</v>
      </c>
    </row>
    <row r="74" spans="1:9" x14ac:dyDescent="0.25">
      <c r="A74" s="245" t="s">
        <v>60</v>
      </c>
      <c r="B74" s="246"/>
      <c r="C74" s="246"/>
      <c r="D74" s="246"/>
      <c r="E74" s="246"/>
      <c r="F74" s="246"/>
      <c r="G74" s="246"/>
      <c r="H74" s="246"/>
      <c r="I74" s="246"/>
    </row>
    <row r="75" spans="1:9" ht="12.75" customHeight="1" x14ac:dyDescent="0.25">
      <c r="A75" s="229" t="s">
        <v>355</v>
      </c>
      <c r="B75" s="229"/>
      <c r="C75" s="229"/>
      <c r="D75" s="229"/>
      <c r="E75" s="229"/>
      <c r="F75" s="229"/>
      <c r="G75" s="14">
        <v>67</v>
      </c>
      <c r="H75" s="94">
        <f>H76+H77+H78+H84+H85+H91+H94+H97</f>
        <v>564925119</v>
      </c>
      <c r="I75" s="94">
        <f>I76+I77+I78+I84+I85+I91+I94+I97</f>
        <v>559065361</v>
      </c>
    </row>
    <row r="76" spans="1:9" ht="12.75" customHeight="1" x14ac:dyDescent="0.25">
      <c r="A76" s="227" t="s">
        <v>61</v>
      </c>
      <c r="B76" s="227"/>
      <c r="C76" s="227"/>
      <c r="D76" s="227"/>
      <c r="E76" s="227"/>
      <c r="F76" s="227"/>
      <c r="G76" s="13">
        <v>68</v>
      </c>
      <c r="H76" s="123">
        <v>102900000</v>
      </c>
      <c r="I76" s="20">
        <v>102900000</v>
      </c>
    </row>
    <row r="77" spans="1:9" ht="12.75" customHeight="1" x14ac:dyDescent="0.25">
      <c r="A77" s="227" t="s">
        <v>62</v>
      </c>
      <c r="B77" s="227"/>
      <c r="C77" s="227"/>
      <c r="D77" s="227"/>
      <c r="E77" s="227"/>
      <c r="F77" s="227"/>
      <c r="G77" s="13">
        <v>69</v>
      </c>
      <c r="H77" s="123">
        <v>0</v>
      </c>
      <c r="I77" s="20">
        <v>0</v>
      </c>
    </row>
    <row r="78" spans="1:9" ht="12.75" customHeight="1" x14ac:dyDescent="0.25">
      <c r="A78" s="228" t="s">
        <v>63</v>
      </c>
      <c r="B78" s="228"/>
      <c r="C78" s="228"/>
      <c r="D78" s="228"/>
      <c r="E78" s="228"/>
      <c r="F78" s="228"/>
      <c r="G78" s="14">
        <v>70</v>
      </c>
      <c r="H78" s="94">
        <f>SUM(H79:H83)</f>
        <v>23594373</v>
      </c>
      <c r="I78" s="94">
        <f>SUM(I79:I83)</f>
        <v>23594373</v>
      </c>
    </row>
    <row r="79" spans="1:9" ht="12.75" customHeight="1" x14ac:dyDescent="0.25">
      <c r="A79" s="227" t="s">
        <v>64</v>
      </c>
      <c r="B79" s="227"/>
      <c r="C79" s="227"/>
      <c r="D79" s="227"/>
      <c r="E79" s="227"/>
      <c r="F79" s="227"/>
      <c r="G79" s="13">
        <v>71</v>
      </c>
      <c r="H79" s="123">
        <v>5145000</v>
      </c>
      <c r="I79" s="20">
        <v>5145000</v>
      </c>
    </row>
    <row r="80" spans="1:9" ht="12.75" customHeight="1" x14ac:dyDescent="0.25">
      <c r="A80" s="227" t="s">
        <v>65</v>
      </c>
      <c r="B80" s="227"/>
      <c r="C80" s="227"/>
      <c r="D80" s="227"/>
      <c r="E80" s="227"/>
      <c r="F80" s="227"/>
      <c r="G80" s="13">
        <v>72</v>
      </c>
      <c r="H80" s="123">
        <v>0</v>
      </c>
      <c r="I80" s="20">
        <v>0</v>
      </c>
    </row>
    <row r="81" spans="1:9" ht="12.75" customHeight="1" x14ac:dyDescent="0.25">
      <c r="A81" s="227" t="s">
        <v>66</v>
      </c>
      <c r="B81" s="227"/>
      <c r="C81" s="227"/>
      <c r="D81" s="227"/>
      <c r="E81" s="227"/>
      <c r="F81" s="227"/>
      <c r="G81" s="13">
        <v>73</v>
      </c>
      <c r="H81" s="123">
        <v>0</v>
      </c>
      <c r="I81" s="20">
        <v>0</v>
      </c>
    </row>
    <row r="82" spans="1:9" ht="12.75" customHeight="1" x14ac:dyDescent="0.25">
      <c r="A82" s="227" t="s">
        <v>67</v>
      </c>
      <c r="B82" s="227"/>
      <c r="C82" s="227"/>
      <c r="D82" s="227"/>
      <c r="E82" s="227"/>
      <c r="F82" s="227"/>
      <c r="G82" s="13">
        <v>74</v>
      </c>
      <c r="H82" s="123">
        <v>0</v>
      </c>
      <c r="I82" s="20">
        <v>0</v>
      </c>
    </row>
    <row r="83" spans="1:9" ht="12.75" customHeight="1" x14ac:dyDescent="0.25">
      <c r="A83" s="227" t="s">
        <v>68</v>
      </c>
      <c r="B83" s="227"/>
      <c r="C83" s="227"/>
      <c r="D83" s="227"/>
      <c r="E83" s="227"/>
      <c r="F83" s="227"/>
      <c r="G83" s="13">
        <v>75</v>
      </c>
      <c r="H83" s="123">
        <v>18449373</v>
      </c>
      <c r="I83" s="20">
        <v>18449373</v>
      </c>
    </row>
    <row r="84" spans="1:9" ht="12.75" customHeight="1" x14ac:dyDescent="0.25">
      <c r="A84" s="244" t="s">
        <v>69</v>
      </c>
      <c r="B84" s="244"/>
      <c r="C84" s="244"/>
      <c r="D84" s="244"/>
      <c r="E84" s="244"/>
      <c r="F84" s="244"/>
      <c r="G84" s="89">
        <v>76</v>
      </c>
      <c r="H84" s="123">
        <v>0</v>
      </c>
      <c r="I84" s="90">
        <v>0</v>
      </c>
    </row>
    <row r="85" spans="1:9" ht="12.75" customHeight="1" x14ac:dyDescent="0.25">
      <c r="A85" s="228" t="s">
        <v>447</v>
      </c>
      <c r="B85" s="228"/>
      <c r="C85" s="228"/>
      <c r="D85" s="228"/>
      <c r="E85" s="228"/>
      <c r="F85" s="228"/>
      <c r="G85" s="14">
        <v>77</v>
      </c>
      <c r="H85" s="21">
        <f>H86+H87+H88+H89+H90</f>
        <v>20172784</v>
      </c>
      <c r="I85" s="21">
        <f>I86+I87+I88+I89+I90</f>
        <v>20172784</v>
      </c>
    </row>
    <row r="86" spans="1:9" ht="25.5" customHeight="1" x14ac:dyDescent="0.25">
      <c r="A86" s="227" t="s">
        <v>448</v>
      </c>
      <c r="B86" s="227"/>
      <c r="C86" s="227"/>
      <c r="D86" s="227"/>
      <c r="E86" s="227"/>
      <c r="F86" s="227"/>
      <c r="G86" s="13">
        <v>78</v>
      </c>
      <c r="H86" s="20">
        <v>20172784</v>
      </c>
      <c r="I86" s="20">
        <v>20172784</v>
      </c>
    </row>
    <row r="87" spans="1:9" ht="12.75" customHeight="1" x14ac:dyDescent="0.25">
      <c r="A87" s="227" t="s">
        <v>70</v>
      </c>
      <c r="B87" s="227"/>
      <c r="C87" s="227"/>
      <c r="D87" s="227"/>
      <c r="E87" s="227"/>
      <c r="F87" s="227"/>
      <c r="G87" s="13">
        <v>79</v>
      </c>
      <c r="H87" s="20">
        <v>0</v>
      </c>
      <c r="I87" s="20">
        <v>0</v>
      </c>
    </row>
    <row r="88" spans="1:9" ht="12.75" customHeight="1" x14ac:dyDescent="0.25">
      <c r="A88" s="227" t="s">
        <v>71</v>
      </c>
      <c r="B88" s="227"/>
      <c r="C88" s="227"/>
      <c r="D88" s="227"/>
      <c r="E88" s="227"/>
      <c r="F88" s="227"/>
      <c r="G88" s="13">
        <v>80</v>
      </c>
      <c r="H88" s="20">
        <v>0</v>
      </c>
      <c r="I88" s="20">
        <v>0</v>
      </c>
    </row>
    <row r="89" spans="1:9" ht="12.75" customHeight="1" x14ac:dyDescent="0.25">
      <c r="A89" s="227" t="s">
        <v>351</v>
      </c>
      <c r="B89" s="227"/>
      <c r="C89" s="227"/>
      <c r="D89" s="227"/>
      <c r="E89" s="227"/>
      <c r="F89" s="227"/>
      <c r="G89" s="13">
        <v>81</v>
      </c>
      <c r="H89" s="20">
        <v>0</v>
      </c>
      <c r="I89" s="20">
        <v>0</v>
      </c>
    </row>
    <row r="90" spans="1:9" ht="12.75" customHeight="1" x14ac:dyDescent="0.25">
      <c r="A90" s="227" t="s">
        <v>352</v>
      </c>
      <c r="B90" s="227"/>
      <c r="C90" s="227"/>
      <c r="D90" s="227"/>
      <c r="E90" s="227"/>
      <c r="F90" s="227"/>
      <c r="G90" s="13">
        <v>82</v>
      </c>
      <c r="H90" s="20">
        <v>0</v>
      </c>
      <c r="I90" s="20">
        <v>0</v>
      </c>
    </row>
    <row r="91" spans="1:9" ht="12.75" customHeight="1" x14ac:dyDescent="0.25">
      <c r="A91" s="228" t="s">
        <v>353</v>
      </c>
      <c r="B91" s="228"/>
      <c r="C91" s="228"/>
      <c r="D91" s="228"/>
      <c r="E91" s="228"/>
      <c r="F91" s="228"/>
      <c r="G91" s="14">
        <v>83</v>
      </c>
      <c r="H91" s="21">
        <f>H92-H93</f>
        <v>407542671</v>
      </c>
      <c r="I91" s="21">
        <f>I92-I93</f>
        <v>383748561</v>
      </c>
    </row>
    <row r="92" spans="1:9" ht="12.75" customHeight="1" x14ac:dyDescent="0.25">
      <c r="A92" s="227" t="s">
        <v>72</v>
      </c>
      <c r="B92" s="227"/>
      <c r="C92" s="227"/>
      <c r="D92" s="227"/>
      <c r="E92" s="227"/>
      <c r="F92" s="227"/>
      <c r="G92" s="13">
        <v>84</v>
      </c>
      <c r="H92" s="20">
        <v>407542671</v>
      </c>
      <c r="I92" s="20">
        <v>383748561</v>
      </c>
    </row>
    <row r="93" spans="1:9" ht="12.75" customHeight="1" x14ac:dyDescent="0.25">
      <c r="A93" s="227" t="s">
        <v>73</v>
      </c>
      <c r="B93" s="227"/>
      <c r="C93" s="227"/>
      <c r="D93" s="227"/>
      <c r="E93" s="227"/>
      <c r="F93" s="227"/>
      <c r="G93" s="13">
        <v>85</v>
      </c>
      <c r="H93" s="123">
        <v>0</v>
      </c>
      <c r="I93" s="20">
        <v>0</v>
      </c>
    </row>
    <row r="94" spans="1:9" ht="12.75" customHeight="1" x14ac:dyDescent="0.25">
      <c r="A94" s="228" t="s">
        <v>354</v>
      </c>
      <c r="B94" s="228"/>
      <c r="C94" s="228"/>
      <c r="D94" s="228"/>
      <c r="E94" s="228"/>
      <c r="F94" s="228"/>
      <c r="G94" s="14">
        <v>86</v>
      </c>
      <c r="H94" s="21">
        <f>H95-H96</f>
        <v>27655890</v>
      </c>
      <c r="I94" s="21">
        <f>I95-I96</f>
        <v>45799813</v>
      </c>
    </row>
    <row r="95" spans="1:9" ht="12.75" customHeight="1" x14ac:dyDescent="0.25">
      <c r="A95" s="227" t="s">
        <v>74</v>
      </c>
      <c r="B95" s="227"/>
      <c r="C95" s="227"/>
      <c r="D95" s="227"/>
      <c r="E95" s="227"/>
      <c r="F95" s="227"/>
      <c r="G95" s="13">
        <v>87</v>
      </c>
      <c r="H95" s="123">
        <v>27655890</v>
      </c>
      <c r="I95" s="20">
        <v>45799813</v>
      </c>
    </row>
    <row r="96" spans="1:9" ht="12.75" customHeight="1" x14ac:dyDescent="0.25">
      <c r="A96" s="227" t="s">
        <v>75</v>
      </c>
      <c r="B96" s="227"/>
      <c r="C96" s="227"/>
      <c r="D96" s="227"/>
      <c r="E96" s="227"/>
      <c r="F96" s="227"/>
      <c r="G96" s="13">
        <v>88</v>
      </c>
      <c r="H96" s="123">
        <v>0</v>
      </c>
      <c r="I96" s="20">
        <v>0</v>
      </c>
    </row>
    <row r="97" spans="1:9" ht="12.75" customHeight="1" x14ac:dyDescent="0.25">
      <c r="A97" s="227" t="s">
        <v>76</v>
      </c>
      <c r="B97" s="227"/>
      <c r="C97" s="227"/>
      <c r="D97" s="227"/>
      <c r="E97" s="227"/>
      <c r="F97" s="227"/>
      <c r="G97" s="13">
        <v>89</v>
      </c>
      <c r="H97" s="123">
        <v>-16940599</v>
      </c>
      <c r="I97" s="20">
        <v>-17150170</v>
      </c>
    </row>
    <row r="98" spans="1:9" ht="12.75" customHeight="1" x14ac:dyDescent="0.25">
      <c r="A98" s="229" t="s">
        <v>356</v>
      </c>
      <c r="B98" s="229"/>
      <c r="C98" s="229"/>
      <c r="D98" s="229"/>
      <c r="E98" s="229"/>
      <c r="F98" s="229"/>
      <c r="G98" s="14">
        <v>90</v>
      </c>
      <c r="H98" s="21">
        <f>SUM(H99:H104)</f>
        <v>8745514</v>
      </c>
      <c r="I98" s="21">
        <f>SUM(I99:I104)</f>
        <v>8745514</v>
      </c>
    </row>
    <row r="99" spans="1:9" ht="12.75" customHeight="1" x14ac:dyDescent="0.25">
      <c r="A99" s="227" t="s">
        <v>77</v>
      </c>
      <c r="B99" s="227"/>
      <c r="C99" s="227"/>
      <c r="D99" s="227"/>
      <c r="E99" s="227"/>
      <c r="F99" s="227"/>
      <c r="G99" s="13">
        <v>91</v>
      </c>
      <c r="H99" s="123">
        <v>8745514</v>
      </c>
      <c r="I99" s="20">
        <v>8745514</v>
      </c>
    </row>
    <row r="100" spans="1:9" ht="12.75" customHeight="1" x14ac:dyDescent="0.25">
      <c r="A100" s="227" t="s">
        <v>78</v>
      </c>
      <c r="B100" s="227"/>
      <c r="C100" s="227"/>
      <c r="D100" s="227"/>
      <c r="E100" s="227"/>
      <c r="F100" s="227"/>
      <c r="G100" s="13">
        <v>92</v>
      </c>
      <c r="H100" s="123">
        <v>0</v>
      </c>
      <c r="I100" s="20">
        <v>0</v>
      </c>
    </row>
    <row r="101" spans="1:9" ht="12.75" customHeight="1" x14ac:dyDescent="0.25">
      <c r="A101" s="227" t="s">
        <v>79</v>
      </c>
      <c r="B101" s="227"/>
      <c r="C101" s="227"/>
      <c r="D101" s="227"/>
      <c r="E101" s="227"/>
      <c r="F101" s="227"/>
      <c r="G101" s="13">
        <v>93</v>
      </c>
      <c r="H101" s="123">
        <v>0</v>
      </c>
      <c r="I101" s="20">
        <v>0</v>
      </c>
    </row>
    <row r="102" spans="1:9" ht="12.75" customHeight="1" x14ac:dyDescent="0.25">
      <c r="A102" s="227" t="s">
        <v>80</v>
      </c>
      <c r="B102" s="227"/>
      <c r="C102" s="227"/>
      <c r="D102" s="227"/>
      <c r="E102" s="227"/>
      <c r="F102" s="227"/>
      <c r="G102" s="13">
        <v>94</v>
      </c>
      <c r="H102" s="20">
        <v>0</v>
      </c>
      <c r="I102" s="20">
        <v>0</v>
      </c>
    </row>
    <row r="103" spans="1:9" ht="12.75" customHeight="1" x14ac:dyDescent="0.25">
      <c r="A103" s="227" t="s">
        <v>81</v>
      </c>
      <c r="B103" s="227"/>
      <c r="C103" s="227"/>
      <c r="D103" s="227"/>
      <c r="E103" s="227"/>
      <c r="F103" s="227"/>
      <c r="G103" s="13">
        <v>95</v>
      </c>
      <c r="H103" s="20">
        <v>0</v>
      </c>
      <c r="I103" s="20">
        <v>0</v>
      </c>
    </row>
    <row r="104" spans="1:9" ht="12.75" customHeight="1" x14ac:dyDescent="0.25">
      <c r="A104" s="227" t="s">
        <v>82</v>
      </c>
      <c r="B104" s="227"/>
      <c r="C104" s="227"/>
      <c r="D104" s="227"/>
      <c r="E104" s="227"/>
      <c r="F104" s="227"/>
      <c r="G104" s="13">
        <v>96</v>
      </c>
      <c r="H104" s="20">
        <v>0</v>
      </c>
      <c r="I104" s="20">
        <v>0</v>
      </c>
    </row>
    <row r="105" spans="1:9" ht="12.75" customHeight="1" x14ac:dyDescent="0.25">
      <c r="A105" s="229" t="s">
        <v>357</v>
      </c>
      <c r="B105" s="229"/>
      <c r="C105" s="229"/>
      <c r="D105" s="229"/>
      <c r="E105" s="229"/>
      <c r="F105" s="229"/>
      <c r="G105" s="14">
        <v>97</v>
      </c>
      <c r="H105" s="21">
        <f>SUM(H106:H116)</f>
        <v>38449766</v>
      </c>
      <c r="I105" s="21">
        <f>SUM(I106:I116)</f>
        <v>38223331</v>
      </c>
    </row>
    <row r="106" spans="1:9" ht="12.75" customHeight="1" x14ac:dyDescent="0.25">
      <c r="A106" s="227" t="s">
        <v>83</v>
      </c>
      <c r="B106" s="227"/>
      <c r="C106" s="227"/>
      <c r="D106" s="227"/>
      <c r="E106" s="227"/>
      <c r="F106" s="227"/>
      <c r="G106" s="13">
        <v>98</v>
      </c>
      <c r="H106" s="124">
        <v>0</v>
      </c>
      <c r="I106" s="20">
        <v>0</v>
      </c>
    </row>
    <row r="107" spans="1:9" ht="24.6" customHeight="1" x14ac:dyDescent="0.25">
      <c r="A107" s="227" t="s">
        <v>84</v>
      </c>
      <c r="B107" s="227"/>
      <c r="C107" s="227"/>
      <c r="D107" s="227"/>
      <c r="E107" s="227"/>
      <c r="F107" s="227"/>
      <c r="G107" s="13">
        <v>99</v>
      </c>
      <c r="H107" s="123">
        <v>0</v>
      </c>
      <c r="I107" s="20">
        <v>0</v>
      </c>
    </row>
    <row r="108" spans="1:9" ht="12.75" customHeight="1" x14ac:dyDescent="0.25">
      <c r="A108" s="227" t="s">
        <v>85</v>
      </c>
      <c r="B108" s="227"/>
      <c r="C108" s="227"/>
      <c r="D108" s="227"/>
      <c r="E108" s="227"/>
      <c r="F108" s="227"/>
      <c r="G108" s="13">
        <v>100</v>
      </c>
      <c r="H108" s="123">
        <v>0</v>
      </c>
      <c r="I108" s="20">
        <v>0</v>
      </c>
    </row>
    <row r="109" spans="1:9" ht="21.6" customHeight="1" x14ac:dyDescent="0.25">
      <c r="A109" s="227" t="s">
        <v>86</v>
      </c>
      <c r="B109" s="227"/>
      <c r="C109" s="227"/>
      <c r="D109" s="227"/>
      <c r="E109" s="227"/>
      <c r="F109" s="227"/>
      <c r="G109" s="13">
        <v>101</v>
      </c>
      <c r="H109" s="123">
        <v>0</v>
      </c>
      <c r="I109" s="20">
        <v>0</v>
      </c>
    </row>
    <row r="110" spans="1:9" ht="12.75" customHeight="1" x14ac:dyDescent="0.25">
      <c r="A110" s="227" t="s">
        <v>87</v>
      </c>
      <c r="B110" s="227"/>
      <c r="C110" s="227"/>
      <c r="D110" s="227"/>
      <c r="E110" s="227"/>
      <c r="F110" s="227"/>
      <c r="G110" s="13">
        <v>102</v>
      </c>
      <c r="H110" s="123">
        <v>33874594</v>
      </c>
      <c r="I110" s="20">
        <v>33648159</v>
      </c>
    </row>
    <row r="111" spans="1:9" ht="12.75" customHeight="1" x14ac:dyDescent="0.25">
      <c r="A111" s="227" t="s">
        <v>88</v>
      </c>
      <c r="B111" s="227"/>
      <c r="C111" s="227"/>
      <c r="D111" s="227"/>
      <c r="E111" s="227"/>
      <c r="F111" s="227"/>
      <c r="G111" s="13">
        <v>103</v>
      </c>
      <c r="H111" s="123">
        <v>147000</v>
      </c>
      <c r="I111" s="20">
        <v>147000</v>
      </c>
    </row>
    <row r="112" spans="1:9" ht="12.75" customHeight="1" x14ac:dyDescent="0.25">
      <c r="A112" s="227" t="s">
        <v>89</v>
      </c>
      <c r="B112" s="227"/>
      <c r="C112" s="227"/>
      <c r="D112" s="227"/>
      <c r="E112" s="227"/>
      <c r="F112" s="227"/>
      <c r="G112" s="13">
        <v>104</v>
      </c>
      <c r="H112" s="123">
        <v>0</v>
      </c>
      <c r="I112" s="20">
        <v>0</v>
      </c>
    </row>
    <row r="113" spans="1:9" ht="12.75" customHeight="1" x14ac:dyDescent="0.25">
      <c r="A113" s="227" t="s">
        <v>90</v>
      </c>
      <c r="B113" s="227"/>
      <c r="C113" s="227"/>
      <c r="D113" s="227"/>
      <c r="E113" s="227"/>
      <c r="F113" s="227"/>
      <c r="G113" s="13">
        <v>105</v>
      </c>
      <c r="H113" s="124">
        <v>0</v>
      </c>
      <c r="I113" s="20">
        <v>0</v>
      </c>
    </row>
    <row r="114" spans="1:9" ht="12.75" customHeight="1" x14ac:dyDescent="0.25">
      <c r="A114" s="227" t="s">
        <v>91</v>
      </c>
      <c r="B114" s="227"/>
      <c r="C114" s="227"/>
      <c r="D114" s="227"/>
      <c r="E114" s="227"/>
      <c r="F114" s="227"/>
      <c r="G114" s="13">
        <v>106</v>
      </c>
      <c r="H114" s="123">
        <v>0</v>
      </c>
      <c r="I114" s="20">
        <v>0</v>
      </c>
    </row>
    <row r="115" spans="1:9" ht="12.75" customHeight="1" x14ac:dyDescent="0.25">
      <c r="A115" s="227" t="s">
        <v>92</v>
      </c>
      <c r="B115" s="227"/>
      <c r="C115" s="227"/>
      <c r="D115" s="227"/>
      <c r="E115" s="227"/>
      <c r="F115" s="227"/>
      <c r="G115" s="13">
        <v>107</v>
      </c>
      <c r="H115" s="20">
        <v>0</v>
      </c>
      <c r="I115" s="20">
        <v>0</v>
      </c>
    </row>
    <row r="116" spans="1:9" ht="12.75" customHeight="1" x14ac:dyDescent="0.25">
      <c r="A116" s="227" t="s">
        <v>93</v>
      </c>
      <c r="B116" s="227"/>
      <c r="C116" s="227"/>
      <c r="D116" s="227"/>
      <c r="E116" s="227"/>
      <c r="F116" s="227"/>
      <c r="G116" s="13">
        <v>108</v>
      </c>
      <c r="H116" s="20">
        <v>4428172</v>
      </c>
      <c r="I116" s="20">
        <v>4428172</v>
      </c>
    </row>
    <row r="117" spans="1:9" ht="12.75" customHeight="1" x14ac:dyDescent="0.25">
      <c r="A117" s="229" t="s">
        <v>358</v>
      </c>
      <c r="B117" s="229"/>
      <c r="C117" s="229"/>
      <c r="D117" s="229"/>
      <c r="E117" s="229"/>
      <c r="F117" s="229"/>
      <c r="G117" s="14">
        <v>109</v>
      </c>
      <c r="H117" s="21">
        <f>SUM(H118:H131)</f>
        <v>196266613</v>
      </c>
      <c r="I117" s="21">
        <f>SUM(I118:I131)</f>
        <v>209355999</v>
      </c>
    </row>
    <row r="118" spans="1:9" ht="12.75" customHeight="1" x14ac:dyDescent="0.25">
      <c r="A118" s="227" t="s">
        <v>83</v>
      </c>
      <c r="B118" s="227"/>
      <c r="C118" s="227"/>
      <c r="D118" s="227"/>
      <c r="E118" s="227"/>
      <c r="F118" s="227"/>
      <c r="G118" s="13">
        <v>110</v>
      </c>
      <c r="H118" s="123">
        <v>0</v>
      </c>
      <c r="I118" s="20">
        <v>0</v>
      </c>
    </row>
    <row r="119" spans="1:9" ht="22.35" customHeight="1" x14ac:dyDescent="0.25">
      <c r="A119" s="227" t="s">
        <v>84</v>
      </c>
      <c r="B119" s="227"/>
      <c r="C119" s="227"/>
      <c r="D119" s="227"/>
      <c r="E119" s="227"/>
      <c r="F119" s="227"/>
      <c r="G119" s="13">
        <v>111</v>
      </c>
      <c r="H119" s="123">
        <v>0</v>
      </c>
      <c r="I119" s="20">
        <v>0</v>
      </c>
    </row>
    <row r="120" spans="1:9" ht="12.75" customHeight="1" x14ac:dyDescent="0.25">
      <c r="A120" s="227" t="s">
        <v>85</v>
      </c>
      <c r="B120" s="227"/>
      <c r="C120" s="227"/>
      <c r="D120" s="227"/>
      <c r="E120" s="227"/>
      <c r="F120" s="227"/>
      <c r="G120" s="13">
        <v>112</v>
      </c>
      <c r="H120" s="123">
        <v>0</v>
      </c>
      <c r="I120" s="20">
        <v>0</v>
      </c>
    </row>
    <row r="121" spans="1:9" ht="23.4" customHeight="1" x14ac:dyDescent="0.25">
      <c r="A121" s="227" t="s">
        <v>86</v>
      </c>
      <c r="B121" s="227"/>
      <c r="C121" s="227"/>
      <c r="D121" s="227"/>
      <c r="E121" s="227"/>
      <c r="F121" s="227"/>
      <c r="G121" s="13">
        <v>113</v>
      </c>
      <c r="H121" s="123">
        <v>31475112</v>
      </c>
      <c r="I121" s="20">
        <v>31475112</v>
      </c>
    </row>
    <row r="122" spans="1:9" ht="12.75" customHeight="1" x14ac:dyDescent="0.25">
      <c r="A122" s="227" t="s">
        <v>87</v>
      </c>
      <c r="B122" s="227"/>
      <c r="C122" s="227"/>
      <c r="D122" s="227"/>
      <c r="E122" s="227"/>
      <c r="F122" s="227"/>
      <c r="G122" s="13">
        <v>114</v>
      </c>
      <c r="H122" s="123">
        <v>12859634</v>
      </c>
      <c r="I122" s="20">
        <v>3536419</v>
      </c>
    </row>
    <row r="123" spans="1:9" ht="12.75" customHeight="1" x14ac:dyDescent="0.25">
      <c r="A123" s="227" t="s">
        <v>88</v>
      </c>
      <c r="B123" s="227"/>
      <c r="C123" s="227"/>
      <c r="D123" s="227"/>
      <c r="E123" s="227"/>
      <c r="F123" s="227"/>
      <c r="G123" s="13">
        <v>115</v>
      </c>
      <c r="H123" s="123">
        <v>73500</v>
      </c>
      <c r="I123" s="20">
        <v>18375</v>
      </c>
    </row>
    <row r="124" spans="1:9" ht="12.75" customHeight="1" x14ac:dyDescent="0.25">
      <c r="A124" s="227" t="s">
        <v>89</v>
      </c>
      <c r="B124" s="227"/>
      <c r="C124" s="227"/>
      <c r="D124" s="227"/>
      <c r="E124" s="227"/>
      <c r="F124" s="227"/>
      <c r="G124" s="13">
        <v>116</v>
      </c>
      <c r="H124" s="123">
        <v>587940</v>
      </c>
      <c r="I124" s="20">
        <v>1019475</v>
      </c>
    </row>
    <row r="125" spans="1:9" ht="12.75" customHeight="1" x14ac:dyDescent="0.25">
      <c r="A125" s="227" t="s">
        <v>90</v>
      </c>
      <c r="B125" s="227"/>
      <c r="C125" s="227"/>
      <c r="D125" s="227"/>
      <c r="E125" s="227"/>
      <c r="F125" s="227"/>
      <c r="G125" s="13">
        <v>117</v>
      </c>
      <c r="H125" s="123">
        <v>115121885</v>
      </c>
      <c r="I125" s="20">
        <v>131022375</v>
      </c>
    </row>
    <row r="126" spans="1:9" x14ac:dyDescent="0.25">
      <c r="A126" s="227" t="s">
        <v>91</v>
      </c>
      <c r="B126" s="227"/>
      <c r="C126" s="227"/>
      <c r="D126" s="227"/>
      <c r="E126" s="227"/>
      <c r="F126" s="227"/>
      <c r="G126" s="13">
        <v>118</v>
      </c>
      <c r="H126" s="123">
        <v>0</v>
      </c>
      <c r="I126" s="20">
        <v>0</v>
      </c>
    </row>
    <row r="127" spans="1:9" x14ac:dyDescent="0.25">
      <c r="A127" s="227" t="s">
        <v>94</v>
      </c>
      <c r="B127" s="227"/>
      <c r="C127" s="227"/>
      <c r="D127" s="227"/>
      <c r="E127" s="227"/>
      <c r="F127" s="227"/>
      <c r="G127" s="13">
        <v>119</v>
      </c>
      <c r="H127" s="123">
        <v>12461211</v>
      </c>
      <c r="I127" s="20">
        <v>12913140</v>
      </c>
    </row>
    <row r="128" spans="1:9" x14ac:dyDescent="0.25">
      <c r="A128" s="227" t="s">
        <v>95</v>
      </c>
      <c r="B128" s="227"/>
      <c r="C128" s="227"/>
      <c r="D128" s="227"/>
      <c r="E128" s="227"/>
      <c r="F128" s="227"/>
      <c r="G128" s="13">
        <v>120</v>
      </c>
      <c r="H128" s="123">
        <v>12466683</v>
      </c>
      <c r="I128" s="20">
        <v>21562006</v>
      </c>
    </row>
    <row r="129" spans="1:9" x14ac:dyDescent="0.25">
      <c r="A129" s="227" t="s">
        <v>96</v>
      </c>
      <c r="B129" s="227"/>
      <c r="C129" s="227"/>
      <c r="D129" s="227"/>
      <c r="E129" s="227"/>
      <c r="F129" s="227"/>
      <c r="G129" s="13">
        <v>121</v>
      </c>
      <c r="H129" s="123">
        <v>253589</v>
      </c>
      <c r="I129" s="20">
        <v>241848</v>
      </c>
    </row>
    <row r="130" spans="1:9" x14ac:dyDescent="0.25">
      <c r="A130" s="227" t="s">
        <v>97</v>
      </c>
      <c r="B130" s="227"/>
      <c r="C130" s="227"/>
      <c r="D130" s="227"/>
      <c r="E130" s="227"/>
      <c r="F130" s="227"/>
      <c r="G130" s="13">
        <v>122</v>
      </c>
      <c r="H130" s="20">
        <v>0</v>
      </c>
      <c r="I130" s="20">
        <v>0</v>
      </c>
    </row>
    <row r="131" spans="1:9" x14ac:dyDescent="0.25">
      <c r="A131" s="227" t="s">
        <v>98</v>
      </c>
      <c r="B131" s="227"/>
      <c r="C131" s="227"/>
      <c r="D131" s="227"/>
      <c r="E131" s="227"/>
      <c r="F131" s="227"/>
      <c r="G131" s="13">
        <v>123</v>
      </c>
      <c r="H131" s="20">
        <v>10967059</v>
      </c>
      <c r="I131" s="20">
        <v>7567249</v>
      </c>
    </row>
    <row r="132" spans="1:9" ht="22.35" customHeight="1" x14ac:dyDescent="0.25">
      <c r="A132" s="243" t="s">
        <v>99</v>
      </c>
      <c r="B132" s="243"/>
      <c r="C132" s="243"/>
      <c r="D132" s="243"/>
      <c r="E132" s="243"/>
      <c r="F132" s="243"/>
      <c r="G132" s="13">
        <v>124</v>
      </c>
      <c r="H132" s="20">
        <v>0</v>
      </c>
      <c r="I132" s="20">
        <v>0</v>
      </c>
    </row>
    <row r="133" spans="1:9" ht="12.75" customHeight="1" x14ac:dyDescent="0.25">
      <c r="A133" s="229" t="s">
        <v>359</v>
      </c>
      <c r="B133" s="229"/>
      <c r="C133" s="229"/>
      <c r="D133" s="229"/>
      <c r="E133" s="229"/>
      <c r="F133" s="229"/>
      <c r="G133" s="14">
        <v>125</v>
      </c>
      <c r="H133" s="21">
        <f>H75+H98+H105+H117+H132</f>
        <v>808387012</v>
      </c>
      <c r="I133" s="21">
        <f>I75+I98+I105+I117+I132</f>
        <v>815390205</v>
      </c>
    </row>
    <row r="134" spans="1:9" x14ac:dyDescent="0.25">
      <c r="A134" s="243" t="s">
        <v>100</v>
      </c>
      <c r="B134" s="243"/>
      <c r="C134" s="243"/>
      <c r="D134" s="243"/>
      <c r="E134" s="243"/>
      <c r="F134" s="243"/>
      <c r="G134" s="13">
        <v>126</v>
      </c>
      <c r="H134" s="20">
        <v>82666235</v>
      </c>
      <c r="I134" s="20">
        <v>82666235</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J10" sqref="J10"/>
    </sheetView>
  </sheetViews>
  <sheetFormatPr defaultRowHeight="13.2" x14ac:dyDescent="0.25"/>
  <cols>
    <col min="1" max="7" width="9.109375" style="96"/>
    <col min="8" max="11" width="19.109375" style="95" customWidth="1"/>
    <col min="12" max="263" width="9.109375" style="96"/>
    <col min="264" max="264" width="9.88671875" style="96" bestFit="1" customWidth="1"/>
    <col min="265" max="265" width="11.5546875" style="96" bestFit="1" customWidth="1"/>
    <col min="266" max="519" width="9.109375" style="96"/>
    <col min="520" max="520" width="9.88671875" style="96" bestFit="1" customWidth="1"/>
    <col min="521" max="521" width="11.5546875" style="96" bestFit="1" customWidth="1"/>
    <col min="522" max="775" width="9.109375" style="96"/>
    <col min="776" max="776" width="9.88671875" style="96" bestFit="1" customWidth="1"/>
    <col min="777" max="777" width="11.5546875" style="96" bestFit="1" customWidth="1"/>
    <col min="778" max="1031" width="9.109375" style="96"/>
    <col min="1032" max="1032" width="9.88671875" style="96" bestFit="1" customWidth="1"/>
    <col min="1033" max="1033" width="11.5546875" style="96" bestFit="1" customWidth="1"/>
    <col min="1034" max="1287" width="9.109375" style="96"/>
    <col min="1288" max="1288" width="9.88671875" style="96" bestFit="1" customWidth="1"/>
    <col min="1289" max="1289" width="11.5546875" style="96" bestFit="1" customWidth="1"/>
    <col min="1290" max="1543" width="9.109375" style="96"/>
    <col min="1544" max="1544" width="9.88671875" style="96" bestFit="1" customWidth="1"/>
    <col min="1545" max="1545" width="11.5546875" style="96" bestFit="1" customWidth="1"/>
    <col min="1546" max="1799" width="9.109375" style="96"/>
    <col min="1800" max="1800" width="9.88671875" style="96" bestFit="1" customWidth="1"/>
    <col min="1801" max="1801" width="11.5546875" style="96" bestFit="1" customWidth="1"/>
    <col min="1802" max="2055" width="9.109375" style="96"/>
    <col min="2056" max="2056" width="9.88671875" style="96" bestFit="1" customWidth="1"/>
    <col min="2057" max="2057" width="11.5546875" style="96" bestFit="1" customWidth="1"/>
    <col min="2058" max="2311" width="9.109375" style="96"/>
    <col min="2312" max="2312" width="9.88671875" style="96" bestFit="1" customWidth="1"/>
    <col min="2313" max="2313" width="11.5546875" style="96" bestFit="1" customWidth="1"/>
    <col min="2314" max="2567" width="9.109375" style="96"/>
    <col min="2568" max="2568" width="9.88671875" style="96" bestFit="1" customWidth="1"/>
    <col min="2569" max="2569" width="11.5546875" style="96" bestFit="1" customWidth="1"/>
    <col min="2570" max="2823" width="9.109375" style="96"/>
    <col min="2824" max="2824" width="9.88671875" style="96" bestFit="1" customWidth="1"/>
    <col min="2825" max="2825" width="11.5546875" style="96" bestFit="1" customWidth="1"/>
    <col min="2826" max="3079" width="9.109375" style="96"/>
    <col min="3080" max="3080" width="9.88671875" style="96" bestFit="1" customWidth="1"/>
    <col min="3081" max="3081" width="11.5546875" style="96" bestFit="1" customWidth="1"/>
    <col min="3082" max="3335" width="9.109375" style="96"/>
    <col min="3336" max="3336" width="9.88671875" style="96" bestFit="1" customWidth="1"/>
    <col min="3337" max="3337" width="11.5546875" style="96" bestFit="1" customWidth="1"/>
    <col min="3338" max="3591" width="9.109375" style="96"/>
    <col min="3592" max="3592" width="9.88671875" style="96" bestFit="1" customWidth="1"/>
    <col min="3593" max="3593" width="11.5546875" style="96" bestFit="1" customWidth="1"/>
    <col min="3594" max="3847" width="9.109375" style="96"/>
    <col min="3848" max="3848" width="9.88671875" style="96" bestFit="1" customWidth="1"/>
    <col min="3849" max="3849" width="11.5546875" style="96" bestFit="1" customWidth="1"/>
    <col min="3850" max="4103" width="9.109375" style="96"/>
    <col min="4104" max="4104" width="9.88671875" style="96" bestFit="1" customWidth="1"/>
    <col min="4105" max="4105" width="11.5546875" style="96" bestFit="1" customWidth="1"/>
    <col min="4106" max="4359" width="9.109375" style="96"/>
    <col min="4360" max="4360" width="9.88671875" style="96" bestFit="1" customWidth="1"/>
    <col min="4361" max="4361" width="11.5546875" style="96" bestFit="1" customWidth="1"/>
    <col min="4362" max="4615" width="9.109375" style="96"/>
    <col min="4616" max="4616" width="9.88671875" style="96" bestFit="1" customWidth="1"/>
    <col min="4617" max="4617" width="11.5546875" style="96" bestFit="1" customWidth="1"/>
    <col min="4618" max="4871" width="9.109375" style="96"/>
    <col min="4872" max="4872" width="9.88671875" style="96" bestFit="1" customWidth="1"/>
    <col min="4873" max="4873" width="11.5546875" style="96" bestFit="1" customWidth="1"/>
    <col min="4874" max="5127" width="9.109375" style="96"/>
    <col min="5128" max="5128" width="9.88671875" style="96" bestFit="1" customWidth="1"/>
    <col min="5129" max="5129" width="11.5546875" style="96" bestFit="1" customWidth="1"/>
    <col min="5130" max="5383" width="9.109375" style="96"/>
    <col min="5384" max="5384" width="9.88671875" style="96" bestFit="1" customWidth="1"/>
    <col min="5385" max="5385" width="11.5546875" style="96" bestFit="1" customWidth="1"/>
    <col min="5386" max="5639" width="9.109375" style="96"/>
    <col min="5640" max="5640" width="9.88671875" style="96" bestFit="1" customWidth="1"/>
    <col min="5641" max="5641" width="11.5546875" style="96" bestFit="1" customWidth="1"/>
    <col min="5642" max="5895" width="9.109375" style="96"/>
    <col min="5896" max="5896" width="9.88671875" style="96" bestFit="1" customWidth="1"/>
    <col min="5897" max="5897" width="11.5546875" style="96" bestFit="1" customWidth="1"/>
    <col min="5898" max="6151" width="9.109375" style="96"/>
    <col min="6152" max="6152" width="9.88671875" style="96" bestFit="1" customWidth="1"/>
    <col min="6153" max="6153" width="11.5546875" style="96" bestFit="1" customWidth="1"/>
    <col min="6154" max="6407" width="9.109375" style="96"/>
    <col min="6408" max="6408" width="9.88671875" style="96" bestFit="1" customWidth="1"/>
    <col min="6409" max="6409" width="11.5546875" style="96" bestFit="1" customWidth="1"/>
    <col min="6410" max="6663" width="9.109375" style="96"/>
    <col min="6664" max="6664" width="9.88671875" style="96" bestFit="1" customWidth="1"/>
    <col min="6665" max="6665" width="11.5546875" style="96" bestFit="1" customWidth="1"/>
    <col min="6666" max="6919" width="9.109375" style="96"/>
    <col min="6920" max="6920" width="9.88671875" style="96" bestFit="1" customWidth="1"/>
    <col min="6921" max="6921" width="11.5546875" style="96" bestFit="1" customWidth="1"/>
    <col min="6922" max="7175" width="9.109375" style="96"/>
    <col min="7176" max="7176" width="9.88671875" style="96" bestFit="1" customWidth="1"/>
    <col min="7177" max="7177" width="11.5546875" style="96" bestFit="1" customWidth="1"/>
    <col min="7178" max="7431" width="9.109375" style="96"/>
    <col min="7432" max="7432" width="9.88671875" style="96" bestFit="1" customWidth="1"/>
    <col min="7433" max="7433" width="11.5546875" style="96" bestFit="1" customWidth="1"/>
    <col min="7434" max="7687" width="9.109375" style="96"/>
    <col min="7688" max="7688" width="9.88671875" style="96" bestFit="1" customWidth="1"/>
    <col min="7689" max="7689" width="11.5546875" style="96" bestFit="1" customWidth="1"/>
    <col min="7690" max="7943" width="9.109375" style="96"/>
    <col min="7944" max="7944" width="9.88671875" style="96" bestFit="1" customWidth="1"/>
    <col min="7945" max="7945" width="11.5546875" style="96" bestFit="1" customWidth="1"/>
    <col min="7946" max="8199" width="9.109375" style="96"/>
    <col min="8200" max="8200" width="9.88671875" style="96" bestFit="1" customWidth="1"/>
    <col min="8201" max="8201" width="11.5546875" style="96" bestFit="1" customWidth="1"/>
    <col min="8202" max="8455" width="9.109375" style="96"/>
    <col min="8456" max="8456" width="9.88671875" style="96" bestFit="1" customWidth="1"/>
    <col min="8457" max="8457" width="11.5546875" style="96" bestFit="1" customWidth="1"/>
    <col min="8458" max="8711" width="9.109375" style="96"/>
    <col min="8712" max="8712" width="9.88671875" style="96" bestFit="1" customWidth="1"/>
    <col min="8713" max="8713" width="11.5546875" style="96" bestFit="1" customWidth="1"/>
    <col min="8714" max="8967" width="9.109375" style="96"/>
    <col min="8968" max="8968" width="9.88671875" style="96" bestFit="1" customWidth="1"/>
    <col min="8969" max="8969" width="11.5546875" style="96" bestFit="1" customWidth="1"/>
    <col min="8970" max="9223" width="9.109375" style="96"/>
    <col min="9224" max="9224" width="9.88671875" style="96" bestFit="1" customWidth="1"/>
    <col min="9225" max="9225" width="11.5546875" style="96" bestFit="1" customWidth="1"/>
    <col min="9226" max="9479" width="9.109375" style="96"/>
    <col min="9480" max="9480" width="9.88671875" style="96" bestFit="1" customWidth="1"/>
    <col min="9481" max="9481" width="11.5546875" style="96" bestFit="1" customWidth="1"/>
    <col min="9482" max="9735" width="9.109375" style="96"/>
    <col min="9736" max="9736" width="9.88671875" style="96" bestFit="1" customWidth="1"/>
    <col min="9737" max="9737" width="11.5546875" style="96" bestFit="1" customWidth="1"/>
    <col min="9738" max="9991" width="9.109375" style="96"/>
    <col min="9992" max="9992" width="9.88671875" style="96" bestFit="1" customWidth="1"/>
    <col min="9993" max="9993" width="11.5546875" style="96" bestFit="1" customWidth="1"/>
    <col min="9994" max="10247" width="9.109375" style="96"/>
    <col min="10248" max="10248" width="9.88671875" style="96" bestFit="1" customWidth="1"/>
    <col min="10249" max="10249" width="11.5546875" style="96" bestFit="1" customWidth="1"/>
    <col min="10250" max="10503" width="9.109375" style="96"/>
    <col min="10504" max="10504" width="9.88671875" style="96" bestFit="1" customWidth="1"/>
    <col min="10505" max="10505" width="11.5546875" style="96" bestFit="1" customWidth="1"/>
    <col min="10506" max="10759" width="9.109375" style="96"/>
    <col min="10760" max="10760" width="9.88671875" style="96" bestFit="1" customWidth="1"/>
    <col min="10761" max="10761" width="11.5546875" style="96" bestFit="1" customWidth="1"/>
    <col min="10762" max="11015" width="9.109375" style="96"/>
    <col min="11016" max="11016" width="9.88671875" style="96" bestFit="1" customWidth="1"/>
    <col min="11017" max="11017" width="11.5546875" style="96" bestFit="1" customWidth="1"/>
    <col min="11018" max="11271" width="9.109375" style="96"/>
    <col min="11272" max="11272" width="9.88671875" style="96" bestFit="1" customWidth="1"/>
    <col min="11273" max="11273" width="11.5546875" style="96" bestFit="1" customWidth="1"/>
    <col min="11274" max="11527" width="9.109375" style="96"/>
    <col min="11528" max="11528" width="9.88671875" style="96" bestFit="1" customWidth="1"/>
    <col min="11529" max="11529" width="11.5546875" style="96" bestFit="1" customWidth="1"/>
    <col min="11530" max="11783" width="9.109375" style="96"/>
    <col min="11784" max="11784" width="9.88671875" style="96" bestFit="1" customWidth="1"/>
    <col min="11785" max="11785" width="11.5546875" style="96" bestFit="1" customWidth="1"/>
    <col min="11786" max="12039" width="9.109375" style="96"/>
    <col min="12040" max="12040" width="9.88671875" style="96" bestFit="1" customWidth="1"/>
    <col min="12041" max="12041" width="11.5546875" style="96" bestFit="1" customWidth="1"/>
    <col min="12042" max="12295" width="9.109375" style="96"/>
    <col min="12296" max="12296" width="9.88671875" style="96" bestFit="1" customWidth="1"/>
    <col min="12297" max="12297" width="11.5546875" style="96" bestFit="1" customWidth="1"/>
    <col min="12298" max="12551" width="9.109375" style="96"/>
    <col min="12552" max="12552" width="9.88671875" style="96" bestFit="1" customWidth="1"/>
    <col min="12553" max="12553" width="11.5546875" style="96" bestFit="1" customWidth="1"/>
    <col min="12554" max="12807" width="9.109375" style="96"/>
    <col min="12808" max="12808" width="9.88671875" style="96" bestFit="1" customWidth="1"/>
    <col min="12809" max="12809" width="11.5546875" style="96" bestFit="1" customWidth="1"/>
    <col min="12810" max="13063" width="9.109375" style="96"/>
    <col min="13064" max="13064" width="9.88671875" style="96" bestFit="1" customWidth="1"/>
    <col min="13065" max="13065" width="11.5546875" style="96" bestFit="1" customWidth="1"/>
    <col min="13066" max="13319" width="9.109375" style="96"/>
    <col min="13320" max="13320" width="9.88671875" style="96" bestFit="1" customWidth="1"/>
    <col min="13321" max="13321" width="11.5546875" style="96" bestFit="1" customWidth="1"/>
    <col min="13322" max="13575" width="9.109375" style="96"/>
    <col min="13576" max="13576" width="9.88671875" style="96" bestFit="1" customWidth="1"/>
    <col min="13577" max="13577" width="11.5546875" style="96" bestFit="1" customWidth="1"/>
    <col min="13578" max="13831" width="9.109375" style="96"/>
    <col min="13832" max="13832" width="9.88671875" style="96" bestFit="1" customWidth="1"/>
    <col min="13833" max="13833" width="11.5546875" style="96" bestFit="1" customWidth="1"/>
    <col min="13834" max="14087" width="9.109375" style="96"/>
    <col min="14088" max="14088" width="9.88671875" style="96" bestFit="1" customWidth="1"/>
    <col min="14089" max="14089" width="11.5546875" style="96" bestFit="1" customWidth="1"/>
    <col min="14090" max="14343" width="9.109375" style="96"/>
    <col min="14344" max="14344" width="9.88671875" style="96" bestFit="1" customWidth="1"/>
    <col min="14345" max="14345" width="11.5546875" style="96" bestFit="1" customWidth="1"/>
    <col min="14346" max="14599" width="9.109375" style="96"/>
    <col min="14600" max="14600" width="9.88671875" style="96" bestFit="1" customWidth="1"/>
    <col min="14601" max="14601" width="11.5546875" style="96" bestFit="1" customWidth="1"/>
    <col min="14602" max="14855" width="9.109375" style="96"/>
    <col min="14856" max="14856" width="9.88671875" style="96" bestFit="1" customWidth="1"/>
    <col min="14857" max="14857" width="11.5546875" style="96" bestFit="1" customWidth="1"/>
    <col min="14858" max="15111" width="9.109375" style="96"/>
    <col min="15112" max="15112" width="9.88671875" style="96" bestFit="1" customWidth="1"/>
    <col min="15113" max="15113" width="11.5546875" style="96" bestFit="1" customWidth="1"/>
    <col min="15114" max="15367" width="9.109375" style="96"/>
    <col min="15368" max="15368" width="9.88671875" style="96" bestFit="1" customWidth="1"/>
    <col min="15369" max="15369" width="11.5546875" style="96" bestFit="1" customWidth="1"/>
    <col min="15370" max="15623" width="9.109375" style="96"/>
    <col min="15624" max="15624" width="9.88671875" style="96" bestFit="1" customWidth="1"/>
    <col min="15625" max="15625" width="11.5546875" style="96" bestFit="1" customWidth="1"/>
    <col min="15626" max="15879" width="9.109375" style="96"/>
    <col min="15880" max="15880" width="9.88671875" style="96" bestFit="1" customWidth="1"/>
    <col min="15881" max="15881" width="11.5546875" style="96" bestFit="1" customWidth="1"/>
    <col min="15882" max="16135" width="9.109375" style="96"/>
    <col min="16136" max="16136" width="9.88671875" style="96" bestFit="1" customWidth="1"/>
    <col min="16137" max="16137" width="11.5546875" style="96" bestFit="1" customWidth="1"/>
    <col min="16138" max="16384" width="9.109375" style="96"/>
  </cols>
  <sheetData>
    <row r="1" spans="1:11" x14ac:dyDescent="0.25">
      <c r="A1" s="247" t="s">
        <v>102</v>
      </c>
      <c r="B1" s="248"/>
      <c r="C1" s="248"/>
      <c r="D1" s="248"/>
      <c r="E1" s="248"/>
      <c r="F1" s="248"/>
      <c r="G1" s="248"/>
      <c r="H1" s="248"/>
      <c r="I1" s="248"/>
    </row>
    <row r="2" spans="1:11" x14ac:dyDescent="0.25">
      <c r="A2" s="249" t="s">
        <v>555</v>
      </c>
      <c r="B2" s="250"/>
      <c r="C2" s="250"/>
      <c r="D2" s="250"/>
      <c r="E2" s="250"/>
      <c r="F2" s="250"/>
      <c r="G2" s="250"/>
      <c r="H2" s="250"/>
      <c r="I2" s="250"/>
    </row>
    <row r="3" spans="1:11" x14ac:dyDescent="0.25">
      <c r="A3" s="251" t="s">
        <v>282</v>
      </c>
      <c r="B3" s="252"/>
      <c r="C3" s="252"/>
      <c r="D3" s="252"/>
      <c r="E3" s="252"/>
      <c r="F3" s="252"/>
      <c r="G3" s="252"/>
      <c r="H3" s="252"/>
      <c r="I3" s="252"/>
      <c r="J3" s="253"/>
      <c r="K3" s="253"/>
    </row>
    <row r="4" spans="1:11" x14ac:dyDescent="0.25">
      <c r="A4" s="254" t="s">
        <v>449</v>
      </c>
      <c r="B4" s="255"/>
      <c r="C4" s="255"/>
      <c r="D4" s="255"/>
      <c r="E4" s="255"/>
      <c r="F4" s="255"/>
      <c r="G4" s="255"/>
      <c r="H4" s="255"/>
      <c r="I4" s="255"/>
      <c r="J4" s="256"/>
      <c r="K4" s="256"/>
    </row>
    <row r="5" spans="1:11" ht="22.35" customHeight="1" x14ac:dyDescent="0.25">
      <c r="A5" s="257" t="s">
        <v>2</v>
      </c>
      <c r="B5" s="258"/>
      <c r="C5" s="258"/>
      <c r="D5" s="258"/>
      <c r="E5" s="258"/>
      <c r="F5" s="258"/>
      <c r="G5" s="257" t="s">
        <v>103</v>
      </c>
      <c r="H5" s="259" t="s">
        <v>302</v>
      </c>
      <c r="I5" s="260"/>
      <c r="J5" s="259" t="s">
        <v>279</v>
      </c>
      <c r="K5" s="260"/>
    </row>
    <row r="6" spans="1:11" x14ac:dyDescent="0.25">
      <c r="A6" s="258"/>
      <c r="B6" s="258"/>
      <c r="C6" s="258"/>
      <c r="D6" s="258"/>
      <c r="E6" s="258"/>
      <c r="F6" s="258"/>
      <c r="G6" s="258"/>
      <c r="H6" s="97" t="s">
        <v>295</v>
      </c>
      <c r="I6" s="97" t="s">
        <v>296</v>
      </c>
      <c r="J6" s="97" t="s">
        <v>295</v>
      </c>
      <c r="K6" s="97" t="s">
        <v>296</v>
      </c>
    </row>
    <row r="7" spans="1:11" x14ac:dyDescent="0.25">
      <c r="A7" s="263">
        <v>1</v>
      </c>
      <c r="B7" s="264"/>
      <c r="C7" s="264"/>
      <c r="D7" s="264"/>
      <c r="E7" s="264"/>
      <c r="F7" s="264"/>
      <c r="G7" s="98">
        <v>2</v>
      </c>
      <c r="H7" s="97">
        <v>3</v>
      </c>
      <c r="I7" s="97">
        <v>4</v>
      </c>
      <c r="J7" s="97">
        <v>5</v>
      </c>
      <c r="K7" s="97">
        <v>6</v>
      </c>
    </row>
    <row r="8" spans="1:11" ht="12.75" customHeight="1" x14ac:dyDescent="0.25">
      <c r="A8" s="261" t="s">
        <v>360</v>
      </c>
      <c r="B8" s="261"/>
      <c r="C8" s="261"/>
      <c r="D8" s="261"/>
      <c r="E8" s="261"/>
      <c r="F8" s="261"/>
      <c r="G8" s="14">
        <v>1</v>
      </c>
      <c r="H8" s="99">
        <f>SUM(H9:H13)</f>
        <v>1057327020</v>
      </c>
      <c r="I8" s="99">
        <f>SUM(I9:I13)</f>
        <v>441566289</v>
      </c>
      <c r="J8" s="99">
        <f>SUM(J9:J13)</f>
        <v>1142857361</v>
      </c>
      <c r="K8" s="99">
        <f>SUM(K9:K13)</f>
        <v>474423860</v>
      </c>
    </row>
    <row r="9" spans="1:11" ht="12.75" customHeight="1" x14ac:dyDescent="0.25">
      <c r="A9" s="227" t="s">
        <v>115</v>
      </c>
      <c r="B9" s="227"/>
      <c r="C9" s="227"/>
      <c r="D9" s="227"/>
      <c r="E9" s="227"/>
      <c r="F9" s="227"/>
      <c r="G9" s="13">
        <v>2</v>
      </c>
      <c r="H9" s="100">
        <v>0</v>
      </c>
      <c r="I9" s="100">
        <v>0</v>
      </c>
      <c r="J9" s="100">
        <v>0</v>
      </c>
      <c r="K9" s="100">
        <v>0</v>
      </c>
    </row>
    <row r="10" spans="1:11" ht="12.75" customHeight="1" x14ac:dyDescent="0.25">
      <c r="A10" s="227" t="s">
        <v>116</v>
      </c>
      <c r="B10" s="227"/>
      <c r="C10" s="227"/>
      <c r="D10" s="227"/>
      <c r="E10" s="227"/>
      <c r="F10" s="227"/>
      <c r="G10" s="13">
        <v>3</v>
      </c>
      <c r="H10" s="100">
        <v>989443961</v>
      </c>
      <c r="I10" s="100">
        <v>412972165</v>
      </c>
      <c r="J10" s="100">
        <v>1069384448</v>
      </c>
      <c r="K10" s="100">
        <v>441227998</v>
      </c>
    </row>
    <row r="11" spans="1:11" ht="12.75" customHeight="1" x14ac:dyDescent="0.25">
      <c r="A11" s="227" t="s">
        <v>117</v>
      </c>
      <c r="B11" s="227"/>
      <c r="C11" s="227"/>
      <c r="D11" s="227"/>
      <c r="E11" s="227"/>
      <c r="F11" s="227"/>
      <c r="G11" s="13">
        <v>4</v>
      </c>
      <c r="H11" s="100">
        <v>79239</v>
      </c>
      <c r="I11" s="100">
        <v>21049</v>
      </c>
      <c r="J11" s="100">
        <v>89198</v>
      </c>
      <c r="K11" s="100">
        <v>26215</v>
      </c>
    </row>
    <row r="12" spans="1:11" ht="12.75" customHeight="1" x14ac:dyDescent="0.25">
      <c r="A12" s="227" t="s">
        <v>118</v>
      </c>
      <c r="B12" s="227"/>
      <c r="C12" s="227"/>
      <c r="D12" s="227"/>
      <c r="E12" s="227"/>
      <c r="F12" s="227"/>
      <c r="G12" s="13">
        <v>5</v>
      </c>
      <c r="H12" s="100">
        <v>0</v>
      </c>
      <c r="I12" s="100">
        <v>0</v>
      </c>
      <c r="J12" s="100">
        <v>0</v>
      </c>
      <c r="K12" s="100">
        <v>0</v>
      </c>
    </row>
    <row r="13" spans="1:11" ht="12.75" customHeight="1" x14ac:dyDescent="0.25">
      <c r="A13" s="227" t="s">
        <v>119</v>
      </c>
      <c r="B13" s="227"/>
      <c r="C13" s="227"/>
      <c r="D13" s="227"/>
      <c r="E13" s="227"/>
      <c r="F13" s="227"/>
      <c r="G13" s="13">
        <v>6</v>
      </c>
      <c r="H13" s="100">
        <v>67803820</v>
      </c>
      <c r="I13" s="100">
        <v>28573075</v>
      </c>
      <c r="J13" s="100">
        <v>73383715</v>
      </c>
      <c r="K13" s="100">
        <v>33169647</v>
      </c>
    </row>
    <row r="14" spans="1:11" ht="12.75" customHeight="1" x14ac:dyDescent="0.25">
      <c r="A14" s="261" t="s">
        <v>361</v>
      </c>
      <c r="B14" s="261"/>
      <c r="C14" s="261"/>
      <c r="D14" s="261"/>
      <c r="E14" s="261"/>
      <c r="F14" s="261"/>
      <c r="G14" s="14">
        <v>7</v>
      </c>
      <c r="H14" s="99">
        <f>H15+H16+H20+H24+H25+H26+H29+H36</f>
        <v>1028202269</v>
      </c>
      <c r="I14" s="99">
        <f>I15+I16+I20+I24+I25+I26+I29+I36</f>
        <v>410998353</v>
      </c>
      <c r="J14" s="99">
        <f>J15+J16+J20+J24+J25+J26+J29+J36</f>
        <v>1097524593</v>
      </c>
      <c r="K14" s="99">
        <f>K15+K16+K20+K24+K25+K26+K29+K36</f>
        <v>431413225</v>
      </c>
    </row>
    <row r="15" spans="1:11" ht="12.75" customHeight="1" x14ac:dyDescent="0.25">
      <c r="A15" s="227" t="s">
        <v>104</v>
      </c>
      <c r="B15" s="227"/>
      <c r="C15" s="227"/>
      <c r="D15" s="227"/>
      <c r="E15" s="227"/>
      <c r="F15" s="227"/>
      <c r="G15" s="13">
        <v>8</v>
      </c>
      <c r="H15" s="100">
        <v>1678118</v>
      </c>
      <c r="I15" s="100">
        <v>705521</v>
      </c>
      <c r="J15" s="100">
        <v>-1045433</v>
      </c>
      <c r="K15" s="100">
        <v>801115</v>
      </c>
    </row>
    <row r="16" spans="1:11" ht="12.75" customHeight="1" x14ac:dyDescent="0.25">
      <c r="A16" s="228" t="s">
        <v>441</v>
      </c>
      <c r="B16" s="228"/>
      <c r="C16" s="228"/>
      <c r="D16" s="228"/>
      <c r="E16" s="228"/>
      <c r="F16" s="228"/>
      <c r="G16" s="14">
        <v>9</v>
      </c>
      <c r="H16" s="99">
        <f>SUM(H17:H19)</f>
        <v>803198544</v>
      </c>
      <c r="I16" s="99">
        <f>SUM(I17:I19)</f>
        <v>331167230</v>
      </c>
      <c r="J16" s="99">
        <f>SUM(J17:J19)</f>
        <v>863917732</v>
      </c>
      <c r="K16" s="99">
        <f>SUM(K17:K19)</f>
        <v>347723277</v>
      </c>
    </row>
    <row r="17" spans="1:11" ht="12.75" customHeight="1" x14ac:dyDescent="0.25">
      <c r="A17" s="262" t="s">
        <v>120</v>
      </c>
      <c r="B17" s="262"/>
      <c r="C17" s="262"/>
      <c r="D17" s="262"/>
      <c r="E17" s="262"/>
      <c r="F17" s="262"/>
      <c r="G17" s="13">
        <v>10</v>
      </c>
      <c r="H17" s="100">
        <v>124375788</v>
      </c>
      <c r="I17" s="100">
        <v>49538764</v>
      </c>
      <c r="J17" s="100">
        <v>154821166</v>
      </c>
      <c r="K17" s="100">
        <v>57386428</v>
      </c>
    </row>
    <row r="18" spans="1:11" ht="12.75" customHeight="1" x14ac:dyDescent="0.25">
      <c r="A18" s="262" t="s">
        <v>121</v>
      </c>
      <c r="B18" s="262"/>
      <c r="C18" s="262"/>
      <c r="D18" s="262"/>
      <c r="E18" s="262"/>
      <c r="F18" s="262"/>
      <c r="G18" s="13">
        <v>11</v>
      </c>
      <c r="H18" s="100">
        <v>641030610</v>
      </c>
      <c r="I18" s="100">
        <v>268133220</v>
      </c>
      <c r="J18" s="100">
        <v>674067168</v>
      </c>
      <c r="K18" s="100">
        <v>277406963</v>
      </c>
    </row>
    <row r="19" spans="1:11" ht="12.75" customHeight="1" x14ac:dyDescent="0.25">
      <c r="A19" s="262" t="s">
        <v>122</v>
      </c>
      <c r="B19" s="262"/>
      <c r="C19" s="262"/>
      <c r="D19" s="262"/>
      <c r="E19" s="262"/>
      <c r="F19" s="262"/>
      <c r="G19" s="13">
        <v>12</v>
      </c>
      <c r="H19" s="100">
        <v>37792146</v>
      </c>
      <c r="I19" s="100">
        <v>13495246</v>
      </c>
      <c r="J19" s="100">
        <v>35029398</v>
      </c>
      <c r="K19" s="100">
        <v>12929886</v>
      </c>
    </row>
    <row r="20" spans="1:11" ht="12.75" customHeight="1" x14ac:dyDescent="0.25">
      <c r="A20" s="228" t="s">
        <v>442</v>
      </c>
      <c r="B20" s="228"/>
      <c r="C20" s="228"/>
      <c r="D20" s="228"/>
      <c r="E20" s="228"/>
      <c r="F20" s="228"/>
      <c r="G20" s="14">
        <v>13</v>
      </c>
      <c r="H20" s="99">
        <f>SUM(H21:H23)</f>
        <v>140348908</v>
      </c>
      <c r="I20" s="99">
        <f>SUM(I21:I23)</f>
        <v>48842804</v>
      </c>
      <c r="J20" s="99">
        <f>SUM(J21:J23)</f>
        <v>153463528</v>
      </c>
      <c r="K20" s="99">
        <f>SUM(K21:K23)</f>
        <v>51842308</v>
      </c>
    </row>
    <row r="21" spans="1:11" ht="12.75" customHeight="1" x14ac:dyDescent="0.25">
      <c r="A21" s="262" t="s">
        <v>105</v>
      </c>
      <c r="B21" s="262"/>
      <c r="C21" s="262"/>
      <c r="D21" s="262"/>
      <c r="E21" s="262"/>
      <c r="F21" s="262"/>
      <c r="G21" s="13">
        <v>14</v>
      </c>
      <c r="H21" s="100">
        <v>93926336</v>
      </c>
      <c r="I21" s="100">
        <v>32530234</v>
      </c>
      <c r="J21" s="100">
        <v>101592409</v>
      </c>
      <c r="K21" s="100">
        <v>34251374</v>
      </c>
    </row>
    <row r="22" spans="1:11" ht="12.75" customHeight="1" x14ac:dyDescent="0.25">
      <c r="A22" s="262" t="s">
        <v>106</v>
      </c>
      <c r="B22" s="262"/>
      <c r="C22" s="262"/>
      <c r="D22" s="262"/>
      <c r="E22" s="262"/>
      <c r="F22" s="262"/>
      <c r="G22" s="13">
        <v>15</v>
      </c>
      <c r="H22" s="100">
        <v>27338762</v>
      </c>
      <c r="I22" s="100">
        <v>9690994</v>
      </c>
      <c r="J22" s="100">
        <v>31049861</v>
      </c>
      <c r="K22" s="100">
        <v>10581478</v>
      </c>
    </row>
    <row r="23" spans="1:11" ht="12.75" customHeight="1" x14ac:dyDescent="0.25">
      <c r="A23" s="262" t="s">
        <v>107</v>
      </c>
      <c r="B23" s="262"/>
      <c r="C23" s="262"/>
      <c r="D23" s="262"/>
      <c r="E23" s="262"/>
      <c r="F23" s="262"/>
      <c r="G23" s="13">
        <v>16</v>
      </c>
      <c r="H23" s="100">
        <v>19083810</v>
      </c>
      <c r="I23" s="100">
        <v>6621576</v>
      </c>
      <c r="J23" s="100">
        <v>20821258</v>
      </c>
      <c r="K23" s="100">
        <v>7009456</v>
      </c>
    </row>
    <row r="24" spans="1:11" ht="12.75" customHeight="1" x14ac:dyDescent="0.25">
      <c r="A24" s="227" t="s">
        <v>108</v>
      </c>
      <c r="B24" s="227"/>
      <c r="C24" s="227"/>
      <c r="D24" s="227"/>
      <c r="E24" s="227"/>
      <c r="F24" s="227"/>
      <c r="G24" s="13">
        <v>17</v>
      </c>
      <c r="H24" s="100">
        <v>45415610</v>
      </c>
      <c r="I24" s="100">
        <v>15418353</v>
      </c>
      <c r="J24" s="100">
        <v>41325993</v>
      </c>
      <c r="K24" s="100">
        <v>14097997</v>
      </c>
    </row>
    <row r="25" spans="1:11" ht="12.75" customHeight="1" x14ac:dyDescent="0.25">
      <c r="A25" s="227" t="s">
        <v>109</v>
      </c>
      <c r="B25" s="227"/>
      <c r="C25" s="227"/>
      <c r="D25" s="227"/>
      <c r="E25" s="227"/>
      <c r="F25" s="227"/>
      <c r="G25" s="13">
        <v>18</v>
      </c>
      <c r="H25" s="100">
        <v>33964462</v>
      </c>
      <c r="I25" s="100">
        <v>13210279</v>
      </c>
      <c r="J25" s="100">
        <v>34388069</v>
      </c>
      <c r="K25" s="100">
        <v>13688548</v>
      </c>
    </row>
    <row r="26" spans="1:11" ht="12.75" customHeight="1" x14ac:dyDescent="0.25">
      <c r="A26" s="228" t="s">
        <v>443</v>
      </c>
      <c r="B26" s="228"/>
      <c r="C26" s="228"/>
      <c r="D26" s="228"/>
      <c r="E26" s="228"/>
      <c r="F26" s="228"/>
      <c r="G26" s="14">
        <v>19</v>
      </c>
      <c r="H26" s="99">
        <f>H27+H28</f>
        <v>109304</v>
      </c>
      <c r="I26" s="99">
        <f>I27+I28</f>
        <v>65369</v>
      </c>
      <c r="J26" s="99">
        <f>J27+J28</f>
        <v>0</v>
      </c>
      <c r="K26" s="99">
        <f>K27+K28</f>
        <v>0</v>
      </c>
    </row>
    <row r="27" spans="1:11" ht="12.75" customHeight="1" x14ac:dyDescent="0.25">
      <c r="A27" s="262" t="s">
        <v>123</v>
      </c>
      <c r="B27" s="262"/>
      <c r="C27" s="262"/>
      <c r="D27" s="262"/>
      <c r="E27" s="262"/>
      <c r="F27" s="262"/>
      <c r="G27" s="13">
        <v>20</v>
      </c>
      <c r="H27" s="100">
        <v>0</v>
      </c>
      <c r="I27" s="100">
        <v>0</v>
      </c>
      <c r="J27" s="100">
        <v>0</v>
      </c>
      <c r="K27" s="100">
        <v>0</v>
      </c>
    </row>
    <row r="28" spans="1:11" ht="12.75" customHeight="1" x14ac:dyDescent="0.25">
      <c r="A28" s="262" t="s">
        <v>124</v>
      </c>
      <c r="B28" s="262"/>
      <c r="C28" s="262"/>
      <c r="D28" s="262"/>
      <c r="E28" s="262"/>
      <c r="F28" s="262"/>
      <c r="G28" s="13">
        <v>21</v>
      </c>
      <c r="H28" s="100">
        <v>109304</v>
      </c>
      <c r="I28" s="100">
        <v>65369</v>
      </c>
      <c r="J28" s="100">
        <v>0</v>
      </c>
      <c r="K28" s="100">
        <v>0</v>
      </c>
    </row>
    <row r="29" spans="1:11" ht="12.75" customHeight="1" x14ac:dyDescent="0.25">
      <c r="A29" s="228" t="s">
        <v>444</v>
      </c>
      <c r="B29" s="228"/>
      <c r="C29" s="228"/>
      <c r="D29" s="228"/>
      <c r="E29" s="228"/>
      <c r="F29" s="228"/>
      <c r="G29" s="14">
        <v>22</v>
      </c>
      <c r="H29" s="99">
        <f>SUM(H30:H35)</f>
        <v>0</v>
      </c>
      <c r="I29" s="99">
        <f>SUM(I30:I35)</f>
        <v>0</v>
      </c>
      <c r="J29" s="99">
        <f>SUM(J30:J35)</f>
        <v>0</v>
      </c>
      <c r="K29" s="99">
        <f>SUM(K30:K35)</f>
        <v>0</v>
      </c>
    </row>
    <row r="30" spans="1:11" ht="12.75" customHeight="1" x14ac:dyDescent="0.25">
      <c r="A30" s="262" t="s">
        <v>125</v>
      </c>
      <c r="B30" s="262"/>
      <c r="C30" s="262"/>
      <c r="D30" s="262"/>
      <c r="E30" s="262"/>
      <c r="F30" s="262"/>
      <c r="G30" s="13">
        <v>23</v>
      </c>
      <c r="H30" s="100">
        <v>0</v>
      </c>
      <c r="I30" s="100">
        <v>0</v>
      </c>
      <c r="J30" s="100">
        <v>0</v>
      </c>
      <c r="K30" s="100">
        <v>0</v>
      </c>
    </row>
    <row r="31" spans="1:11" ht="12.75" customHeight="1" x14ac:dyDescent="0.25">
      <c r="A31" s="262" t="s">
        <v>126</v>
      </c>
      <c r="B31" s="262"/>
      <c r="C31" s="262"/>
      <c r="D31" s="262"/>
      <c r="E31" s="262"/>
      <c r="F31" s="262"/>
      <c r="G31" s="13">
        <v>24</v>
      </c>
      <c r="H31" s="100">
        <v>0</v>
      </c>
      <c r="I31" s="100">
        <v>0</v>
      </c>
      <c r="J31" s="100">
        <v>0</v>
      </c>
      <c r="K31" s="100">
        <v>0</v>
      </c>
    </row>
    <row r="32" spans="1:11" ht="12.75" customHeight="1" x14ac:dyDescent="0.25">
      <c r="A32" s="262" t="s">
        <v>127</v>
      </c>
      <c r="B32" s="262"/>
      <c r="C32" s="262"/>
      <c r="D32" s="262"/>
      <c r="E32" s="262"/>
      <c r="F32" s="262"/>
      <c r="G32" s="13">
        <v>25</v>
      </c>
      <c r="H32" s="100">
        <v>0</v>
      </c>
      <c r="I32" s="100">
        <v>0</v>
      </c>
      <c r="J32" s="100">
        <v>0</v>
      </c>
      <c r="K32" s="100">
        <v>0</v>
      </c>
    </row>
    <row r="33" spans="1:11" ht="12.75" customHeight="1" x14ac:dyDescent="0.25">
      <c r="A33" s="262" t="s">
        <v>128</v>
      </c>
      <c r="B33" s="262"/>
      <c r="C33" s="262"/>
      <c r="D33" s="262"/>
      <c r="E33" s="262"/>
      <c r="F33" s="262"/>
      <c r="G33" s="13">
        <v>26</v>
      </c>
      <c r="H33" s="100">
        <v>0</v>
      </c>
      <c r="I33" s="100">
        <v>0</v>
      </c>
      <c r="J33" s="100">
        <v>0</v>
      </c>
      <c r="K33" s="100">
        <v>0</v>
      </c>
    </row>
    <row r="34" spans="1:11" ht="12.75" customHeight="1" x14ac:dyDescent="0.25">
      <c r="A34" s="262" t="s">
        <v>129</v>
      </c>
      <c r="B34" s="262"/>
      <c r="C34" s="262"/>
      <c r="D34" s="262"/>
      <c r="E34" s="262"/>
      <c r="F34" s="262"/>
      <c r="G34" s="13">
        <v>27</v>
      </c>
      <c r="H34" s="100">
        <v>0</v>
      </c>
      <c r="I34" s="100">
        <v>0</v>
      </c>
      <c r="J34" s="100">
        <v>0</v>
      </c>
      <c r="K34" s="100">
        <v>0</v>
      </c>
    </row>
    <row r="35" spans="1:11" ht="12.75" customHeight="1" x14ac:dyDescent="0.25">
      <c r="A35" s="262" t="s">
        <v>130</v>
      </c>
      <c r="B35" s="262"/>
      <c r="C35" s="262"/>
      <c r="D35" s="262"/>
      <c r="E35" s="262"/>
      <c r="F35" s="262"/>
      <c r="G35" s="13">
        <v>28</v>
      </c>
      <c r="H35" s="100">
        <v>0</v>
      </c>
      <c r="I35" s="100">
        <v>0</v>
      </c>
      <c r="J35" s="100">
        <v>0</v>
      </c>
      <c r="K35" s="100">
        <v>0</v>
      </c>
    </row>
    <row r="36" spans="1:11" ht="12.75" customHeight="1" x14ac:dyDescent="0.25">
      <c r="A36" s="227" t="s">
        <v>110</v>
      </c>
      <c r="B36" s="227"/>
      <c r="C36" s="227"/>
      <c r="D36" s="227"/>
      <c r="E36" s="227"/>
      <c r="F36" s="227"/>
      <c r="G36" s="13">
        <v>29</v>
      </c>
      <c r="H36" s="100">
        <v>3487323</v>
      </c>
      <c r="I36" s="100">
        <v>1588797</v>
      </c>
      <c r="J36" s="100">
        <v>5474704</v>
      </c>
      <c r="K36" s="100">
        <v>3259980</v>
      </c>
    </row>
    <row r="37" spans="1:11" ht="12.75" customHeight="1" x14ac:dyDescent="0.25">
      <c r="A37" s="261" t="s">
        <v>362</v>
      </c>
      <c r="B37" s="261"/>
      <c r="C37" s="261"/>
      <c r="D37" s="261"/>
      <c r="E37" s="261"/>
      <c r="F37" s="261"/>
      <c r="G37" s="14">
        <v>30</v>
      </c>
      <c r="H37" s="99">
        <f>SUM(H38:H47)</f>
        <v>12560339</v>
      </c>
      <c r="I37" s="99">
        <f>SUM(I38:I47)</f>
        <v>146386</v>
      </c>
      <c r="J37" s="99">
        <f>SUM(J38:J47)</f>
        <v>606123</v>
      </c>
      <c r="K37" s="99">
        <f>SUM(K38:K47)</f>
        <v>75696</v>
      </c>
    </row>
    <row r="38" spans="1:11" ht="12.75" customHeight="1" x14ac:dyDescent="0.25">
      <c r="A38" s="227" t="s">
        <v>131</v>
      </c>
      <c r="B38" s="227"/>
      <c r="C38" s="227"/>
      <c r="D38" s="227"/>
      <c r="E38" s="227"/>
      <c r="F38" s="227"/>
      <c r="G38" s="13">
        <v>31</v>
      </c>
      <c r="H38" s="100">
        <v>0</v>
      </c>
      <c r="I38" s="100">
        <v>0</v>
      </c>
      <c r="J38" s="100">
        <v>0</v>
      </c>
      <c r="K38" s="100">
        <v>0</v>
      </c>
    </row>
    <row r="39" spans="1:11" ht="25.35" customHeight="1" x14ac:dyDescent="0.25">
      <c r="A39" s="227" t="s">
        <v>132</v>
      </c>
      <c r="B39" s="227"/>
      <c r="C39" s="227"/>
      <c r="D39" s="227"/>
      <c r="E39" s="227"/>
      <c r="F39" s="227"/>
      <c r="G39" s="13">
        <v>32</v>
      </c>
      <c r="H39" s="100">
        <v>11773347</v>
      </c>
      <c r="I39" s="100">
        <v>0</v>
      </c>
      <c r="J39" s="100">
        <v>0</v>
      </c>
      <c r="K39" s="100">
        <v>0</v>
      </c>
    </row>
    <row r="40" spans="1:11" ht="25.35" customHeight="1" x14ac:dyDescent="0.25">
      <c r="A40" s="227" t="s">
        <v>133</v>
      </c>
      <c r="B40" s="227"/>
      <c r="C40" s="227"/>
      <c r="D40" s="227"/>
      <c r="E40" s="227"/>
      <c r="F40" s="227"/>
      <c r="G40" s="13">
        <v>33</v>
      </c>
      <c r="H40" s="100">
        <v>0</v>
      </c>
      <c r="I40" s="100">
        <v>0</v>
      </c>
      <c r="J40" s="100">
        <v>0</v>
      </c>
      <c r="K40" s="100">
        <v>0</v>
      </c>
    </row>
    <row r="41" spans="1:11" ht="25.35" customHeight="1" x14ac:dyDescent="0.25">
      <c r="A41" s="227" t="s">
        <v>134</v>
      </c>
      <c r="B41" s="227"/>
      <c r="C41" s="227"/>
      <c r="D41" s="227"/>
      <c r="E41" s="227"/>
      <c r="F41" s="227"/>
      <c r="G41" s="13">
        <v>34</v>
      </c>
      <c r="H41" s="100">
        <v>0</v>
      </c>
      <c r="I41" s="100">
        <v>0</v>
      </c>
      <c r="J41" s="100">
        <v>0</v>
      </c>
      <c r="K41" s="100">
        <v>0</v>
      </c>
    </row>
    <row r="42" spans="1:11" ht="25.35" customHeight="1" x14ac:dyDescent="0.25">
      <c r="A42" s="227" t="s">
        <v>135</v>
      </c>
      <c r="B42" s="227"/>
      <c r="C42" s="227"/>
      <c r="D42" s="227"/>
      <c r="E42" s="227"/>
      <c r="F42" s="227"/>
      <c r="G42" s="13">
        <v>35</v>
      </c>
      <c r="H42" s="100">
        <v>0</v>
      </c>
      <c r="I42" s="100">
        <v>0</v>
      </c>
      <c r="J42" s="100">
        <v>0</v>
      </c>
      <c r="K42" s="100">
        <v>0</v>
      </c>
    </row>
    <row r="43" spans="1:11" ht="12.75" customHeight="1" x14ac:dyDescent="0.25">
      <c r="A43" s="227" t="s">
        <v>136</v>
      </c>
      <c r="B43" s="227"/>
      <c r="C43" s="227"/>
      <c r="D43" s="227"/>
      <c r="E43" s="227"/>
      <c r="F43" s="227"/>
      <c r="G43" s="13">
        <v>36</v>
      </c>
      <c r="H43" s="100">
        <v>100601</v>
      </c>
      <c r="I43" s="100">
        <v>62947</v>
      </c>
      <c r="J43" s="100">
        <v>0</v>
      </c>
      <c r="K43" s="100">
        <v>0</v>
      </c>
    </row>
    <row r="44" spans="1:11" ht="12.75" customHeight="1" x14ac:dyDescent="0.25">
      <c r="A44" s="227" t="s">
        <v>137</v>
      </c>
      <c r="B44" s="227"/>
      <c r="C44" s="227"/>
      <c r="D44" s="227"/>
      <c r="E44" s="227"/>
      <c r="F44" s="227"/>
      <c r="G44" s="13">
        <v>37</v>
      </c>
      <c r="H44" s="100">
        <v>1487</v>
      </c>
      <c r="I44" s="100">
        <v>-29872</v>
      </c>
      <c r="J44" s="100">
        <v>96932</v>
      </c>
      <c r="K44" s="100">
        <v>42589</v>
      </c>
    </row>
    <row r="45" spans="1:11" ht="12.75" customHeight="1" x14ac:dyDescent="0.25">
      <c r="A45" s="227" t="s">
        <v>138</v>
      </c>
      <c r="B45" s="227"/>
      <c r="C45" s="227"/>
      <c r="D45" s="227"/>
      <c r="E45" s="227"/>
      <c r="F45" s="227"/>
      <c r="G45" s="13">
        <v>38</v>
      </c>
      <c r="H45" s="100">
        <v>119667</v>
      </c>
      <c r="I45" s="100">
        <v>47420</v>
      </c>
      <c r="J45" s="100">
        <v>89724</v>
      </c>
      <c r="K45" s="100">
        <v>7986</v>
      </c>
    </row>
    <row r="46" spans="1:11" ht="12.75" customHeight="1" x14ac:dyDescent="0.25">
      <c r="A46" s="227" t="s">
        <v>139</v>
      </c>
      <c r="B46" s="227"/>
      <c r="C46" s="227"/>
      <c r="D46" s="227"/>
      <c r="E46" s="227"/>
      <c r="F46" s="227"/>
      <c r="G46" s="13">
        <v>39</v>
      </c>
      <c r="H46" s="100">
        <v>0</v>
      </c>
      <c r="I46" s="100">
        <v>0</v>
      </c>
      <c r="J46" s="100">
        <v>0</v>
      </c>
      <c r="K46" s="100">
        <v>0</v>
      </c>
    </row>
    <row r="47" spans="1:11" ht="12.75" customHeight="1" x14ac:dyDescent="0.25">
      <c r="A47" s="227" t="s">
        <v>140</v>
      </c>
      <c r="B47" s="227"/>
      <c r="C47" s="227"/>
      <c r="D47" s="227"/>
      <c r="E47" s="227"/>
      <c r="F47" s="227"/>
      <c r="G47" s="13">
        <v>40</v>
      </c>
      <c r="H47" s="100">
        <v>565237</v>
      </c>
      <c r="I47" s="100">
        <v>65891</v>
      </c>
      <c r="J47" s="100">
        <v>419467</v>
      </c>
      <c r="K47" s="100">
        <v>25121</v>
      </c>
    </row>
    <row r="48" spans="1:11" ht="12.75" customHeight="1" x14ac:dyDescent="0.25">
      <c r="A48" s="261" t="s">
        <v>363</v>
      </c>
      <c r="B48" s="261"/>
      <c r="C48" s="261"/>
      <c r="D48" s="261"/>
      <c r="E48" s="261"/>
      <c r="F48" s="261"/>
      <c r="G48" s="14">
        <v>41</v>
      </c>
      <c r="H48" s="99">
        <f>SUM(H49:H55)</f>
        <v>1770662</v>
      </c>
      <c r="I48" s="99">
        <f>SUM(I49:I55)</f>
        <v>560035</v>
      </c>
      <c r="J48" s="99">
        <f>SUM(J49:J55)</f>
        <v>1023869</v>
      </c>
      <c r="K48" s="99">
        <f>SUM(K49:K55)</f>
        <v>309195</v>
      </c>
    </row>
    <row r="49" spans="1:11" ht="25.35" customHeight="1" x14ac:dyDescent="0.25">
      <c r="A49" s="227" t="s">
        <v>141</v>
      </c>
      <c r="B49" s="227"/>
      <c r="C49" s="227"/>
      <c r="D49" s="227"/>
      <c r="E49" s="227"/>
      <c r="F49" s="227"/>
      <c r="G49" s="13">
        <v>42</v>
      </c>
      <c r="H49" s="100">
        <v>0</v>
      </c>
      <c r="I49" s="100">
        <v>0</v>
      </c>
      <c r="J49" s="100">
        <v>0</v>
      </c>
      <c r="K49" s="100">
        <v>0</v>
      </c>
    </row>
    <row r="50" spans="1:11" ht="12.75" customHeight="1" x14ac:dyDescent="0.25">
      <c r="A50" s="265" t="s">
        <v>142</v>
      </c>
      <c r="B50" s="265"/>
      <c r="C50" s="265"/>
      <c r="D50" s="265"/>
      <c r="E50" s="265"/>
      <c r="F50" s="265"/>
      <c r="G50" s="13">
        <v>43</v>
      </c>
      <c r="H50" s="100">
        <v>0</v>
      </c>
      <c r="I50" s="100">
        <v>0</v>
      </c>
      <c r="J50" s="100">
        <v>0</v>
      </c>
      <c r="K50" s="100">
        <v>0</v>
      </c>
    </row>
    <row r="51" spans="1:11" ht="12.75" customHeight="1" x14ac:dyDescent="0.25">
      <c r="A51" s="265" t="s">
        <v>143</v>
      </c>
      <c r="B51" s="265"/>
      <c r="C51" s="265"/>
      <c r="D51" s="265"/>
      <c r="E51" s="265"/>
      <c r="F51" s="265"/>
      <c r="G51" s="13">
        <v>44</v>
      </c>
      <c r="H51" s="100">
        <v>1577967</v>
      </c>
      <c r="I51" s="100">
        <v>499489</v>
      </c>
      <c r="J51" s="100">
        <v>886017</v>
      </c>
      <c r="K51" s="100">
        <v>291800</v>
      </c>
    </row>
    <row r="52" spans="1:11" ht="12.75" customHeight="1" x14ac:dyDescent="0.25">
      <c r="A52" s="265" t="s">
        <v>144</v>
      </c>
      <c r="B52" s="265"/>
      <c r="C52" s="265"/>
      <c r="D52" s="265"/>
      <c r="E52" s="265"/>
      <c r="F52" s="265"/>
      <c r="G52" s="13">
        <v>45</v>
      </c>
      <c r="H52" s="100">
        <v>192695</v>
      </c>
      <c r="I52" s="100">
        <v>60546</v>
      </c>
      <c r="J52" s="100">
        <v>127873</v>
      </c>
      <c r="K52" s="100">
        <v>17395</v>
      </c>
    </row>
    <row r="53" spans="1:11" ht="12.75" customHeight="1" x14ac:dyDescent="0.25">
      <c r="A53" s="265" t="s">
        <v>145</v>
      </c>
      <c r="B53" s="265"/>
      <c r="C53" s="265"/>
      <c r="D53" s="265"/>
      <c r="E53" s="265"/>
      <c r="F53" s="265"/>
      <c r="G53" s="13">
        <v>46</v>
      </c>
      <c r="H53" s="100">
        <v>0</v>
      </c>
      <c r="I53" s="100">
        <v>0</v>
      </c>
      <c r="J53" s="100">
        <v>0</v>
      </c>
      <c r="K53" s="100">
        <v>0</v>
      </c>
    </row>
    <row r="54" spans="1:11" ht="12.75" customHeight="1" x14ac:dyDescent="0.25">
      <c r="A54" s="265" t="s">
        <v>146</v>
      </c>
      <c r="B54" s="265"/>
      <c r="C54" s="265"/>
      <c r="D54" s="265"/>
      <c r="E54" s="265"/>
      <c r="F54" s="265"/>
      <c r="G54" s="13">
        <v>47</v>
      </c>
      <c r="H54" s="100">
        <v>0</v>
      </c>
      <c r="I54" s="100">
        <v>0</v>
      </c>
      <c r="J54" s="100">
        <v>0</v>
      </c>
      <c r="K54" s="100">
        <v>0</v>
      </c>
    </row>
    <row r="55" spans="1:11" ht="12.75" customHeight="1" x14ac:dyDescent="0.25">
      <c r="A55" s="265" t="s">
        <v>147</v>
      </c>
      <c r="B55" s="265"/>
      <c r="C55" s="265"/>
      <c r="D55" s="265"/>
      <c r="E55" s="265"/>
      <c r="F55" s="265"/>
      <c r="G55" s="13">
        <v>48</v>
      </c>
      <c r="H55" s="100">
        <v>0</v>
      </c>
      <c r="I55" s="100">
        <v>0</v>
      </c>
      <c r="J55" s="100">
        <v>9979</v>
      </c>
      <c r="K55" s="100">
        <v>0</v>
      </c>
    </row>
    <row r="56" spans="1:11" ht="22.35" customHeight="1" x14ac:dyDescent="0.25">
      <c r="A56" s="267" t="s">
        <v>148</v>
      </c>
      <c r="B56" s="267"/>
      <c r="C56" s="267"/>
      <c r="D56" s="267"/>
      <c r="E56" s="267"/>
      <c r="F56" s="267"/>
      <c r="G56" s="13">
        <v>49</v>
      </c>
      <c r="H56" s="100">
        <v>0</v>
      </c>
      <c r="I56" s="100">
        <v>0</v>
      </c>
      <c r="J56" s="100">
        <v>8672652</v>
      </c>
      <c r="K56" s="100">
        <v>3706205</v>
      </c>
    </row>
    <row r="57" spans="1:11" ht="12.75" customHeight="1" x14ac:dyDescent="0.25">
      <c r="A57" s="267" t="s">
        <v>149</v>
      </c>
      <c r="B57" s="267"/>
      <c r="C57" s="267"/>
      <c r="D57" s="267"/>
      <c r="E57" s="267"/>
      <c r="F57" s="267"/>
      <c r="G57" s="13">
        <v>50</v>
      </c>
      <c r="H57" s="100">
        <v>0</v>
      </c>
      <c r="I57" s="100">
        <v>0</v>
      </c>
      <c r="J57" s="100">
        <v>0</v>
      </c>
      <c r="K57" s="100">
        <v>0</v>
      </c>
    </row>
    <row r="58" spans="1:11" ht="24.6" customHeight="1" x14ac:dyDescent="0.25">
      <c r="A58" s="267" t="s">
        <v>150</v>
      </c>
      <c r="B58" s="267"/>
      <c r="C58" s="267"/>
      <c r="D58" s="267"/>
      <c r="E58" s="267"/>
      <c r="F58" s="267"/>
      <c r="G58" s="13">
        <v>51</v>
      </c>
      <c r="H58" s="100">
        <v>0</v>
      </c>
      <c r="I58" s="100">
        <v>0</v>
      </c>
      <c r="J58" s="100">
        <v>0</v>
      </c>
      <c r="K58" s="100">
        <v>0</v>
      </c>
    </row>
    <row r="59" spans="1:11" ht="12.75" customHeight="1" x14ac:dyDescent="0.25">
      <c r="A59" s="267" t="s">
        <v>151</v>
      </c>
      <c r="B59" s="267"/>
      <c r="C59" s="267"/>
      <c r="D59" s="267"/>
      <c r="E59" s="267"/>
      <c r="F59" s="267"/>
      <c r="G59" s="13">
        <v>52</v>
      </c>
      <c r="H59" s="100">
        <v>0</v>
      </c>
      <c r="I59" s="100">
        <v>0</v>
      </c>
      <c r="J59" s="100">
        <v>0</v>
      </c>
      <c r="K59" s="100">
        <v>0</v>
      </c>
    </row>
    <row r="60" spans="1:11" ht="12.75" customHeight="1" x14ac:dyDescent="0.25">
      <c r="A60" s="261" t="s">
        <v>364</v>
      </c>
      <c r="B60" s="261"/>
      <c r="C60" s="261"/>
      <c r="D60" s="261"/>
      <c r="E60" s="261"/>
      <c r="F60" s="261"/>
      <c r="G60" s="14">
        <v>53</v>
      </c>
      <c r="H60" s="99">
        <f>H8+H37+H56+H57</f>
        <v>1069887359</v>
      </c>
      <c r="I60" s="99">
        <f t="shared" ref="I60:K60" si="0">I8+I37+I56+I57</f>
        <v>441712675</v>
      </c>
      <c r="J60" s="99">
        <f t="shared" si="0"/>
        <v>1152136136</v>
      </c>
      <c r="K60" s="99">
        <f t="shared" si="0"/>
        <v>478205761</v>
      </c>
    </row>
    <row r="61" spans="1:11" ht="12.75" customHeight="1" x14ac:dyDescent="0.25">
      <c r="A61" s="261" t="s">
        <v>365</v>
      </c>
      <c r="B61" s="261"/>
      <c r="C61" s="261"/>
      <c r="D61" s="261"/>
      <c r="E61" s="261"/>
      <c r="F61" s="261"/>
      <c r="G61" s="14">
        <v>54</v>
      </c>
      <c r="H61" s="99">
        <f>H14+H48+H58+H59</f>
        <v>1029972931</v>
      </c>
      <c r="I61" s="99">
        <f t="shared" ref="I61:K61" si="1">I14+I48+I58+I59</f>
        <v>411558388</v>
      </c>
      <c r="J61" s="99">
        <f t="shared" si="1"/>
        <v>1098548462</v>
      </c>
      <c r="K61" s="99">
        <f t="shared" si="1"/>
        <v>431722420</v>
      </c>
    </row>
    <row r="62" spans="1:11" ht="12.75" customHeight="1" x14ac:dyDescent="0.25">
      <c r="A62" s="261" t="s">
        <v>366</v>
      </c>
      <c r="B62" s="261"/>
      <c r="C62" s="261"/>
      <c r="D62" s="261"/>
      <c r="E62" s="261"/>
      <c r="F62" s="261"/>
      <c r="G62" s="14">
        <v>55</v>
      </c>
      <c r="H62" s="99">
        <f>H60-H61</f>
        <v>39914428</v>
      </c>
      <c r="I62" s="99">
        <f t="shared" ref="I62:K62" si="2">I60-I61</f>
        <v>30154287</v>
      </c>
      <c r="J62" s="99">
        <f t="shared" si="2"/>
        <v>53587674</v>
      </c>
      <c r="K62" s="99">
        <f t="shared" si="2"/>
        <v>46483341</v>
      </c>
    </row>
    <row r="63" spans="1:11" ht="12.75" customHeight="1" x14ac:dyDescent="0.25">
      <c r="A63" s="266" t="s">
        <v>367</v>
      </c>
      <c r="B63" s="266"/>
      <c r="C63" s="266"/>
      <c r="D63" s="266"/>
      <c r="E63" s="266"/>
      <c r="F63" s="266"/>
      <c r="G63" s="14">
        <v>56</v>
      </c>
      <c r="H63" s="99">
        <f>+IF((H60-H61)&gt;0,(H60-H61),0)</f>
        <v>39914428</v>
      </c>
      <c r="I63" s="99">
        <f t="shared" ref="I63:K63" si="3">+IF((I60-I61)&gt;0,(I60-I61),0)</f>
        <v>30154287</v>
      </c>
      <c r="J63" s="99">
        <f t="shared" si="3"/>
        <v>53587674</v>
      </c>
      <c r="K63" s="99">
        <f t="shared" si="3"/>
        <v>46483341</v>
      </c>
    </row>
    <row r="64" spans="1:11" ht="12.75" customHeight="1" x14ac:dyDescent="0.25">
      <c r="A64" s="266" t="s">
        <v>368</v>
      </c>
      <c r="B64" s="266"/>
      <c r="C64" s="266"/>
      <c r="D64" s="266"/>
      <c r="E64" s="266"/>
      <c r="F64" s="266"/>
      <c r="G64" s="14">
        <v>57</v>
      </c>
      <c r="H64" s="99">
        <f>+IF((H60-H61)&lt;0,(H60-H61),0)</f>
        <v>0</v>
      </c>
      <c r="I64" s="99">
        <f t="shared" ref="I64:K64" si="4">+IF((I60-I61)&lt;0,(I60-I61),0)</f>
        <v>0</v>
      </c>
      <c r="J64" s="99">
        <f t="shared" si="4"/>
        <v>0</v>
      </c>
      <c r="K64" s="99">
        <f t="shared" si="4"/>
        <v>0</v>
      </c>
    </row>
    <row r="65" spans="1:11" ht="12.75" customHeight="1" x14ac:dyDescent="0.25">
      <c r="A65" s="267" t="s">
        <v>111</v>
      </c>
      <c r="B65" s="267"/>
      <c r="C65" s="267"/>
      <c r="D65" s="267"/>
      <c r="E65" s="267"/>
      <c r="F65" s="267"/>
      <c r="G65" s="13">
        <v>58</v>
      </c>
      <c r="H65" s="100">
        <v>5223090</v>
      </c>
      <c r="I65" s="100">
        <v>3825728</v>
      </c>
      <c r="J65" s="100">
        <v>7997432</v>
      </c>
      <c r="K65" s="100">
        <v>6221151</v>
      </c>
    </row>
    <row r="66" spans="1:11" ht="12.75" customHeight="1" x14ac:dyDescent="0.25">
      <c r="A66" s="261" t="s">
        <v>369</v>
      </c>
      <c r="B66" s="261"/>
      <c r="C66" s="261"/>
      <c r="D66" s="261"/>
      <c r="E66" s="261"/>
      <c r="F66" s="261"/>
      <c r="G66" s="14">
        <v>59</v>
      </c>
      <c r="H66" s="99">
        <f>H62-H65</f>
        <v>34691338</v>
      </c>
      <c r="I66" s="99">
        <f t="shared" ref="I66:K66" si="5">I62-I65</f>
        <v>26328559</v>
      </c>
      <c r="J66" s="99">
        <f t="shared" si="5"/>
        <v>45590242</v>
      </c>
      <c r="K66" s="99">
        <f t="shared" si="5"/>
        <v>40262190</v>
      </c>
    </row>
    <row r="67" spans="1:11" ht="12.75" customHeight="1" x14ac:dyDescent="0.25">
      <c r="A67" s="266" t="s">
        <v>370</v>
      </c>
      <c r="B67" s="266"/>
      <c r="C67" s="266"/>
      <c r="D67" s="266"/>
      <c r="E67" s="266"/>
      <c r="F67" s="266"/>
      <c r="G67" s="14">
        <v>60</v>
      </c>
      <c r="H67" s="99">
        <f>+IF((H62-H65)&gt;0,(H62-H65),0)</f>
        <v>34691338</v>
      </c>
      <c r="I67" s="99">
        <f t="shared" ref="I67:K67" si="6">+IF((I62-I65)&gt;0,(I62-I65),0)</f>
        <v>26328559</v>
      </c>
      <c r="J67" s="99">
        <f t="shared" si="6"/>
        <v>45590242</v>
      </c>
      <c r="K67" s="99">
        <f t="shared" si="6"/>
        <v>40262190</v>
      </c>
    </row>
    <row r="68" spans="1:11" ht="12.75" customHeight="1" x14ac:dyDescent="0.25">
      <c r="A68" s="266" t="s">
        <v>371</v>
      </c>
      <c r="B68" s="266"/>
      <c r="C68" s="266"/>
      <c r="D68" s="266"/>
      <c r="E68" s="266"/>
      <c r="F68" s="266"/>
      <c r="G68" s="14">
        <v>61</v>
      </c>
      <c r="H68" s="99">
        <f>+IF((H62-H65)&lt;0,(H62-H65),0)</f>
        <v>0</v>
      </c>
      <c r="I68" s="99">
        <f t="shared" ref="I68:K68" si="7">+IF((I62-I65)&lt;0,(I62-I65),0)</f>
        <v>0</v>
      </c>
      <c r="J68" s="99">
        <f t="shared" si="7"/>
        <v>0</v>
      </c>
      <c r="K68" s="99">
        <f t="shared" si="7"/>
        <v>0</v>
      </c>
    </row>
    <row r="69" spans="1:11" x14ac:dyDescent="0.25">
      <c r="A69" s="268" t="s">
        <v>152</v>
      </c>
      <c r="B69" s="268"/>
      <c r="C69" s="268"/>
      <c r="D69" s="268"/>
      <c r="E69" s="268"/>
      <c r="F69" s="268"/>
      <c r="G69" s="269"/>
      <c r="H69" s="269"/>
      <c r="I69" s="269"/>
      <c r="J69" s="270"/>
      <c r="K69" s="270"/>
    </row>
    <row r="70" spans="1:11" ht="22.35" customHeight="1" x14ac:dyDescent="0.25">
      <c r="A70" s="261" t="s">
        <v>372</v>
      </c>
      <c r="B70" s="261"/>
      <c r="C70" s="261"/>
      <c r="D70" s="261"/>
      <c r="E70" s="261"/>
      <c r="F70" s="261"/>
      <c r="G70" s="14">
        <v>62</v>
      </c>
      <c r="H70" s="99">
        <f>H71-H72</f>
        <v>0</v>
      </c>
      <c r="I70" s="99">
        <f>I71-I72</f>
        <v>0</v>
      </c>
      <c r="J70" s="99">
        <f>J71-J72</f>
        <v>0</v>
      </c>
      <c r="K70" s="99">
        <f>K71-K72</f>
        <v>0</v>
      </c>
    </row>
    <row r="71" spans="1:11" ht="12.75" customHeight="1" x14ac:dyDescent="0.25">
      <c r="A71" s="265" t="s">
        <v>153</v>
      </c>
      <c r="B71" s="265"/>
      <c r="C71" s="265"/>
      <c r="D71" s="265"/>
      <c r="E71" s="265"/>
      <c r="F71" s="265"/>
      <c r="G71" s="13">
        <v>63</v>
      </c>
      <c r="H71" s="100">
        <v>0</v>
      </c>
      <c r="I71" s="100">
        <v>0</v>
      </c>
      <c r="J71" s="100">
        <v>0</v>
      </c>
      <c r="K71" s="100">
        <v>0</v>
      </c>
    </row>
    <row r="72" spans="1:11" ht="12.75" customHeight="1" x14ac:dyDescent="0.25">
      <c r="A72" s="265" t="s">
        <v>154</v>
      </c>
      <c r="B72" s="265"/>
      <c r="C72" s="265"/>
      <c r="D72" s="265"/>
      <c r="E72" s="265"/>
      <c r="F72" s="265"/>
      <c r="G72" s="13">
        <v>64</v>
      </c>
      <c r="H72" s="100">
        <v>0</v>
      </c>
      <c r="I72" s="100">
        <v>0</v>
      </c>
      <c r="J72" s="100">
        <v>0</v>
      </c>
      <c r="K72" s="100">
        <v>0</v>
      </c>
    </row>
    <row r="73" spans="1:11" ht="12.75" customHeight="1" x14ac:dyDescent="0.25">
      <c r="A73" s="267" t="s">
        <v>155</v>
      </c>
      <c r="B73" s="267"/>
      <c r="C73" s="267"/>
      <c r="D73" s="267"/>
      <c r="E73" s="267"/>
      <c r="F73" s="267"/>
      <c r="G73" s="13">
        <v>65</v>
      </c>
      <c r="H73" s="100">
        <v>0</v>
      </c>
      <c r="I73" s="100">
        <v>0</v>
      </c>
      <c r="J73" s="100">
        <v>0</v>
      </c>
      <c r="K73" s="100">
        <v>0</v>
      </c>
    </row>
    <row r="74" spans="1:11" ht="12.75" customHeight="1" x14ac:dyDescent="0.25">
      <c r="A74" s="266" t="s">
        <v>373</v>
      </c>
      <c r="B74" s="266"/>
      <c r="C74" s="266"/>
      <c r="D74" s="266"/>
      <c r="E74" s="266"/>
      <c r="F74" s="266"/>
      <c r="G74" s="14">
        <v>66</v>
      </c>
      <c r="H74" s="122">
        <v>0</v>
      </c>
      <c r="I74" s="122">
        <v>0</v>
      </c>
      <c r="J74" s="122">
        <v>0</v>
      </c>
      <c r="K74" s="122">
        <v>0</v>
      </c>
    </row>
    <row r="75" spans="1:11" ht="12.75" customHeight="1" x14ac:dyDescent="0.25">
      <c r="A75" s="266" t="s">
        <v>374</v>
      </c>
      <c r="B75" s="266"/>
      <c r="C75" s="266"/>
      <c r="D75" s="266"/>
      <c r="E75" s="266"/>
      <c r="F75" s="266"/>
      <c r="G75" s="14">
        <v>67</v>
      </c>
      <c r="H75" s="122">
        <v>0</v>
      </c>
      <c r="I75" s="122">
        <v>0</v>
      </c>
      <c r="J75" s="122">
        <v>0</v>
      </c>
      <c r="K75" s="122">
        <v>0</v>
      </c>
    </row>
    <row r="76" spans="1:11" x14ac:dyDescent="0.25">
      <c r="A76" s="268" t="s">
        <v>156</v>
      </c>
      <c r="B76" s="268"/>
      <c r="C76" s="268"/>
      <c r="D76" s="268"/>
      <c r="E76" s="268"/>
      <c r="F76" s="268"/>
      <c r="G76" s="269"/>
      <c r="H76" s="269"/>
      <c r="I76" s="269"/>
      <c r="J76" s="270"/>
      <c r="K76" s="270"/>
    </row>
    <row r="77" spans="1:11" ht="12.75" customHeight="1" x14ac:dyDescent="0.25">
      <c r="A77" s="261" t="s">
        <v>375</v>
      </c>
      <c r="B77" s="261"/>
      <c r="C77" s="261"/>
      <c r="D77" s="261"/>
      <c r="E77" s="261"/>
      <c r="F77" s="261"/>
      <c r="G77" s="14">
        <v>68</v>
      </c>
      <c r="H77" s="122">
        <v>0</v>
      </c>
      <c r="I77" s="122">
        <v>0</v>
      </c>
      <c r="J77" s="122">
        <v>0</v>
      </c>
      <c r="K77" s="122">
        <v>0</v>
      </c>
    </row>
    <row r="78" spans="1:11" ht="12.75" customHeight="1" x14ac:dyDescent="0.25">
      <c r="A78" s="271" t="s">
        <v>376</v>
      </c>
      <c r="B78" s="271"/>
      <c r="C78" s="271"/>
      <c r="D78" s="271"/>
      <c r="E78" s="271"/>
      <c r="F78" s="271"/>
      <c r="G78" s="89">
        <v>69</v>
      </c>
      <c r="H78" s="100">
        <v>0</v>
      </c>
      <c r="I78" s="100">
        <v>0</v>
      </c>
      <c r="J78" s="101">
        <v>0</v>
      </c>
      <c r="K78" s="101">
        <v>0</v>
      </c>
    </row>
    <row r="79" spans="1:11" ht="12.75" customHeight="1" x14ac:dyDescent="0.25">
      <c r="A79" s="271" t="s">
        <v>377</v>
      </c>
      <c r="B79" s="271"/>
      <c r="C79" s="271"/>
      <c r="D79" s="271"/>
      <c r="E79" s="271"/>
      <c r="F79" s="271"/>
      <c r="G79" s="89">
        <v>70</v>
      </c>
      <c r="H79" s="100">
        <v>0</v>
      </c>
      <c r="I79" s="100">
        <v>0</v>
      </c>
      <c r="J79" s="101">
        <v>0</v>
      </c>
      <c r="K79" s="101">
        <v>0</v>
      </c>
    </row>
    <row r="80" spans="1:11" ht="12.75" customHeight="1" x14ac:dyDescent="0.25">
      <c r="A80" s="261" t="s">
        <v>378</v>
      </c>
      <c r="B80" s="261"/>
      <c r="C80" s="261"/>
      <c r="D80" s="261"/>
      <c r="E80" s="261"/>
      <c r="F80" s="261"/>
      <c r="G80" s="14">
        <v>71</v>
      </c>
      <c r="H80" s="122">
        <v>0</v>
      </c>
      <c r="I80" s="122">
        <v>0</v>
      </c>
      <c r="J80" s="122">
        <v>0</v>
      </c>
      <c r="K80" s="122">
        <v>0</v>
      </c>
    </row>
    <row r="81" spans="1:11" ht="12.75" customHeight="1" x14ac:dyDescent="0.25">
      <c r="A81" s="261" t="s">
        <v>379</v>
      </c>
      <c r="B81" s="261"/>
      <c r="C81" s="261"/>
      <c r="D81" s="261"/>
      <c r="E81" s="261"/>
      <c r="F81" s="261"/>
      <c r="G81" s="14">
        <v>72</v>
      </c>
      <c r="H81" s="122">
        <v>0</v>
      </c>
      <c r="I81" s="122">
        <v>0</v>
      </c>
      <c r="J81" s="122">
        <v>0</v>
      </c>
      <c r="K81" s="122">
        <v>0</v>
      </c>
    </row>
    <row r="82" spans="1:11" ht="12.75" customHeight="1" x14ac:dyDescent="0.25">
      <c r="A82" s="266" t="s">
        <v>380</v>
      </c>
      <c r="B82" s="266"/>
      <c r="C82" s="266"/>
      <c r="D82" s="266"/>
      <c r="E82" s="266"/>
      <c r="F82" s="266"/>
      <c r="G82" s="14">
        <v>73</v>
      </c>
      <c r="H82" s="122">
        <v>0</v>
      </c>
      <c r="I82" s="122">
        <v>0</v>
      </c>
      <c r="J82" s="122">
        <v>0</v>
      </c>
      <c r="K82" s="122">
        <v>0</v>
      </c>
    </row>
    <row r="83" spans="1:11" ht="12.75" customHeight="1" x14ac:dyDescent="0.25">
      <c r="A83" s="266" t="s">
        <v>381</v>
      </c>
      <c r="B83" s="266"/>
      <c r="C83" s="266"/>
      <c r="D83" s="266"/>
      <c r="E83" s="266"/>
      <c r="F83" s="266"/>
      <c r="G83" s="14">
        <v>74</v>
      </c>
      <c r="H83" s="122">
        <v>0</v>
      </c>
      <c r="I83" s="122">
        <v>0</v>
      </c>
      <c r="J83" s="122">
        <v>0</v>
      </c>
      <c r="K83" s="122">
        <v>0</v>
      </c>
    </row>
    <row r="84" spans="1:11" x14ac:dyDescent="0.25">
      <c r="A84" s="268" t="s">
        <v>112</v>
      </c>
      <c r="B84" s="268"/>
      <c r="C84" s="268"/>
      <c r="D84" s="268"/>
      <c r="E84" s="268"/>
      <c r="F84" s="268"/>
      <c r="G84" s="269"/>
      <c r="H84" s="269"/>
      <c r="I84" s="269"/>
      <c r="J84" s="270"/>
      <c r="K84" s="270"/>
    </row>
    <row r="85" spans="1:11" ht="12.75" customHeight="1" x14ac:dyDescent="0.25">
      <c r="A85" s="272" t="s">
        <v>382</v>
      </c>
      <c r="B85" s="272"/>
      <c r="C85" s="272"/>
      <c r="D85" s="272"/>
      <c r="E85" s="272"/>
      <c r="F85" s="272"/>
      <c r="G85" s="14">
        <v>75</v>
      </c>
      <c r="H85" s="102">
        <f>H86+H87</f>
        <v>34691338</v>
      </c>
      <c r="I85" s="102">
        <f>I86+I87</f>
        <v>26328559</v>
      </c>
      <c r="J85" s="102">
        <f>J86+J87</f>
        <v>45590242</v>
      </c>
      <c r="K85" s="102">
        <f>K86+K87</f>
        <v>40262190</v>
      </c>
    </row>
    <row r="86" spans="1:11" ht="12.75" customHeight="1" x14ac:dyDescent="0.25">
      <c r="A86" s="273" t="s">
        <v>157</v>
      </c>
      <c r="B86" s="273"/>
      <c r="C86" s="273"/>
      <c r="D86" s="273"/>
      <c r="E86" s="273"/>
      <c r="F86" s="273"/>
      <c r="G86" s="13">
        <v>76</v>
      </c>
      <c r="H86" s="103">
        <v>34996882</v>
      </c>
      <c r="I86" s="103">
        <v>26162578</v>
      </c>
      <c r="J86" s="103">
        <v>45799813</v>
      </c>
      <c r="K86" s="103">
        <v>40402937</v>
      </c>
    </row>
    <row r="87" spans="1:11" ht="12.75" customHeight="1" x14ac:dyDescent="0.25">
      <c r="A87" s="273" t="s">
        <v>158</v>
      </c>
      <c r="B87" s="273"/>
      <c r="C87" s="273"/>
      <c r="D87" s="273"/>
      <c r="E87" s="273"/>
      <c r="F87" s="273"/>
      <c r="G87" s="13">
        <v>77</v>
      </c>
      <c r="H87" s="103">
        <v>-305544</v>
      </c>
      <c r="I87" s="103">
        <v>165981</v>
      </c>
      <c r="J87" s="103">
        <v>-209571</v>
      </c>
      <c r="K87" s="103">
        <v>-140747</v>
      </c>
    </row>
    <row r="88" spans="1:11" x14ac:dyDescent="0.25">
      <c r="A88" s="274" t="s">
        <v>114</v>
      </c>
      <c r="B88" s="274"/>
      <c r="C88" s="274"/>
      <c r="D88" s="274"/>
      <c r="E88" s="274"/>
      <c r="F88" s="274"/>
      <c r="G88" s="275"/>
      <c r="H88" s="275"/>
      <c r="I88" s="275"/>
      <c r="J88" s="270"/>
      <c r="K88" s="270"/>
    </row>
    <row r="89" spans="1:11" ht="12.75" customHeight="1" x14ac:dyDescent="0.25">
      <c r="A89" s="243" t="s">
        <v>159</v>
      </c>
      <c r="B89" s="243"/>
      <c r="C89" s="243"/>
      <c r="D89" s="243"/>
      <c r="E89" s="243"/>
      <c r="F89" s="243"/>
      <c r="G89" s="13">
        <v>78</v>
      </c>
      <c r="H89" s="103">
        <v>34691338</v>
      </c>
      <c r="I89" s="103">
        <v>26328557</v>
      </c>
      <c r="J89" s="103">
        <v>45590242</v>
      </c>
      <c r="K89" s="103">
        <v>40262190</v>
      </c>
    </row>
    <row r="90" spans="1:11" ht="24" customHeight="1" x14ac:dyDescent="0.25">
      <c r="A90" s="229" t="s">
        <v>438</v>
      </c>
      <c r="B90" s="229"/>
      <c r="C90" s="229"/>
      <c r="D90" s="229"/>
      <c r="E90" s="229"/>
      <c r="F90" s="229"/>
      <c r="G90" s="14">
        <v>79</v>
      </c>
      <c r="H90" s="120">
        <f>H91+H98</f>
        <v>0</v>
      </c>
      <c r="I90" s="120">
        <f>I91+I98</f>
        <v>0</v>
      </c>
      <c r="J90" s="120">
        <f t="shared" ref="J90:K90" si="8">J91+J98</f>
        <v>0</v>
      </c>
      <c r="K90" s="120">
        <f t="shared" si="8"/>
        <v>0</v>
      </c>
    </row>
    <row r="91" spans="1:11" ht="24" customHeight="1" x14ac:dyDescent="0.25">
      <c r="A91" s="276" t="s">
        <v>445</v>
      </c>
      <c r="B91" s="276"/>
      <c r="C91" s="276"/>
      <c r="D91" s="276"/>
      <c r="E91" s="276"/>
      <c r="F91" s="276"/>
      <c r="G91" s="14">
        <v>80</v>
      </c>
      <c r="H91" s="120">
        <f>SUM(H92:H96)</f>
        <v>0</v>
      </c>
      <c r="I91" s="120">
        <f>SUM(I92:I96)</f>
        <v>0</v>
      </c>
      <c r="J91" s="120">
        <f t="shared" ref="J91:K91" si="9">SUM(J92:J96)</f>
        <v>0</v>
      </c>
      <c r="K91" s="120">
        <f t="shared" si="9"/>
        <v>0</v>
      </c>
    </row>
    <row r="92" spans="1:11" ht="25.5" customHeight="1" x14ac:dyDescent="0.25">
      <c r="A92" s="265" t="s">
        <v>383</v>
      </c>
      <c r="B92" s="265"/>
      <c r="C92" s="265"/>
      <c r="D92" s="265"/>
      <c r="E92" s="265"/>
      <c r="F92" s="265"/>
      <c r="G92" s="14">
        <v>81</v>
      </c>
      <c r="H92" s="103">
        <v>0</v>
      </c>
      <c r="I92" s="103">
        <v>0</v>
      </c>
      <c r="J92" s="103">
        <v>0</v>
      </c>
      <c r="K92" s="103">
        <v>0</v>
      </c>
    </row>
    <row r="93" spans="1:11" ht="38.25" customHeight="1" x14ac:dyDescent="0.25">
      <c r="A93" s="265" t="s">
        <v>384</v>
      </c>
      <c r="B93" s="265"/>
      <c r="C93" s="265"/>
      <c r="D93" s="265"/>
      <c r="E93" s="265"/>
      <c r="F93" s="265"/>
      <c r="G93" s="14">
        <v>82</v>
      </c>
      <c r="H93" s="103">
        <v>0</v>
      </c>
      <c r="I93" s="103">
        <v>0</v>
      </c>
      <c r="J93" s="103">
        <v>0</v>
      </c>
      <c r="K93" s="103">
        <v>0</v>
      </c>
    </row>
    <row r="94" spans="1:11" ht="38.25" customHeight="1" x14ac:dyDescent="0.25">
      <c r="A94" s="265" t="s">
        <v>385</v>
      </c>
      <c r="B94" s="265"/>
      <c r="C94" s="265"/>
      <c r="D94" s="265"/>
      <c r="E94" s="265"/>
      <c r="F94" s="265"/>
      <c r="G94" s="14">
        <v>83</v>
      </c>
      <c r="H94" s="103">
        <v>0</v>
      </c>
      <c r="I94" s="103">
        <v>0</v>
      </c>
      <c r="J94" s="103">
        <v>0</v>
      </c>
      <c r="K94" s="103">
        <v>0</v>
      </c>
    </row>
    <row r="95" spans="1:11" x14ac:dyDescent="0.25">
      <c r="A95" s="265" t="s">
        <v>386</v>
      </c>
      <c r="B95" s="265"/>
      <c r="C95" s="265"/>
      <c r="D95" s="265"/>
      <c r="E95" s="265"/>
      <c r="F95" s="265"/>
      <c r="G95" s="14">
        <v>84</v>
      </c>
      <c r="H95" s="103">
        <v>0</v>
      </c>
      <c r="I95" s="103">
        <v>0</v>
      </c>
      <c r="J95" s="103">
        <v>0</v>
      </c>
      <c r="K95" s="103">
        <v>0</v>
      </c>
    </row>
    <row r="96" spans="1:11" x14ac:dyDescent="0.25">
      <c r="A96" s="265" t="s">
        <v>387</v>
      </c>
      <c r="B96" s="265"/>
      <c r="C96" s="265"/>
      <c r="D96" s="265"/>
      <c r="E96" s="265"/>
      <c r="F96" s="265"/>
      <c r="G96" s="14">
        <v>85</v>
      </c>
      <c r="H96" s="103">
        <v>0</v>
      </c>
      <c r="I96" s="103">
        <v>0</v>
      </c>
      <c r="J96" s="103">
        <v>0</v>
      </c>
      <c r="K96" s="103">
        <v>0</v>
      </c>
    </row>
    <row r="97" spans="1:11" ht="26.25" customHeight="1" x14ac:dyDescent="0.25">
      <c r="A97" s="265" t="s">
        <v>388</v>
      </c>
      <c r="B97" s="265"/>
      <c r="C97" s="265"/>
      <c r="D97" s="265"/>
      <c r="E97" s="265"/>
      <c r="F97" s="265"/>
      <c r="G97" s="14">
        <v>86</v>
      </c>
      <c r="H97" s="103">
        <v>0</v>
      </c>
      <c r="I97" s="103">
        <v>0</v>
      </c>
      <c r="J97" s="103">
        <v>0</v>
      </c>
      <c r="K97" s="103">
        <v>0</v>
      </c>
    </row>
    <row r="98" spans="1:11" ht="25.5" customHeight="1" x14ac:dyDescent="0.25">
      <c r="A98" s="276" t="s">
        <v>439</v>
      </c>
      <c r="B98" s="276"/>
      <c r="C98" s="276"/>
      <c r="D98" s="276"/>
      <c r="E98" s="276"/>
      <c r="F98" s="276"/>
      <c r="G98" s="14">
        <v>87</v>
      </c>
      <c r="H98" s="120">
        <f>SUM(H99:H106)</f>
        <v>0</v>
      </c>
      <c r="I98" s="120">
        <f>SUM(I99:I106)</f>
        <v>0</v>
      </c>
      <c r="J98" s="120">
        <f t="shared" ref="J98:K98" si="10">SUM(J99:J106)</f>
        <v>0</v>
      </c>
      <c r="K98" s="120">
        <f t="shared" si="10"/>
        <v>0</v>
      </c>
    </row>
    <row r="99" spans="1:11" x14ac:dyDescent="0.25">
      <c r="A99" s="277" t="s">
        <v>160</v>
      </c>
      <c r="B99" s="277"/>
      <c r="C99" s="277"/>
      <c r="D99" s="277"/>
      <c r="E99" s="277"/>
      <c r="F99" s="277"/>
      <c r="G99" s="13">
        <v>88</v>
      </c>
      <c r="H99" s="103">
        <v>0</v>
      </c>
      <c r="I99" s="103">
        <v>0</v>
      </c>
      <c r="J99" s="103">
        <v>0</v>
      </c>
      <c r="K99" s="103">
        <v>0</v>
      </c>
    </row>
    <row r="100" spans="1:11" ht="36" customHeight="1" x14ac:dyDescent="0.25">
      <c r="A100" s="265" t="s">
        <v>389</v>
      </c>
      <c r="B100" s="265"/>
      <c r="C100" s="265"/>
      <c r="D100" s="265"/>
      <c r="E100" s="265"/>
      <c r="F100" s="265"/>
      <c r="G100" s="13">
        <v>89</v>
      </c>
      <c r="H100" s="103">
        <v>0</v>
      </c>
      <c r="I100" s="103">
        <v>0</v>
      </c>
      <c r="J100" s="103">
        <v>0</v>
      </c>
      <c r="K100" s="103">
        <v>0</v>
      </c>
    </row>
    <row r="101" spans="1:11" ht="22.35" customHeight="1" x14ac:dyDescent="0.25">
      <c r="A101" s="277" t="s">
        <v>161</v>
      </c>
      <c r="B101" s="277"/>
      <c r="C101" s="277"/>
      <c r="D101" s="277"/>
      <c r="E101" s="277"/>
      <c r="F101" s="277"/>
      <c r="G101" s="13">
        <v>90</v>
      </c>
      <c r="H101" s="103">
        <v>0</v>
      </c>
      <c r="I101" s="103">
        <v>0</v>
      </c>
      <c r="J101" s="103">
        <v>0</v>
      </c>
      <c r="K101" s="103">
        <v>0</v>
      </c>
    </row>
    <row r="102" spans="1:11" ht="22.35" customHeight="1" x14ac:dyDescent="0.25">
      <c r="A102" s="277" t="s">
        <v>162</v>
      </c>
      <c r="B102" s="277"/>
      <c r="C102" s="277"/>
      <c r="D102" s="277"/>
      <c r="E102" s="277"/>
      <c r="F102" s="277"/>
      <c r="G102" s="13">
        <v>91</v>
      </c>
      <c r="H102" s="103">
        <v>0</v>
      </c>
      <c r="I102" s="103">
        <v>0</v>
      </c>
      <c r="J102" s="103">
        <v>0</v>
      </c>
      <c r="K102" s="103">
        <v>0</v>
      </c>
    </row>
    <row r="103" spans="1:11" ht="22.35" customHeight="1" x14ac:dyDescent="0.25">
      <c r="A103" s="277" t="s">
        <v>163</v>
      </c>
      <c r="B103" s="277"/>
      <c r="C103" s="277"/>
      <c r="D103" s="277"/>
      <c r="E103" s="277"/>
      <c r="F103" s="277"/>
      <c r="G103" s="13">
        <v>92</v>
      </c>
      <c r="H103" s="103">
        <v>0</v>
      </c>
      <c r="I103" s="103">
        <v>0</v>
      </c>
      <c r="J103" s="103">
        <v>0</v>
      </c>
      <c r="K103" s="103">
        <v>0</v>
      </c>
    </row>
    <row r="104" spans="1:11" ht="12.75" customHeight="1" x14ac:dyDescent="0.25">
      <c r="A104" s="265" t="s">
        <v>390</v>
      </c>
      <c r="B104" s="265"/>
      <c r="C104" s="265"/>
      <c r="D104" s="265"/>
      <c r="E104" s="265"/>
      <c r="F104" s="265"/>
      <c r="G104" s="13">
        <v>93</v>
      </c>
      <c r="H104" s="103">
        <v>0</v>
      </c>
      <c r="I104" s="103">
        <v>0</v>
      </c>
      <c r="J104" s="103">
        <v>0</v>
      </c>
      <c r="K104" s="103">
        <v>0</v>
      </c>
    </row>
    <row r="105" spans="1:11" ht="26.25" customHeight="1" x14ac:dyDescent="0.25">
      <c r="A105" s="265" t="s">
        <v>391</v>
      </c>
      <c r="B105" s="265"/>
      <c r="C105" s="265"/>
      <c r="D105" s="265"/>
      <c r="E105" s="265"/>
      <c r="F105" s="265"/>
      <c r="G105" s="13">
        <v>94</v>
      </c>
      <c r="H105" s="103">
        <v>0</v>
      </c>
      <c r="I105" s="103">
        <v>0</v>
      </c>
      <c r="J105" s="103">
        <v>0</v>
      </c>
      <c r="K105" s="103">
        <v>0</v>
      </c>
    </row>
    <row r="106" spans="1:11" x14ac:dyDescent="0.25">
      <c r="A106" s="265" t="s">
        <v>392</v>
      </c>
      <c r="B106" s="265"/>
      <c r="C106" s="265"/>
      <c r="D106" s="265"/>
      <c r="E106" s="265"/>
      <c r="F106" s="265"/>
      <c r="G106" s="13">
        <v>95</v>
      </c>
      <c r="H106" s="103">
        <v>0</v>
      </c>
      <c r="I106" s="103">
        <v>0</v>
      </c>
      <c r="J106" s="103">
        <v>0</v>
      </c>
      <c r="K106" s="103">
        <v>0</v>
      </c>
    </row>
    <row r="107" spans="1:11" ht="24.75" customHeight="1" x14ac:dyDescent="0.25">
      <c r="A107" s="265" t="s">
        <v>393</v>
      </c>
      <c r="B107" s="265"/>
      <c r="C107" s="265"/>
      <c r="D107" s="265"/>
      <c r="E107" s="265"/>
      <c r="F107" s="265"/>
      <c r="G107" s="13">
        <v>96</v>
      </c>
      <c r="H107" s="103">
        <v>0</v>
      </c>
      <c r="I107" s="103">
        <v>0</v>
      </c>
      <c r="J107" s="103">
        <v>0</v>
      </c>
      <c r="K107" s="103">
        <v>0</v>
      </c>
    </row>
    <row r="108" spans="1:11" ht="23.1" customHeight="1" x14ac:dyDescent="0.25">
      <c r="A108" s="229" t="s">
        <v>440</v>
      </c>
      <c r="B108" s="229"/>
      <c r="C108" s="229"/>
      <c r="D108" s="229"/>
      <c r="E108" s="229"/>
      <c r="F108" s="229"/>
      <c r="G108" s="14">
        <v>97</v>
      </c>
      <c r="H108" s="120">
        <f>H91+H98-H107-H97</f>
        <v>0</v>
      </c>
      <c r="I108" s="120">
        <f>I91+I98-I107-I97</f>
        <v>0</v>
      </c>
      <c r="J108" s="120">
        <f t="shared" ref="J108:K108" si="11">J91+J98-J107-J97</f>
        <v>0</v>
      </c>
      <c r="K108" s="120">
        <f t="shared" si="11"/>
        <v>0</v>
      </c>
    </row>
    <row r="109" spans="1:11" ht="12.75" customHeight="1" x14ac:dyDescent="0.25">
      <c r="A109" s="229" t="s">
        <v>394</v>
      </c>
      <c r="B109" s="229"/>
      <c r="C109" s="229"/>
      <c r="D109" s="229"/>
      <c r="E109" s="229"/>
      <c r="F109" s="229"/>
      <c r="G109" s="14">
        <v>98</v>
      </c>
      <c r="H109" s="102">
        <f>H89+H108</f>
        <v>34691338</v>
      </c>
      <c r="I109" s="102">
        <f>I89+I108</f>
        <v>26328557</v>
      </c>
      <c r="J109" s="102">
        <f t="shared" ref="J109:K109" si="12">J89+J108</f>
        <v>45590242</v>
      </c>
      <c r="K109" s="102">
        <f t="shared" si="12"/>
        <v>40262190</v>
      </c>
    </row>
    <row r="110" spans="1:11" x14ac:dyDescent="0.25">
      <c r="A110" s="268" t="s">
        <v>164</v>
      </c>
      <c r="B110" s="268"/>
      <c r="C110" s="268"/>
      <c r="D110" s="268"/>
      <c r="E110" s="268"/>
      <c r="F110" s="268"/>
      <c r="G110" s="269"/>
      <c r="H110" s="269"/>
      <c r="I110" s="269"/>
      <c r="J110" s="270"/>
      <c r="K110" s="270"/>
    </row>
    <row r="111" spans="1:11" ht="12.75" customHeight="1" x14ac:dyDescent="0.25">
      <c r="A111" s="272" t="s">
        <v>395</v>
      </c>
      <c r="B111" s="272"/>
      <c r="C111" s="272"/>
      <c r="D111" s="272"/>
      <c r="E111" s="272"/>
      <c r="F111" s="272"/>
      <c r="G111" s="14">
        <v>99</v>
      </c>
      <c r="H111" s="102">
        <f>H112+H113</f>
        <v>34691338</v>
      </c>
      <c r="I111" s="102">
        <f>I112+I113</f>
        <v>26328559</v>
      </c>
      <c r="J111" s="102">
        <f>J112+J113</f>
        <v>45590242</v>
      </c>
      <c r="K111" s="102">
        <f>K112+K113</f>
        <v>40262190</v>
      </c>
    </row>
    <row r="112" spans="1:11" ht="12.75" customHeight="1" x14ac:dyDescent="0.25">
      <c r="A112" s="273" t="s">
        <v>113</v>
      </c>
      <c r="B112" s="273"/>
      <c r="C112" s="273"/>
      <c r="D112" s="273"/>
      <c r="E112" s="273"/>
      <c r="F112" s="273"/>
      <c r="G112" s="13">
        <v>100</v>
      </c>
      <c r="H112" s="103">
        <v>34996882</v>
      </c>
      <c r="I112" s="103">
        <v>26162578</v>
      </c>
      <c r="J112" s="103">
        <v>45799813</v>
      </c>
      <c r="K112" s="103">
        <v>40402937</v>
      </c>
    </row>
    <row r="113" spans="1:11" ht="12.75" customHeight="1" x14ac:dyDescent="0.25">
      <c r="A113" s="273" t="s">
        <v>165</v>
      </c>
      <c r="B113" s="273"/>
      <c r="C113" s="273"/>
      <c r="D113" s="273"/>
      <c r="E113" s="273"/>
      <c r="F113" s="273"/>
      <c r="G113" s="13">
        <v>101</v>
      </c>
      <c r="H113" s="103">
        <v>-305544</v>
      </c>
      <c r="I113" s="103">
        <v>165981</v>
      </c>
      <c r="J113" s="103">
        <v>-209571</v>
      </c>
      <c r="K113" s="103">
        <v>-140747</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41" sqref="I41"/>
    </sheetView>
  </sheetViews>
  <sheetFormatPr defaultColWidth="9.109375" defaultRowHeight="13.2" x14ac:dyDescent="0.25"/>
  <cols>
    <col min="1" max="7" width="9.109375" style="15"/>
    <col min="8" max="9" width="30.44140625" style="26" customWidth="1"/>
    <col min="10" max="16384" width="9.109375" style="15"/>
  </cols>
  <sheetData>
    <row r="1" spans="1:9" x14ac:dyDescent="0.25">
      <c r="A1" s="278" t="s">
        <v>166</v>
      </c>
      <c r="B1" s="279"/>
      <c r="C1" s="279"/>
      <c r="D1" s="279"/>
      <c r="E1" s="279"/>
      <c r="F1" s="279"/>
      <c r="G1" s="279"/>
      <c r="H1" s="279"/>
      <c r="I1" s="279"/>
    </row>
    <row r="2" spans="1:9" x14ac:dyDescent="0.25">
      <c r="A2" s="280" t="s">
        <v>555</v>
      </c>
      <c r="B2" s="233"/>
      <c r="C2" s="233"/>
      <c r="D2" s="233"/>
      <c r="E2" s="233"/>
      <c r="F2" s="233"/>
      <c r="G2" s="233"/>
      <c r="H2" s="233"/>
      <c r="I2" s="233"/>
    </row>
    <row r="3" spans="1:9" x14ac:dyDescent="0.25">
      <c r="A3" s="282" t="s">
        <v>282</v>
      </c>
      <c r="B3" s="283"/>
      <c r="C3" s="283"/>
      <c r="D3" s="283"/>
      <c r="E3" s="283"/>
      <c r="F3" s="283"/>
      <c r="G3" s="283"/>
      <c r="H3" s="283"/>
      <c r="I3" s="283"/>
    </row>
    <row r="4" spans="1:9" x14ac:dyDescent="0.25">
      <c r="A4" s="281" t="s">
        <v>450</v>
      </c>
      <c r="B4" s="236"/>
      <c r="C4" s="236"/>
      <c r="D4" s="236"/>
      <c r="E4" s="236"/>
      <c r="F4" s="236"/>
      <c r="G4" s="236"/>
      <c r="H4" s="236"/>
      <c r="I4" s="237"/>
    </row>
    <row r="5" spans="1:9" ht="22.2" x14ac:dyDescent="0.25">
      <c r="A5" s="286" t="s">
        <v>2</v>
      </c>
      <c r="B5" s="241"/>
      <c r="C5" s="241"/>
      <c r="D5" s="241"/>
      <c r="E5" s="241"/>
      <c r="F5" s="241"/>
      <c r="G5" s="111" t="s">
        <v>103</v>
      </c>
      <c r="H5" s="112" t="s">
        <v>302</v>
      </c>
      <c r="I5" s="112" t="s">
        <v>279</v>
      </c>
    </row>
    <row r="6" spans="1:9" x14ac:dyDescent="0.25">
      <c r="A6" s="287">
        <v>1</v>
      </c>
      <c r="B6" s="241"/>
      <c r="C6" s="241"/>
      <c r="D6" s="241"/>
      <c r="E6" s="241"/>
      <c r="F6" s="241"/>
      <c r="G6" s="113">
        <v>2</v>
      </c>
      <c r="H6" s="112" t="s">
        <v>167</v>
      </c>
      <c r="I6" s="112" t="s">
        <v>168</v>
      </c>
    </row>
    <row r="7" spans="1:9" x14ac:dyDescent="0.25">
      <c r="A7" s="288" t="s">
        <v>169</v>
      </c>
      <c r="B7" s="288"/>
      <c r="C7" s="288"/>
      <c r="D7" s="288"/>
      <c r="E7" s="288"/>
      <c r="F7" s="288"/>
      <c r="G7" s="288"/>
      <c r="H7" s="288"/>
      <c r="I7" s="288"/>
    </row>
    <row r="8" spans="1:9" ht="12.75" customHeight="1" x14ac:dyDescent="0.25">
      <c r="A8" s="227" t="s">
        <v>170</v>
      </c>
      <c r="B8" s="227"/>
      <c r="C8" s="227"/>
      <c r="D8" s="227"/>
      <c r="E8" s="227"/>
      <c r="F8" s="227"/>
      <c r="G8" s="114">
        <v>1</v>
      </c>
      <c r="H8" s="115">
        <v>39914428</v>
      </c>
      <c r="I8" s="115">
        <v>53587674</v>
      </c>
    </row>
    <row r="9" spans="1:9" ht="12.75" customHeight="1" x14ac:dyDescent="0.25">
      <c r="A9" s="285" t="s">
        <v>171</v>
      </c>
      <c r="B9" s="285"/>
      <c r="C9" s="285"/>
      <c r="D9" s="285"/>
      <c r="E9" s="285"/>
      <c r="F9" s="285"/>
      <c r="G9" s="116">
        <v>2</v>
      </c>
      <c r="H9" s="117">
        <f>H10+H11+H12+H13+H14+H15+H16+H17</f>
        <v>34685607</v>
      </c>
      <c r="I9" s="117">
        <f>I10+I11+I12+I13+I14+I15+I16+I17</f>
        <v>36485752</v>
      </c>
    </row>
    <row r="10" spans="1:9" ht="12.75" customHeight="1" x14ac:dyDescent="0.25">
      <c r="A10" s="262" t="s">
        <v>172</v>
      </c>
      <c r="B10" s="262"/>
      <c r="C10" s="262"/>
      <c r="D10" s="262"/>
      <c r="E10" s="262"/>
      <c r="F10" s="262"/>
      <c r="G10" s="114">
        <v>3</v>
      </c>
      <c r="H10" s="115">
        <v>45415610</v>
      </c>
      <c r="I10" s="115">
        <v>41325993</v>
      </c>
    </row>
    <row r="11" spans="1:9" ht="22.35" customHeight="1" x14ac:dyDescent="0.25">
      <c r="A11" s="262" t="s">
        <v>173</v>
      </c>
      <c r="B11" s="262"/>
      <c r="C11" s="262"/>
      <c r="D11" s="262"/>
      <c r="E11" s="262"/>
      <c r="F11" s="262"/>
      <c r="G11" s="114">
        <v>4</v>
      </c>
      <c r="H11" s="115">
        <v>-157665</v>
      </c>
      <c r="I11" s="115">
        <v>0</v>
      </c>
    </row>
    <row r="12" spans="1:9" ht="23.4" customHeight="1" x14ac:dyDescent="0.25">
      <c r="A12" s="262" t="s">
        <v>174</v>
      </c>
      <c r="B12" s="262"/>
      <c r="C12" s="262"/>
      <c r="D12" s="262"/>
      <c r="E12" s="262"/>
      <c r="F12" s="262"/>
      <c r="G12" s="114">
        <v>5</v>
      </c>
      <c r="H12" s="115">
        <v>0</v>
      </c>
      <c r="I12" s="115">
        <v>0</v>
      </c>
    </row>
    <row r="13" spans="1:9" ht="12.75" customHeight="1" x14ac:dyDescent="0.25">
      <c r="A13" s="262" t="s">
        <v>175</v>
      </c>
      <c r="B13" s="262"/>
      <c r="C13" s="262"/>
      <c r="D13" s="262"/>
      <c r="E13" s="262"/>
      <c r="F13" s="262"/>
      <c r="G13" s="114">
        <v>6</v>
      </c>
      <c r="H13" s="115">
        <v>-12440671</v>
      </c>
      <c r="I13" s="115">
        <v>-9189051</v>
      </c>
    </row>
    <row r="14" spans="1:9" ht="12.75" customHeight="1" x14ac:dyDescent="0.25">
      <c r="A14" s="262" t="s">
        <v>176</v>
      </c>
      <c r="B14" s="262"/>
      <c r="C14" s="262"/>
      <c r="D14" s="262"/>
      <c r="E14" s="262"/>
      <c r="F14" s="262"/>
      <c r="G14" s="114">
        <v>7</v>
      </c>
      <c r="H14" s="115">
        <v>1577967</v>
      </c>
      <c r="I14" s="115">
        <v>895996</v>
      </c>
    </row>
    <row r="15" spans="1:9" ht="12.75" customHeight="1" x14ac:dyDescent="0.25">
      <c r="A15" s="262" t="s">
        <v>177</v>
      </c>
      <c r="B15" s="262"/>
      <c r="C15" s="262"/>
      <c r="D15" s="262"/>
      <c r="E15" s="262"/>
      <c r="F15" s="262"/>
      <c r="G15" s="114">
        <v>8</v>
      </c>
      <c r="H15" s="115">
        <v>0</v>
      </c>
      <c r="I15" s="115">
        <v>0</v>
      </c>
    </row>
    <row r="16" spans="1:9" ht="12.75" customHeight="1" x14ac:dyDescent="0.25">
      <c r="A16" s="262" t="s">
        <v>178</v>
      </c>
      <c r="B16" s="262"/>
      <c r="C16" s="262"/>
      <c r="D16" s="262"/>
      <c r="E16" s="262"/>
      <c r="F16" s="262"/>
      <c r="G16" s="114">
        <v>9</v>
      </c>
      <c r="H16" s="115">
        <v>73028</v>
      </c>
      <c r="I16" s="115">
        <v>38148</v>
      </c>
    </row>
    <row r="17" spans="1:9" ht="25.35" customHeight="1" x14ac:dyDescent="0.25">
      <c r="A17" s="262" t="s">
        <v>179</v>
      </c>
      <c r="B17" s="262"/>
      <c r="C17" s="262"/>
      <c r="D17" s="262"/>
      <c r="E17" s="262"/>
      <c r="F17" s="262"/>
      <c r="G17" s="114">
        <v>10</v>
      </c>
      <c r="H17" s="115">
        <v>217338</v>
      </c>
      <c r="I17" s="115">
        <v>3414666</v>
      </c>
    </row>
    <row r="18" spans="1:9" ht="28.35" customHeight="1" x14ac:dyDescent="0.25">
      <c r="A18" s="284" t="s">
        <v>307</v>
      </c>
      <c r="B18" s="284"/>
      <c r="C18" s="284"/>
      <c r="D18" s="284"/>
      <c r="E18" s="284"/>
      <c r="F18" s="284"/>
      <c r="G18" s="116">
        <v>11</v>
      </c>
      <c r="H18" s="117">
        <f>H8+H9</f>
        <v>74600035</v>
      </c>
      <c r="I18" s="117">
        <f>I8+I9</f>
        <v>90073426</v>
      </c>
    </row>
    <row r="19" spans="1:9" ht="12.75" customHeight="1" x14ac:dyDescent="0.25">
      <c r="A19" s="285" t="s">
        <v>180</v>
      </c>
      <c r="B19" s="285"/>
      <c r="C19" s="285"/>
      <c r="D19" s="285"/>
      <c r="E19" s="285"/>
      <c r="F19" s="285"/>
      <c r="G19" s="116">
        <v>12</v>
      </c>
      <c r="H19" s="117">
        <f>H20+H21+H22+H23</f>
        <v>-21557365</v>
      </c>
      <c r="I19" s="117">
        <f>I20+I21+I22+I23</f>
        <v>-45584519</v>
      </c>
    </row>
    <row r="20" spans="1:9" ht="12.75" customHeight="1" x14ac:dyDescent="0.25">
      <c r="A20" s="262" t="s">
        <v>181</v>
      </c>
      <c r="B20" s="262"/>
      <c r="C20" s="262"/>
      <c r="D20" s="262"/>
      <c r="E20" s="262"/>
      <c r="F20" s="262"/>
      <c r="G20" s="114">
        <v>13</v>
      </c>
      <c r="H20" s="115">
        <v>31032612</v>
      </c>
      <c r="I20" s="115">
        <v>31137331</v>
      </c>
    </row>
    <row r="21" spans="1:9" ht="12.75" customHeight="1" x14ac:dyDescent="0.25">
      <c r="A21" s="262" t="s">
        <v>182</v>
      </c>
      <c r="B21" s="262"/>
      <c r="C21" s="262"/>
      <c r="D21" s="262"/>
      <c r="E21" s="262"/>
      <c r="F21" s="262"/>
      <c r="G21" s="114">
        <v>14</v>
      </c>
      <c r="H21" s="115">
        <v>-8515039</v>
      </c>
      <c r="I21" s="115">
        <v>-15659869</v>
      </c>
    </row>
    <row r="22" spans="1:9" ht="12.75" customHeight="1" x14ac:dyDescent="0.25">
      <c r="A22" s="262" t="s">
        <v>183</v>
      </c>
      <c r="B22" s="262"/>
      <c r="C22" s="262"/>
      <c r="D22" s="262"/>
      <c r="E22" s="262"/>
      <c r="F22" s="262"/>
      <c r="G22" s="114">
        <v>15</v>
      </c>
      <c r="H22" s="115">
        <v>-17372021</v>
      </c>
      <c r="I22" s="115">
        <v>-61061981</v>
      </c>
    </row>
    <row r="23" spans="1:9" ht="12.75" customHeight="1" x14ac:dyDescent="0.25">
      <c r="A23" s="262" t="s">
        <v>184</v>
      </c>
      <c r="B23" s="262"/>
      <c r="C23" s="262"/>
      <c r="D23" s="262"/>
      <c r="E23" s="262"/>
      <c r="F23" s="262"/>
      <c r="G23" s="114">
        <v>16</v>
      </c>
      <c r="H23" s="115">
        <v>-26702917</v>
      </c>
      <c r="I23" s="115">
        <v>0</v>
      </c>
    </row>
    <row r="24" spans="1:9" ht="12.75" customHeight="1" x14ac:dyDescent="0.25">
      <c r="A24" s="284" t="s">
        <v>185</v>
      </c>
      <c r="B24" s="284"/>
      <c r="C24" s="284"/>
      <c r="D24" s="284"/>
      <c r="E24" s="284"/>
      <c r="F24" s="284"/>
      <c r="G24" s="116">
        <v>17</v>
      </c>
      <c r="H24" s="117">
        <f>H18+H19</f>
        <v>53042670</v>
      </c>
      <c r="I24" s="117">
        <f>I18+I19</f>
        <v>44488907</v>
      </c>
    </row>
    <row r="25" spans="1:9" ht="12.75" customHeight="1" x14ac:dyDescent="0.25">
      <c r="A25" s="227" t="s">
        <v>186</v>
      </c>
      <c r="B25" s="227"/>
      <c r="C25" s="227"/>
      <c r="D25" s="227"/>
      <c r="E25" s="227"/>
      <c r="F25" s="227"/>
      <c r="G25" s="114">
        <v>18</v>
      </c>
      <c r="H25" s="115">
        <v>-925483</v>
      </c>
      <c r="I25" s="115">
        <v>-884279</v>
      </c>
    </row>
    <row r="26" spans="1:9" ht="12.75" customHeight="1" x14ac:dyDescent="0.25">
      <c r="A26" s="227" t="s">
        <v>187</v>
      </c>
      <c r="B26" s="227"/>
      <c r="C26" s="227"/>
      <c r="D26" s="227"/>
      <c r="E26" s="227"/>
      <c r="F26" s="227"/>
      <c r="G26" s="114">
        <v>19</v>
      </c>
      <c r="H26" s="115">
        <v>-6865852</v>
      </c>
      <c r="I26" s="115">
        <v>-3787401</v>
      </c>
    </row>
    <row r="27" spans="1:9" ht="26.1" customHeight="1" x14ac:dyDescent="0.25">
      <c r="A27" s="289" t="s">
        <v>188</v>
      </c>
      <c r="B27" s="289"/>
      <c r="C27" s="289"/>
      <c r="D27" s="289"/>
      <c r="E27" s="289"/>
      <c r="F27" s="289"/>
      <c r="G27" s="116">
        <v>20</v>
      </c>
      <c r="H27" s="117">
        <f>H24+H25+H26</f>
        <v>45251335</v>
      </c>
      <c r="I27" s="117">
        <f>I24+I25+I26</f>
        <v>39817227</v>
      </c>
    </row>
    <row r="28" spans="1:9" x14ac:dyDescent="0.25">
      <c r="A28" s="288" t="s">
        <v>189</v>
      </c>
      <c r="B28" s="288"/>
      <c r="C28" s="288"/>
      <c r="D28" s="288"/>
      <c r="E28" s="288"/>
      <c r="F28" s="288"/>
      <c r="G28" s="288"/>
      <c r="H28" s="288"/>
      <c r="I28" s="288"/>
    </row>
    <row r="29" spans="1:9" ht="30.6" customHeight="1" x14ac:dyDescent="0.25">
      <c r="A29" s="227" t="s">
        <v>190</v>
      </c>
      <c r="B29" s="227"/>
      <c r="C29" s="227"/>
      <c r="D29" s="227"/>
      <c r="E29" s="227"/>
      <c r="F29" s="227"/>
      <c r="G29" s="114">
        <v>21</v>
      </c>
      <c r="H29" s="118">
        <v>157665</v>
      </c>
      <c r="I29" s="118">
        <v>684134</v>
      </c>
    </row>
    <row r="30" spans="1:9" ht="12.75" customHeight="1" x14ac:dyDescent="0.25">
      <c r="A30" s="227" t="s">
        <v>191</v>
      </c>
      <c r="B30" s="227"/>
      <c r="C30" s="227"/>
      <c r="D30" s="227"/>
      <c r="E30" s="227"/>
      <c r="F30" s="227"/>
      <c r="G30" s="114">
        <v>22</v>
      </c>
      <c r="H30" s="118">
        <v>0</v>
      </c>
      <c r="I30" s="118">
        <v>0</v>
      </c>
    </row>
    <row r="31" spans="1:9" ht="12.75" customHeight="1" x14ac:dyDescent="0.25">
      <c r="A31" s="227" t="s">
        <v>192</v>
      </c>
      <c r="B31" s="227"/>
      <c r="C31" s="227"/>
      <c r="D31" s="227"/>
      <c r="E31" s="227"/>
      <c r="F31" s="227"/>
      <c r="G31" s="114">
        <v>23</v>
      </c>
      <c r="H31" s="118">
        <v>64343</v>
      </c>
      <c r="I31" s="118">
        <v>96930</v>
      </c>
    </row>
    <row r="32" spans="1:9" ht="12.75" customHeight="1" x14ac:dyDescent="0.25">
      <c r="A32" s="227" t="s">
        <v>193</v>
      </c>
      <c r="B32" s="227"/>
      <c r="C32" s="227"/>
      <c r="D32" s="227"/>
      <c r="E32" s="227"/>
      <c r="F32" s="227"/>
      <c r="G32" s="114">
        <v>24</v>
      </c>
      <c r="H32" s="118">
        <v>9801556</v>
      </c>
      <c r="I32" s="118">
        <v>3661259</v>
      </c>
    </row>
    <row r="33" spans="1:9" ht="12.75" customHeight="1" x14ac:dyDescent="0.25">
      <c r="A33" s="227" t="s">
        <v>194</v>
      </c>
      <c r="B33" s="227"/>
      <c r="C33" s="227"/>
      <c r="D33" s="227"/>
      <c r="E33" s="227"/>
      <c r="F33" s="227"/>
      <c r="G33" s="114">
        <v>25</v>
      </c>
      <c r="H33" s="118">
        <v>255247810</v>
      </c>
      <c r="I33" s="118">
        <v>84451762</v>
      </c>
    </row>
    <row r="34" spans="1:9" ht="12.75" customHeight="1" x14ac:dyDescent="0.25">
      <c r="A34" s="227" t="s">
        <v>195</v>
      </c>
      <c r="B34" s="227"/>
      <c r="C34" s="227"/>
      <c r="D34" s="227"/>
      <c r="E34" s="227"/>
      <c r="F34" s="227"/>
      <c r="G34" s="114">
        <v>26</v>
      </c>
      <c r="H34" s="118">
        <v>0</v>
      </c>
      <c r="I34" s="118">
        <v>0</v>
      </c>
    </row>
    <row r="35" spans="1:9" ht="26.4" customHeight="1" x14ac:dyDescent="0.25">
      <c r="A35" s="284" t="s">
        <v>196</v>
      </c>
      <c r="B35" s="284"/>
      <c r="C35" s="284"/>
      <c r="D35" s="284"/>
      <c r="E35" s="284"/>
      <c r="F35" s="284"/>
      <c r="G35" s="116">
        <v>27</v>
      </c>
      <c r="H35" s="119">
        <f>H29+H30+H31+H32+H33+H34</f>
        <v>265271374</v>
      </c>
      <c r="I35" s="119">
        <f>I29+I30+I31+I32+I33+I34</f>
        <v>88894085</v>
      </c>
    </row>
    <row r="36" spans="1:9" ht="23.1" customHeight="1" x14ac:dyDescent="0.25">
      <c r="A36" s="227" t="s">
        <v>197</v>
      </c>
      <c r="B36" s="227"/>
      <c r="C36" s="227"/>
      <c r="D36" s="227"/>
      <c r="E36" s="227"/>
      <c r="F36" s="227"/>
      <c r="G36" s="114">
        <v>28</v>
      </c>
      <c r="H36" s="118">
        <v>-32669745</v>
      </c>
      <c r="I36" s="118">
        <v>-45914849</v>
      </c>
    </row>
    <row r="37" spans="1:9" ht="12.75" customHeight="1" x14ac:dyDescent="0.25">
      <c r="A37" s="227" t="s">
        <v>198</v>
      </c>
      <c r="B37" s="227"/>
      <c r="C37" s="227"/>
      <c r="D37" s="227"/>
      <c r="E37" s="227"/>
      <c r="F37" s="227"/>
      <c r="G37" s="114">
        <v>29</v>
      </c>
      <c r="H37" s="118">
        <v>0</v>
      </c>
      <c r="I37" s="118">
        <v>0</v>
      </c>
    </row>
    <row r="38" spans="1:9" ht="12.75" customHeight="1" x14ac:dyDescent="0.25">
      <c r="A38" s="227" t="s">
        <v>199</v>
      </c>
      <c r="B38" s="227"/>
      <c r="C38" s="227"/>
      <c r="D38" s="227"/>
      <c r="E38" s="227"/>
      <c r="F38" s="227"/>
      <c r="G38" s="114">
        <v>30</v>
      </c>
      <c r="H38" s="118">
        <v>-223942633</v>
      </c>
      <c r="I38" s="118">
        <v>0</v>
      </c>
    </row>
    <row r="39" spans="1:9" ht="12.75" customHeight="1" x14ac:dyDescent="0.25">
      <c r="A39" s="227" t="s">
        <v>200</v>
      </c>
      <c r="B39" s="227"/>
      <c r="C39" s="227"/>
      <c r="D39" s="227"/>
      <c r="E39" s="227"/>
      <c r="F39" s="227"/>
      <c r="G39" s="114">
        <v>31</v>
      </c>
      <c r="H39" s="118">
        <v>0</v>
      </c>
      <c r="I39" s="118">
        <v>0</v>
      </c>
    </row>
    <row r="40" spans="1:9" ht="12.75" customHeight="1" x14ac:dyDescent="0.25">
      <c r="A40" s="227" t="s">
        <v>201</v>
      </c>
      <c r="B40" s="227"/>
      <c r="C40" s="227"/>
      <c r="D40" s="227"/>
      <c r="E40" s="227"/>
      <c r="F40" s="227"/>
      <c r="G40" s="114">
        <v>32</v>
      </c>
      <c r="H40" s="118">
        <v>0</v>
      </c>
      <c r="I40" s="118">
        <v>0</v>
      </c>
    </row>
    <row r="41" spans="1:9" ht="24" customHeight="1" x14ac:dyDescent="0.25">
      <c r="A41" s="284" t="s">
        <v>202</v>
      </c>
      <c r="B41" s="284"/>
      <c r="C41" s="284"/>
      <c r="D41" s="284"/>
      <c r="E41" s="284"/>
      <c r="F41" s="284"/>
      <c r="G41" s="116">
        <v>33</v>
      </c>
      <c r="H41" s="119">
        <f>H36+H37+H38+H39+H40</f>
        <v>-256612378</v>
      </c>
      <c r="I41" s="119">
        <f>I36+I37+I38+I39+I40</f>
        <v>-45914849</v>
      </c>
    </row>
    <row r="42" spans="1:9" ht="29.4" customHeight="1" x14ac:dyDescent="0.25">
      <c r="A42" s="289" t="s">
        <v>203</v>
      </c>
      <c r="B42" s="289"/>
      <c r="C42" s="289"/>
      <c r="D42" s="289"/>
      <c r="E42" s="289"/>
      <c r="F42" s="289"/>
      <c r="G42" s="116">
        <v>34</v>
      </c>
      <c r="H42" s="119">
        <f>H35+H41</f>
        <v>8658996</v>
      </c>
      <c r="I42" s="119">
        <f>I35+I41</f>
        <v>42979236</v>
      </c>
    </row>
    <row r="43" spans="1:9" x14ac:dyDescent="0.25">
      <c r="A43" s="288" t="s">
        <v>204</v>
      </c>
      <c r="B43" s="288"/>
      <c r="C43" s="288"/>
      <c r="D43" s="288"/>
      <c r="E43" s="288"/>
      <c r="F43" s="288"/>
      <c r="G43" s="288"/>
      <c r="H43" s="288"/>
      <c r="I43" s="288"/>
    </row>
    <row r="44" spans="1:9" ht="12.75" customHeight="1" x14ac:dyDescent="0.25">
      <c r="A44" s="227" t="s">
        <v>205</v>
      </c>
      <c r="B44" s="227"/>
      <c r="C44" s="227"/>
      <c r="D44" s="227"/>
      <c r="E44" s="227"/>
      <c r="F44" s="227"/>
      <c r="G44" s="114">
        <v>35</v>
      </c>
      <c r="H44" s="118">
        <v>0</v>
      </c>
      <c r="I44" s="118">
        <v>0</v>
      </c>
    </row>
    <row r="45" spans="1:9" ht="25.35" customHeight="1" x14ac:dyDescent="0.25">
      <c r="A45" s="227" t="s">
        <v>206</v>
      </c>
      <c r="B45" s="227"/>
      <c r="C45" s="227"/>
      <c r="D45" s="227"/>
      <c r="E45" s="227"/>
      <c r="F45" s="227"/>
      <c r="G45" s="114">
        <v>36</v>
      </c>
      <c r="H45" s="118">
        <v>0</v>
      </c>
      <c r="I45" s="118">
        <v>0</v>
      </c>
    </row>
    <row r="46" spans="1:9" ht="12.75" customHeight="1" x14ac:dyDescent="0.25">
      <c r="A46" s="227" t="s">
        <v>207</v>
      </c>
      <c r="B46" s="227"/>
      <c r="C46" s="227"/>
      <c r="D46" s="227"/>
      <c r="E46" s="227"/>
      <c r="F46" s="227"/>
      <c r="G46" s="114">
        <v>37</v>
      </c>
      <c r="H46" s="118">
        <v>476805</v>
      </c>
      <c r="I46" s="118">
        <v>0</v>
      </c>
    </row>
    <row r="47" spans="1:9" ht="12.75" customHeight="1" x14ac:dyDescent="0.25">
      <c r="A47" s="227" t="s">
        <v>208</v>
      </c>
      <c r="B47" s="227"/>
      <c r="C47" s="227"/>
      <c r="D47" s="227"/>
      <c r="E47" s="227"/>
      <c r="F47" s="227"/>
      <c r="G47" s="114">
        <v>38</v>
      </c>
      <c r="H47" s="118">
        <v>0</v>
      </c>
      <c r="I47" s="118">
        <v>0</v>
      </c>
    </row>
    <row r="48" spans="1:9" ht="22.35" customHeight="1" x14ac:dyDescent="0.25">
      <c r="A48" s="284" t="s">
        <v>209</v>
      </c>
      <c r="B48" s="284"/>
      <c r="C48" s="284"/>
      <c r="D48" s="284"/>
      <c r="E48" s="284"/>
      <c r="F48" s="284"/>
      <c r="G48" s="116">
        <v>39</v>
      </c>
      <c r="H48" s="119">
        <f>H44+H45+H46+H47</f>
        <v>476805</v>
      </c>
      <c r="I48" s="119">
        <f>I44+I45+I46+I47</f>
        <v>0</v>
      </c>
    </row>
    <row r="49" spans="1:9" ht="24.6" customHeight="1" x14ac:dyDescent="0.25">
      <c r="A49" s="227" t="s">
        <v>306</v>
      </c>
      <c r="B49" s="227"/>
      <c r="C49" s="227"/>
      <c r="D49" s="227"/>
      <c r="E49" s="227"/>
      <c r="F49" s="227"/>
      <c r="G49" s="114">
        <v>40</v>
      </c>
      <c r="H49" s="118">
        <v>-14113076</v>
      </c>
      <c r="I49" s="118">
        <v>-9606512</v>
      </c>
    </row>
    <row r="50" spans="1:9" ht="12.75" customHeight="1" x14ac:dyDescent="0.25">
      <c r="A50" s="227" t="s">
        <v>210</v>
      </c>
      <c r="B50" s="227"/>
      <c r="C50" s="227"/>
      <c r="D50" s="227"/>
      <c r="E50" s="227"/>
      <c r="F50" s="227"/>
      <c r="G50" s="114">
        <v>41</v>
      </c>
      <c r="H50" s="118">
        <v>-52504781</v>
      </c>
      <c r="I50" s="118">
        <v>-51450000</v>
      </c>
    </row>
    <row r="51" spans="1:9" ht="12.75" customHeight="1" x14ac:dyDescent="0.25">
      <c r="A51" s="227" t="s">
        <v>211</v>
      </c>
      <c r="B51" s="227"/>
      <c r="C51" s="227"/>
      <c r="D51" s="227"/>
      <c r="E51" s="227"/>
      <c r="F51" s="227"/>
      <c r="G51" s="114">
        <v>42</v>
      </c>
      <c r="H51" s="118">
        <v>0</v>
      </c>
      <c r="I51" s="118">
        <v>0</v>
      </c>
    </row>
    <row r="52" spans="1:9" ht="23.1" customHeight="1" x14ac:dyDescent="0.25">
      <c r="A52" s="227" t="s">
        <v>212</v>
      </c>
      <c r="B52" s="227"/>
      <c r="C52" s="227"/>
      <c r="D52" s="227"/>
      <c r="E52" s="227"/>
      <c r="F52" s="227"/>
      <c r="G52" s="114">
        <v>43</v>
      </c>
      <c r="H52" s="118">
        <v>0</v>
      </c>
      <c r="I52" s="118">
        <v>0</v>
      </c>
    </row>
    <row r="53" spans="1:9" ht="12.75" customHeight="1" x14ac:dyDescent="0.25">
      <c r="A53" s="227" t="s">
        <v>213</v>
      </c>
      <c r="B53" s="227"/>
      <c r="C53" s="227"/>
      <c r="D53" s="227"/>
      <c r="E53" s="227"/>
      <c r="F53" s="227"/>
      <c r="G53" s="114">
        <v>44</v>
      </c>
      <c r="H53" s="118">
        <v>0</v>
      </c>
      <c r="I53" s="118">
        <v>0</v>
      </c>
    </row>
    <row r="54" spans="1:9" ht="30.6" customHeight="1" x14ac:dyDescent="0.25">
      <c r="A54" s="284" t="s">
        <v>214</v>
      </c>
      <c r="B54" s="284"/>
      <c r="C54" s="284"/>
      <c r="D54" s="284"/>
      <c r="E54" s="284"/>
      <c r="F54" s="284"/>
      <c r="G54" s="116">
        <v>45</v>
      </c>
      <c r="H54" s="119">
        <f>H49+H50+H51+H52+H53</f>
        <v>-66617857</v>
      </c>
      <c r="I54" s="119">
        <f>I49+I50+I51+I52+I53</f>
        <v>-61056512</v>
      </c>
    </row>
    <row r="55" spans="1:9" ht="29.4" customHeight="1" x14ac:dyDescent="0.25">
      <c r="A55" s="289" t="s">
        <v>215</v>
      </c>
      <c r="B55" s="289"/>
      <c r="C55" s="289"/>
      <c r="D55" s="289"/>
      <c r="E55" s="289"/>
      <c r="F55" s="289"/>
      <c r="G55" s="116">
        <v>46</v>
      </c>
      <c r="H55" s="119">
        <f>H48+H54</f>
        <v>-66141052</v>
      </c>
      <c r="I55" s="119">
        <f>I48+I54</f>
        <v>-61056512</v>
      </c>
    </row>
    <row r="56" spans="1:9" x14ac:dyDescent="0.25">
      <c r="A56" s="227" t="s">
        <v>216</v>
      </c>
      <c r="B56" s="227"/>
      <c r="C56" s="227"/>
      <c r="D56" s="227"/>
      <c r="E56" s="227"/>
      <c r="F56" s="227"/>
      <c r="G56" s="114">
        <v>47</v>
      </c>
      <c r="H56" s="118">
        <v>0</v>
      </c>
      <c r="I56" s="118">
        <v>0</v>
      </c>
    </row>
    <row r="57" spans="1:9" ht="26.4" customHeight="1" x14ac:dyDescent="0.25">
      <c r="A57" s="289" t="s">
        <v>217</v>
      </c>
      <c r="B57" s="289"/>
      <c r="C57" s="289"/>
      <c r="D57" s="289"/>
      <c r="E57" s="289"/>
      <c r="F57" s="289"/>
      <c r="G57" s="116">
        <v>48</v>
      </c>
      <c r="H57" s="119">
        <f>H27+H42+H55+H56</f>
        <v>-12230721</v>
      </c>
      <c r="I57" s="119">
        <f>I27+I42+I55+I56</f>
        <v>21739951</v>
      </c>
    </row>
    <row r="58" spans="1:9" x14ac:dyDescent="0.25">
      <c r="A58" s="290" t="s">
        <v>218</v>
      </c>
      <c r="B58" s="290"/>
      <c r="C58" s="290"/>
      <c r="D58" s="290"/>
      <c r="E58" s="290"/>
      <c r="F58" s="290"/>
      <c r="G58" s="114">
        <v>49</v>
      </c>
      <c r="H58" s="118">
        <v>88147216</v>
      </c>
      <c r="I58" s="118">
        <v>41169833</v>
      </c>
    </row>
    <row r="59" spans="1:9" ht="31.35" customHeight="1" x14ac:dyDescent="0.25">
      <c r="A59" s="289" t="s">
        <v>219</v>
      </c>
      <c r="B59" s="289"/>
      <c r="C59" s="289"/>
      <c r="D59" s="289"/>
      <c r="E59" s="289"/>
      <c r="F59" s="289"/>
      <c r="G59" s="116">
        <v>50</v>
      </c>
      <c r="H59" s="119">
        <f>H57+H58</f>
        <v>75916495</v>
      </c>
      <c r="I59" s="119">
        <f>I57+I58</f>
        <v>62909784</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64" sqref="I64"/>
    </sheetView>
  </sheetViews>
  <sheetFormatPr defaultRowHeight="13.2" x14ac:dyDescent="0.25"/>
  <cols>
    <col min="1" max="7" width="9.109375" style="1"/>
    <col min="8" max="9" width="22.109375" style="23" customWidth="1"/>
    <col min="10" max="10" width="12" style="1" bestFit="1" customWidth="1"/>
    <col min="11" max="11" width="10.44140625" style="1" bestFit="1" customWidth="1"/>
    <col min="12" max="12" width="12.44140625" style="1" bestFit="1" customWidth="1"/>
    <col min="13" max="263" width="9.109375" style="1"/>
    <col min="264" max="265" width="9.88671875" style="1" bestFit="1" customWidth="1"/>
    <col min="266" max="266" width="12" style="1" bestFit="1" customWidth="1"/>
    <col min="267" max="267" width="10.44140625" style="1" bestFit="1" customWidth="1"/>
    <col min="268" max="268" width="12.44140625" style="1" bestFit="1" customWidth="1"/>
    <col min="269" max="519" width="9.109375" style="1"/>
    <col min="520" max="521" width="9.88671875" style="1" bestFit="1" customWidth="1"/>
    <col min="522" max="522" width="12" style="1" bestFit="1" customWidth="1"/>
    <col min="523" max="523" width="10.44140625" style="1" bestFit="1" customWidth="1"/>
    <col min="524" max="524" width="12.44140625" style="1" bestFit="1" customWidth="1"/>
    <col min="525" max="775" width="9.109375" style="1"/>
    <col min="776" max="777" width="9.88671875" style="1" bestFit="1" customWidth="1"/>
    <col min="778" max="778" width="12" style="1" bestFit="1" customWidth="1"/>
    <col min="779" max="779" width="10.44140625" style="1" bestFit="1" customWidth="1"/>
    <col min="780" max="780" width="12.44140625" style="1" bestFit="1" customWidth="1"/>
    <col min="781" max="1031" width="9.109375" style="1"/>
    <col min="1032" max="1033" width="9.88671875" style="1" bestFit="1" customWidth="1"/>
    <col min="1034" max="1034" width="12" style="1" bestFit="1" customWidth="1"/>
    <col min="1035" max="1035" width="10.44140625" style="1" bestFit="1" customWidth="1"/>
    <col min="1036" max="1036" width="12.44140625" style="1" bestFit="1" customWidth="1"/>
    <col min="1037" max="1287" width="9.109375" style="1"/>
    <col min="1288" max="1289" width="9.88671875" style="1" bestFit="1" customWidth="1"/>
    <col min="1290" max="1290" width="12" style="1" bestFit="1" customWidth="1"/>
    <col min="1291" max="1291" width="10.44140625" style="1" bestFit="1" customWidth="1"/>
    <col min="1292" max="1292" width="12.44140625" style="1" bestFit="1" customWidth="1"/>
    <col min="1293" max="1543" width="9.109375" style="1"/>
    <col min="1544" max="1545" width="9.88671875" style="1" bestFit="1" customWidth="1"/>
    <col min="1546" max="1546" width="12" style="1" bestFit="1" customWidth="1"/>
    <col min="1547" max="1547" width="10.44140625" style="1" bestFit="1" customWidth="1"/>
    <col min="1548" max="1548" width="12.44140625" style="1" bestFit="1" customWidth="1"/>
    <col min="1549" max="1799" width="9.109375" style="1"/>
    <col min="1800" max="1801" width="9.88671875" style="1" bestFit="1" customWidth="1"/>
    <col min="1802" max="1802" width="12" style="1" bestFit="1" customWidth="1"/>
    <col min="1803" max="1803" width="10.44140625" style="1" bestFit="1" customWidth="1"/>
    <col min="1804" max="1804" width="12.44140625" style="1" bestFit="1" customWidth="1"/>
    <col min="1805" max="2055" width="9.109375" style="1"/>
    <col min="2056" max="2057" width="9.88671875" style="1" bestFit="1" customWidth="1"/>
    <col min="2058" max="2058" width="12" style="1" bestFit="1" customWidth="1"/>
    <col min="2059" max="2059" width="10.44140625" style="1" bestFit="1" customWidth="1"/>
    <col min="2060" max="2060" width="12.44140625" style="1" bestFit="1" customWidth="1"/>
    <col min="2061" max="2311" width="9.109375" style="1"/>
    <col min="2312" max="2313" width="9.88671875" style="1" bestFit="1" customWidth="1"/>
    <col min="2314" max="2314" width="12" style="1" bestFit="1" customWidth="1"/>
    <col min="2315" max="2315" width="10.44140625" style="1" bestFit="1" customWidth="1"/>
    <col min="2316" max="2316" width="12.44140625" style="1" bestFit="1" customWidth="1"/>
    <col min="2317" max="2567" width="9.109375" style="1"/>
    <col min="2568" max="2569" width="9.88671875" style="1" bestFit="1" customWidth="1"/>
    <col min="2570" max="2570" width="12" style="1" bestFit="1" customWidth="1"/>
    <col min="2571" max="2571" width="10.44140625" style="1" bestFit="1" customWidth="1"/>
    <col min="2572" max="2572" width="12.44140625" style="1" bestFit="1" customWidth="1"/>
    <col min="2573" max="2823" width="9.109375" style="1"/>
    <col min="2824" max="2825" width="9.88671875" style="1" bestFit="1" customWidth="1"/>
    <col min="2826" max="2826" width="12" style="1" bestFit="1" customWidth="1"/>
    <col min="2827" max="2827" width="10.44140625" style="1" bestFit="1" customWidth="1"/>
    <col min="2828" max="2828" width="12.44140625" style="1" bestFit="1" customWidth="1"/>
    <col min="2829" max="3079" width="9.109375" style="1"/>
    <col min="3080" max="3081" width="9.88671875" style="1" bestFit="1" customWidth="1"/>
    <col min="3082" max="3082" width="12" style="1" bestFit="1" customWidth="1"/>
    <col min="3083" max="3083" width="10.44140625" style="1" bestFit="1" customWidth="1"/>
    <col min="3084" max="3084" width="12.44140625" style="1" bestFit="1" customWidth="1"/>
    <col min="3085" max="3335" width="9.109375" style="1"/>
    <col min="3336" max="3337" width="9.88671875" style="1" bestFit="1" customWidth="1"/>
    <col min="3338" max="3338" width="12" style="1" bestFit="1" customWidth="1"/>
    <col min="3339" max="3339" width="10.44140625" style="1" bestFit="1" customWidth="1"/>
    <col min="3340" max="3340" width="12.44140625" style="1" bestFit="1" customWidth="1"/>
    <col min="3341" max="3591" width="9.109375" style="1"/>
    <col min="3592" max="3593" width="9.88671875" style="1" bestFit="1" customWidth="1"/>
    <col min="3594" max="3594" width="12" style="1" bestFit="1" customWidth="1"/>
    <col min="3595" max="3595" width="10.44140625" style="1" bestFit="1" customWidth="1"/>
    <col min="3596" max="3596" width="12.44140625" style="1" bestFit="1" customWidth="1"/>
    <col min="3597" max="3847" width="9.109375" style="1"/>
    <col min="3848" max="3849" width="9.88671875" style="1" bestFit="1" customWidth="1"/>
    <col min="3850" max="3850" width="12" style="1" bestFit="1" customWidth="1"/>
    <col min="3851" max="3851" width="10.44140625" style="1" bestFit="1" customWidth="1"/>
    <col min="3852" max="3852" width="12.44140625" style="1" bestFit="1" customWidth="1"/>
    <col min="3853" max="4103" width="9.109375" style="1"/>
    <col min="4104" max="4105" width="9.88671875" style="1" bestFit="1" customWidth="1"/>
    <col min="4106" max="4106" width="12" style="1" bestFit="1" customWidth="1"/>
    <col min="4107" max="4107" width="10.44140625" style="1" bestFit="1" customWidth="1"/>
    <col min="4108" max="4108" width="12.44140625" style="1" bestFit="1" customWidth="1"/>
    <col min="4109" max="4359" width="9.109375" style="1"/>
    <col min="4360" max="4361" width="9.88671875" style="1" bestFit="1" customWidth="1"/>
    <col min="4362" max="4362" width="12" style="1" bestFit="1" customWidth="1"/>
    <col min="4363" max="4363" width="10.44140625" style="1" bestFit="1" customWidth="1"/>
    <col min="4364" max="4364" width="12.44140625" style="1" bestFit="1" customWidth="1"/>
    <col min="4365" max="4615" width="9.109375" style="1"/>
    <col min="4616" max="4617" width="9.88671875" style="1" bestFit="1" customWidth="1"/>
    <col min="4618" max="4618" width="12" style="1" bestFit="1" customWidth="1"/>
    <col min="4619" max="4619" width="10.44140625" style="1" bestFit="1" customWidth="1"/>
    <col min="4620" max="4620" width="12.44140625" style="1" bestFit="1" customWidth="1"/>
    <col min="4621" max="4871" width="9.109375" style="1"/>
    <col min="4872" max="4873" width="9.88671875" style="1" bestFit="1" customWidth="1"/>
    <col min="4874" max="4874" width="12" style="1" bestFit="1" customWidth="1"/>
    <col min="4875" max="4875" width="10.44140625" style="1" bestFit="1" customWidth="1"/>
    <col min="4876" max="4876" width="12.44140625" style="1" bestFit="1" customWidth="1"/>
    <col min="4877" max="5127" width="9.109375" style="1"/>
    <col min="5128" max="5129" width="9.88671875" style="1" bestFit="1" customWidth="1"/>
    <col min="5130" max="5130" width="12" style="1" bestFit="1" customWidth="1"/>
    <col min="5131" max="5131" width="10.44140625" style="1" bestFit="1" customWidth="1"/>
    <col min="5132" max="5132" width="12.44140625" style="1" bestFit="1" customWidth="1"/>
    <col min="5133" max="5383" width="9.109375" style="1"/>
    <col min="5384" max="5385" width="9.88671875" style="1" bestFit="1" customWidth="1"/>
    <col min="5386" max="5386" width="12" style="1" bestFit="1" customWidth="1"/>
    <col min="5387" max="5387" width="10.44140625" style="1" bestFit="1" customWidth="1"/>
    <col min="5388" max="5388" width="12.44140625" style="1" bestFit="1" customWidth="1"/>
    <col min="5389" max="5639" width="9.109375" style="1"/>
    <col min="5640" max="5641" width="9.88671875" style="1" bestFit="1" customWidth="1"/>
    <col min="5642" max="5642" width="12" style="1" bestFit="1" customWidth="1"/>
    <col min="5643" max="5643" width="10.44140625" style="1" bestFit="1" customWidth="1"/>
    <col min="5644" max="5644" width="12.44140625" style="1" bestFit="1" customWidth="1"/>
    <col min="5645" max="5895" width="9.109375" style="1"/>
    <col min="5896" max="5897" width="9.88671875" style="1" bestFit="1" customWidth="1"/>
    <col min="5898" max="5898" width="12" style="1" bestFit="1" customWidth="1"/>
    <col min="5899" max="5899" width="10.44140625" style="1" bestFit="1" customWidth="1"/>
    <col min="5900" max="5900" width="12.44140625" style="1" bestFit="1" customWidth="1"/>
    <col min="5901" max="6151" width="9.109375" style="1"/>
    <col min="6152" max="6153" width="9.88671875" style="1" bestFit="1" customWidth="1"/>
    <col min="6154" max="6154" width="12" style="1" bestFit="1" customWidth="1"/>
    <col min="6155" max="6155" width="10.44140625" style="1" bestFit="1" customWidth="1"/>
    <col min="6156" max="6156" width="12.44140625" style="1" bestFit="1" customWidth="1"/>
    <col min="6157" max="6407" width="9.109375" style="1"/>
    <col min="6408" max="6409" width="9.88671875" style="1" bestFit="1" customWidth="1"/>
    <col min="6410" max="6410" width="12" style="1" bestFit="1" customWidth="1"/>
    <col min="6411" max="6411" width="10.44140625" style="1" bestFit="1" customWidth="1"/>
    <col min="6412" max="6412" width="12.44140625" style="1" bestFit="1" customWidth="1"/>
    <col min="6413" max="6663" width="9.109375" style="1"/>
    <col min="6664" max="6665" width="9.88671875" style="1" bestFit="1" customWidth="1"/>
    <col min="6666" max="6666" width="12" style="1" bestFit="1" customWidth="1"/>
    <col min="6667" max="6667" width="10.44140625" style="1" bestFit="1" customWidth="1"/>
    <col min="6668" max="6668" width="12.44140625" style="1" bestFit="1" customWidth="1"/>
    <col min="6669" max="6919" width="9.109375" style="1"/>
    <col min="6920" max="6921" width="9.88671875" style="1" bestFit="1" customWidth="1"/>
    <col min="6922" max="6922" width="12" style="1" bestFit="1" customWidth="1"/>
    <col min="6923" max="6923" width="10.44140625" style="1" bestFit="1" customWidth="1"/>
    <col min="6924" max="6924" width="12.44140625" style="1" bestFit="1" customWidth="1"/>
    <col min="6925" max="7175" width="9.109375" style="1"/>
    <col min="7176" max="7177" width="9.88671875" style="1" bestFit="1" customWidth="1"/>
    <col min="7178" max="7178" width="12" style="1" bestFit="1" customWidth="1"/>
    <col min="7179" max="7179" width="10.44140625" style="1" bestFit="1" customWidth="1"/>
    <col min="7180" max="7180" width="12.44140625" style="1" bestFit="1" customWidth="1"/>
    <col min="7181" max="7431" width="9.109375" style="1"/>
    <col min="7432" max="7433" width="9.88671875" style="1" bestFit="1" customWidth="1"/>
    <col min="7434" max="7434" width="12" style="1" bestFit="1" customWidth="1"/>
    <col min="7435" max="7435" width="10.44140625" style="1" bestFit="1" customWidth="1"/>
    <col min="7436" max="7436" width="12.44140625" style="1" bestFit="1" customWidth="1"/>
    <col min="7437" max="7687" width="9.109375" style="1"/>
    <col min="7688" max="7689" width="9.88671875" style="1" bestFit="1" customWidth="1"/>
    <col min="7690" max="7690" width="12" style="1" bestFit="1" customWidth="1"/>
    <col min="7691" max="7691" width="10.44140625" style="1" bestFit="1" customWidth="1"/>
    <col min="7692" max="7692" width="12.44140625" style="1" bestFit="1" customWidth="1"/>
    <col min="7693" max="7943" width="9.109375" style="1"/>
    <col min="7944" max="7945" width="9.88671875" style="1" bestFit="1" customWidth="1"/>
    <col min="7946" max="7946" width="12" style="1" bestFit="1" customWidth="1"/>
    <col min="7947" max="7947" width="10.44140625" style="1" bestFit="1" customWidth="1"/>
    <col min="7948" max="7948" width="12.44140625" style="1" bestFit="1" customWidth="1"/>
    <col min="7949" max="8199" width="9.109375" style="1"/>
    <col min="8200" max="8201" width="9.88671875" style="1" bestFit="1" customWidth="1"/>
    <col min="8202" max="8202" width="12" style="1" bestFit="1" customWidth="1"/>
    <col min="8203" max="8203" width="10.44140625" style="1" bestFit="1" customWidth="1"/>
    <col min="8204" max="8204" width="12.44140625" style="1" bestFit="1" customWidth="1"/>
    <col min="8205" max="8455" width="9.109375" style="1"/>
    <col min="8456" max="8457" width="9.88671875" style="1" bestFit="1" customWidth="1"/>
    <col min="8458" max="8458" width="12" style="1" bestFit="1" customWidth="1"/>
    <col min="8459" max="8459" width="10.44140625" style="1" bestFit="1" customWidth="1"/>
    <col min="8460" max="8460" width="12.44140625" style="1" bestFit="1" customWidth="1"/>
    <col min="8461" max="8711" width="9.109375" style="1"/>
    <col min="8712" max="8713" width="9.88671875" style="1" bestFit="1" customWidth="1"/>
    <col min="8714" max="8714" width="12" style="1" bestFit="1" customWidth="1"/>
    <col min="8715" max="8715" width="10.44140625" style="1" bestFit="1" customWidth="1"/>
    <col min="8716" max="8716" width="12.44140625" style="1" bestFit="1" customWidth="1"/>
    <col min="8717" max="8967" width="9.109375" style="1"/>
    <col min="8968" max="8969" width="9.88671875" style="1" bestFit="1" customWidth="1"/>
    <col min="8970" max="8970" width="12" style="1" bestFit="1" customWidth="1"/>
    <col min="8971" max="8971" width="10.44140625" style="1" bestFit="1" customWidth="1"/>
    <col min="8972" max="8972" width="12.44140625" style="1" bestFit="1" customWidth="1"/>
    <col min="8973" max="9223" width="9.109375" style="1"/>
    <col min="9224" max="9225" width="9.88671875" style="1" bestFit="1" customWidth="1"/>
    <col min="9226" max="9226" width="12" style="1" bestFit="1" customWidth="1"/>
    <col min="9227" max="9227" width="10.44140625" style="1" bestFit="1" customWidth="1"/>
    <col min="9228" max="9228" width="12.44140625" style="1" bestFit="1" customWidth="1"/>
    <col min="9229" max="9479" width="9.109375" style="1"/>
    <col min="9480" max="9481" width="9.88671875" style="1" bestFit="1" customWidth="1"/>
    <col min="9482" max="9482" width="12" style="1" bestFit="1" customWidth="1"/>
    <col min="9483" max="9483" width="10.44140625" style="1" bestFit="1" customWidth="1"/>
    <col min="9484" max="9484" width="12.44140625" style="1" bestFit="1" customWidth="1"/>
    <col min="9485" max="9735" width="9.109375" style="1"/>
    <col min="9736" max="9737" width="9.88671875" style="1" bestFit="1" customWidth="1"/>
    <col min="9738" max="9738" width="12" style="1" bestFit="1" customWidth="1"/>
    <col min="9739" max="9739" width="10.44140625" style="1" bestFit="1" customWidth="1"/>
    <col min="9740" max="9740" width="12.44140625" style="1" bestFit="1" customWidth="1"/>
    <col min="9741" max="9991" width="9.109375" style="1"/>
    <col min="9992" max="9993" width="9.88671875" style="1" bestFit="1" customWidth="1"/>
    <col min="9994" max="9994" width="12" style="1" bestFit="1" customWidth="1"/>
    <col min="9995" max="9995" width="10.44140625" style="1" bestFit="1" customWidth="1"/>
    <col min="9996" max="9996" width="12.44140625" style="1" bestFit="1" customWidth="1"/>
    <col min="9997" max="10247" width="9.109375" style="1"/>
    <col min="10248" max="10249" width="9.88671875" style="1" bestFit="1" customWidth="1"/>
    <col min="10250" max="10250" width="12" style="1" bestFit="1" customWidth="1"/>
    <col min="10251" max="10251" width="10.44140625" style="1" bestFit="1" customWidth="1"/>
    <col min="10252" max="10252" width="12.44140625" style="1" bestFit="1" customWidth="1"/>
    <col min="10253" max="10503" width="9.109375" style="1"/>
    <col min="10504" max="10505" width="9.88671875" style="1" bestFit="1" customWidth="1"/>
    <col min="10506" max="10506" width="12" style="1" bestFit="1" customWidth="1"/>
    <col min="10507" max="10507" width="10.44140625" style="1" bestFit="1" customWidth="1"/>
    <col min="10508" max="10508" width="12.44140625" style="1" bestFit="1" customWidth="1"/>
    <col min="10509" max="10759" width="9.109375" style="1"/>
    <col min="10760" max="10761" width="9.88671875" style="1" bestFit="1" customWidth="1"/>
    <col min="10762" max="10762" width="12" style="1" bestFit="1" customWidth="1"/>
    <col min="10763" max="10763" width="10.44140625" style="1" bestFit="1" customWidth="1"/>
    <col min="10764" max="10764" width="12.44140625" style="1" bestFit="1" customWidth="1"/>
    <col min="10765" max="11015" width="9.109375" style="1"/>
    <col min="11016" max="11017" width="9.88671875" style="1" bestFit="1" customWidth="1"/>
    <col min="11018" max="11018" width="12" style="1" bestFit="1" customWidth="1"/>
    <col min="11019" max="11019" width="10.44140625" style="1" bestFit="1" customWidth="1"/>
    <col min="11020" max="11020" width="12.44140625" style="1" bestFit="1" customWidth="1"/>
    <col min="11021" max="11271" width="9.109375" style="1"/>
    <col min="11272" max="11273" width="9.88671875" style="1" bestFit="1" customWidth="1"/>
    <col min="11274" max="11274" width="12" style="1" bestFit="1" customWidth="1"/>
    <col min="11275" max="11275" width="10.44140625" style="1" bestFit="1" customWidth="1"/>
    <col min="11276" max="11276" width="12.44140625" style="1" bestFit="1" customWidth="1"/>
    <col min="11277" max="11527" width="9.109375" style="1"/>
    <col min="11528" max="11529" width="9.88671875" style="1" bestFit="1" customWidth="1"/>
    <col min="11530" max="11530" width="12" style="1" bestFit="1" customWidth="1"/>
    <col min="11531" max="11531" width="10.44140625" style="1" bestFit="1" customWidth="1"/>
    <col min="11532" max="11532" width="12.44140625" style="1" bestFit="1" customWidth="1"/>
    <col min="11533" max="11783" width="9.109375" style="1"/>
    <col min="11784" max="11785" width="9.88671875" style="1" bestFit="1" customWidth="1"/>
    <col min="11786" max="11786" width="12" style="1" bestFit="1" customWidth="1"/>
    <col min="11787" max="11787" width="10.44140625" style="1" bestFit="1" customWidth="1"/>
    <col min="11788" max="11788" width="12.44140625" style="1" bestFit="1" customWidth="1"/>
    <col min="11789" max="12039" width="9.109375" style="1"/>
    <col min="12040" max="12041" width="9.88671875" style="1" bestFit="1" customWidth="1"/>
    <col min="12042" max="12042" width="12" style="1" bestFit="1" customWidth="1"/>
    <col min="12043" max="12043" width="10.44140625" style="1" bestFit="1" customWidth="1"/>
    <col min="12044" max="12044" width="12.44140625" style="1" bestFit="1" customWidth="1"/>
    <col min="12045" max="12295" width="9.109375" style="1"/>
    <col min="12296" max="12297" width="9.88671875" style="1" bestFit="1" customWidth="1"/>
    <col min="12298" max="12298" width="12" style="1" bestFit="1" customWidth="1"/>
    <col min="12299" max="12299" width="10.44140625" style="1" bestFit="1" customWidth="1"/>
    <col min="12300" max="12300" width="12.44140625" style="1" bestFit="1" customWidth="1"/>
    <col min="12301" max="12551" width="9.109375" style="1"/>
    <col min="12552" max="12553" width="9.88671875" style="1" bestFit="1" customWidth="1"/>
    <col min="12554" max="12554" width="12" style="1" bestFit="1" customWidth="1"/>
    <col min="12555" max="12555" width="10.44140625" style="1" bestFit="1" customWidth="1"/>
    <col min="12556" max="12556" width="12.44140625" style="1" bestFit="1" customWidth="1"/>
    <col min="12557" max="12807" width="9.109375" style="1"/>
    <col min="12808" max="12809" width="9.88671875" style="1" bestFit="1" customWidth="1"/>
    <col min="12810" max="12810" width="12" style="1" bestFit="1" customWidth="1"/>
    <col min="12811" max="12811" width="10.44140625" style="1" bestFit="1" customWidth="1"/>
    <col min="12812" max="12812" width="12.44140625" style="1" bestFit="1" customWidth="1"/>
    <col min="12813" max="13063" width="9.109375" style="1"/>
    <col min="13064" max="13065" width="9.88671875" style="1" bestFit="1" customWidth="1"/>
    <col min="13066" max="13066" width="12" style="1" bestFit="1" customWidth="1"/>
    <col min="13067" max="13067" width="10.44140625" style="1" bestFit="1" customWidth="1"/>
    <col min="13068" max="13068" width="12.44140625" style="1" bestFit="1" customWidth="1"/>
    <col min="13069" max="13319" width="9.109375" style="1"/>
    <col min="13320" max="13321" width="9.88671875" style="1" bestFit="1" customWidth="1"/>
    <col min="13322" max="13322" width="12" style="1" bestFit="1" customWidth="1"/>
    <col min="13323" max="13323" width="10.44140625" style="1" bestFit="1" customWidth="1"/>
    <col min="13324" max="13324" width="12.44140625" style="1" bestFit="1" customWidth="1"/>
    <col min="13325" max="13575" width="9.109375" style="1"/>
    <col min="13576" max="13577" width="9.88671875" style="1" bestFit="1" customWidth="1"/>
    <col min="13578" max="13578" width="12" style="1" bestFit="1" customWidth="1"/>
    <col min="13579" max="13579" width="10.44140625" style="1" bestFit="1" customWidth="1"/>
    <col min="13580" max="13580" width="12.44140625" style="1" bestFit="1" customWidth="1"/>
    <col min="13581" max="13831" width="9.109375" style="1"/>
    <col min="13832" max="13833" width="9.88671875" style="1" bestFit="1" customWidth="1"/>
    <col min="13834" max="13834" width="12" style="1" bestFit="1" customWidth="1"/>
    <col min="13835" max="13835" width="10.44140625" style="1" bestFit="1" customWidth="1"/>
    <col min="13836" max="13836" width="12.44140625" style="1" bestFit="1" customWidth="1"/>
    <col min="13837" max="14087" width="9.109375" style="1"/>
    <col min="14088" max="14089" width="9.88671875" style="1" bestFit="1" customWidth="1"/>
    <col min="14090" max="14090" width="12" style="1" bestFit="1" customWidth="1"/>
    <col min="14091" max="14091" width="10.44140625" style="1" bestFit="1" customWidth="1"/>
    <col min="14092" max="14092" width="12.44140625" style="1" bestFit="1" customWidth="1"/>
    <col min="14093" max="14343" width="9.109375" style="1"/>
    <col min="14344" max="14345" width="9.88671875" style="1" bestFit="1" customWidth="1"/>
    <col min="14346" max="14346" width="12" style="1" bestFit="1" customWidth="1"/>
    <col min="14347" max="14347" width="10.44140625" style="1" bestFit="1" customWidth="1"/>
    <col min="14348" max="14348" width="12.44140625" style="1" bestFit="1" customWidth="1"/>
    <col min="14349" max="14599" width="9.109375" style="1"/>
    <col min="14600" max="14601" width="9.88671875" style="1" bestFit="1" customWidth="1"/>
    <col min="14602" max="14602" width="12" style="1" bestFit="1" customWidth="1"/>
    <col min="14603" max="14603" width="10.44140625" style="1" bestFit="1" customWidth="1"/>
    <col min="14604" max="14604" width="12.44140625" style="1" bestFit="1" customWidth="1"/>
    <col min="14605" max="14855" width="9.109375" style="1"/>
    <col min="14856" max="14857" width="9.88671875" style="1" bestFit="1" customWidth="1"/>
    <col min="14858" max="14858" width="12" style="1" bestFit="1" customWidth="1"/>
    <col min="14859" max="14859" width="10.44140625" style="1" bestFit="1" customWidth="1"/>
    <col min="14860" max="14860" width="12.44140625" style="1" bestFit="1" customWidth="1"/>
    <col min="14861" max="15111" width="9.109375" style="1"/>
    <col min="15112" max="15113" width="9.88671875" style="1" bestFit="1" customWidth="1"/>
    <col min="15114" max="15114" width="12" style="1" bestFit="1" customWidth="1"/>
    <col min="15115" max="15115" width="10.44140625" style="1" bestFit="1" customWidth="1"/>
    <col min="15116" max="15116" width="12.44140625" style="1" bestFit="1" customWidth="1"/>
    <col min="15117" max="15367" width="9.109375" style="1"/>
    <col min="15368" max="15369" width="9.88671875" style="1" bestFit="1" customWidth="1"/>
    <col min="15370" max="15370" width="12" style="1" bestFit="1" customWidth="1"/>
    <col min="15371" max="15371" width="10.44140625" style="1" bestFit="1" customWidth="1"/>
    <col min="15372" max="15372" width="12.44140625" style="1" bestFit="1" customWidth="1"/>
    <col min="15373" max="15623" width="9.109375" style="1"/>
    <col min="15624" max="15625" width="9.88671875" style="1" bestFit="1" customWidth="1"/>
    <col min="15626" max="15626" width="12" style="1" bestFit="1" customWidth="1"/>
    <col min="15627" max="15627" width="10.44140625" style="1" bestFit="1" customWidth="1"/>
    <col min="15628" max="15628" width="12.44140625" style="1" bestFit="1" customWidth="1"/>
    <col min="15629" max="15879" width="9.109375" style="1"/>
    <col min="15880" max="15881" width="9.88671875" style="1" bestFit="1" customWidth="1"/>
    <col min="15882" max="15882" width="12" style="1" bestFit="1" customWidth="1"/>
    <col min="15883" max="15883" width="10.44140625" style="1" bestFit="1" customWidth="1"/>
    <col min="15884" max="15884" width="12.44140625" style="1" bestFit="1" customWidth="1"/>
    <col min="15885" max="16135" width="9.109375" style="1"/>
    <col min="16136" max="16137" width="9.88671875" style="1" bestFit="1" customWidth="1"/>
    <col min="16138" max="16138" width="12" style="1" bestFit="1" customWidth="1"/>
    <col min="16139" max="16139" width="10.44140625" style="1" bestFit="1" customWidth="1"/>
    <col min="16140" max="16140" width="12.44140625" style="1" bestFit="1" customWidth="1"/>
    <col min="16141" max="16384" width="9.109375" style="1"/>
  </cols>
  <sheetData>
    <row r="1" spans="1:9" ht="12.75" customHeight="1" x14ac:dyDescent="0.25">
      <c r="A1" s="278" t="s">
        <v>220</v>
      </c>
      <c r="B1" s="279"/>
      <c r="C1" s="279"/>
      <c r="D1" s="279"/>
      <c r="E1" s="279"/>
      <c r="F1" s="279"/>
      <c r="G1" s="279"/>
      <c r="H1" s="279"/>
      <c r="I1" s="279"/>
    </row>
    <row r="2" spans="1:9" ht="12.75" customHeight="1" x14ac:dyDescent="0.25">
      <c r="A2" s="280" t="s">
        <v>329</v>
      </c>
      <c r="B2" s="233"/>
      <c r="C2" s="233"/>
      <c r="D2" s="233"/>
      <c r="E2" s="233"/>
      <c r="F2" s="233"/>
      <c r="G2" s="233"/>
      <c r="H2" s="233"/>
      <c r="I2" s="233"/>
    </row>
    <row r="3" spans="1:9" x14ac:dyDescent="0.25">
      <c r="A3" s="304" t="s">
        <v>282</v>
      </c>
      <c r="B3" s="305"/>
      <c r="C3" s="305"/>
      <c r="D3" s="305"/>
      <c r="E3" s="305"/>
      <c r="F3" s="305"/>
      <c r="G3" s="305"/>
      <c r="H3" s="305"/>
      <c r="I3" s="305"/>
    </row>
    <row r="4" spans="1:9" x14ac:dyDescent="0.25">
      <c r="A4" s="281" t="s">
        <v>330</v>
      </c>
      <c r="B4" s="236"/>
      <c r="C4" s="236"/>
      <c r="D4" s="236"/>
      <c r="E4" s="236"/>
      <c r="F4" s="236"/>
      <c r="G4" s="236"/>
      <c r="H4" s="236"/>
      <c r="I4" s="237"/>
    </row>
    <row r="5" spans="1:9" ht="22.8" thickBot="1" x14ac:dyDescent="0.3">
      <c r="A5" s="291" t="s">
        <v>2</v>
      </c>
      <c r="B5" s="292"/>
      <c r="C5" s="292"/>
      <c r="D5" s="292"/>
      <c r="E5" s="292"/>
      <c r="F5" s="293"/>
      <c r="G5" s="16" t="s">
        <v>103</v>
      </c>
      <c r="H5" s="24" t="s">
        <v>302</v>
      </c>
      <c r="I5" s="24" t="s">
        <v>279</v>
      </c>
    </row>
    <row r="6" spans="1:9" x14ac:dyDescent="0.25">
      <c r="A6" s="308">
        <v>1</v>
      </c>
      <c r="B6" s="309"/>
      <c r="C6" s="309"/>
      <c r="D6" s="309"/>
      <c r="E6" s="309"/>
      <c r="F6" s="310"/>
      <c r="G6" s="17">
        <v>2</v>
      </c>
      <c r="H6" s="25" t="s">
        <v>167</v>
      </c>
      <c r="I6" s="25" t="s">
        <v>168</v>
      </c>
    </row>
    <row r="7" spans="1:9" x14ac:dyDescent="0.25">
      <c r="A7" s="298" t="s">
        <v>169</v>
      </c>
      <c r="B7" s="299"/>
      <c r="C7" s="299"/>
      <c r="D7" s="299"/>
      <c r="E7" s="299"/>
      <c r="F7" s="299"/>
      <c r="G7" s="299"/>
      <c r="H7" s="299"/>
      <c r="I7" s="300"/>
    </row>
    <row r="8" spans="1:9" x14ac:dyDescent="0.25">
      <c r="A8" s="302" t="s">
        <v>221</v>
      </c>
      <c r="B8" s="302"/>
      <c r="C8" s="302"/>
      <c r="D8" s="302"/>
      <c r="E8" s="302"/>
      <c r="F8" s="302"/>
      <c r="G8" s="18">
        <v>1</v>
      </c>
      <c r="H8" s="125">
        <v>0</v>
      </c>
      <c r="I8" s="125">
        <v>0</v>
      </c>
    </row>
    <row r="9" spans="1:9" x14ac:dyDescent="0.25">
      <c r="A9" s="295" t="s">
        <v>222</v>
      </c>
      <c r="B9" s="295"/>
      <c r="C9" s="295"/>
      <c r="D9" s="295"/>
      <c r="E9" s="295"/>
      <c r="F9" s="295"/>
      <c r="G9" s="19">
        <v>2</v>
      </c>
      <c r="H9" s="28">
        <v>0</v>
      </c>
      <c r="I9" s="28">
        <v>0</v>
      </c>
    </row>
    <row r="10" spans="1:9" x14ac:dyDescent="0.25">
      <c r="A10" s="295" t="s">
        <v>223</v>
      </c>
      <c r="B10" s="295"/>
      <c r="C10" s="295"/>
      <c r="D10" s="295"/>
      <c r="E10" s="295"/>
      <c r="F10" s="295"/>
      <c r="G10" s="19">
        <v>3</v>
      </c>
      <c r="H10" s="28">
        <v>0</v>
      </c>
      <c r="I10" s="28">
        <v>0</v>
      </c>
    </row>
    <row r="11" spans="1:9" x14ac:dyDescent="0.25">
      <c r="A11" s="295" t="s">
        <v>224</v>
      </c>
      <c r="B11" s="295"/>
      <c r="C11" s="295"/>
      <c r="D11" s="295"/>
      <c r="E11" s="295"/>
      <c r="F11" s="295"/>
      <c r="G11" s="19">
        <v>4</v>
      </c>
      <c r="H11" s="28">
        <v>0</v>
      </c>
      <c r="I11" s="28">
        <v>0</v>
      </c>
    </row>
    <row r="12" spans="1:9" x14ac:dyDescent="0.25">
      <c r="A12" s="295" t="s">
        <v>396</v>
      </c>
      <c r="B12" s="295"/>
      <c r="C12" s="295"/>
      <c r="D12" s="295"/>
      <c r="E12" s="295"/>
      <c r="F12" s="295"/>
      <c r="G12" s="19">
        <v>5</v>
      </c>
      <c r="H12" s="28">
        <v>0</v>
      </c>
      <c r="I12" s="28">
        <v>0</v>
      </c>
    </row>
    <row r="13" spans="1:9" x14ac:dyDescent="0.25">
      <c r="A13" s="303" t="s">
        <v>397</v>
      </c>
      <c r="B13" s="303"/>
      <c r="C13" s="303"/>
      <c r="D13" s="303"/>
      <c r="E13" s="303"/>
      <c r="F13" s="303"/>
      <c r="G13" s="104">
        <v>6</v>
      </c>
      <c r="H13" s="107">
        <f>SUM(H8:H12)</f>
        <v>0</v>
      </c>
      <c r="I13" s="107">
        <f>SUM(I8:I12)</f>
        <v>0</v>
      </c>
    </row>
    <row r="14" spans="1:9" ht="12.75" customHeight="1" x14ac:dyDescent="0.25">
      <c r="A14" s="295" t="s">
        <v>398</v>
      </c>
      <c r="B14" s="295"/>
      <c r="C14" s="295"/>
      <c r="D14" s="295"/>
      <c r="E14" s="295"/>
      <c r="F14" s="295"/>
      <c r="G14" s="19">
        <v>7</v>
      </c>
      <c r="H14" s="28">
        <v>0</v>
      </c>
      <c r="I14" s="28">
        <v>0</v>
      </c>
    </row>
    <row r="15" spans="1:9" ht="12.75" customHeight="1" x14ac:dyDescent="0.25">
      <c r="A15" s="295" t="s">
        <v>399</v>
      </c>
      <c r="B15" s="295"/>
      <c r="C15" s="295"/>
      <c r="D15" s="295"/>
      <c r="E15" s="295"/>
      <c r="F15" s="295"/>
      <c r="G15" s="19">
        <v>8</v>
      </c>
      <c r="H15" s="28">
        <v>0</v>
      </c>
      <c r="I15" s="28">
        <v>0</v>
      </c>
    </row>
    <row r="16" spans="1:9" ht="12.75" customHeight="1" x14ac:dyDescent="0.25">
      <c r="A16" s="295" t="s">
        <v>400</v>
      </c>
      <c r="B16" s="295"/>
      <c r="C16" s="295"/>
      <c r="D16" s="295"/>
      <c r="E16" s="295"/>
      <c r="F16" s="295"/>
      <c r="G16" s="19">
        <v>9</v>
      </c>
      <c r="H16" s="28">
        <v>0</v>
      </c>
      <c r="I16" s="28">
        <v>0</v>
      </c>
    </row>
    <row r="17" spans="1:9" ht="12.75" customHeight="1" x14ac:dyDescent="0.25">
      <c r="A17" s="295" t="s">
        <v>401</v>
      </c>
      <c r="B17" s="295"/>
      <c r="C17" s="295"/>
      <c r="D17" s="295"/>
      <c r="E17" s="295"/>
      <c r="F17" s="295"/>
      <c r="G17" s="19">
        <v>10</v>
      </c>
      <c r="H17" s="28">
        <v>0</v>
      </c>
      <c r="I17" s="28">
        <v>0</v>
      </c>
    </row>
    <row r="18" spans="1:9" ht="12.75" customHeight="1" x14ac:dyDescent="0.25">
      <c r="A18" s="295" t="s">
        <v>402</v>
      </c>
      <c r="B18" s="295"/>
      <c r="C18" s="295"/>
      <c r="D18" s="295"/>
      <c r="E18" s="295"/>
      <c r="F18" s="295"/>
      <c r="G18" s="19">
        <v>11</v>
      </c>
      <c r="H18" s="28">
        <v>0</v>
      </c>
      <c r="I18" s="28">
        <v>0</v>
      </c>
    </row>
    <row r="19" spans="1:9" ht="12.75" customHeight="1" x14ac:dyDescent="0.25">
      <c r="A19" s="295" t="s">
        <v>403</v>
      </c>
      <c r="B19" s="295"/>
      <c r="C19" s="295"/>
      <c r="D19" s="295"/>
      <c r="E19" s="295"/>
      <c r="F19" s="295"/>
      <c r="G19" s="19">
        <v>12</v>
      </c>
      <c r="H19" s="28">
        <v>0</v>
      </c>
      <c r="I19" s="28">
        <v>0</v>
      </c>
    </row>
    <row r="20" spans="1:9" ht="26.25" customHeight="1" x14ac:dyDescent="0.25">
      <c r="A20" s="303" t="s">
        <v>404</v>
      </c>
      <c r="B20" s="303"/>
      <c r="C20" s="303"/>
      <c r="D20" s="303"/>
      <c r="E20" s="303"/>
      <c r="F20" s="303"/>
      <c r="G20" s="104">
        <v>13</v>
      </c>
      <c r="H20" s="107">
        <f>SUM(H14:H19)</f>
        <v>0</v>
      </c>
      <c r="I20" s="107">
        <f>SUM(I14:I19)</f>
        <v>0</v>
      </c>
    </row>
    <row r="21" spans="1:9" ht="27.6" customHeight="1" x14ac:dyDescent="0.25">
      <c r="A21" s="301" t="s">
        <v>405</v>
      </c>
      <c r="B21" s="301"/>
      <c r="C21" s="301"/>
      <c r="D21" s="301"/>
      <c r="E21" s="301"/>
      <c r="F21" s="301"/>
      <c r="G21" s="105">
        <v>14</v>
      </c>
      <c r="H21" s="29">
        <f>H13+H20</f>
        <v>0</v>
      </c>
      <c r="I21" s="29">
        <f>I13+I20</f>
        <v>0</v>
      </c>
    </row>
    <row r="22" spans="1:9" x14ac:dyDescent="0.25">
      <c r="A22" s="298" t="s">
        <v>189</v>
      </c>
      <c r="B22" s="299"/>
      <c r="C22" s="299"/>
      <c r="D22" s="299"/>
      <c r="E22" s="299"/>
      <c r="F22" s="299"/>
      <c r="G22" s="299"/>
      <c r="H22" s="299"/>
      <c r="I22" s="300"/>
    </row>
    <row r="23" spans="1:9" ht="26.4" customHeight="1" x14ac:dyDescent="0.25">
      <c r="A23" s="302" t="s">
        <v>225</v>
      </c>
      <c r="B23" s="302"/>
      <c r="C23" s="302"/>
      <c r="D23" s="302"/>
      <c r="E23" s="302"/>
      <c r="F23" s="302"/>
      <c r="G23" s="18">
        <v>15</v>
      </c>
      <c r="H23" s="125">
        <v>0</v>
      </c>
      <c r="I23" s="27">
        <v>0</v>
      </c>
    </row>
    <row r="24" spans="1:9" ht="12.75" customHeight="1" x14ac:dyDescent="0.25">
      <c r="A24" s="295" t="s">
        <v>226</v>
      </c>
      <c r="B24" s="295"/>
      <c r="C24" s="295"/>
      <c r="D24" s="295"/>
      <c r="E24" s="295"/>
      <c r="F24" s="295"/>
      <c r="G24" s="18">
        <v>16</v>
      </c>
      <c r="H24" s="28">
        <v>0</v>
      </c>
      <c r="I24" s="28">
        <v>0</v>
      </c>
    </row>
    <row r="25" spans="1:9" ht="12.75" customHeight="1" x14ac:dyDescent="0.25">
      <c r="A25" s="295" t="s">
        <v>227</v>
      </c>
      <c r="B25" s="295"/>
      <c r="C25" s="295"/>
      <c r="D25" s="295"/>
      <c r="E25" s="295"/>
      <c r="F25" s="295"/>
      <c r="G25" s="18">
        <v>17</v>
      </c>
      <c r="H25" s="28">
        <v>0</v>
      </c>
      <c r="I25" s="28">
        <v>0</v>
      </c>
    </row>
    <row r="26" spans="1:9" ht="12.75" customHeight="1" x14ac:dyDescent="0.25">
      <c r="A26" s="295" t="s">
        <v>228</v>
      </c>
      <c r="B26" s="295"/>
      <c r="C26" s="295"/>
      <c r="D26" s="295"/>
      <c r="E26" s="295"/>
      <c r="F26" s="295"/>
      <c r="G26" s="18">
        <v>18</v>
      </c>
      <c r="H26" s="28">
        <v>0</v>
      </c>
      <c r="I26" s="28">
        <v>0</v>
      </c>
    </row>
    <row r="27" spans="1:9" ht="12.75" customHeight="1" x14ac:dyDescent="0.25">
      <c r="A27" s="295" t="s">
        <v>229</v>
      </c>
      <c r="B27" s="295"/>
      <c r="C27" s="295"/>
      <c r="D27" s="295"/>
      <c r="E27" s="295"/>
      <c r="F27" s="295"/>
      <c r="G27" s="18">
        <v>19</v>
      </c>
      <c r="H27" s="28">
        <v>0</v>
      </c>
      <c r="I27" s="28">
        <v>0</v>
      </c>
    </row>
    <row r="28" spans="1:9" ht="12.75" customHeight="1" x14ac:dyDescent="0.25">
      <c r="A28" s="295" t="s">
        <v>230</v>
      </c>
      <c r="B28" s="295"/>
      <c r="C28" s="295"/>
      <c r="D28" s="295"/>
      <c r="E28" s="295"/>
      <c r="F28" s="295"/>
      <c r="G28" s="18">
        <v>20</v>
      </c>
      <c r="H28" s="28">
        <v>0</v>
      </c>
      <c r="I28" s="28">
        <v>0</v>
      </c>
    </row>
    <row r="29" spans="1:9" ht="24" customHeight="1" x14ac:dyDescent="0.25">
      <c r="A29" s="296" t="s">
        <v>406</v>
      </c>
      <c r="B29" s="296"/>
      <c r="C29" s="296"/>
      <c r="D29" s="296"/>
      <c r="E29" s="296"/>
      <c r="F29" s="296"/>
      <c r="G29" s="104">
        <v>21</v>
      </c>
      <c r="H29" s="108">
        <f>SUM(H23:H28)</f>
        <v>0</v>
      </c>
      <c r="I29" s="108">
        <f>SUM(I23:I28)</f>
        <v>0</v>
      </c>
    </row>
    <row r="30" spans="1:9" ht="27" customHeight="1" x14ac:dyDescent="0.25">
      <c r="A30" s="295" t="s">
        <v>231</v>
      </c>
      <c r="B30" s="295"/>
      <c r="C30" s="295"/>
      <c r="D30" s="295"/>
      <c r="E30" s="295"/>
      <c r="F30" s="295"/>
      <c r="G30" s="19">
        <v>22</v>
      </c>
      <c r="H30" s="28">
        <v>0</v>
      </c>
      <c r="I30" s="28">
        <v>0</v>
      </c>
    </row>
    <row r="31" spans="1:9" ht="12.75" customHeight="1" x14ac:dyDescent="0.25">
      <c r="A31" s="295" t="s">
        <v>232</v>
      </c>
      <c r="B31" s="295"/>
      <c r="C31" s="295"/>
      <c r="D31" s="295"/>
      <c r="E31" s="295"/>
      <c r="F31" s="295"/>
      <c r="G31" s="19">
        <v>23</v>
      </c>
      <c r="H31" s="28">
        <v>0</v>
      </c>
      <c r="I31" s="28">
        <v>0</v>
      </c>
    </row>
    <row r="32" spans="1:9" ht="12.75" customHeight="1" x14ac:dyDescent="0.25">
      <c r="A32" s="295" t="s">
        <v>407</v>
      </c>
      <c r="B32" s="295"/>
      <c r="C32" s="295"/>
      <c r="D32" s="295"/>
      <c r="E32" s="295"/>
      <c r="F32" s="295"/>
      <c r="G32" s="19">
        <v>24</v>
      </c>
      <c r="H32" s="28">
        <v>0</v>
      </c>
      <c r="I32" s="28">
        <v>0</v>
      </c>
    </row>
    <row r="33" spans="1:9" ht="12.75" customHeight="1" x14ac:dyDescent="0.25">
      <c r="A33" s="295" t="s">
        <v>233</v>
      </c>
      <c r="B33" s="295"/>
      <c r="C33" s="295"/>
      <c r="D33" s="295"/>
      <c r="E33" s="295"/>
      <c r="F33" s="295"/>
      <c r="G33" s="19">
        <v>25</v>
      </c>
      <c r="H33" s="28">
        <v>0</v>
      </c>
      <c r="I33" s="28">
        <v>0</v>
      </c>
    </row>
    <row r="34" spans="1:9" ht="12.75" customHeight="1" x14ac:dyDescent="0.25">
      <c r="A34" s="295" t="s">
        <v>234</v>
      </c>
      <c r="B34" s="295"/>
      <c r="C34" s="295"/>
      <c r="D34" s="295"/>
      <c r="E34" s="295"/>
      <c r="F34" s="295"/>
      <c r="G34" s="19">
        <v>26</v>
      </c>
      <c r="H34" s="28">
        <v>0</v>
      </c>
      <c r="I34" s="28">
        <v>0</v>
      </c>
    </row>
    <row r="35" spans="1:9" ht="26.1" customHeight="1" x14ac:dyDescent="0.25">
      <c r="A35" s="296" t="s">
        <v>408</v>
      </c>
      <c r="B35" s="296"/>
      <c r="C35" s="296"/>
      <c r="D35" s="296"/>
      <c r="E35" s="296"/>
      <c r="F35" s="296"/>
      <c r="G35" s="104">
        <v>27</v>
      </c>
      <c r="H35" s="108">
        <f>SUM(H30:H34)</f>
        <v>0</v>
      </c>
      <c r="I35" s="108">
        <f>SUM(I30:I34)</f>
        <v>0</v>
      </c>
    </row>
    <row r="36" spans="1:9" ht="28.35" customHeight="1" x14ac:dyDescent="0.25">
      <c r="A36" s="301" t="s">
        <v>409</v>
      </c>
      <c r="B36" s="301"/>
      <c r="C36" s="301"/>
      <c r="D36" s="301"/>
      <c r="E36" s="301"/>
      <c r="F36" s="301"/>
      <c r="G36" s="105">
        <v>28</v>
      </c>
      <c r="H36" s="109">
        <f>H29+H35</f>
        <v>0</v>
      </c>
      <c r="I36" s="109">
        <f>I29+I35</f>
        <v>0</v>
      </c>
    </row>
    <row r="37" spans="1:9" x14ac:dyDescent="0.25">
      <c r="A37" s="298" t="s">
        <v>204</v>
      </c>
      <c r="B37" s="299"/>
      <c r="C37" s="299"/>
      <c r="D37" s="299"/>
      <c r="E37" s="299"/>
      <c r="F37" s="299"/>
      <c r="G37" s="299">
        <v>0</v>
      </c>
      <c r="H37" s="299"/>
      <c r="I37" s="300"/>
    </row>
    <row r="38" spans="1:9" ht="12.75" customHeight="1" x14ac:dyDescent="0.25">
      <c r="A38" s="297" t="s">
        <v>235</v>
      </c>
      <c r="B38" s="297"/>
      <c r="C38" s="297"/>
      <c r="D38" s="297"/>
      <c r="E38" s="297"/>
      <c r="F38" s="297"/>
      <c r="G38" s="18">
        <v>29</v>
      </c>
      <c r="H38" s="125">
        <v>0</v>
      </c>
      <c r="I38" s="27">
        <v>0</v>
      </c>
    </row>
    <row r="39" spans="1:9" ht="25.35" customHeight="1" x14ac:dyDescent="0.25">
      <c r="A39" s="294" t="s">
        <v>236</v>
      </c>
      <c r="B39" s="294"/>
      <c r="C39" s="294"/>
      <c r="D39" s="294"/>
      <c r="E39" s="294"/>
      <c r="F39" s="294"/>
      <c r="G39" s="19">
        <v>30</v>
      </c>
      <c r="H39" s="28">
        <v>0</v>
      </c>
      <c r="I39" s="28">
        <v>0</v>
      </c>
    </row>
    <row r="40" spans="1:9" ht="12.75" customHeight="1" x14ac:dyDescent="0.25">
      <c r="A40" s="294" t="s">
        <v>237</v>
      </c>
      <c r="B40" s="294"/>
      <c r="C40" s="294"/>
      <c r="D40" s="294"/>
      <c r="E40" s="294"/>
      <c r="F40" s="294"/>
      <c r="G40" s="19">
        <v>31</v>
      </c>
      <c r="H40" s="28">
        <v>0</v>
      </c>
      <c r="I40" s="28">
        <v>0</v>
      </c>
    </row>
    <row r="41" spans="1:9" ht="12.75" customHeight="1" x14ac:dyDescent="0.25">
      <c r="A41" s="294" t="s">
        <v>238</v>
      </c>
      <c r="B41" s="294"/>
      <c r="C41" s="294"/>
      <c r="D41" s="294"/>
      <c r="E41" s="294"/>
      <c r="F41" s="294"/>
      <c r="G41" s="19">
        <v>32</v>
      </c>
      <c r="H41" s="28">
        <v>0</v>
      </c>
      <c r="I41" s="28">
        <v>0</v>
      </c>
    </row>
    <row r="42" spans="1:9" ht="26.1" customHeight="1" x14ac:dyDescent="0.25">
      <c r="A42" s="296" t="s">
        <v>410</v>
      </c>
      <c r="B42" s="296"/>
      <c r="C42" s="296"/>
      <c r="D42" s="296"/>
      <c r="E42" s="296"/>
      <c r="F42" s="296"/>
      <c r="G42" s="104">
        <v>33</v>
      </c>
      <c r="H42" s="108">
        <f>H41+H40+H39+H38</f>
        <v>0</v>
      </c>
      <c r="I42" s="108">
        <f>I41+I40+I39+I38</f>
        <v>0</v>
      </c>
    </row>
    <row r="43" spans="1:9" ht="24.6" customHeight="1" x14ac:dyDescent="0.25">
      <c r="A43" s="294" t="s">
        <v>239</v>
      </c>
      <c r="B43" s="294"/>
      <c r="C43" s="294"/>
      <c r="D43" s="294"/>
      <c r="E43" s="294"/>
      <c r="F43" s="294"/>
      <c r="G43" s="19">
        <v>34</v>
      </c>
      <c r="H43" s="28">
        <v>0</v>
      </c>
      <c r="I43" s="28">
        <v>0</v>
      </c>
    </row>
    <row r="44" spans="1:9" ht="12.75" customHeight="1" x14ac:dyDescent="0.25">
      <c r="A44" s="294" t="s">
        <v>240</v>
      </c>
      <c r="B44" s="294"/>
      <c r="C44" s="294"/>
      <c r="D44" s="294"/>
      <c r="E44" s="294"/>
      <c r="F44" s="294"/>
      <c r="G44" s="19">
        <v>35</v>
      </c>
      <c r="H44" s="28">
        <v>0</v>
      </c>
      <c r="I44" s="28">
        <v>0</v>
      </c>
    </row>
    <row r="45" spans="1:9" ht="12.75" customHeight="1" x14ac:dyDescent="0.25">
      <c r="A45" s="294" t="s">
        <v>241</v>
      </c>
      <c r="B45" s="294"/>
      <c r="C45" s="294"/>
      <c r="D45" s="294"/>
      <c r="E45" s="294"/>
      <c r="F45" s="294"/>
      <c r="G45" s="19">
        <v>36</v>
      </c>
      <c r="H45" s="28">
        <v>0</v>
      </c>
      <c r="I45" s="28">
        <v>0</v>
      </c>
    </row>
    <row r="46" spans="1:9" ht="21" customHeight="1" x14ac:dyDescent="0.25">
      <c r="A46" s="294" t="s">
        <v>242</v>
      </c>
      <c r="B46" s="294"/>
      <c r="C46" s="294"/>
      <c r="D46" s="294"/>
      <c r="E46" s="294"/>
      <c r="F46" s="294"/>
      <c r="G46" s="19">
        <v>37</v>
      </c>
      <c r="H46" s="28">
        <v>0</v>
      </c>
      <c r="I46" s="28">
        <v>0</v>
      </c>
    </row>
    <row r="47" spans="1:9" ht="12.75" customHeight="1" x14ac:dyDescent="0.25">
      <c r="A47" s="294" t="s">
        <v>243</v>
      </c>
      <c r="B47" s="294"/>
      <c r="C47" s="294"/>
      <c r="D47" s="294"/>
      <c r="E47" s="294"/>
      <c r="F47" s="294"/>
      <c r="G47" s="19">
        <v>38</v>
      </c>
      <c r="H47" s="28">
        <v>0</v>
      </c>
      <c r="I47" s="28">
        <v>0</v>
      </c>
    </row>
    <row r="48" spans="1:9" ht="23.1" customHeight="1" x14ac:dyDescent="0.25">
      <c r="A48" s="296" t="s">
        <v>411</v>
      </c>
      <c r="B48" s="296"/>
      <c r="C48" s="296"/>
      <c r="D48" s="296"/>
      <c r="E48" s="296"/>
      <c r="F48" s="296"/>
      <c r="G48" s="104">
        <v>39</v>
      </c>
      <c r="H48" s="108">
        <f>H47+H46+H45+H44+H43</f>
        <v>0</v>
      </c>
      <c r="I48" s="108">
        <f>I47+I46+I45+I44+I43</f>
        <v>0</v>
      </c>
    </row>
    <row r="49" spans="1:9" ht="26.1" customHeight="1" x14ac:dyDescent="0.25">
      <c r="A49" s="307" t="s">
        <v>446</v>
      </c>
      <c r="B49" s="307"/>
      <c r="C49" s="307"/>
      <c r="D49" s="307"/>
      <c r="E49" s="307"/>
      <c r="F49" s="307"/>
      <c r="G49" s="104">
        <v>40</v>
      </c>
      <c r="H49" s="108">
        <f>H48+H42</f>
        <v>0</v>
      </c>
      <c r="I49" s="108">
        <f>I48+I42</f>
        <v>0</v>
      </c>
    </row>
    <row r="50" spans="1:9" ht="12.75" customHeight="1" x14ac:dyDescent="0.25">
      <c r="A50" s="295" t="s">
        <v>244</v>
      </c>
      <c r="B50" s="295"/>
      <c r="C50" s="295"/>
      <c r="D50" s="295"/>
      <c r="E50" s="295"/>
      <c r="F50" s="295"/>
      <c r="G50" s="19">
        <v>41</v>
      </c>
      <c r="H50" s="28">
        <v>0</v>
      </c>
      <c r="I50" s="28">
        <v>0</v>
      </c>
    </row>
    <row r="51" spans="1:9" ht="26.1" customHeight="1" x14ac:dyDescent="0.25">
      <c r="A51" s="307" t="s">
        <v>412</v>
      </c>
      <c r="B51" s="307"/>
      <c r="C51" s="307"/>
      <c r="D51" s="307"/>
      <c r="E51" s="307"/>
      <c r="F51" s="307"/>
      <c r="G51" s="104">
        <v>42</v>
      </c>
      <c r="H51" s="108">
        <f>H21+H36+H49+H50</f>
        <v>0</v>
      </c>
      <c r="I51" s="108">
        <f>I21+I36+I49+I50</f>
        <v>0</v>
      </c>
    </row>
    <row r="52" spans="1:9" ht="12.75" customHeight="1" x14ac:dyDescent="0.25">
      <c r="A52" s="311" t="s">
        <v>218</v>
      </c>
      <c r="B52" s="311"/>
      <c r="C52" s="311"/>
      <c r="D52" s="311"/>
      <c r="E52" s="311"/>
      <c r="F52" s="311"/>
      <c r="G52" s="19">
        <v>43</v>
      </c>
      <c r="H52" s="28">
        <v>0</v>
      </c>
      <c r="I52" s="28">
        <v>0</v>
      </c>
    </row>
    <row r="53" spans="1:9" ht="32.1" customHeight="1" x14ac:dyDescent="0.25">
      <c r="A53" s="306" t="s">
        <v>413</v>
      </c>
      <c r="B53" s="306"/>
      <c r="C53" s="306"/>
      <c r="D53" s="306"/>
      <c r="E53" s="306"/>
      <c r="F53" s="306"/>
      <c r="G53" s="106">
        <v>44</v>
      </c>
      <c r="H53" s="110">
        <f>H52+H51</f>
        <v>0</v>
      </c>
      <c r="I53" s="110">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1" zoomScaleNormal="100" zoomScaleSheetLayoutView="100" workbookViewId="0">
      <selection activeCell="J10" sqref="J10"/>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2" t="s">
        <v>245</v>
      </c>
      <c r="B1" s="313"/>
      <c r="C1" s="313"/>
      <c r="D1" s="313"/>
      <c r="E1" s="313"/>
      <c r="F1" s="313"/>
      <c r="G1" s="313"/>
      <c r="H1" s="313"/>
      <c r="I1" s="313"/>
      <c r="J1" s="313"/>
      <c r="K1" s="30"/>
    </row>
    <row r="2" spans="1:25" ht="15.6" x14ac:dyDescent="0.25">
      <c r="A2" s="2"/>
      <c r="B2" s="3"/>
      <c r="C2" s="314" t="s">
        <v>246</v>
      </c>
      <c r="D2" s="314"/>
      <c r="E2" s="9">
        <v>44562</v>
      </c>
      <c r="F2" s="4" t="s">
        <v>0</v>
      </c>
      <c r="G2" s="9">
        <v>44834</v>
      </c>
      <c r="H2" s="31"/>
      <c r="I2" s="31"/>
      <c r="J2" s="31"/>
      <c r="K2" s="30"/>
      <c r="X2" s="32" t="s">
        <v>282</v>
      </c>
    </row>
    <row r="3" spans="1:25" ht="13.5" customHeight="1" thickBot="1" x14ac:dyDescent="0.3">
      <c r="A3" s="317" t="s">
        <v>247</v>
      </c>
      <c r="B3" s="318"/>
      <c r="C3" s="318"/>
      <c r="D3" s="318"/>
      <c r="E3" s="318"/>
      <c r="F3" s="318"/>
      <c r="G3" s="321" t="s">
        <v>3</v>
      </c>
      <c r="H3" s="323" t="s">
        <v>248</v>
      </c>
      <c r="I3" s="323"/>
      <c r="J3" s="323"/>
      <c r="K3" s="323"/>
      <c r="L3" s="323"/>
      <c r="M3" s="323"/>
      <c r="N3" s="323"/>
      <c r="O3" s="323"/>
      <c r="P3" s="323"/>
      <c r="Q3" s="323"/>
      <c r="R3" s="323"/>
      <c r="S3" s="323"/>
      <c r="T3" s="323"/>
      <c r="U3" s="323"/>
      <c r="V3" s="323"/>
      <c r="W3" s="323"/>
      <c r="X3" s="323" t="s">
        <v>249</v>
      </c>
      <c r="Y3" s="325" t="s">
        <v>250</v>
      </c>
    </row>
    <row r="4" spans="1:25" ht="72" thickBot="1" x14ac:dyDescent="0.3">
      <c r="A4" s="319"/>
      <c r="B4" s="320"/>
      <c r="C4" s="320"/>
      <c r="D4" s="320"/>
      <c r="E4" s="320"/>
      <c r="F4" s="320"/>
      <c r="G4" s="322"/>
      <c r="H4" s="33" t="s">
        <v>251</v>
      </c>
      <c r="I4" s="33" t="s">
        <v>252</v>
      </c>
      <c r="J4" s="33" t="s">
        <v>253</v>
      </c>
      <c r="K4" s="33" t="s">
        <v>254</v>
      </c>
      <c r="L4" s="33" t="s">
        <v>255</v>
      </c>
      <c r="M4" s="33" t="s">
        <v>256</v>
      </c>
      <c r="N4" s="33" t="s">
        <v>257</v>
      </c>
      <c r="O4" s="33" t="s">
        <v>258</v>
      </c>
      <c r="P4" s="121" t="s">
        <v>414</v>
      </c>
      <c r="Q4" s="33" t="s">
        <v>259</v>
      </c>
      <c r="R4" s="33" t="s">
        <v>260</v>
      </c>
      <c r="S4" s="121" t="s">
        <v>415</v>
      </c>
      <c r="T4" s="121" t="s">
        <v>416</v>
      </c>
      <c r="U4" s="33" t="s">
        <v>261</v>
      </c>
      <c r="V4" s="33" t="s">
        <v>262</v>
      </c>
      <c r="W4" s="33" t="s">
        <v>263</v>
      </c>
      <c r="X4" s="324"/>
      <c r="Y4" s="326"/>
    </row>
    <row r="5" spans="1:25" ht="20.399999999999999" x14ac:dyDescent="0.25">
      <c r="A5" s="327">
        <v>1</v>
      </c>
      <c r="B5" s="328"/>
      <c r="C5" s="328"/>
      <c r="D5" s="328"/>
      <c r="E5" s="328"/>
      <c r="F5" s="328"/>
      <c r="G5" s="5">
        <v>2</v>
      </c>
      <c r="H5" s="34" t="s">
        <v>167</v>
      </c>
      <c r="I5" s="35" t="s">
        <v>168</v>
      </c>
      <c r="J5" s="34" t="s">
        <v>283</v>
      </c>
      <c r="K5" s="35" t="s">
        <v>284</v>
      </c>
      <c r="L5" s="34" t="s">
        <v>285</v>
      </c>
      <c r="M5" s="35" t="s">
        <v>286</v>
      </c>
      <c r="N5" s="34" t="s">
        <v>287</v>
      </c>
      <c r="O5" s="35" t="s">
        <v>288</v>
      </c>
      <c r="P5" s="34" t="s">
        <v>289</v>
      </c>
      <c r="Q5" s="35" t="s">
        <v>290</v>
      </c>
      <c r="R5" s="34" t="s">
        <v>291</v>
      </c>
      <c r="S5" s="34" t="s">
        <v>292</v>
      </c>
      <c r="T5" s="34" t="s">
        <v>293</v>
      </c>
      <c r="U5" s="34" t="s">
        <v>417</v>
      </c>
      <c r="V5" s="34" t="s">
        <v>294</v>
      </c>
      <c r="W5" s="34" t="s">
        <v>418</v>
      </c>
      <c r="X5" s="34">
        <v>19</v>
      </c>
      <c r="Y5" s="36" t="s">
        <v>419</v>
      </c>
    </row>
    <row r="6" spans="1:25" x14ac:dyDescent="0.25">
      <c r="A6" s="329" t="s">
        <v>264</v>
      </c>
      <c r="B6" s="329"/>
      <c r="C6" s="329"/>
      <c r="D6" s="329"/>
      <c r="E6" s="329"/>
      <c r="F6" s="329"/>
      <c r="G6" s="329"/>
      <c r="H6" s="329"/>
      <c r="I6" s="329"/>
      <c r="J6" s="329"/>
      <c r="K6" s="329"/>
      <c r="L6" s="329"/>
      <c r="M6" s="329"/>
      <c r="N6" s="330"/>
      <c r="O6" s="330"/>
      <c r="P6" s="330"/>
      <c r="Q6" s="330"/>
      <c r="R6" s="330"/>
      <c r="S6" s="330"/>
      <c r="T6" s="330"/>
      <c r="U6" s="330"/>
      <c r="V6" s="330"/>
      <c r="W6" s="330"/>
      <c r="X6" s="330"/>
      <c r="Y6" s="331"/>
    </row>
    <row r="7" spans="1:25" x14ac:dyDescent="0.25">
      <c r="A7" s="332" t="s">
        <v>299</v>
      </c>
      <c r="B7" s="332"/>
      <c r="C7" s="332"/>
      <c r="D7" s="332"/>
      <c r="E7" s="332"/>
      <c r="F7" s="332"/>
      <c r="G7" s="6">
        <v>1</v>
      </c>
      <c r="H7" s="37">
        <v>102900000</v>
      </c>
      <c r="I7" s="37">
        <v>0</v>
      </c>
      <c r="J7" s="37">
        <v>5145000</v>
      </c>
      <c r="K7" s="37">
        <v>0</v>
      </c>
      <c r="L7" s="37">
        <v>0</v>
      </c>
      <c r="M7" s="37">
        <v>0</v>
      </c>
      <c r="N7" s="37">
        <v>18449373</v>
      </c>
      <c r="O7" s="37">
        <v>0</v>
      </c>
      <c r="P7" s="37">
        <v>19790601</v>
      </c>
      <c r="Q7" s="37">
        <v>0</v>
      </c>
      <c r="R7" s="37">
        <v>0</v>
      </c>
      <c r="S7" s="37">
        <v>0</v>
      </c>
      <c r="T7" s="37">
        <v>0</v>
      </c>
      <c r="U7" s="37">
        <v>419413798</v>
      </c>
      <c r="V7" s="37">
        <v>42508436</v>
      </c>
      <c r="W7" s="38">
        <f>H7+I7+J7+K7-L7+M7+N7+O7+P7+Q7+R7+U7+V7+S7+T7</f>
        <v>608207208</v>
      </c>
      <c r="X7" s="37">
        <v>-16775891</v>
      </c>
      <c r="Y7" s="38">
        <f>W7+X7</f>
        <v>591431317</v>
      </c>
    </row>
    <row r="8" spans="1:25" x14ac:dyDescent="0.25">
      <c r="A8" s="315" t="s">
        <v>265</v>
      </c>
      <c r="B8" s="315"/>
      <c r="C8" s="315"/>
      <c r="D8" s="315"/>
      <c r="E8" s="315"/>
      <c r="F8" s="315"/>
      <c r="G8" s="6">
        <v>2</v>
      </c>
      <c r="H8" s="37">
        <v>0</v>
      </c>
      <c r="I8" s="37">
        <v>0</v>
      </c>
      <c r="J8" s="37">
        <v>0</v>
      </c>
      <c r="K8" s="37">
        <v>0</v>
      </c>
      <c r="L8" s="37">
        <v>0</v>
      </c>
      <c r="M8" s="37">
        <v>0</v>
      </c>
      <c r="N8" s="37">
        <v>0</v>
      </c>
      <c r="O8" s="37">
        <v>0</v>
      </c>
      <c r="P8" s="37">
        <v>0</v>
      </c>
      <c r="Q8" s="37">
        <v>0</v>
      </c>
      <c r="R8" s="37">
        <v>0</v>
      </c>
      <c r="S8" s="37">
        <v>0</v>
      </c>
      <c r="T8" s="37">
        <v>0</v>
      </c>
      <c r="U8" s="37">
        <v>0</v>
      </c>
      <c r="V8" s="37">
        <v>0</v>
      </c>
      <c r="W8" s="38">
        <f t="shared" ref="W8:W9" si="0">H8+I8+J8+K8-L8+M8+N8+O8+P8+Q8+R8+U8+V8+S8+T8</f>
        <v>0</v>
      </c>
      <c r="X8" s="37">
        <v>0</v>
      </c>
      <c r="Y8" s="38">
        <f t="shared" ref="Y8:Y9" si="1">W8+X8</f>
        <v>0</v>
      </c>
    </row>
    <row r="9" spans="1:25" x14ac:dyDescent="0.25">
      <c r="A9" s="315" t="s">
        <v>266</v>
      </c>
      <c r="B9" s="315"/>
      <c r="C9" s="315"/>
      <c r="D9" s="315"/>
      <c r="E9" s="315"/>
      <c r="F9" s="315"/>
      <c r="G9" s="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24" customHeight="1" x14ac:dyDescent="0.25">
      <c r="A10" s="316" t="s">
        <v>300</v>
      </c>
      <c r="B10" s="316"/>
      <c r="C10" s="316"/>
      <c r="D10" s="316"/>
      <c r="E10" s="316"/>
      <c r="F10" s="316"/>
      <c r="G10" s="7">
        <v>4</v>
      </c>
      <c r="H10" s="38">
        <f>H7+H8+H9</f>
        <v>102900000</v>
      </c>
      <c r="I10" s="38">
        <f t="shared" ref="I10:Y10" si="2">I7+I8+I9</f>
        <v>0</v>
      </c>
      <c r="J10" s="38">
        <f t="shared" si="2"/>
        <v>5145000</v>
      </c>
      <c r="K10" s="38">
        <f>K7+K8+K9</f>
        <v>0</v>
      </c>
      <c r="L10" s="38">
        <f t="shared" si="2"/>
        <v>0</v>
      </c>
      <c r="M10" s="38">
        <f t="shared" si="2"/>
        <v>0</v>
      </c>
      <c r="N10" s="38">
        <f t="shared" si="2"/>
        <v>18449373</v>
      </c>
      <c r="O10" s="38">
        <f t="shared" si="2"/>
        <v>0</v>
      </c>
      <c r="P10" s="38">
        <f t="shared" si="2"/>
        <v>19790601</v>
      </c>
      <c r="Q10" s="38">
        <f t="shared" si="2"/>
        <v>0</v>
      </c>
      <c r="R10" s="38">
        <f t="shared" si="2"/>
        <v>0</v>
      </c>
      <c r="S10" s="38">
        <f t="shared" si="2"/>
        <v>0</v>
      </c>
      <c r="T10" s="38">
        <f t="shared" si="2"/>
        <v>0</v>
      </c>
      <c r="U10" s="38">
        <f t="shared" si="2"/>
        <v>419413798</v>
      </c>
      <c r="V10" s="38">
        <f t="shared" si="2"/>
        <v>42508436</v>
      </c>
      <c r="W10" s="38">
        <f t="shared" si="2"/>
        <v>608207208</v>
      </c>
      <c r="X10" s="38">
        <f t="shared" si="2"/>
        <v>-16775891</v>
      </c>
      <c r="Y10" s="38">
        <f t="shared" si="2"/>
        <v>591431317</v>
      </c>
    </row>
    <row r="11" spans="1:25" x14ac:dyDescent="0.25">
      <c r="A11" s="315" t="s">
        <v>267</v>
      </c>
      <c r="B11" s="315"/>
      <c r="C11" s="315"/>
      <c r="D11" s="315"/>
      <c r="E11" s="315"/>
      <c r="F11" s="315"/>
      <c r="G11" s="6">
        <v>5</v>
      </c>
      <c r="H11" s="39">
        <v>0</v>
      </c>
      <c r="I11" s="39">
        <v>0</v>
      </c>
      <c r="J11" s="39">
        <v>0</v>
      </c>
      <c r="K11" s="39">
        <v>0</v>
      </c>
      <c r="L11" s="39">
        <v>0</v>
      </c>
      <c r="M11" s="39">
        <v>0</v>
      </c>
      <c r="N11" s="39">
        <v>0</v>
      </c>
      <c r="O11" s="39">
        <v>0</v>
      </c>
      <c r="P11" s="39">
        <v>0</v>
      </c>
      <c r="Q11" s="39">
        <v>0</v>
      </c>
      <c r="R11" s="39">
        <v>0</v>
      </c>
      <c r="S11" s="37">
        <v>0</v>
      </c>
      <c r="T11" s="37">
        <v>0</v>
      </c>
      <c r="U11" s="39">
        <v>0</v>
      </c>
      <c r="V11" s="37">
        <v>34996882</v>
      </c>
      <c r="W11" s="38">
        <f t="shared" ref="W11:W29" si="3">H11+I11+J11+K11-L11+M11+N11+O11+P11+Q11+R11+U11+V11+S11+T11</f>
        <v>34996882</v>
      </c>
      <c r="X11" s="37">
        <v>-305544</v>
      </c>
      <c r="Y11" s="38">
        <f t="shared" ref="Y11:Y29" si="4">W11+X11</f>
        <v>34691338</v>
      </c>
    </row>
    <row r="12" spans="1:25" x14ac:dyDescent="0.25">
      <c r="A12" s="315" t="s">
        <v>268</v>
      </c>
      <c r="B12" s="315"/>
      <c r="C12" s="315"/>
      <c r="D12" s="315"/>
      <c r="E12" s="315"/>
      <c r="F12" s="315"/>
      <c r="G12" s="6">
        <v>6</v>
      </c>
      <c r="H12" s="39">
        <v>0</v>
      </c>
      <c r="I12" s="39">
        <v>0</v>
      </c>
      <c r="J12" s="39">
        <v>0</v>
      </c>
      <c r="K12" s="39">
        <v>0</v>
      </c>
      <c r="L12" s="39">
        <v>0</v>
      </c>
      <c r="M12" s="39">
        <v>0</v>
      </c>
      <c r="N12" s="37">
        <v>0</v>
      </c>
      <c r="O12" s="39">
        <v>0</v>
      </c>
      <c r="P12" s="39">
        <v>0</v>
      </c>
      <c r="Q12" s="39">
        <v>0</v>
      </c>
      <c r="R12" s="39">
        <v>0</v>
      </c>
      <c r="S12" s="37">
        <v>0</v>
      </c>
      <c r="T12" s="37">
        <v>0</v>
      </c>
      <c r="U12" s="39">
        <v>0</v>
      </c>
      <c r="V12" s="39">
        <v>0</v>
      </c>
      <c r="W12" s="38">
        <f t="shared" si="3"/>
        <v>0</v>
      </c>
      <c r="X12" s="37">
        <v>0</v>
      </c>
      <c r="Y12" s="38">
        <f t="shared" si="4"/>
        <v>0</v>
      </c>
    </row>
    <row r="13" spans="1:25" ht="26.25" customHeight="1" x14ac:dyDescent="0.25">
      <c r="A13" s="315" t="s">
        <v>269</v>
      </c>
      <c r="B13" s="315"/>
      <c r="C13" s="315"/>
      <c r="D13" s="315"/>
      <c r="E13" s="315"/>
      <c r="F13" s="315"/>
      <c r="G13" s="6">
        <v>7</v>
      </c>
      <c r="H13" s="39">
        <v>0</v>
      </c>
      <c r="I13" s="39">
        <v>0</v>
      </c>
      <c r="J13" s="39">
        <v>0</v>
      </c>
      <c r="K13" s="39">
        <v>0</v>
      </c>
      <c r="L13" s="39">
        <v>0</v>
      </c>
      <c r="M13" s="39">
        <v>0</v>
      </c>
      <c r="N13" s="39">
        <v>0</v>
      </c>
      <c r="O13" s="37">
        <v>0</v>
      </c>
      <c r="P13" s="39">
        <v>0</v>
      </c>
      <c r="Q13" s="39">
        <v>0</v>
      </c>
      <c r="R13" s="39">
        <v>0</v>
      </c>
      <c r="S13" s="37">
        <v>0</v>
      </c>
      <c r="T13" s="37">
        <v>0</v>
      </c>
      <c r="U13" s="37">
        <v>0</v>
      </c>
      <c r="V13" s="37">
        <v>0</v>
      </c>
      <c r="W13" s="38">
        <f t="shared" si="3"/>
        <v>0</v>
      </c>
      <c r="X13" s="37">
        <v>0</v>
      </c>
      <c r="Y13" s="38">
        <f t="shared" si="4"/>
        <v>0</v>
      </c>
    </row>
    <row r="14" spans="1:25" ht="39" customHeight="1" x14ac:dyDescent="0.25">
      <c r="A14" s="315" t="s">
        <v>420</v>
      </c>
      <c r="B14" s="315"/>
      <c r="C14" s="315"/>
      <c r="D14" s="315"/>
      <c r="E14" s="315"/>
      <c r="F14" s="315"/>
      <c r="G14" s="6">
        <v>8</v>
      </c>
      <c r="H14" s="39">
        <v>0</v>
      </c>
      <c r="I14" s="39">
        <v>0</v>
      </c>
      <c r="J14" s="39">
        <v>0</v>
      </c>
      <c r="K14" s="39">
        <v>0</v>
      </c>
      <c r="L14" s="39">
        <v>0</v>
      </c>
      <c r="M14" s="39">
        <v>0</v>
      </c>
      <c r="N14" s="39">
        <v>0</v>
      </c>
      <c r="O14" s="39">
        <v>0</v>
      </c>
      <c r="P14" s="37">
        <v>0</v>
      </c>
      <c r="Q14" s="39">
        <v>0</v>
      </c>
      <c r="R14" s="39">
        <v>0</v>
      </c>
      <c r="S14" s="37">
        <v>0</v>
      </c>
      <c r="T14" s="37">
        <v>0</v>
      </c>
      <c r="U14" s="37">
        <v>0</v>
      </c>
      <c r="V14" s="37">
        <v>0</v>
      </c>
      <c r="W14" s="38">
        <f t="shared" si="3"/>
        <v>0</v>
      </c>
      <c r="X14" s="37">
        <v>0</v>
      </c>
      <c r="Y14" s="38">
        <f t="shared" si="4"/>
        <v>0</v>
      </c>
    </row>
    <row r="15" spans="1:25" x14ac:dyDescent="0.25">
      <c r="A15" s="315" t="s">
        <v>270</v>
      </c>
      <c r="B15" s="315"/>
      <c r="C15" s="315"/>
      <c r="D15" s="315"/>
      <c r="E15" s="315"/>
      <c r="F15" s="315"/>
      <c r="G15" s="6">
        <v>9</v>
      </c>
      <c r="H15" s="39">
        <v>0</v>
      </c>
      <c r="I15" s="39">
        <v>0</v>
      </c>
      <c r="J15" s="39">
        <v>0</v>
      </c>
      <c r="K15" s="39">
        <v>0</v>
      </c>
      <c r="L15" s="39">
        <v>0</v>
      </c>
      <c r="M15" s="39">
        <v>0</v>
      </c>
      <c r="N15" s="39">
        <v>0</v>
      </c>
      <c r="O15" s="39">
        <v>0</v>
      </c>
      <c r="P15" s="39">
        <v>0</v>
      </c>
      <c r="Q15" s="37">
        <v>0</v>
      </c>
      <c r="R15" s="39">
        <v>0</v>
      </c>
      <c r="S15" s="37">
        <v>0</v>
      </c>
      <c r="T15" s="37">
        <v>0</v>
      </c>
      <c r="U15" s="37">
        <v>0</v>
      </c>
      <c r="V15" s="37">
        <v>0</v>
      </c>
      <c r="W15" s="38">
        <f t="shared" si="3"/>
        <v>0</v>
      </c>
      <c r="X15" s="37">
        <v>0</v>
      </c>
      <c r="Y15" s="38">
        <f t="shared" si="4"/>
        <v>0</v>
      </c>
    </row>
    <row r="16" spans="1:25" ht="28.5" customHeight="1" x14ac:dyDescent="0.25">
      <c r="A16" s="315" t="s">
        <v>271</v>
      </c>
      <c r="B16" s="315"/>
      <c r="C16" s="315"/>
      <c r="D16" s="315"/>
      <c r="E16" s="315"/>
      <c r="F16" s="315"/>
      <c r="G16" s="6">
        <v>10</v>
      </c>
      <c r="H16" s="39">
        <v>0</v>
      </c>
      <c r="I16" s="39">
        <v>0</v>
      </c>
      <c r="J16" s="39">
        <v>0</v>
      </c>
      <c r="K16" s="39">
        <v>0</v>
      </c>
      <c r="L16" s="39">
        <v>0</v>
      </c>
      <c r="M16" s="39">
        <v>0</v>
      </c>
      <c r="N16" s="39">
        <v>0</v>
      </c>
      <c r="O16" s="39">
        <v>0</v>
      </c>
      <c r="P16" s="39">
        <v>0</v>
      </c>
      <c r="Q16" s="39">
        <v>0</v>
      </c>
      <c r="R16" s="37">
        <v>0</v>
      </c>
      <c r="S16" s="37">
        <v>0</v>
      </c>
      <c r="T16" s="37">
        <v>0</v>
      </c>
      <c r="U16" s="37">
        <v>0</v>
      </c>
      <c r="V16" s="37">
        <v>0</v>
      </c>
      <c r="W16" s="38">
        <f t="shared" si="3"/>
        <v>0</v>
      </c>
      <c r="X16" s="37">
        <v>0</v>
      </c>
      <c r="Y16" s="38">
        <f t="shared" si="4"/>
        <v>0</v>
      </c>
    </row>
    <row r="17" spans="1:25" ht="23.25" customHeight="1" x14ac:dyDescent="0.25">
      <c r="A17" s="315" t="s">
        <v>272</v>
      </c>
      <c r="B17" s="315"/>
      <c r="C17" s="315"/>
      <c r="D17" s="315"/>
      <c r="E17" s="315"/>
      <c r="F17" s="315"/>
      <c r="G17" s="6">
        <v>11</v>
      </c>
      <c r="H17" s="39">
        <v>0</v>
      </c>
      <c r="I17" s="39">
        <v>0</v>
      </c>
      <c r="J17" s="39">
        <v>0</v>
      </c>
      <c r="K17" s="39">
        <v>0</v>
      </c>
      <c r="L17" s="39">
        <v>0</v>
      </c>
      <c r="M17" s="39">
        <v>0</v>
      </c>
      <c r="N17" s="37">
        <v>0</v>
      </c>
      <c r="O17" s="37">
        <v>0</v>
      </c>
      <c r="P17" s="37">
        <v>0</v>
      </c>
      <c r="Q17" s="37">
        <v>0</v>
      </c>
      <c r="R17" s="37">
        <v>0</v>
      </c>
      <c r="S17" s="37">
        <v>0</v>
      </c>
      <c r="T17" s="37">
        <v>0</v>
      </c>
      <c r="U17" s="37">
        <v>0</v>
      </c>
      <c r="V17" s="37">
        <v>0</v>
      </c>
      <c r="W17" s="38">
        <f t="shared" si="3"/>
        <v>0</v>
      </c>
      <c r="X17" s="37">
        <v>0</v>
      </c>
      <c r="Y17" s="38">
        <f t="shared" si="4"/>
        <v>0</v>
      </c>
    </row>
    <row r="18" spans="1:25" x14ac:dyDescent="0.25">
      <c r="A18" s="315" t="s">
        <v>273</v>
      </c>
      <c r="B18" s="315"/>
      <c r="C18" s="315"/>
      <c r="D18" s="315"/>
      <c r="E18" s="315"/>
      <c r="F18" s="315"/>
      <c r="G18" s="6">
        <v>12</v>
      </c>
      <c r="H18" s="39">
        <v>0</v>
      </c>
      <c r="I18" s="39">
        <v>0</v>
      </c>
      <c r="J18" s="39">
        <v>0</v>
      </c>
      <c r="K18" s="39">
        <v>0</v>
      </c>
      <c r="L18" s="39">
        <v>0</v>
      </c>
      <c r="M18" s="39">
        <v>0</v>
      </c>
      <c r="N18" s="37">
        <v>0</v>
      </c>
      <c r="O18" s="37">
        <v>0</v>
      </c>
      <c r="P18" s="37">
        <v>0</v>
      </c>
      <c r="Q18" s="37">
        <v>0</v>
      </c>
      <c r="R18" s="37">
        <v>0</v>
      </c>
      <c r="S18" s="37">
        <v>0</v>
      </c>
      <c r="T18" s="37">
        <v>0</v>
      </c>
      <c r="U18" s="37">
        <v>0</v>
      </c>
      <c r="V18" s="37">
        <v>0</v>
      </c>
      <c r="W18" s="38">
        <f t="shared" si="3"/>
        <v>0</v>
      </c>
      <c r="X18" s="37">
        <v>0</v>
      </c>
      <c r="Y18" s="38">
        <f t="shared" si="4"/>
        <v>0</v>
      </c>
    </row>
    <row r="19" spans="1:25" x14ac:dyDescent="0.25">
      <c r="A19" s="315" t="s">
        <v>274</v>
      </c>
      <c r="B19" s="315"/>
      <c r="C19" s="315"/>
      <c r="D19" s="315"/>
      <c r="E19" s="315"/>
      <c r="F19" s="315"/>
      <c r="G19" s="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25">
      <c r="A20" s="315" t="s">
        <v>275</v>
      </c>
      <c r="B20" s="315"/>
      <c r="C20" s="315"/>
      <c r="D20" s="315"/>
      <c r="E20" s="315"/>
      <c r="F20" s="315"/>
      <c r="G20" s="6">
        <v>14</v>
      </c>
      <c r="H20" s="39">
        <v>0</v>
      </c>
      <c r="I20" s="39">
        <v>0</v>
      </c>
      <c r="J20" s="39">
        <v>0</v>
      </c>
      <c r="K20" s="39">
        <v>0</v>
      </c>
      <c r="L20" s="39">
        <v>0</v>
      </c>
      <c r="M20" s="39">
        <v>0</v>
      </c>
      <c r="N20" s="37">
        <v>0</v>
      </c>
      <c r="O20" s="37">
        <v>0</v>
      </c>
      <c r="P20" s="37">
        <v>0</v>
      </c>
      <c r="Q20" s="37">
        <v>0</v>
      </c>
      <c r="R20" s="37">
        <v>0</v>
      </c>
      <c r="S20" s="37">
        <v>0</v>
      </c>
      <c r="T20" s="37">
        <v>0</v>
      </c>
      <c r="U20" s="37">
        <v>0</v>
      </c>
      <c r="V20" s="37">
        <v>0</v>
      </c>
      <c r="W20" s="38">
        <f t="shared" si="3"/>
        <v>0</v>
      </c>
      <c r="X20" s="37">
        <v>0</v>
      </c>
      <c r="Y20" s="38">
        <f t="shared" si="4"/>
        <v>0</v>
      </c>
    </row>
    <row r="21" spans="1:25" ht="30.75" customHeight="1" x14ac:dyDescent="0.25">
      <c r="A21" s="315" t="s">
        <v>421</v>
      </c>
      <c r="B21" s="315"/>
      <c r="C21" s="315"/>
      <c r="D21" s="315"/>
      <c r="E21" s="315"/>
      <c r="F21" s="315"/>
      <c r="G21" s="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v>0</v>
      </c>
      <c r="Y21" s="38">
        <f t="shared" si="4"/>
        <v>0</v>
      </c>
    </row>
    <row r="22" spans="1:25" ht="28.5" customHeight="1" x14ac:dyDescent="0.25">
      <c r="A22" s="315" t="s">
        <v>422</v>
      </c>
      <c r="B22" s="315"/>
      <c r="C22" s="315"/>
      <c r="D22" s="315"/>
      <c r="E22" s="315"/>
      <c r="F22" s="315"/>
      <c r="G22" s="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ht="26.25" customHeight="1" x14ac:dyDescent="0.25">
      <c r="A23" s="315" t="s">
        <v>423</v>
      </c>
      <c r="B23" s="315"/>
      <c r="C23" s="315"/>
      <c r="D23" s="315"/>
      <c r="E23" s="315"/>
      <c r="F23" s="315"/>
      <c r="G23" s="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25">
      <c r="A24" s="315" t="s">
        <v>276</v>
      </c>
      <c r="B24" s="315"/>
      <c r="C24" s="315"/>
      <c r="D24" s="315"/>
      <c r="E24" s="315"/>
      <c r="F24" s="315"/>
      <c r="G24" s="6">
        <v>18</v>
      </c>
      <c r="H24" s="37">
        <v>0</v>
      </c>
      <c r="I24" s="37">
        <v>0</v>
      </c>
      <c r="J24" s="37">
        <v>0</v>
      </c>
      <c r="K24" s="37">
        <v>0</v>
      </c>
      <c r="L24" s="37">
        <v>0</v>
      </c>
      <c r="M24" s="37">
        <v>0</v>
      </c>
      <c r="N24" s="37">
        <v>0</v>
      </c>
      <c r="O24" s="37">
        <v>0</v>
      </c>
      <c r="P24" s="37">
        <v>0</v>
      </c>
      <c r="Q24" s="37">
        <v>0</v>
      </c>
      <c r="R24" s="37">
        <v>0</v>
      </c>
      <c r="S24" s="37">
        <v>0</v>
      </c>
      <c r="T24" s="37">
        <v>0</v>
      </c>
      <c r="U24" s="37">
        <v>0</v>
      </c>
      <c r="V24" s="37">
        <v>0</v>
      </c>
      <c r="W24" s="38">
        <f t="shared" si="3"/>
        <v>0</v>
      </c>
      <c r="X24" s="37">
        <v>0</v>
      </c>
      <c r="Y24" s="38">
        <f t="shared" si="4"/>
        <v>0</v>
      </c>
    </row>
    <row r="25" spans="1:25" x14ac:dyDescent="0.25">
      <c r="A25" s="315" t="s">
        <v>424</v>
      </c>
      <c r="B25" s="315"/>
      <c r="C25" s="315"/>
      <c r="D25" s="315"/>
      <c r="E25" s="315"/>
      <c r="F25" s="315"/>
      <c r="G25" s="6">
        <v>19</v>
      </c>
      <c r="H25" s="37">
        <v>0</v>
      </c>
      <c r="I25" s="37">
        <v>0</v>
      </c>
      <c r="J25" s="37">
        <v>0</v>
      </c>
      <c r="K25" s="37">
        <v>0</v>
      </c>
      <c r="L25" s="37">
        <v>0</v>
      </c>
      <c r="M25" s="37">
        <v>0</v>
      </c>
      <c r="N25" s="37">
        <v>0</v>
      </c>
      <c r="O25" s="37">
        <v>0</v>
      </c>
      <c r="P25" s="37">
        <v>0</v>
      </c>
      <c r="Q25" s="37">
        <v>0</v>
      </c>
      <c r="R25" s="37">
        <v>0</v>
      </c>
      <c r="S25" s="37">
        <v>0</v>
      </c>
      <c r="T25" s="37">
        <v>0</v>
      </c>
      <c r="U25" s="37">
        <v>0</v>
      </c>
      <c r="V25" s="37">
        <v>0</v>
      </c>
      <c r="W25" s="38">
        <f t="shared" si="3"/>
        <v>0</v>
      </c>
      <c r="X25" s="37">
        <v>0</v>
      </c>
      <c r="Y25" s="38">
        <f t="shared" si="4"/>
        <v>0</v>
      </c>
    </row>
    <row r="26" spans="1:25" ht="12.75" customHeight="1" x14ac:dyDescent="0.25">
      <c r="A26" s="315" t="s">
        <v>432</v>
      </c>
      <c r="B26" s="315"/>
      <c r="C26" s="315"/>
      <c r="D26" s="315"/>
      <c r="E26" s="315"/>
      <c r="F26" s="315"/>
      <c r="G26" s="6">
        <v>20</v>
      </c>
      <c r="H26" s="37">
        <v>0</v>
      </c>
      <c r="I26" s="37">
        <v>0</v>
      </c>
      <c r="J26" s="37">
        <v>0</v>
      </c>
      <c r="K26" s="37">
        <v>0</v>
      </c>
      <c r="L26" s="37">
        <v>0</v>
      </c>
      <c r="M26" s="37">
        <v>0</v>
      </c>
      <c r="N26" s="37">
        <v>0</v>
      </c>
      <c r="O26" s="37">
        <v>0</v>
      </c>
      <c r="P26" s="37">
        <v>0</v>
      </c>
      <c r="Q26" s="37">
        <v>0</v>
      </c>
      <c r="R26" s="37">
        <v>0</v>
      </c>
      <c r="S26" s="37">
        <v>0</v>
      </c>
      <c r="T26" s="37">
        <v>0</v>
      </c>
      <c r="U26" s="37">
        <v>-52500000</v>
      </c>
      <c r="V26" s="37">
        <v>0</v>
      </c>
      <c r="W26" s="38">
        <f t="shared" si="3"/>
        <v>-52500000</v>
      </c>
      <c r="X26" s="37">
        <v>0</v>
      </c>
      <c r="Y26" s="38">
        <f t="shared" si="4"/>
        <v>-52500000</v>
      </c>
    </row>
    <row r="27" spans="1:25" ht="12.75" customHeight="1" x14ac:dyDescent="0.25">
      <c r="A27" s="315" t="s">
        <v>425</v>
      </c>
      <c r="B27" s="315"/>
      <c r="C27" s="315"/>
      <c r="D27" s="315"/>
      <c r="E27" s="315"/>
      <c r="F27" s="315"/>
      <c r="G27" s="6">
        <v>21</v>
      </c>
      <c r="H27" s="37">
        <v>0</v>
      </c>
      <c r="I27" s="37">
        <v>0</v>
      </c>
      <c r="J27" s="37">
        <v>0</v>
      </c>
      <c r="K27" s="37">
        <v>0</v>
      </c>
      <c r="L27" s="37">
        <v>0</v>
      </c>
      <c r="M27" s="37">
        <v>0</v>
      </c>
      <c r="N27" s="37">
        <v>0</v>
      </c>
      <c r="O27" s="37">
        <v>0</v>
      </c>
      <c r="P27" s="37">
        <v>0</v>
      </c>
      <c r="Q27" s="37">
        <v>0</v>
      </c>
      <c r="R27" s="37">
        <v>0</v>
      </c>
      <c r="S27" s="37">
        <v>0</v>
      </c>
      <c r="T27" s="37">
        <v>0</v>
      </c>
      <c r="U27" s="37">
        <v>0</v>
      </c>
      <c r="V27" s="37">
        <v>0</v>
      </c>
      <c r="W27" s="38">
        <f t="shared" si="3"/>
        <v>0</v>
      </c>
      <c r="X27" s="37">
        <v>0</v>
      </c>
      <c r="Y27" s="38">
        <f t="shared" si="4"/>
        <v>0</v>
      </c>
    </row>
    <row r="28" spans="1:25" ht="12.75" customHeight="1" x14ac:dyDescent="0.25">
      <c r="A28" s="315" t="s">
        <v>426</v>
      </c>
      <c r="B28" s="315"/>
      <c r="C28" s="315"/>
      <c r="D28" s="315"/>
      <c r="E28" s="315"/>
      <c r="F28" s="315"/>
      <c r="G28" s="6">
        <v>22</v>
      </c>
      <c r="H28" s="37">
        <v>0</v>
      </c>
      <c r="I28" s="37">
        <v>0</v>
      </c>
      <c r="J28" s="37">
        <v>0</v>
      </c>
      <c r="K28" s="37">
        <v>0</v>
      </c>
      <c r="L28" s="37">
        <v>0</v>
      </c>
      <c r="M28" s="37">
        <v>0</v>
      </c>
      <c r="N28" s="37">
        <v>0</v>
      </c>
      <c r="O28" s="37">
        <v>0</v>
      </c>
      <c r="P28" s="37">
        <v>0</v>
      </c>
      <c r="Q28" s="37">
        <v>0</v>
      </c>
      <c r="R28" s="37">
        <v>0</v>
      </c>
      <c r="S28" s="37">
        <v>0</v>
      </c>
      <c r="T28" s="37">
        <v>0</v>
      </c>
      <c r="U28" s="37">
        <v>41753546</v>
      </c>
      <c r="V28" s="37">
        <v>-41753546</v>
      </c>
      <c r="W28" s="38">
        <f t="shared" si="3"/>
        <v>0</v>
      </c>
      <c r="X28" s="37">
        <v>0</v>
      </c>
      <c r="Y28" s="38">
        <f t="shared" si="4"/>
        <v>0</v>
      </c>
    </row>
    <row r="29" spans="1:25" ht="12.75" customHeight="1" x14ac:dyDescent="0.25">
      <c r="A29" s="315" t="s">
        <v>427</v>
      </c>
      <c r="B29" s="315"/>
      <c r="C29" s="315"/>
      <c r="D29" s="315"/>
      <c r="E29" s="315"/>
      <c r="F29" s="315"/>
      <c r="G29" s="6">
        <v>23</v>
      </c>
      <c r="H29" s="37">
        <v>0</v>
      </c>
      <c r="I29" s="37">
        <v>0</v>
      </c>
      <c r="J29" s="37">
        <v>0</v>
      </c>
      <c r="K29" s="37">
        <v>0</v>
      </c>
      <c r="L29" s="37">
        <v>0</v>
      </c>
      <c r="M29" s="37">
        <v>0</v>
      </c>
      <c r="N29" s="37">
        <v>0</v>
      </c>
      <c r="O29" s="37">
        <v>0</v>
      </c>
      <c r="P29" s="37">
        <v>0</v>
      </c>
      <c r="Q29" s="37">
        <v>0</v>
      </c>
      <c r="R29" s="37">
        <v>0</v>
      </c>
      <c r="S29" s="37">
        <v>0</v>
      </c>
      <c r="T29" s="37">
        <v>0</v>
      </c>
      <c r="U29" s="37">
        <v>0</v>
      </c>
      <c r="V29" s="37">
        <v>0</v>
      </c>
      <c r="W29" s="38">
        <f t="shared" si="3"/>
        <v>0</v>
      </c>
      <c r="X29" s="37">
        <v>0</v>
      </c>
      <c r="Y29" s="38">
        <f t="shared" si="4"/>
        <v>0</v>
      </c>
    </row>
    <row r="30" spans="1:25" ht="21.75" customHeight="1" x14ac:dyDescent="0.25">
      <c r="A30" s="333" t="s">
        <v>428</v>
      </c>
      <c r="B30" s="333"/>
      <c r="C30" s="333"/>
      <c r="D30" s="333"/>
      <c r="E30" s="333"/>
      <c r="F30" s="333"/>
      <c r="G30" s="8">
        <v>24</v>
      </c>
      <c r="H30" s="40">
        <f>SUM(H10:H29)</f>
        <v>102900000</v>
      </c>
      <c r="I30" s="40">
        <f t="shared" ref="I30:Y30" si="5">SUM(I10:I29)</f>
        <v>0</v>
      </c>
      <c r="J30" s="40">
        <f t="shared" si="5"/>
        <v>5145000</v>
      </c>
      <c r="K30" s="40">
        <f t="shared" si="5"/>
        <v>0</v>
      </c>
      <c r="L30" s="40">
        <f t="shared" si="5"/>
        <v>0</v>
      </c>
      <c r="M30" s="40">
        <f t="shared" si="5"/>
        <v>0</v>
      </c>
      <c r="N30" s="40">
        <f t="shared" si="5"/>
        <v>18449373</v>
      </c>
      <c r="O30" s="40">
        <f t="shared" si="5"/>
        <v>0</v>
      </c>
      <c r="P30" s="40">
        <f t="shared" si="5"/>
        <v>19790601</v>
      </c>
      <c r="Q30" s="40">
        <f t="shared" si="5"/>
        <v>0</v>
      </c>
      <c r="R30" s="40">
        <f t="shared" si="5"/>
        <v>0</v>
      </c>
      <c r="S30" s="40">
        <f t="shared" si="5"/>
        <v>0</v>
      </c>
      <c r="T30" s="40">
        <f t="shared" si="5"/>
        <v>0</v>
      </c>
      <c r="U30" s="40">
        <f t="shared" si="5"/>
        <v>408667344</v>
      </c>
      <c r="V30" s="40">
        <f t="shared" si="5"/>
        <v>35751772</v>
      </c>
      <c r="W30" s="40">
        <f t="shared" si="5"/>
        <v>590704090</v>
      </c>
      <c r="X30" s="40">
        <f t="shared" si="5"/>
        <v>-17081435</v>
      </c>
      <c r="Y30" s="40">
        <f t="shared" si="5"/>
        <v>573622655</v>
      </c>
    </row>
    <row r="31" spans="1:25" x14ac:dyDescent="0.25">
      <c r="A31" s="334" t="s">
        <v>277</v>
      </c>
      <c r="B31" s="335"/>
      <c r="C31" s="335"/>
      <c r="D31" s="335"/>
      <c r="E31" s="335"/>
      <c r="F31" s="335"/>
      <c r="G31" s="335"/>
      <c r="H31" s="335"/>
      <c r="I31" s="335"/>
      <c r="J31" s="335"/>
      <c r="K31" s="335"/>
      <c r="L31" s="335"/>
      <c r="M31" s="335"/>
      <c r="N31" s="335"/>
      <c r="O31" s="335"/>
      <c r="P31" s="335"/>
      <c r="Q31" s="335"/>
      <c r="R31" s="335"/>
      <c r="S31" s="335"/>
      <c r="T31" s="335"/>
      <c r="U31" s="335"/>
      <c r="V31" s="335"/>
      <c r="W31" s="335"/>
      <c r="X31" s="335"/>
      <c r="Y31" s="335"/>
    </row>
    <row r="32" spans="1:25" ht="36.75" customHeight="1" x14ac:dyDescent="0.25">
      <c r="A32" s="336" t="s">
        <v>278</v>
      </c>
      <c r="B32" s="336"/>
      <c r="C32" s="336"/>
      <c r="D32" s="336"/>
      <c r="E32" s="336"/>
      <c r="F32" s="336"/>
      <c r="G32" s="7">
        <v>25</v>
      </c>
      <c r="H32" s="38">
        <f>SUM(H12:H20)</f>
        <v>0</v>
      </c>
      <c r="I32" s="38">
        <f t="shared" ref="I32:Y32" si="6">SUM(I12:I20)</f>
        <v>0</v>
      </c>
      <c r="J32" s="38">
        <f t="shared" si="6"/>
        <v>0</v>
      </c>
      <c r="K32" s="38">
        <f t="shared" si="6"/>
        <v>0</v>
      </c>
      <c r="L32" s="38">
        <f t="shared" si="6"/>
        <v>0</v>
      </c>
      <c r="M32" s="38">
        <f t="shared" si="6"/>
        <v>0</v>
      </c>
      <c r="N32" s="38">
        <f t="shared" si="6"/>
        <v>0</v>
      </c>
      <c r="O32" s="38">
        <f t="shared" si="6"/>
        <v>0</v>
      </c>
      <c r="P32" s="38">
        <f t="shared" si="6"/>
        <v>0</v>
      </c>
      <c r="Q32" s="38">
        <f t="shared" si="6"/>
        <v>0</v>
      </c>
      <c r="R32" s="38">
        <f t="shared" si="6"/>
        <v>0</v>
      </c>
      <c r="S32" s="38">
        <f t="shared" ref="S32:T32" si="7">SUM(S12:S20)</f>
        <v>0</v>
      </c>
      <c r="T32" s="38">
        <f t="shared" si="7"/>
        <v>0</v>
      </c>
      <c r="U32" s="38">
        <f t="shared" si="6"/>
        <v>0</v>
      </c>
      <c r="V32" s="38">
        <f t="shared" si="6"/>
        <v>0</v>
      </c>
      <c r="W32" s="38">
        <f t="shared" si="6"/>
        <v>0</v>
      </c>
      <c r="X32" s="38">
        <f t="shared" si="6"/>
        <v>0</v>
      </c>
      <c r="Y32" s="38">
        <f t="shared" si="6"/>
        <v>0</v>
      </c>
    </row>
    <row r="33" spans="1:25" ht="31.5" customHeight="1" x14ac:dyDescent="0.25">
      <c r="A33" s="336" t="s">
        <v>429</v>
      </c>
      <c r="B33" s="336"/>
      <c r="C33" s="336"/>
      <c r="D33" s="336"/>
      <c r="E33" s="336"/>
      <c r="F33" s="336"/>
      <c r="G33" s="7">
        <v>26</v>
      </c>
      <c r="H33" s="38">
        <f>H11+H32</f>
        <v>0</v>
      </c>
      <c r="I33" s="38">
        <f t="shared" ref="I33:Y33" si="8">I11+I32</f>
        <v>0</v>
      </c>
      <c r="J33" s="38">
        <f t="shared" si="8"/>
        <v>0</v>
      </c>
      <c r="K33" s="38">
        <f t="shared" si="8"/>
        <v>0</v>
      </c>
      <c r="L33" s="38">
        <f t="shared" si="8"/>
        <v>0</v>
      </c>
      <c r="M33" s="38">
        <f t="shared" si="8"/>
        <v>0</v>
      </c>
      <c r="N33" s="38">
        <f t="shared" si="8"/>
        <v>0</v>
      </c>
      <c r="O33" s="38">
        <f t="shared" si="8"/>
        <v>0</v>
      </c>
      <c r="P33" s="38">
        <f t="shared" si="8"/>
        <v>0</v>
      </c>
      <c r="Q33" s="38">
        <f t="shared" si="8"/>
        <v>0</v>
      </c>
      <c r="R33" s="38">
        <f t="shared" si="8"/>
        <v>0</v>
      </c>
      <c r="S33" s="38">
        <f t="shared" ref="S33:T33" si="9">S11+S32</f>
        <v>0</v>
      </c>
      <c r="T33" s="38">
        <f t="shared" si="9"/>
        <v>0</v>
      </c>
      <c r="U33" s="38">
        <f t="shared" si="8"/>
        <v>0</v>
      </c>
      <c r="V33" s="38">
        <f t="shared" si="8"/>
        <v>34996882</v>
      </c>
      <c r="W33" s="38">
        <f t="shared" si="8"/>
        <v>34996882</v>
      </c>
      <c r="X33" s="38">
        <f t="shared" si="8"/>
        <v>-305544</v>
      </c>
      <c r="Y33" s="38">
        <f t="shared" si="8"/>
        <v>34691338</v>
      </c>
    </row>
    <row r="34" spans="1:25" ht="30.75" customHeight="1" x14ac:dyDescent="0.25">
      <c r="A34" s="337" t="s">
        <v>430</v>
      </c>
      <c r="B34" s="337"/>
      <c r="C34" s="337"/>
      <c r="D34" s="337"/>
      <c r="E34" s="337"/>
      <c r="F34" s="337"/>
      <c r="G34" s="8">
        <v>27</v>
      </c>
      <c r="H34" s="40">
        <f>SUM(H21:H29)</f>
        <v>0</v>
      </c>
      <c r="I34" s="40">
        <f t="shared" ref="I34:Y34" si="10">SUM(I21:I29)</f>
        <v>0</v>
      </c>
      <c r="J34" s="40">
        <f t="shared" si="10"/>
        <v>0</v>
      </c>
      <c r="K34" s="40">
        <f t="shared" si="10"/>
        <v>0</v>
      </c>
      <c r="L34" s="40">
        <f t="shared" si="10"/>
        <v>0</v>
      </c>
      <c r="M34" s="40">
        <f t="shared" si="10"/>
        <v>0</v>
      </c>
      <c r="N34" s="40">
        <f t="shared" si="10"/>
        <v>0</v>
      </c>
      <c r="O34" s="40">
        <f t="shared" si="10"/>
        <v>0</v>
      </c>
      <c r="P34" s="40">
        <f t="shared" si="10"/>
        <v>0</v>
      </c>
      <c r="Q34" s="40">
        <f t="shared" si="10"/>
        <v>0</v>
      </c>
      <c r="R34" s="40">
        <f t="shared" si="10"/>
        <v>0</v>
      </c>
      <c r="S34" s="40">
        <f t="shared" ref="S34:T34" si="11">SUM(S21:S29)</f>
        <v>0</v>
      </c>
      <c r="T34" s="40">
        <f t="shared" si="11"/>
        <v>0</v>
      </c>
      <c r="U34" s="40">
        <f t="shared" si="10"/>
        <v>-10746454</v>
      </c>
      <c r="V34" s="40">
        <f t="shared" si="10"/>
        <v>-41753546</v>
      </c>
      <c r="W34" s="40">
        <f t="shared" si="10"/>
        <v>-52500000</v>
      </c>
      <c r="X34" s="40">
        <f t="shared" si="10"/>
        <v>0</v>
      </c>
      <c r="Y34" s="40">
        <f t="shared" si="10"/>
        <v>-52500000</v>
      </c>
    </row>
    <row r="35" spans="1:25" x14ac:dyDescent="0.25">
      <c r="A35" s="334" t="s">
        <v>279</v>
      </c>
      <c r="B35" s="338"/>
      <c r="C35" s="338"/>
      <c r="D35" s="338"/>
      <c r="E35" s="338"/>
      <c r="F35" s="338"/>
      <c r="G35" s="338"/>
      <c r="H35" s="338"/>
      <c r="I35" s="338"/>
      <c r="J35" s="338"/>
      <c r="K35" s="338"/>
      <c r="L35" s="338"/>
      <c r="M35" s="338"/>
      <c r="N35" s="338"/>
      <c r="O35" s="338"/>
      <c r="P35" s="338"/>
      <c r="Q35" s="338"/>
      <c r="R35" s="338"/>
      <c r="S35" s="338"/>
      <c r="T35" s="338"/>
      <c r="U35" s="338"/>
      <c r="V35" s="338"/>
      <c r="W35" s="338"/>
      <c r="X35" s="338"/>
      <c r="Y35" s="338"/>
    </row>
    <row r="36" spans="1:25" ht="12.75" customHeight="1" x14ac:dyDescent="0.25">
      <c r="A36" s="332" t="s">
        <v>301</v>
      </c>
      <c r="B36" s="332"/>
      <c r="C36" s="332"/>
      <c r="D36" s="332"/>
      <c r="E36" s="332"/>
      <c r="F36" s="332"/>
      <c r="G36" s="6">
        <v>28</v>
      </c>
      <c r="H36" s="126">
        <v>102900000</v>
      </c>
      <c r="I36" s="126">
        <v>0</v>
      </c>
      <c r="J36" s="126">
        <v>5145000</v>
      </c>
      <c r="K36" s="126">
        <v>0</v>
      </c>
      <c r="L36" s="126">
        <v>0</v>
      </c>
      <c r="M36" s="126">
        <v>0</v>
      </c>
      <c r="N36" s="126">
        <v>18449373</v>
      </c>
      <c r="O36" s="126">
        <v>0</v>
      </c>
      <c r="P36" s="126">
        <v>20172784</v>
      </c>
      <c r="Q36" s="126">
        <v>0</v>
      </c>
      <c r="R36" s="126">
        <v>0</v>
      </c>
      <c r="S36" s="126">
        <v>0</v>
      </c>
      <c r="T36" s="126">
        <v>0</v>
      </c>
      <c r="U36" s="126">
        <v>407542671</v>
      </c>
      <c r="V36" s="126">
        <v>27655890</v>
      </c>
      <c r="W36" s="41">
        <f>H36+I36+J36+K36-L36+M36+N36+O36+P36+Q36+R36+U36+V36+S36+T36</f>
        <v>581865718</v>
      </c>
      <c r="X36" s="126">
        <v>-16940599</v>
      </c>
      <c r="Y36" s="41">
        <f t="shared" ref="Y36:Y38" si="12">W36+X36</f>
        <v>564925119</v>
      </c>
    </row>
    <row r="37" spans="1:25" ht="12.75" customHeight="1" x14ac:dyDescent="0.25">
      <c r="A37" s="315" t="s">
        <v>265</v>
      </c>
      <c r="B37" s="315"/>
      <c r="C37" s="315"/>
      <c r="D37" s="315"/>
      <c r="E37" s="315"/>
      <c r="F37" s="315"/>
      <c r="G37" s="6">
        <v>29</v>
      </c>
      <c r="H37" s="126">
        <v>0</v>
      </c>
      <c r="I37" s="126">
        <v>0</v>
      </c>
      <c r="J37" s="126">
        <v>0</v>
      </c>
      <c r="K37" s="126">
        <v>0</v>
      </c>
      <c r="L37" s="126">
        <v>0</v>
      </c>
      <c r="M37" s="126">
        <v>0</v>
      </c>
      <c r="N37" s="126">
        <v>0</v>
      </c>
      <c r="O37" s="126">
        <v>0</v>
      </c>
      <c r="P37" s="126">
        <v>0</v>
      </c>
      <c r="Q37" s="126">
        <v>0</v>
      </c>
      <c r="R37" s="126">
        <v>0</v>
      </c>
      <c r="S37" s="126">
        <v>0</v>
      </c>
      <c r="T37" s="126">
        <v>0</v>
      </c>
      <c r="U37" s="126">
        <v>0</v>
      </c>
      <c r="V37" s="126">
        <v>0</v>
      </c>
      <c r="W37" s="41">
        <f t="shared" ref="W37:W38" si="13">H37+I37+J37+K37-L37+M37+N37+O37+P37+Q37+R37+U37+V37+S37+T37</f>
        <v>0</v>
      </c>
      <c r="X37" s="126">
        <v>0</v>
      </c>
      <c r="Y37" s="41">
        <f t="shared" si="12"/>
        <v>0</v>
      </c>
    </row>
    <row r="38" spans="1:25" ht="12.75" customHeight="1" x14ac:dyDescent="0.25">
      <c r="A38" s="315" t="s">
        <v>266</v>
      </c>
      <c r="B38" s="315"/>
      <c r="C38" s="315"/>
      <c r="D38" s="315"/>
      <c r="E38" s="315"/>
      <c r="F38" s="315"/>
      <c r="G38" s="6">
        <v>30</v>
      </c>
      <c r="H38" s="126">
        <v>0</v>
      </c>
      <c r="I38" s="126">
        <v>0</v>
      </c>
      <c r="J38" s="126">
        <v>0</v>
      </c>
      <c r="K38" s="126">
        <v>0</v>
      </c>
      <c r="L38" s="126">
        <v>0</v>
      </c>
      <c r="M38" s="126">
        <v>0</v>
      </c>
      <c r="N38" s="126">
        <v>0</v>
      </c>
      <c r="O38" s="126">
        <v>0</v>
      </c>
      <c r="P38" s="126">
        <v>0</v>
      </c>
      <c r="Q38" s="126">
        <v>0</v>
      </c>
      <c r="R38" s="126">
        <v>0</v>
      </c>
      <c r="S38" s="126">
        <v>0</v>
      </c>
      <c r="T38" s="126">
        <v>0</v>
      </c>
      <c r="U38" s="126">
        <v>0</v>
      </c>
      <c r="V38" s="126">
        <v>0</v>
      </c>
      <c r="W38" s="41">
        <f t="shared" si="13"/>
        <v>0</v>
      </c>
      <c r="X38" s="126">
        <v>0</v>
      </c>
      <c r="Y38" s="41">
        <f t="shared" si="12"/>
        <v>0</v>
      </c>
    </row>
    <row r="39" spans="1:25" ht="25.5" customHeight="1" x14ac:dyDescent="0.25">
      <c r="A39" s="316" t="s">
        <v>431</v>
      </c>
      <c r="B39" s="316"/>
      <c r="C39" s="316"/>
      <c r="D39" s="316"/>
      <c r="E39" s="316"/>
      <c r="F39" s="316"/>
      <c r="G39" s="7">
        <v>31</v>
      </c>
      <c r="H39" s="38">
        <f>H36+H37+H38</f>
        <v>102900000</v>
      </c>
      <c r="I39" s="38">
        <f t="shared" ref="I39:Y39" si="14">I36+I37+I38</f>
        <v>0</v>
      </c>
      <c r="J39" s="38">
        <f t="shared" si="14"/>
        <v>5145000</v>
      </c>
      <c r="K39" s="38">
        <f t="shared" si="14"/>
        <v>0</v>
      </c>
      <c r="L39" s="38">
        <f t="shared" si="14"/>
        <v>0</v>
      </c>
      <c r="M39" s="38">
        <f t="shared" si="14"/>
        <v>0</v>
      </c>
      <c r="N39" s="38">
        <f t="shared" si="14"/>
        <v>18449373</v>
      </c>
      <c r="O39" s="38">
        <f t="shared" si="14"/>
        <v>0</v>
      </c>
      <c r="P39" s="38">
        <f t="shared" si="14"/>
        <v>20172784</v>
      </c>
      <c r="Q39" s="38">
        <f t="shared" si="14"/>
        <v>0</v>
      </c>
      <c r="R39" s="38">
        <f t="shared" si="14"/>
        <v>0</v>
      </c>
      <c r="S39" s="38">
        <f>S36+S37+S38</f>
        <v>0</v>
      </c>
      <c r="T39" s="38">
        <f>T36+T37+T38</f>
        <v>0</v>
      </c>
      <c r="U39" s="38">
        <f>U36+U37+U38</f>
        <v>407542671</v>
      </c>
      <c r="V39" s="38">
        <f>V36+V37+V38</f>
        <v>27655890</v>
      </c>
      <c r="W39" s="38">
        <f t="shared" si="14"/>
        <v>581865718</v>
      </c>
      <c r="X39" s="38">
        <f t="shared" si="14"/>
        <v>-16940599</v>
      </c>
      <c r="Y39" s="38">
        <f t="shared" si="14"/>
        <v>564925119</v>
      </c>
    </row>
    <row r="40" spans="1:25" ht="12.75" customHeight="1" x14ac:dyDescent="0.25">
      <c r="A40" s="315" t="s">
        <v>267</v>
      </c>
      <c r="B40" s="315"/>
      <c r="C40" s="315"/>
      <c r="D40" s="315"/>
      <c r="E40" s="315"/>
      <c r="F40" s="315"/>
      <c r="G40" s="6">
        <v>32</v>
      </c>
      <c r="H40" s="39">
        <v>0</v>
      </c>
      <c r="I40" s="39">
        <v>0</v>
      </c>
      <c r="J40" s="39">
        <v>0</v>
      </c>
      <c r="K40" s="39">
        <v>0</v>
      </c>
      <c r="L40" s="39">
        <v>0</v>
      </c>
      <c r="M40" s="39">
        <v>0</v>
      </c>
      <c r="N40" s="39">
        <v>0</v>
      </c>
      <c r="O40" s="39">
        <v>0</v>
      </c>
      <c r="P40" s="39">
        <v>0</v>
      </c>
      <c r="Q40" s="39">
        <v>0</v>
      </c>
      <c r="R40" s="39">
        <v>0</v>
      </c>
      <c r="S40" s="37">
        <v>0</v>
      </c>
      <c r="T40" s="37">
        <v>0</v>
      </c>
      <c r="U40" s="39">
        <v>0</v>
      </c>
      <c r="V40" s="126">
        <v>45799813</v>
      </c>
      <c r="W40" s="41">
        <f t="shared" ref="W40:W58" si="15">H40+I40+J40+K40-L40+M40+N40+O40+P40+Q40+R40+U40+V40+S40+T40</f>
        <v>45799813</v>
      </c>
      <c r="X40" s="126">
        <v>-209571</v>
      </c>
      <c r="Y40" s="41">
        <f t="shared" ref="Y40:Y58" si="16">W40+X40</f>
        <v>45590242</v>
      </c>
    </row>
    <row r="41" spans="1:25" ht="12.75" customHeight="1" x14ac:dyDescent="0.25">
      <c r="A41" s="315" t="s">
        <v>268</v>
      </c>
      <c r="B41" s="315"/>
      <c r="C41" s="315"/>
      <c r="D41" s="315"/>
      <c r="E41" s="315"/>
      <c r="F41" s="315"/>
      <c r="G41" s="6">
        <v>33</v>
      </c>
      <c r="H41" s="39">
        <v>0</v>
      </c>
      <c r="I41" s="39">
        <v>0</v>
      </c>
      <c r="J41" s="39">
        <v>0</v>
      </c>
      <c r="K41" s="39">
        <v>0</v>
      </c>
      <c r="L41" s="39">
        <v>0</v>
      </c>
      <c r="M41" s="39">
        <v>0</v>
      </c>
      <c r="N41" s="37">
        <v>0</v>
      </c>
      <c r="O41" s="39">
        <v>0</v>
      </c>
      <c r="P41" s="39">
        <v>0</v>
      </c>
      <c r="Q41" s="39">
        <v>0</v>
      </c>
      <c r="R41" s="39">
        <v>0</v>
      </c>
      <c r="S41" s="37">
        <v>0</v>
      </c>
      <c r="T41" s="37">
        <v>0</v>
      </c>
      <c r="U41" s="39">
        <v>0</v>
      </c>
      <c r="V41" s="39">
        <v>0</v>
      </c>
      <c r="W41" s="41">
        <f t="shared" si="15"/>
        <v>0</v>
      </c>
      <c r="X41" s="126">
        <v>0</v>
      </c>
      <c r="Y41" s="41">
        <f t="shared" si="16"/>
        <v>0</v>
      </c>
    </row>
    <row r="42" spans="1:25" ht="27" customHeight="1" x14ac:dyDescent="0.25">
      <c r="A42" s="315" t="s">
        <v>280</v>
      </c>
      <c r="B42" s="315"/>
      <c r="C42" s="315"/>
      <c r="D42" s="315"/>
      <c r="E42" s="315"/>
      <c r="F42" s="315"/>
      <c r="G42" s="6">
        <v>34</v>
      </c>
      <c r="H42" s="39">
        <v>0</v>
      </c>
      <c r="I42" s="39">
        <v>0</v>
      </c>
      <c r="J42" s="39">
        <v>0</v>
      </c>
      <c r="K42" s="39">
        <v>0</v>
      </c>
      <c r="L42" s="39">
        <v>0</v>
      </c>
      <c r="M42" s="39">
        <v>0</v>
      </c>
      <c r="N42" s="39">
        <v>0</v>
      </c>
      <c r="O42" s="37">
        <v>0</v>
      </c>
      <c r="P42" s="39">
        <v>0</v>
      </c>
      <c r="Q42" s="39">
        <v>0</v>
      </c>
      <c r="R42" s="39">
        <v>0</v>
      </c>
      <c r="S42" s="37">
        <v>0</v>
      </c>
      <c r="T42" s="37">
        <v>0</v>
      </c>
      <c r="U42" s="37">
        <v>0</v>
      </c>
      <c r="V42" s="37">
        <v>0</v>
      </c>
      <c r="W42" s="41">
        <f t="shared" si="15"/>
        <v>0</v>
      </c>
      <c r="X42" s="126">
        <v>0</v>
      </c>
      <c r="Y42" s="41">
        <f t="shared" si="16"/>
        <v>0</v>
      </c>
    </row>
    <row r="43" spans="1:25" ht="20.25" customHeight="1" x14ac:dyDescent="0.25">
      <c r="A43" s="315" t="s">
        <v>420</v>
      </c>
      <c r="B43" s="315"/>
      <c r="C43" s="315"/>
      <c r="D43" s="315"/>
      <c r="E43" s="315"/>
      <c r="F43" s="315"/>
      <c r="G43" s="6">
        <v>35</v>
      </c>
      <c r="H43" s="39">
        <v>0</v>
      </c>
      <c r="I43" s="39">
        <v>0</v>
      </c>
      <c r="J43" s="39">
        <v>0</v>
      </c>
      <c r="K43" s="39">
        <v>0</v>
      </c>
      <c r="L43" s="39">
        <v>0</v>
      </c>
      <c r="M43" s="39">
        <v>0</v>
      </c>
      <c r="N43" s="39">
        <v>0</v>
      </c>
      <c r="O43" s="39">
        <v>0</v>
      </c>
      <c r="P43" s="37">
        <v>0</v>
      </c>
      <c r="Q43" s="39">
        <v>0</v>
      </c>
      <c r="R43" s="39">
        <v>0</v>
      </c>
      <c r="S43" s="37">
        <v>0</v>
      </c>
      <c r="T43" s="37">
        <v>0</v>
      </c>
      <c r="U43" s="37">
        <v>0</v>
      </c>
      <c r="V43" s="37">
        <v>0</v>
      </c>
      <c r="W43" s="41">
        <f t="shared" si="15"/>
        <v>0</v>
      </c>
      <c r="X43" s="126">
        <v>0</v>
      </c>
      <c r="Y43" s="41">
        <f t="shared" si="16"/>
        <v>0</v>
      </c>
    </row>
    <row r="44" spans="1:25" ht="21" customHeight="1" x14ac:dyDescent="0.25">
      <c r="A44" s="315" t="s">
        <v>270</v>
      </c>
      <c r="B44" s="315"/>
      <c r="C44" s="315"/>
      <c r="D44" s="315"/>
      <c r="E44" s="315"/>
      <c r="F44" s="315"/>
      <c r="G44" s="6">
        <v>36</v>
      </c>
      <c r="H44" s="39">
        <v>0</v>
      </c>
      <c r="I44" s="39">
        <v>0</v>
      </c>
      <c r="J44" s="39">
        <v>0</v>
      </c>
      <c r="K44" s="39">
        <v>0</v>
      </c>
      <c r="L44" s="39">
        <v>0</v>
      </c>
      <c r="M44" s="39">
        <v>0</v>
      </c>
      <c r="N44" s="39">
        <v>0</v>
      </c>
      <c r="O44" s="39">
        <v>0</v>
      </c>
      <c r="P44" s="39">
        <v>0</v>
      </c>
      <c r="Q44" s="37">
        <v>0</v>
      </c>
      <c r="R44" s="39">
        <v>0</v>
      </c>
      <c r="S44" s="37">
        <v>0</v>
      </c>
      <c r="T44" s="37">
        <v>0</v>
      </c>
      <c r="U44" s="37">
        <v>0</v>
      </c>
      <c r="V44" s="37">
        <v>0</v>
      </c>
      <c r="W44" s="41">
        <f t="shared" si="15"/>
        <v>0</v>
      </c>
      <c r="X44" s="126">
        <v>0</v>
      </c>
      <c r="Y44" s="41">
        <f t="shared" si="16"/>
        <v>0</v>
      </c>
    </row>
    <row r="45" spans="1:25" ht="29.25" customHeight="1" x14ac:dyDescent="0.25">
      <c r="A45" s="315" t="s">
        <v>271</v>
      </c>
      <c r="B45" s="315"/>
      <c r="C45" s="315"/>
      <c r="D45" s="315"/>
      <c r="E45" s="315"/>
      <c r="F45" s="315"/>
      <c r="G45" s="6">
        <v>37</v>
      </c>
      <c r="H45" s="39">
        <v>0</v>
      </c>
      <c r="I45" s="39">
        <v>0</v>
      </c>
      <c r="J45" s="39">
        <v>0</v>
      </c>
      <c r="K45" s="39">
        <v>0</v>
      </c>
      <c r="L45" s="39">
        <v>0</v>
      </c>
      <c r="M45" s="39">
        <v>0</v>
      </c>
      <c r="N45" s="39">
        <v>0</v>
      </c>
      <c r="O45" s="39">
        <v>0</v>
      </c>
      <c r="P45" s="39">
        <v>0</v>
      </c>
      <c r="Q45" s="39">
        <v>0</v>
      </c>
      <c r="R45" s="37">
        <v>0</v>
      </c>
      <c r="S45" s="37">
        <v>0</v>
      </c>
      <c r="T45" s="37">
        <v>0</v>
      </c>
      <c r="U45" s="37">
        <v>0</v>
      </c>
      <c r="V45" s="37">
        <v>0</v>
      </c>
      <c r="W45" s="41">
        <f t="shared" si="15"/>
        <v>0</v>
      </c>
      <c r="X45" s="126">
        <v>0</v>
      </c>
      <c r="Y45" s="41">
        <f t="shared" si="16"/>
        <v>0</v>
      </c>
    </row>
    <row r="46" spans="1:25" ht="21" customHeight="1" x14ac:dyDescent="0.25">
      <c r="A46" s="315" t="s">
        <v>281</v>
      </c>
      <c r="B46" s="315"/>
      <c r="C46" s="315"/>
      <c r="D46" s="315"/>
      <c r="E46" s="315"/>
      <c r="F46" s="315"/>
      <c r="G46" s="6">
        <v>38</v>
      </c>
      <c r="H46" s="39">
        <v>0</v>
      </c>
      <c r="I46" s="39">
        <v>0</v>
      </c>
      <c r="J46" s="39">
        <v>0</v>
      </c>
      <c r="K46" s="39">
        <v>0</v>
      </c>
      <c r="L46" s="39">
        <v>0</v>
      </c>
      <c r="M46" s="39">
        <v>0</v>
      </c>
      <c r="N46" s="37">
        <v>0</v>
      </c>
      <c r="O46" s="37">
        <v>0</v>
      </c>
      <c r="P46" s="37">
        <v>0</v>
      </c>
      <c r="Q46" s="37">
        <v>0</v>
      </c>
      <c r="R46" s="37">
        <v>0</v>
      </c>
      <c r="S46" s="37">
        <v>0</v>
      </c>
      <c r="T46" s="37">
        <v>0</v>
      </c>
      <c r="U46" s="37">
        <v>0</v>
      </c>
      <c r="V46" s="37">
        <v>0</v>
      </c>
      <c r="W46" s="41">
        <f t="shared" si="15"/>
        <v>0</v>
      </c>
      <c r="X46" s="126">
        <v>0</v>
      </c>
      <c r="Y46" s="41">
        <f t="shared" si="16"/>
        <v>0</v>
      </c>
    </row>
    <row r="47" spans="1:25" ht="12.75" customHeight="1" x14ac:dyDescent="0.25">
      <c r="A47" s="315" t="s">
        <v>273</v>
      </c>
      <c r="B47" s="315"/>
      <c r="C47" s="315"/>
      <c r="D47" s="315"/>
      <c r="E47" s="315"/>
      <c r="F47" s="315"/>
      <c r="G47" s="6">
        <v>39</v>
      </c>
      <c r="H47" s="39">
        <v>0</v>
      </c>
      <c r="I47" s="39">
        <v>0</v>
      </c>
      <c r="J47" s="39">
        <v>0</v>
      </c>
      <c r="K47" s="39">
        <v>0</v>
      </c>
      <c r="L47" s="39">
        <v>0</v>
      </c>
      <c r="M47" s="39">
        <v>0</v>
      </c>
      <c r="N47" s="37">
        <v>0</v>
      </c>
      <c r="O47" s="37">
        <v>0</v>
      </c>
      <c r="P47" s="37">
        <v>0</v>
      </c>
      <c r="Q47" s="37">
        <v>0</v>
      </c>
      <c r="R47" s="37">
        <v>0</v>
      </c>
      <c r="S47" s="37">
        <v>0</v>
      </c>
      <c r="T47" s="37">
        <v>0</v>
      </c>
      <c r="U47" s="37">
        <v>0</v>
      </c>
      <c r="V47" s="37">
        <v>0</v>
      </c>
      <c r="W47" s="41">
        <f t="shared" si="15"/>
        <v>0</v>
      </c>
      <c r="X47" s="126">
        <v>0</v>
      </c>
      <c r="Y47" s="41">
        <f t="shared" si="16"/>
        <v>0</v>
      </c>
    </row>
    <row r="48" spans="1:25" ht="12.75" customHeight="1" x14ac:dyDescent="0.25">
      <c r="A48" s="315" t="s">
        <v>274</v>
      </c>
      <c r="B48" s="315"/>
      <c r="C48" s="315"/>
      <c r="D48" s="315"/>
      <c r="E48" s="315"/>
      <c r="F48" s="315"/>
      <c r="G48" s="6">
        <v>40</v>
      </c>
      <c r="H48" s="37">
        <v>0</v>
      </c>
      <c r="I48" s="37">
        <v>0</v>
      </c>
      <c r="J48" s="37">
        <v>0</v>
      </c>
      <c r="K48" s="37">
        <v>0</v>
      </c>
      <c r="L48" s="37">
        <v>0</v>
      </c>
      <c r="M48" s="37">
        <v>0</v>
      </c>
      <c r="N48" s="37">
        <v>0</v>
      </c>
      <c r="O48" s="37">
        <v>0</v>
      </c>
      <c r="P48" s="37">
        <v>0</v>
      </c>
      <c r="Q48" s="37">
        <v>0</v>
      </c>
      <c r="R48" s="37">
        <v>0</v>
      </c>
      <c r="S48" s="37">
        <v>0</v>
      </c>
      <c r="T48" s="37">
        <v>0</v>
      </c>
      <c r="U48" s="37">
        <v>0</v>
      </c>
      <c r="V48" s="37">
        <v>0</v>
      </c>
      <c r="W48" s="41">
        <f t="shared" si="15"/>
        <v>0</v>
      </c>
      <c r="X48" s="126">
        <v>0</v>
      </c>
      <c r="Y48" s="41">
        <f t="shared" si="16"/>
        <v>0</v>
      </c>
    </row>
    <row r="49" spans="1:25" ht="12.75" customHeight="1" x14ac:dyDescent="0.25">
      <c r="A49" s="315" t="s">
        <v>275</v>
      </c>
      <c r="B49" s="315"/>
      <c r="C49" s="315"/>
      <c r="D49" s="315"/>
      <c r="E49" s="315"/>
      <c r="F49" s="315"/>
      <c r="G49" s="6">
        <v>41</v>
      </c>
      <c r="H49" s="39">
        <v>0</v>
      </c>
      <c r="I49" s="39">
        <v>0</v>
      </c>
      <c r="J49" s="39">
        <v>0</v>
      </c>
      <c r="K49" s="39">
        <v>0</v>
      </c>
      <c r="L49" s="39">
        <v>0</v>
      </c>
      <c r="M49" s="39">
        <v>0</v>
      </c>
      <c r="N49" s="37">
        <v>0</v>
      </c>
      <c r="O49" s="37">
        <v>0</v>
      </c>
      <c r="P49" s="37">
        <v>0</v>
      </c>
      <c r="Q49" s="37">
        <v>0</v>
      </c>
      <c r="R49" s="37">
        <v>0</v>
      </c>
      <c r="S49" s="37">
        <v>0</v>
      </c>
      <c r="T49" s="37">
        <v>0</v>
      </c>
      <c r="U49" s="37">
        <v>0</v>
      </c>
      <c r="V49" s="37">
        <v>0</v>
      </c>
      <c r="W49" s="41">
        <f t="shared" si="15"/>
        <v>0</v>
      </c>
      <c r="X49" s="126">
        <v>0</v>
      </c>
      <c r="Y49" s="41">
        <f t="shared" si="16"/>
        <v>0</v>
      </c>
    </row>
    <row r="50" spans="1:25" ht="24" customHeight="1" x14ac:dyDescent="0.25">
      <c r="A50" s="315" t="s">
        <v>421</v>
      </c>
      <c r="B50" s="315"/>
      <c r="C50" s="315"/>
      <c r="D50" s="315"/>
      <c r="E50" s="315"/>
      <c r="F50" s="315"/>
      <c r="G50" s="6">
        <v>42</v>
      </c>
      <c r="H50" s="37">
        <v>0</v>
      </c>
      <c r="I50" s="37">
        <v>0</v>
      </c>
      <c r="J50" s="37">
        <v>0</v>
      </c>
      <c r="K50" s="37">
        <v>0</v>
      </c>
      <c r="L50" s="37">
        <v>0</v>
      </c>
      <c r="M50" s="37">
        <v>0</v>
      </c>
      <c r="N50" s="37">
        <v>0</v>
      </c>
      <c r="O50" s="37">
        <v>0</v>
      </c>
      <c r="P50" s="37">
        <v>0</v>
      </c>
      <c r="Q50" s="37">
        <v>0</v>
      </c>
      <c r="R50" s="37">
        <v>0</v>
      </c>
      <c r="S50" s="37">
        <v>0</v>
      </c>
      <c r="T50" s="37">
        <v>0</v>
      </c>
      <c r="U50" s="37">
        <v>0</v>
      </c>
      <c r="V50" s="37">
        <v>0</v>
      </c>
      <c r="W50" s="41">
        <f t="shared" si="15"/>
        <v>0</v>
      </c>
      <c r="X50" s="126">
        <v>0</v>
      </c>
      <c r="Y50" s="41">
        <f t="shared" si="16"/>
        <v>0</v>
      </c>
    </row>
    <row r="51" spans="1:25" ht="26.25" customHeight="1" x14ac:dyDescent="0.25">
      <c r="A51" s="315" t="s">
        <v>422</v>
      </c>
      <c r="B51" s="315"/>
      <c r="C51" s="315"/>
      <c r="D51" s="315"/>
      <c r="E51" s="315"/>
      <c r="F51" s="315"/>
      <c r="G51" s="6">
        <v>43</v>
      </c>
      <c r="H51" s="37">
        <v>0</v>
      </c>
      <c r="I51" s="37">
        <v>0</v>
      </c>
      <c r="J51" s="37">
        <v>0</v>
      </c>
      <c r="K51" s="37">
        <v>0</v>
      </c>
      <c r="L51" s="37">
        <v>0</v>
      </c>
      <c r="M51" s="37">
        <v>0</v>
      </c>
      <c r="N51" s="37">
        <v>0</v>
      </c>
      <c r="O51" s="37">
        <v>0</v>
      </c>
      <c r="P51" s="37">
        <v>0</v>
      </c>
      <c r="Q51" s="37">
        <v>0</v>
      </c>
      <c r="R51" s="37">
        <v>0</v>
      </c>
      <c r="S51" s="37">
        <v>0</v>
      </c>
      <c r="T51" s="37">
        <v>0</v>
      </c>
      <c r="U51" s="37">
        <v>0</v>
      </c>
      <c r="V51" s="37">
        <v>0</v>
      </c>
      <c r="W51" s="41">
        <f t="shared" si="15"/>
        <v>0</v>
      </c>
      <c r="X51" s="126">
        <v>0</v>
      </c>
      <c r="Y51" s="41">
        <f t="shared" si="16"/>
        <v>0</v>
      </c>
    </row>
    <row r="52" spans="1:25" ht="22.5" customHeight="1" x14ac:dyDescent="0.25">
      <c r="A52" s="315" t="s">
        <v>423</v>
      </c>
      <c r="B52" s="315"/>
      <c r="C52" s="315"/>
      <c r="D52" s="315"/>
      <c r="E52" s="315"/>
      <c r="F52" s="315"/>
      <c r="G52" s="6">
        <v>44</v>
      </c>
      <c r="H52" s="37">
        <v>0</v>
      </c>
      <c r="I52" s="37">
        <v>0</v>
      </c>
      <c r="J52" s="37">
        <v>0</v>
      </c>
      <c r="K52" s="37">
        <v>0</v>
      </c>
      <c r="L52" s="37">
        <v>0</v>
      </c>
      <c r="M52" s="37">
        <v>0</v>
      </c>
      <c r="N52" s="37">
        <v>0</v>
      </c>
      <c r="O52" s="37">
        <v>0</v>
      </c>
      <c r="P52" s="37">
        <v>0</v>
      </c>
      <c r="Q52" s="37">
        <v>0</v>
      </c>
      <c r="R52" s="37">
        <v>0</v>
      </c>
      <c r="S52" s="37">
        <v>0</v>
      </c>
      <c r="T52" s="37">
        <v>0</v>
      </c>
      <c r="U52" s="37">
        <v>0</v>
      </c>
      <c r="V52" s="37">
        <v>0</v>
      </c>
      <c r="W52" s="41">
        <f t="shared" si="15"/>
        <v>0</v>
      </c>
      <c r="X52" s="126">
        <v>0</v>
      </c>
      <c r="Y52" s="41">
        <f t="shared" si="16"/>
        <v>0</v>
      </c>
    </row>
    <row r="53" spans="1:25" ht="12.75" customHeight="1" x14ac:dyDescent="0.25">
      <c r="A53" s="315" t="s">
        <v>276</v>
      </c>
      <c r="B53" s="315"/>
      <c r="C53" s="315"/>
      <c r="D53" s="315"/>
      <c r="E53" s="315"/>
      <c r="F53" s="315"/>
      <c r="G53" s="6">
        <v>45</v>
      </c>
      <c r="H53" s="37">
        <v>0</v>
      </c>
      <c r="I53" s="37">
        <v>0</v>
      </c>
      <c r="J53" s="37">
        <v>0</v>
      </c>
      <c r="K53" s="37">
        <v>0</v>
      </c>
      <c r="L53" s="37">
        <v>0</v>
      </c>
      <c r="M53" s="37">
        <v>0</v>
      </c>
      <c r="N53" s="37">
        <v>0</v>
      </c>
      <c r="O53" s="37">
        <v>0</v>
      </c>
      <c r="P53" s="37">
        <v>0</v>
      </c>
      <c r="Q53" s="37">
        <v>0</v>
      </c>
      <c r="R53" s="37">
        <v>0</v>
      </c>
      <c r="S53" s="37">
        <v>0</v>
      </c>
      <c r="T53" s="37">
        <v>0</v>
      </c>
      <c r="U53" s="37">
        <v>0</v>
      </c>
      <c r="V53" s="37">
        <v>0</v>
      </c>
      <c r="W53" s="41">
        <f t="shared" si="15"/>
        <v>0</v>
      </c>
      <c r="X53" s="126">
        <v>0</v>
      </c>
      <c r="Y53" s="41">
        <f t="shared" si="16"/>
        <v>0</v>
      </c>
    </row>
    <row r="54" spans="1:25" ht="12.75" customHeight="1" x14ac:dyDescent="0.25">
      <c r="A54" s="315" t="s">
        <v>424</v>
      </c>
      <c r="B54" s="315"/>
      <c r="C54" s="315"/>
      <c r="D54" s="315"/>
      <c r="E54" s="315"/>
      <c r="F54" s="315"/>
      <c r="G54" s="6">
        <v>46</v>
      </c>
      <c r="H54" s="37">
        <v>0</v>
      </c>
      <c r="I54" s="37">
        <v>0</v>
      </c>
      <c r="J54" s="37">
        <v>0</v>
      </c>
      <c r="K54" s="37">
        <v>0</v>
      </c>
      <c r="L54" s="37">
        <v>0</v>
      </c>
      <c r="M54" s="37">
        <v>0</v>
      </c>
      <c r="N54" s="37">
        <v>0</v>
      </c>
      <c r="O54" s="37">
        <v>0</v>
      </c>
      <c r="P54" s="37">
        <v>0</v>
      </c>
      <c r="Q54" s="37">
        <v>0</v>
      </c>
      <c r="R54" s="37">
        <v>0</v>
      </c>
      <c r="S54" s="37">
        <v>0</v>
      </c>
      <c r="T54" s="37">
        <v>0</v>
      </c>
      <c r="U54" s="37">
        <v>0</v>
      </c>
      <c r="V54" s="37">
        <v>0</v>
      </c>
      <c r="W54" s="41">
        <f t="shared" si="15"/>
        <v>0</v>
      </c>
      <c r="X54" s="126">
        <v>0</v>
      </c>
      <c r="Y54" s="41">
        <f t="shared" si="16"/>
        <v>0</v>
      </c>
    </row>
    <row r="55" spans="1:25" ht="12.75" customHeight="1" x14ac:dyDescent="0.25">
      <c r="A55" s="315" t="s">
        <v>432</v>
      </c>
      <c r="B55" s="315"/>
      <c r="C55" s="315"/>
      <c r="D55" s="315"/>
      <c r="E55" s="315"/>
      <c r="F55" s="315"/>
      <c r="G55" s="6">
        <v>47</v>
      </c>
      <c r="H55" s="37">
        <v>0</v>
      </c>
      <c r="I55" s="37">
        <v>0</v>
      </c>
      <c r="J55" s="37">
        <v>0</v>
      </c>
      <c r="K55" s="37">
        <v>0</v>
      </c>
      <c r="L55" s="37">
        <v>0</v>
      </c>
      <c r="M55" s="37">
        <v>0</v>
      </c>
      <c r="N55" s="37">
        <v>0</v>
      </c>
      <c r="O55" s="37">
        <v>0</v>
      </c>
      <c r="P55" s="37">
        <v>0</v>
      </c>
      <c r="Q55" s="37">
        <v>0</v>
      </c>
      <c r="R55" s="37">
        <v>0</v>
      </c>
      <c r="S55" s="37">
        <v>0</v>
      </c>
      <c r="T55" s="37">
        <v>0</v>
      </c>
      <c r="U55" s="126">
        <v>-51450000</v>
      </c>
      <c r="V55" s="37">
        <v>0</v>
      </c>
      <c r="W55" s="41">
        <f t="shared" si="15"/>
        <v>-51450000</v>
      </c>
      <c r="X55" s="126">
        <v>0</v>
      </c>
      <c r="Y55" s="41">
        <f t="shared" si="16"/>
        <v>-51450000</v>
      </c>
    </row>
    <row r="56" spans="1:25" ht="12.75" customHeight="1" x14ac:dyDescent="0.25">
      <c r="A56" s="315" t="s">
        <v>425</v>
      </c>
      <c r="B56" s="315"/>
      <c r="C56" s="315"/>
      <c r="D56" s="315"/>
      <c r="E56" s="315"/>
      <c r="F56" s="315"/>
      <c r="G56" s="6">
        <v>48</v>
      </c>
      <c r="H56" s="37">
        <v>0</v>
      </c>
      <c r="I56" s="37">
        <v>0</v>
      </c>
      <c r="J56" s="37">
        <v>0</v>
      </c>
      <c r="K56" s="37">
        <v>0</v>
      </c>
      <c r="L56" s="37">
        <v>0</v>
      </c>
      <c r="M56" s="37">
        <v>0</v>
      </c>
      <c r="N56" s="37">
        <v>0</v>
      </c>
      <c r="O56" s="37">
        <v>0</v>
      </c>
      <c r="P56" s="37">
        <v>0</v>
      </c>
      <c r="Q56" s="37">
        <v>0</v>
      </c>
      <c r="R56" s="37">
        <v>0</v>
      </c>
      <c r="S56" s="37">
        <v>0</v>
      </c>
      <c r="T56" s="37">
        <v>0</v>
      </c>
      <c r="U56" s="37">
        <v>0</v>
      </c>
      <c r="V56" s="37">
        <v>0</v>
      </c>
      <c r="W56" s="41">
        <f t="shared" si="15"/>
        <v>0</v>
      </c>
      <c r="X56" s="126">
        <v>0</v>
      </c>
      <c r="Y56" s="41">
        <f t="shared" si="16"/>
        <v>0</v>
      </c>
    </row>
    <row r="57" spans="1:25" ht="12.75" customHeight="1" x14ac:dyDescent="0.25">
      <c r="A57" s="315" t="s">
        <v>433</v>
      </c>
      <c r="B57" s="315"/>
      <c r="C57" s="315"/>
      <c r="D57" s="315"/>
      <c r="E57" s="315"/>
      <c r="F57" s="315"/>
      <c r="G57" s="6">
        <v>49</v>
      </c>
      <c r="H57" s="37">
        <v>0</v>
      </c>
      <c r="I57" s="37">
        <v>0</v>
      </c>
      <c r="J57" s="37">
        <v>0</v>
      </c>
      <c r="K57" s="37">
        <v>0</v>
      </c>
      <c r="L57" s="37">
        <v>0</v>
      </c>
      <c r="M57" s="37">
        <v>0</v>
      </c>
      <c r="N57" s="37">
        <v>0</v>
      </c>
      <c r="O57" s="37">
        <v>0</v>
      </c>
      <c r="P57" s="37">
        <v>0</v>
      </c>
      <c r="Q57" s="37">
        <v>0</v>
      </c>
      <c r="R57" s="37">
        <v>0</v>
      </c>
      <c r="S57" s="37">
        <v>0</v>
      </c>
      <c r="T57" s="37">
        <v>0</v>
      </c>
      <c r="U57" s="126">
        <v>27655890</v>
      </c>
      <c r="V57" s="126">
        <v>-27655890</v>
      </c>
      <c r="W57" s="41">
        <f t="shared" si="15"/>
        <v>0</v>
      </c>
      <c r="X57" s="126">
        <v>0</v>
      </c>
      <c r="Y57" s="41">
        <f t="shared" si="16"/>
        <v>0</v>
      </c>
    </row>
    <row r="58" spans="1:25" ht="12.75" customHeight="1" x14ac:dyDescent="0.25">
      <c r="A58" s="315" t="s">
        <v>427</v>
      </c>
      <c r="B58" s="315"/>
      <c r="C58" s="315"/>
      <c r="D58" s="315"/>
      <c r="E58" s="315"/>
      <c r="F58" s="315"/>
      <c r="G58" s="6">
        <v>50</v>
      </c>
      <c r="H58" s="37">
        <v>0</v>
      </c>
      <c r="I58" s="37">
        <v>0</v>
      </c>
      <c r="J58" s="37">
        <v>0</v>
      </c>
      <c r="K58" s="37">
        <v>0</v>
      </c>
      <c r="L58" s="37">
        <v>0</v>
      </c>
      <c r="M58" s="37">
        <v>0</v>
      </c>
      <c r="N58" s="37">
        <v>0</v>
      </c>
      <c r="O58" s="37">
        <v>0</v>
      </c>
      <c r="P58" s="37">
        <v>0</v>
      </c>
      <c r="Q58" s="37">
        <v>0</v>
      </c>
      <c r="R58" s="37">
        <v>0</v>
      </c>
      <c r="S58" s="37">
        <v>0</v>
      </c>
      <c r="T58" s="37">
        <v>0</v>
      </c>
      <c r="U58" s="37">
        <v>0</v>
      </c>
      <c r="V58" s="37">
        <v>0</v>
      </c>
      <c r="W58" s="41">
        <f t="shared" si="15"/>
        <v>0</v>
      </c>
      <c r="X58" s="126">
        <v>0</v>
      </c>
      <c r="Y58" s="41">
        <f t="shared" si="16"/>
        <v>0</v>
      </c>
    </row>
    <row r="59" spans="1:25" ht="25.5" customHeight="1" x14ac:dyDescent="0.25">
      <c r="A59" s="333" t="s">
        <v>434</v>
      </c>
      <c r="B59" s="333"/>
      <c r="C59" s="333"/>
      <c r="D59" s="333"/>
      <c r="E59" s="333"/>
      <c r="F59" s="333"/>
      <c r="G59" s="8">
        <v>51</v>
      </c>
      <c r="H59" s="40">
        <f>SUM(H39:H58)</f>
        <v>102900000</v>
      </c>
      <c r="I59" s="40">
        <f t="shared" ref="I59:Y59" si="17">SUM(I39:I58)</f>
        <v>0</v>
      </c>
      <c r="J59" s="40">
        <f t="shared" si="17"/>
        <v>5145000</v>
      </c>
      <c r="K59" s="40">
        <f t="shared" si="17"/>
        <v>0</v>
      </c>
      <c r="L59" s="40">
        <f t="shared" si="17"/>
        <v>0</v>
      </c>
      <c r="M59" s="40">
        <f t="shared" si="17"/>
        <v>0</v>
      </c>
      <c r="N59" s="40">
        <f t="shared" si="17"/>
        <v>18449373</v>
      </c>
      <c r="O59" s="40">
        <f t="shared" si="17"/>
        <v>0</v>
      </c>
      <c r="P59" s="40">
        <f t="shared" si="17"/>
        <v>20172784</v>
      </c>
      <c r="Q59" s="40">
        <f t="shared" si="17"/>
        <v>0</v>
      </c>
      <c r="R59" s="40">
        <f t="shared" si="17"/>
        <v>0</v>
      </c>
      <c r="S59" s="40">
        <f t="shared" si="17"/>
        <v>0</v>
      </c>
      <c r="T59" s="40">
        <f t="shared" si="17"/>
        <v>0</v>
      </c>
      <c r="U59" s="40">
        <f t="shared" si="17"/>
        <v>383748561</v>
      </c>
      <c r="V59" s="40">
        <f t="shared" si="17"/>
        <v>45799813</v>
      </c>
      <c r="W59" s="40">
        <f t="shared" si="17"/>
        <v>576215531</v>
      </c>
      <c r="X59" s="40">
        <f t="shared" si="17"/>
        <v>-17150170</v>
      </c>
      <c r="Y59" s="40">
        <f t="shared" si="17"/>
        <v>559065361</v>
      </c>
    </row>
    <row r="60" spans="1:25" x14ac:dyDescent="0.25">
      <c r="A60" s="334" t="s">
        <v>277</v>
      </c>
      <c r="B60" s="335"/>
      <c r="C60" s="335"/>
      <c r="D60" s="335"/>
      <c r="E60" s="335"/>
      <c r="F60" s="335"/>
      <c r="G60" s="335"/>
      <c r="H60" s="335"/>
      <c r="I60" s="335"/>
      <c r="J60" s="335"/>
      <c r="K60" s="335"/>
      <c r="L60" s="335"/>
      <c r="M60" s="335"/>
      <c r="N60" s="335"/>
      <c r="O60" s="335"/>
      <c r="P60" s="335"/>
      <c r="Q60" s="335"/>
      <c r="R60" s="335"/>
      <c r="S60" s="335"/>
      <c r="T60" s="335"/>
      <c r="U60" s="335"/>
      <c r="V60" s="335"/>
      <c r="W60" s="335"/>
      <c r="X60" s="335"/>
      <c r="Y60" s="335"/>
    </row>
    <row r="61" spans="1:25" ht="31.5" customHeight="1" x14ac:dyDescent="0.25">
      <c r="A61" s="336" t="s">
        <v>435</v>
      </c>
      <c r="B61" s="336"/>
      <c r="C61" s="336"/>
      <c r="D61" s="336"/>
      <c r="E61" s="336"/>
      <c r="F61" s="336"/>
      <c r="G61" s="7">
        <v>52</v>
      </c>
      <c r="H61" s="41">
        <f>SUM(H41:H49)</f>
        <v>0</v>
      </c>
      <c r="I61" s="41">
        <f t="shared" ref="I61:Y61" si="18">SUM(I41:I49)</f>
        <v>0</v>
      </c>
      <c r="J61" s="41">
        <f t="shared" si="18"/>
        <v>0</v>
      </c>
      <c r="K61" s="41">
        <f t="shared" si="18"/>
        <v>0</v>
      </c>
      <c r="L61" s="41">
        <f t="shared" si="18"/>
        <v>0</v>
      </c>
      <c r="M61" s="41">
        <f t="shared" si="18"/>
        <v>0</v>
      </c>
      <c r="N61" s="41">
        <f t="shared" si="18"/>
        <v>0</v>
      </c>
      <c r="O61" s="41">
        <f t="shared" si="18"/>
        <v>0</v>
      </c>
      <c r="P61" s="41">
        <f t="shared" si="18"/>
        <v>0</v>
      </c>
      <c r="Q61" s="41">
        <f t="shared" si="18"/>
        <v>0</v>
      </c>
      <c r="R61" s="41">
        <f t="shared" si="18"/>
        <v>0</v>
      </c>
      <c r="S61" s="41">
        <f t="shared" ref="S61:T61" si="19">SUM(S41:S49)</f>
        <v>0</v>
      </c>
      <c r="T61" s="41">
        <f t="shared" si="19"/>
        <v>0</v>
      </c>
      <c r="U61" s="41">
        <f t="shared" si="18"/>
        <v>0</v>
      </c>
      <c r="V61" s="41">
        <f t="shared" si="18"/>
        <v>0</v>
      </c>
      <c r="W61" s="41">
        <f t="shared" si="18"/>
        <v>0</v>
      </c>
      <c r="X61" s="41">
        <f t="shared" si="18"/>
        <v>0</v>
      </c>
      <c r="Y61" s="41">
        <f t="shared" si="18"/>
        <v>0</v>
      </c>
    </row>
    <row r="62" spans="1:25" ht="27.75" customHeight="1" x14ac:dyDescent="0.25">
      <c r="A62" s="336" t="s">
        <v>436</v>
      </c>
      <c r="B62" s="336"/>
      <c r="C62" s="336"/>
      <c r="D62" s="336"/>
      <c r="E62" s="336"/>
      <c r="F62" s="336"/>
      <c r="G62" s="7">
        <v>53</v>
      </c>
      <c r="H62" s="41">
        <f>H40+H61</f>
        <v>0</v>
      </c>
      <c r="I62" s="41">
        <f t="shared" ref="I62:Y62" si="20">I40+I61</f>
        <v>0</v>
      </c>
      <c r="J62" s="41">
        <f t="shared" si="20"/>
        <v>0</v>
      </c>
      <c r="K62" s="41">
        <f t="shared" si="20"/>
        <v>0</v>
      </c>
      <c r="L62" s="41">
        <f t="shared" si="20"/>
        <v>0</v>
      </c>
      <c r="M62" s="41">
        <f t="shared" si="20"/>
        <v>0</v>
      </c>
      <c r="N62" s="41">
        <f t="shared" si="20"/>
        <v>0</v>
      </c>
      <c r="O62" s="41">
        <f t="shared" si="20"/>
        <v>0</v>
      </c>
      <c r="P62" s="41">
        <f t="shared" si="20"/>
        <v>0</v>
      </c>
      <c r="Q62" s="41">
        <f t="shared" si="20"/>
        <v>0</v>
      </c>
      <c r="R62" s="41">
        <f t="shared" si="20"/>
        <v>0</v>
      </c>
      <c r="S62" s="41">
        <f t="shared" ref="S62:T62" si="21">S40+S61</f>
        <v>0</v>
      </c>
      <c r="T62" s="41">
        <f t="shared" si="21"/>
        <v>0</v>
      </c>
      <c r="U62" s="41">
        <f t="shared" si="20"/>
        <v>0</v>
      </c>
      <c r="V62" s="41">
        <f t="shared" si="20"/>
        <v>45799813</v>
      </c>
      <c r="W62" s="41">
        <f t="shared" si="20"/>
        <v>45799813</v>
      </c>
      <c r="X62" s="41">
        <f t="shared" si="20"/>
        <v>-209571</v>
      </c>
      <c r="Y62" s="41">
        <f t="shared" si="20"/>
        <v>45590242</v>
      </c>
    </row>
    <row r="63" spans="1:25" ht="29.25" customHeight="1" x14ac:dyDescent="0.25">
      <c r="A63" s="337" t="s">
        <v>437</v>
      </c>
      <c r="B63" s="337"/>
      <c r="C63" s="337"/>
      <c r="D63" s="337"/>
      <c r="E63" s="337"/>
      <c r="F63" s="337"/>
      <c r="G63" s="8">
        <v>54</v>
      </c>
      <c r="H63" s="42">
        <f>SUM(H50:H58)</f>
        <v>0</v>
      </c>
      <c r="I63" s="42">
        <f t="shared" ref="I63:Y63" si="22">SUM(I50:I58)</f>
        <v>0</v>
      </c>
      <c r="J63" s="42">
        <f t="shared" si="22"/>
        <v>0</v>
      </c>
      <c r="K63" s="42">
        <f t="shared" si="22"/>
        <v>0</v>
      </c>
      <c r="L63" s="42">
        <f t="shared" si="22"/>
        <v>0</v>
      </c>
      <c r="M63" s="42">
        <f t="shared" si="22"/>
        <v>0</v>
      </c>
      <c r="N63" s="42">
        <f t="shared" si="22"/>
        <v>0</v>
      </c>
      <c r="O63" s="42">
        <f t="shared" si="22"/>
        <v>0</v>
      </c>
      <c r="P63" s="42">
        <f t="shared" si="22"/>
        <v>0</v>
      </c>
      <c r="Q63" s="42">
        <f t="shared" si="22"/>
        <v>0</v>
      </c>
      <c r="R63" s="42">
        <f t="shared" si="22"/>
        <v>0</v>
      </c>
      <c r="S63" s="42">
        <f t="shared" ref="S63:T63" si="23">SUM(S50:S58)</f>
        <v>0</v>
      </c>
      <c r="T63" s="42">
        <f t="shared" si="23"/>
        <v>0</v>
      </c>
      <c r="U63" s="42">
        <f t="shared" si="22"/>
        <v>-23794110</v>
      </c>
      <c r="V63" s="42">
        <f t="shared" si="22"/>
        <v>-27655890</v>
      </c>
      <c r="W63" s="42">
        <f t="shared" si="22"/>
        <v>-51450000</v>
      </c>
      <c r="X63" s="42">
        <f t="shared" si="22"/>
        <v>0</v>
      </c>
      <c r="Y63" s="42">
        <f t="shared" si="22"/>
        <v>-51450000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M147"/>
  <sheetViews>
    <sheetView zoomScale="85" zoomScaleNormal="85" workbookViewId="0">
      <selection activeCell="N118" sqref="N118"/>
    </sheetView>
  </sheetViews>
  <sheetFormatPr defaultRowHeight="13.2" x14ac:dyDescent="0.25"/>
  <cols>
    <col min="9" max="9" width="95" customWidth="1"/>
    <col min="10" max="11" width="13.33203125" customWidth="1"/>
    <col min="12" max="12" width="12.6640625" bestFit="1" customWidth="1"/>
    <col min="13" max="13" width="12.6640625" customWidth="1"/>
  </cols>
  <sheetData>
    <row r="1" spans="1:9" x14ac:dyDescent="0.25">
      <c r="A1" s="339" t="s">
        <v>556</v>
      </c>
      <c r="B1" s="340"/>
      <c r="C1" s="340"/>
      <c r="D1" s="340"/>
      <c r="E1" s="340"/>
      <c r="F1" s="340"/>
      <c r="G1" s="340"/>
      <c r="H1" s="340"/>
      <c r="I1" s="340"/>
    </row>
    <row r="2" spans="1:9" x14ac:dyDescent="0.25">
      <c r="A2" s="340"/>
      <c r="B2" s="340"/>
      <c r="C2" s="340"/>
      <c r="D2" s="340"/>
      <c r="E2" s="340"/>
      <c r="F2" s="340"/>
      <c r="G2" s="340"/>
      <c r="H2" s="340"/>
      <c r="I2" s="340"/>
    </row>
    <row r="3" spans="1:9" x14ac:dyDescent="0.25">
      <c r="A3" s="340"/>
      <c r="B3" s="340"/>
      <c r="C3" s="340"/>
      <c r="D3" s="340"/>
      <c r="E3" s="340"/>
      <c r="F3" s="340"/>
      <c r="G3" s="340"/>
      <c r="H3" s="340"/>
      <c r="I3" s="340"/>
    </row>
    <row r="4" spans="1:9" ht="17.25" customHeight="1" x14ac:dyDescent="0.25">
      <c r="A4" s="340"/>
      <c r="B4" s="340"/>
      <c r="C4" s="340"/>
      <c r="D4" s="340"/>
      <c r="E4" s="340"/>
      <c r="F4" s="340"/>
      <c r="G4" s="340"/>
      <c r="H4" s="340"/>
      <c r="I4" s="340"/>
    </row>
    <row r="5" spans="1:9" x14ac:dyDescent="0.25">
      <c r="A5" s="340"/>
      <c r="B5" s="340"/>
      <c r="C5" s="340"/>
      <c r="D5" s="340"/>
      <c r="E5" s="340"/>
      <c r="F5" s="340"/>
      <c r="G5" s="340"/>
      <c r="H5" s="340"/>
      <c r="I5" s="340"/>
    </row>
    <row r="6" spans="1:9" x14ac:dyDescent="0.25">
      <c r="A6" s="340"/>
      <c r="B6" s="340"/>
      <c r="C6" s="340"/>
      <c r="D6" s="340"/>
      <c r="E6" s="340"/>
      <c r="F6" s="340"/>
      <c r="G6" s="340"/>
      <c r="H6" s="340"/>
      <c r="I6" s="340"/>
    </row>
    <row r="7" spans="1:9" x14ac:dyDescent="0.25">
      <c r="A7" s="340"/>
      <c r="B7" s="340"/>
      <c r="C7" s="340"/>
      <c r="D7" s="340"/>
      <c r="E7" s="340"/>
      <c r="F7" s="340"/>
      <c r="G7" s="340"/>
      <c r="H7" s="340"/>
      <c r="I7" s="340"/>
    </row>
    <row r="8" spans="1:9" x14ac:dyDescent="0.25">
      <c r="A8" s="340"/>
      <c r="B8" s="340"/>
      <c r="C8" s="340"/>
      <c r="D8" s="340"/>
      <c r="E8" s="340"/>
      <c r="F8" s="340"/>
      <c r="G8" s="340"/>
      <c r="H8" s="340"/>
      <c r="I8" s="340"/>
    </row>
    <row r="9" spans="1:9" x14ac:dyDescent="0.25">
      <c r="A9" s="340"/>
      <c r="B9" s="340"/>
      <c r="C9" s="340"/>
      <c r="D9" s="340"/>
      <c r="E9" s="340"/>
      <c r="F9" s="340"/>
      <c r="G9" s="340"/>
      <c r="H9" s="340"/>
      <c r="I9" s="340"/>
    </row>
    <row r="10" spans="1:9" x14ac:dyDescent="0.25">
      <c r="A10" s="340"/>
      <c r="B10" s="340"/>
      <c r="C10" s="340"/>
      <c r="D10" s="340"/>
      <c r="E10" s="340"/>
      <c r="F10" s="340"/>
      <c r="G10" s="340"/>
      <c r="H10" s="340"/>
      <c r="I10" s="340"/>
    </row>
    <row r="11" spans="1:9" x14ac:dyDescent="0.25">
      <c r="A11" s="340"/>
      <c r="B11" s="340"/>
      <c r="C11" s="340"/>
      <c r="D11" s="340"/>
      <c r="E11" s="340"/>
      <c r="F11" s="340"/>
      <c r="G11" s="340"/>
      <c r="H11" s="340"/>
      <c r="I11" s="340"/>
    </row>
    <row r="12" spans="1:9" x14ac:dyDescent="0.25">
      <c r="A12" s="340"/>
      <c r="B12" s="340"/>
      <c r="C12" s="340"/>
      <c r="D12" s="340"/>
      <c r="E12" s="340"/>
      <c r="F12" s="340"/>
      <c r="G12" s="340"/>
      <c r="H12" s="340"/>
      <c r="I12" s="340"/>
    </row>
    <row r="13" spans="1:9" x14ac:dyDescent="0.25">
      <c r="A13" s="340"/>
      <c r="B13" s="340"/>
      <c r="C13" s="340"/>
      <c r="D13" s="340"/>
      <c r="E13" s="340"/>
      <c r="F13" s="340"/>
      <c r="G13" s="340"/>
      <c r="H13" s="340"/>
      <c r="I13" s="340"/>
    </row>
    <row r="14" spans="1:9" x14ac:dyDescent="0.25">
      <c r="A14" s="340"/>
      <c r="B14" s="340"/>
      <c r="C14" s="340"/>
      <c r="D14" s="340"/>
      <c r="E14" s="340"/>
      <c r="F14" s="340"/>
      <c r="G14" s="340"/>
      <c r="H14" s="340"/>
      <c r="I14" s="340"/>
    </row>
    <row r="15" spans="1:9" x14ac:dyDescent="0.25">
      <c r="A15" s="340"/>
      <c r="B15" s="340"/>
      <c r="C15" s="340"/>
      <c r="D15" s="340"/>
      <c r="E15" s="340"/>
      <c r="F15" s="340"/>
      <c r="G15" s="340"/>
      <c r="H15" s="340"/>
      <c r="I15" s="340"/>
    </row>
    <row r="16" spans="1:9" x14ac:dyDescent="0.25">
      <c r="A16" s="340"/>
      <c r="B16" s="340"/>
      <c r="C16" s="340"/>
      <c r="D16" s="340"/>
      <c r="E16" s="340"/>
      <c r="F16" s="340"/>
      <c r="G16" s="340"/>
      <c r="H16" s="340"/>
      <c r="I16" s="340"/>
    </row>
    <row r="17" spans="1:9" x14ac:dyDescent="0.25">
      <c r="A17" s="340"/>
      <c r="B17" s="340"/>
      <c r="C17" s="340"/>
      <c r="D17" s="340"/>
      <c r="E17" s="340"/>
      <c r="F17" s="340"/>
      <c r="G17" s="340"/>
      <c r="H17" s="340"/>
      <c r="I17" s="340"/>
    </row>
    <row r="18" spans="1:9" x14ac:dyDescent="0.25">
      <c r="A18" s="340"/>
      <c r="B18" s="340"/>
      <c r="C18" s="340"/>
      <c r="D18" s="340"/>
      <c r="E18" s="340"/>
      <c r="F18" s="340"/>
      <c r="G18" s="340"/>
      <c r="H18" s="340"/>
      <c r="I18" s="340"/>
    </row>
    <row r="19" spans="1:9" x14ac:dyDescent="0.25">
      <c r="A19" s="340"/>
      <c r="B19" s="340"/>
      <c r="C19" s="340"/>
      <c r="D19" s="340"/>
      <c r="E19" s="340"/>
      <c r="F19" s="340"/>
      <c r="G19" s="340"/>
      <c r="H19" s="340"/>
      <c r="I19" s="340"/>
    </row>
    <row r="20" spans="1:9" x14ac:dyDescent="0.25">
      <c r="A20" s="340"/>
      <c r="B20" s="340"/>
      <c r="C20" s="340"/>
      <c r="D20" s="340"/>
      <c r="E20" s="340"/>
      <c r="F20" s="340"/>
      <c r="G20" s="340"/>
      <c r="H20" s="340"/>
      <c r="I20" s="340"/>
    </row>
    <row r="21" spans="1:9" x14ac:dyDescent="0.25">
      <c r="A21" s="340"/>
      <c r="B21" s="340"/>
      <c r="C21" s="340"/>
      <c r="D21" s="340"/>
      <c r="E21" s="340"/>
      <c r="F21" s="340"/>
      <c r="G21" s="340"/>
      <c r="H21" s="340"/>
      <c r="I21" s="340"/>
    </row>
    <row r="22" spans="1:9" x14ac:dyDescent="0.25">
      <c r="A22" s="340"/>
      <c r="B22" s="340"/>
      <c r="C22" s="340"/>
      <c r="D22" s="340"/>
      <c r="E22" s="340"/>
      <c r="F22" s="340"/>
      <c r="G22" s="340"/>
      <c r="H22" s="340"/>
      <c r="I22" s="340"/>
    </row>
    <row r="23" spans="1:9" x14ac:dyDescent="0.25">
      <c r="A23" s="340"/>
      <c r="B23" s="340"/>
      <c r="C23" s="340"/>
      <c r="D23" s="340"/>
      <c r="E23" s="340"/>
      <c r="F23" s="340"/>
      <c r="G23" s="340"/>
      <c r="H23" s="340"/>
      <c r="I23" s="340"/>
    </row>
    <row r="24" spans="1:9" x14ac:dyDescent="0.25">
      <c r="A24" s="340"/>
      <c r="B24" s="340"/>
      <c r="C24" s="340"/>
      <c r="D24" s="340"/>
      <c r="E24" s="340"/>
      <c r="F24" s="340"/>
      <c r="G24" s="340"/>
      <c r="H24" s="340"/>
      <c r="I24" s="340"/>
    </row>
    <row r="25" spans="1:9" x14ac:dyDescent="0.25">
      <c r="A25" s="340"/>
      <c r="B25" s="340"/>
      <c r="C25" s="340"/>
      <c r="D25" s="340"/>
      <c r="E25" s="340"/>
      <c r="F25" s="340"/>
      <c r="G25" s="340"/>
      <c r="H25" s="340"/>
      <c r="I25" s="340"/>
    </row>
    <row r="26" spans="1:9" x14ac:dyDescent="0.25">
      <c r="A26" s="340"/>
      <c r="B26" s="340"/>
      <c r="C26" s="340"/>
      <c r="D26" s="340"/>
      <c r="E26" s="340"/>
      <c r="F26" s="340"/>
      <c r="G26" s="340"/>
      <c r="H26" s="340"/>
      <c r="I26" s="340"/>
    </row>
    <row r="27" spans="1:9" x14ac:dyDescent="0.25">
      <c r="A27" s="340"/>
      <c r="B27" s="340"/>
      <c r="C27" s="340"/>
      <c r="D27" s="340"/>
      <c r="E27" s="340"/>
      <c r="F27" s="340"/>
      <c r="G27" s="340"/>
      <c r="H27" s="340"/>
      <c r="I27" s="340"/>
    </row>
    <row r="28" spans="1:9" x14ac:dyDescent="0.25">
      <c r="A28" s="340"/>
      <c r="B28" s="340"/>
      <c r="C28" s="340"/>
      <c r="D28" s="340"/>
      <c r="E28" s="340"/>
      <c r="F28" s="340"/>
      <c r="G28" s="340"/>
      <c r="H28" s="340"/>
      <c r="I28" s="340"/>
    </row>
    <row r="29" spans="1:9" x14ac:dyDescent="0.25">
      <c r="A29" s="340"/>
      <c r="B29" s="340"/>
      <c r="C29" s="340"/>
      <c r="D29" s="340"/>
      <c r="E29" s="340"/>
      <c r="F29" s="340"/>
      <c r="G29" s="340"/>
      <c r="H29" s="340"/>
      <c r="I29" s="340"/>
    </row>
    <row r="30" spans="1:9" x14ac:dyDescent="0.25">
      <c r="A30" s="340"/>
      <c r="B30" s="340"/>
      <c r="C30" s="340"/>
      <c r="D30" s="340"/>
      <c r="E30" s="340"/>
      <c r="F30" s="340"/>
      <c r="G30" s="340"/>
      <c r="H30" s="340"/>
      <c r="I30" s="340"/>
    </row>
    <row r="31" spans="1:9" x14ac:dyDescent="0.25">
      <c r="A31" s="340"/>
      <c r="B31" s="340"/>
      <c r="C31" s="340"/>
      <c r="D31" s="340"/>
      <c r="E31" s="340"/>
      <c r="F31" s="340"/>
      <c r="G31" s="340"/>
      <c r="H31" s="340"/>
      <c r="I31" s="340"/>
    </row>
    <row r="32" spans="1:9" x14ac:dyDescent="0.25">
      <c r="A32" s="340"/>
      <c r="B32" s="340"/>
      <c r="C32" s="340"/>
      <c r="D32" s="340"/>
      <c r="E32" s="340"/>
      <c r="F32" s="340"/>
      <c r="G32" s="340"/>
      <c r="H32" s="340"/>
      <c r="I32" s="340"/>
    </row>
    <row r="33" spans="1:9" x14ac:dyDescent="0.25">
      <c r="A33" s="340"/>
      <c r="B33" s="340"/>
      <c r="C33" s="340"/>
      <c r="D33" s="340"/>
      <c r="E33" s="340"/>
      <c r="F33" s="340"/>
      <c r="G33" s="340"/>
      <c r="H33" s="340"/>
      <c r="I33" s="340"/>
    </row>
    <row r="34" spans="1:9" x14ac:dyDescent="0.25">
      <c r="A34" s="340"/>
      <c r="B34" s="340"/>
      <c r="C34" s="340"/>
      <c r="D34" s="340"/>
      <c r="E34" s="340"/>
      <c r="F34" s="340"/>
      <c r="G34" s="340"/>
      <c r="H34" s="340"/>
      <c r="I34" s="340"/>
    </row>
    <row r="35" spans="1:9" x14ac:dyDescent="0.25">
      <c r="A35" s="340"/>
      <c r="B35" s="340"/>
      <c r="C35" s="340"/>
      <c r="D35" s="340"/>
      <c r="E35" s="340"/>
      <c r="F35" s="340"/>
      <c r="G35" s="340"/>
      <c r="H35" s="340"/>
      <c r="I35" s="340"/>
    </row>
    <row r="36" spans="1:9" x14ac:dyDescent="0.25">
      <c r="A36" s="340"/>
      <c r="B36" s="340"/>
      <c r="C36" s="340"/>
      <c r="D36" s="340"/>
      <c r="E36" s="340"/>
      <c r="F36" s="340"/>
      <c r="G36" s="340"/>
      <c r="H36" s="340"/>
      <c r="I36" s="340"/>
    </row>
    <row r="37" spans="1:9" x14ac:dyDescent="0.25">
      <c r="A37" s="340"/>
      <c r="B37" s="340"/>
      <c r="C37" s="340"/>
      <c r="D37" s="340"/>
      <c r="E37" s="340"/>
      <c r="F37" s="340"/>
      <c r="G37" s="340"/>
      <c r="H37" s="340"/>
      <c r="I37" s="340"/>
    </row>
    <row r="38" spans="1:9" x14ac:dyDescent="0.25">
      <c r="A38" s="340"/>
      <c r="B38" s="340"/>
      <c r="C38" s="340"/>
      <c r="D38" s="340"/>
      <c r="E38" s="340"/>
      <c r="F38" s="340"/>
      <c r="G38" s="340"/>
      <c r="H38" s="340"/>
      <c r="I38" s="340"/>
    </row>
    <row r="39" spans="1:9" ht="185.25" customHeight="1" x14ac:dyDescent="0.25">
      <c r="A39" s="340"/>
      <c r="B39" s="340"/>
      <c r="C39" s="340"/>
      <c r="D39" s="340"/>
      <c r="E39" s="340"/>
      <c r="F39" s="340"/>
      <c r="G39" s="340"/>
      <c r="H39" s="340"/>
      <c r="I39" s="340"/>
    </row>
    <row r="40" spans="1:9" ht="223.5" customHeight="1" x14ac:dyDescent="0.25">
      <c r="A40" s="340"/>
      <c r="B40" s="340"/>
      <c r="C40" s="340"/>
      <c r="D40" s="340"/>
      <c r="E40" s="340"/>
      <c r="F40" s="340"/>
      <c r="G40" s="340"/>
      <c r="H40" s="340"/>
      <c r="I40" s="340"/>
    </row>
    <row r="43" spans="1:9" x14ac:dyDescent="0.25">
      <c r="A43" t="s">
        <v>480</v>
      </c>
      <c r="I43" s="130"/>
    </row>
    <row r="44" spans="1:9" x14ac:dyDescent="0.25">
      <c r="A44" t="s">
        <v>481</v>
      </c>
      <c r="I44" s="131"/>
    </row>
    <row r="45" spans="1:9" x14ac:dyDescent="0.25">
      <c r="I45" s="132"/>
    </row>
    <row r="46" spans="1:9" x14ac:dyDescent="0.25">
      <c r="A46" s="133" t="s">
        <v>482</v>
      </c>
    </row>
    <row r="48" spans="1:9" x14ac:dyDescent="0.25">
      <c r="A48" t="s">
        <v>483</v>
      </c>
    </row>
    <row r="50" spans="1:2" x14ac:dyDescent="0.25">
      <c r="A50" s="133" t="s">
        <v>559</v>
      </c>
      <c r="B50" s="133"/>
    </row>
    <row r="53" spans="1:2" x14ac:dyDescent="0.25">
      <c r="A53" t="s">
        <v>484</v>
      </c>
    </row>
    <row r="55" spans="1:2" x14ac:dyDescent="0.25">
      <c r="A55" t="s">
        <v>485</v>
      </c>
    </row>
    <row r="57" spans="1:2" x14ac:dyDescent="0.25">
      <c r="A57" t="s">
        <v>486</v>
      </c>
    </row>
    <row r="59" spans="1:2" x14ac:dyDescent="0.25">
      <c r="A59" t="s">
        <v>487</v>
      </c>
    </row>
    <row r="61" spans="1:2" x14ac:dyDescent="0.25">
      <c r="A61" t="s">
        <v>488</v>
      </c>
    </row>
    <row r="63" spans="1:2" x14ac:dyDescent="0.25">
      <c r="A63" t="s">
        <v>489</v>
      </c>
    </row>
    <row r="65" spans="1:1" x14ac:dyDescent="0.25">
      <c r="A65" t="s">
        <v>490</v>
      </c>
    </row>
    <row r="68" spans="1:1" x14ac:dyDescent="0.25">
      <c r="A68" s="133" t="s">
        <v>491</v>
      </c>
    </row>
    <row r="70" spans="1:1" x14ac:dyDescent="0.25">
      <c r="A70" t="s">
        <v>492</v>
      </c>
    </row>
    <row r="71" spans="1:1" x14ac:dyDescent="0.25">
      <c r="A71" t="s">
        <v>493</v>
      </c>
    </row>
    <row r="72" spans="1:1" x14ac:dyDescent="0.25">
      <c r="A72" t="s">
        <v>494</v>
      </c>
    </row>
    <row r="73" spans="1:1" x14ac:dyDescent="0.25">
      <c r="A73" t="s">
        <v>495</v>
      </c>
    </row>
    <row r="74" spans="1:1" x14ac:dyDescent="0.25">
      <c r="A74" s="133" t="s">
        <v>496</v>
      </c>
    </row>
    <row r="77" spans="1:1" x14ac:dyDescent="0.25">
      <c r="A77" s="133" t="s">
        <v>497</v>
      </c>
    </row>
    <row r="78" spans="1:1" x14ac:dyDescent="0.25">
      <c r="A78" s="133" t="s">
        <v>498</v>
      </c>
    </row>
    <row r="79" spans="1:1" x14ac:dyDescent="0.25">
      <c r="A79" s="133"/>
    </row>
    <row r="80" spans="1:1" x14ac:dyDescent="0.25">
      <c r="A80" s="133" t="s">
        <v>499</v>
      </c>
    </row>
    <row r="81" spans="1:13" x14ac:dyDescent="0.25">
      <c r="A81" s="133" t="s">
        <v>500</v>
      </c>
    </row>
    <row r="82" spans="1:13" x14ac:dyDescent="0.25">
      <c r="A82" s="133"/>
    </row>
    <row r="83" spans="1:13" x14ac:dyDescent="0.25">
      <c r="A83" s="133" t="s">
        <v>501</v>
      </c>
    </row>
    <row r="84" spans="1:13" ht="13.8" thickBot="1" x14ac:dyDescent="0.3">
      <c r="A84" s="133" t="s">
        <v>502</v>
      </c>
    </row>
    <row r="85" spans="1:13" ht="13.8" thickBot="1" x14ac:dyDescent="0.3">
      <c r="I85" s="134" t="s">
        <v>503</v>
      </c>
      <c r="J85" s="135" t="s">
        <v>560</v>
      </c>
      <c r="K85" s="135" t="s">
        <v>561</v>
      </c>
      <c r="L85" s="135" t="s">
        <v>562</v>
      </c>
      <c r="M85" s="135" t="s">
        <v>563</v>
      </c>
    </row>
    <row r="86" spans="1:13" ht="13.8" thickBot="1" x14ac:dyDescent="0.3">
      <c r="I86" s="136" t="s">
        <v>504</v>
      </c>
      <c r="J86" s="137">
        <v>112920619.36</v>
      </c>
      <c r="K86" s="137">
        <v>43489001</v>
      </c>
      <c r="L86" s="137">
        <v>134226408.5</v>
      </c>
      <c r="M86" s="137">
        <v>54933277</v>
      </c>
    </row>
    <row r="87" spans="1:13" ht="13.8" thickBot="1" x14ac:dyDescent="0.3">
      <c r="I87" s="136" t="s">
        <v>505</v>
      </c>
      <c r="J87" s="137">
        <v>8176634.54</v>
      </c>
      <c r="K87" s="137">
        <v>3483991</v>
      </c>
      <c r="L87" s="137">
        <v>8386352.8200000003</v>
      </c>
      <c r="M87" s="137">
        <v>2391858</v>
      </c>
    </row>
    <row r="88" spans="1:13" ht="13.8" thickBot="1" x14ac:dyDescent="0.3">
      <c r="I88" s="136" t="s">
        <v>506</v>
      </c>
      <c r="J88" s="137">
        <v>4068888.2600000002</v>
      </c>
      <c r="K88" s="137">
        <v>1263382</v>
      </c>
      <c r="L88" s="137">
        <v>4400642.3899999997</v>
      </c>
      <c r="M88" s="137">
        <v>1420319</v>
      </c>
    </row>
    <row r="89" spans="1:13" ht="13.8" thickBot="1" x14ac:dyDescent="0.3">
      <c r="I89" s="136" t="s">
        <v>507</v>
      </c>
      <c r="J89" s="137">
        <v>2047507.65</v>
      </c>
      <c r="K89" s="137">
        <v>696391</v>
      </c>
      <c r="L89" s="137">
        <v>1369801.31</v>
      </c>
      <c r="M89" s="137">
        <v>419263</v>
      </c>
    </row>
    <row r="90" spans="1:13" ht="13.8" thickBot="1" x14ac:dyDescent="0.3">
      <c r="I90" s="136" t="s">
        <v>508</v>
      </c>
      <c r="J90" s="137">
        <v>861664120.70999992</v>
      </c>
      <c r="K90" s="137">
        <v>363736710</v>
      </c>
      <c r="L90" s="137">
        <v>920363005.53999996</v>
      </c>
      <c r="M90" s="137">
        <v>381704944</v>
      </c>
    </row>
    <row r="91" spans="1:13" ht="13.8" thickBot="1" x14ac:dyDescent="0.3">
      <c r="I91" s="136" t="s">
        <v>509</v>
      </c>
      <c r="J91" s="137">
        <v>566190.24</v>
      </c>
      <c r="K91" s="137">
        <v>302690</v>
      </c>
      <c r="L91" s="137">
        <v>638237.92000000004</v>
      </c>
      <c r="M91" s="137">
        <v>358337</v>
      </c>
    </row>
    <row r="92" spans="1:13" ht="13.8" thickBot="1" x14ac:dyDescent="0.3">
      <c r="I92" s="138" t="s">
        <v>510</v>
      </c>
      <c r="J92" s="139">
        <f>SUM(J86:J91)</f>
        <v>989443960.75999999</v>
      </c>
      <c r="K92" s="139">
        <f t="shared" ref="K92:M92" si="0">SUM(K86:K91)</f>
        <v>412972165</v>
      </c>
      <c r="L92" s="139">
        <f t="shared" si="0"/>
        <v>1069384448.4799999</v>
      </c>
      <c r="M92" s="139">
        <f t="shared" si="0"/>
        <v>441227998</v>
      </c>
    </row>
    <row r="94" spans="1:13" x14ac:dyDescent="0.25">
      <c r="A94" s="133" t="s">
        <v>511</v>
      </c>
    </row>
    <row r="95" spans="1:13" x14ac:dyDescent="0.25">
      <c r="A95" s="133" t="s">
        <v>564</v>
      </c>
    </row>
    <row r="96" spans="1:13" x14ac:dyDescent="0.25">
      <c r="A96" s="133"/>
    </row>
    <row r="97" spans="1:11" x14ac:dyDescent="0.25">
      <c r="A97" s="133" t="s">
        <v>512</v>
      </c>
    </row>
    <row r="98" spans="1:11" x14ac:dyDescent="0.25">
      <c r="A98" s="133" t="s">
        <v>566</v>
      </c>
    </row>
    <row r="100" spans="1:11" x14ac:dyDescent="0.25">
      <c r="A100" s="133" t="s">
        <v>513</v>
      </c>
    </row>
    <row r="101" spans="1:11" x14ac:dyDescent="0.25">
      <c r="A101" s="133" t="s">
        <v>514</v>
      </c>
    </row>
    <row r="102" spans="1:11" x14ac:dyDescent="0.25">
      <c r="A102" s="133"/>
    </row>
    <row r="103" spans="1:11" x14ac:dyDescent="0.25">
      <c r="A103" s="133" t="s">
        <v>515</v>
      </c>
    </row>
    <row r="104" spans="1:11" x14ac:dyDescent="0.25">
      <c r="A104" s="133" t="s">
        <v>565</v>
      </c>
    </row>
    <row r="105" spans="1:11" x14ac:dyDescent="0.25">
      <c r="A105" s="133"/>
    </row>
    <row r="106" spans="1:11" x14ac:dyDescent="0.25">
      <c r="A106" s="133" t="s">
        <v>516</v>
      </c>
      <c r="B106" s="133"/>
      <c r="C106" s="133"/>
      <c r="D106" s="133"/>
      <c r="E106" s="133"/>
      <c r="F106" s="133"/>
      <c r="G106" s="133"/>
      <c r="H106" s="133"/>
      <c r="I106" s="133"/>
      <c r="J106" s="133"/>
      <c r="K106" s="133"/>
    </row>
    <row r="107" spans="1:11" x14ac:dyDescent="0.25">
      <c r="A107" s="133"/>
    </row>
    <row r="108" spans="1:11" x14ac:dyDescent="0.25">
      <c r="A108" s="133"/>
    </row>
    <row r="109" spans="1:11" ht="31.2" thickBot="1" x14ac:dyDescent="0.3">
      <c r="A109" s="341" t="s">
        <v>517</v>
      </c>
      <c r="B109" s="343" t="s">
        <v>518</v>
      </c>
      <c r="C109" s="343" t="s">
        <v>519</v>
      </c>
      <c r="D109" s="345" t="s">
        <v>520</v>
      </c>
      <c r="E109" s="140" t="s">
        <v>521</v>
      </c>
      <c r="F109" s="141" t="s">
        <v>521</v>
      </c>
      <c r="I109" s="138"/>
      <c r="J109" s="142" t="s">
        <v>522</v>
      </c>
    </row>
    <row r="110" spans="1:11" ht="21" thickBot="1" x14ac:dyDescent="0.3">
      <c r="A110" s="341"/>
      <c r="B110" s="343"/>
      <c r="C110" s="343"/>
      <c r="D110" s="345"/>
      <c r="E110" s="140" t="s">
        <v>523</v>
      </c>
      <c r="F110" s="141" t="s">
        <v>523</v>
      </c>
      <c r="I110" s="138"/>
      <c r="J110" s="142" t="s">
        <v>524</v>
      </c>
    </row>
    <row r="111" spans="1:11" ht="13.8" thickBot="1" x14ac:dyDescent="0.3">
      <c r="A111" s="342"/>
      <c r="B111" s="344"/>
      <c r="C111" s="344"/>
      <c r="D111" s="346"/>
      <c r="E111" s="143" t="s">
        <v>567</v>
      </c>
      <c r="F111" s="143" t="s">
        <v>522</v>
      </c>
      <c r="I111" s="136" t="s">
        <v>525</v>
      </c>
      <c r="J111" s="144">
        <v>211547</v>
      </c>
    </row>
    <row r="112" spans="1:11" ht="36.6" thickBot="1" x14ac:dyDescent="0.3">
      <c r="A112" s="145" t="s">
        <v>526</v>
      </c>
      <c r="B112" s="145" t="s">
        <v>527</v>
      </c>
      <c r="C112" s="146" t="s">
        <v>528</v>
      </c>
      <c r="D112" s="147" t="s">
        <v>529</v>
      </c>
      <c r="E112" s="148">
        <v>0.25</v>
      </c>
      <c r="F112" s="148">
        <v>0.25</v>
      </c>
      <c r="I112" s="136" t="s">
        <v>530</v>
      </c>
      <c r="J112" s="144">
        <v>81591</v>
      </c>
    </row>
    <row r="113" spans="1:10" ht="13.8" thickBot="1" x14ac:dyDescent="0.3">
      <c r="A113" s="133"/>
      <c r="I113" s="136" t="s">
        <v>531</v>
      </c>
      <c r="J113" s="144">
        <v>116831</v>
      </c>
    </row>
    <row r="114" spans="1:10" ht="13.8" thickBot="1" x14ac:dyDescent="0.3">
      <c r="A114" s="133"/>
      <c r="I114" s="136" t="s">
        <v>532</v>
      </c>
      <c r="J114" s="144">
        <v>1170</v>
      </c>
    </row>
    <row r="115" spans="1:10" ht="13.8" thickBot="1" x14ac:dyDescent="0.3">
      <c r="A115" s="133"/>
      <c r="I115" s="138" t="s">
        <v>533</v>
      </c>
      <c r="J115" s="139">
        <v>43069</v>
      </c>
    </row>
    <row r="116" spans="1:10" ht="13.8" thickBot="1" x14ac:dyDescent="0.3">
      <c r="A116" s="133"/>
      <c r="I116" s="138" t="s">
        <v>534</v>
      </c>
      <c r="J116" s="139">
        <v>129208</v>
      </c>
    </row>
    <row r="117" spans="1:10" x14ac:dyDescent="0.25">
      <c r="A117" s="133"/>
      <c r="I117" s="149"/>
      <c r="J117" s="149"/>
    </row>
    <row r="118" spans="1:10" ht="13.8" thickBot="1" x14ac:dyDescent="0.3">
      <c r="A118" s="133"/>
      <c r="I118" s="136" t="s">
        <v>535</v>
      </c>
      <c r="J118" s="144">
        <v>1125943</v>
      </c>
    </row>
    <row r="119" spans="1:10" ht="13.8" thickBot="1" x14ac:dyDescent="0.3">
      <c r="A119" s="133"/>
      <c r="I119" s="138" t="s">
        <v>536</v>
      </c>
      <c r="J119" s="139">
        <v>42060</v>
      </c>
    </row>
    <row r="120" spans="1:10" ht="13.8" thickBot="1" x14ac:dyDescent="0.3">
      <c r="A120" s="133"/>
      <c r="I120" s="136" t="s">
        <v>537</v>
      </c>
      <c r="J120" s="150" t="s">
        <v>538</v>
      </c>
    </row>
    <row r="121" spans="1:10" ht="13.8" thickBot="1" x14ac:dyDescent="0.3">
      <c r="A121" s="133"/>
      <c r="I121" s="138" t="s">
        <v>539</v>
      </c>
      <c r="J121" s="139">
        <v>42060</v>
      </c>
    </row>
    <row r="122" spans="1:10" x14ac:dyDescent="0.25">
      <c r="A122" s="133"/>
    </row>
    <row r="123" spans="1:10" x14ac:dyDescent="0.25">
      <c r="A123" s="133"/>
    </row>
    <row r="124" spans="1:10" x14ac:dyDescent="0.25">
      <c r="A124" s="133"/>
    </row>
    <row r="125" spans="1:10" x14ac:dyDescent="0.25">
      <c r="A125" s="133" t="s">
        <v>540</v>
      </c>
    </row>
    <row r="126" spans="1:10" x14ac:dyDescent="0.25">
      <c r="A126" s="133" t="s">
        <v>541</v>
      </c>
    </row>
    <row r="128" spans="1:10" x14ac:dyDescent="0.25">
      <c r="A128" s="133" t="s">
        <v>542</v>
      </c>
    </row>
    <row r="129" spans="1:1" x14ac:dyDescent="0.25">
      <c r="A129" s="133" t="s">
        <v>543</v>
      </c>
    </row>
    <row r="130" spans="1:1" x14ac:dyDescent="0.25">
      <c r="A130" s="133"/>
    </row>
    <row r="131" spans="1:1" x14ac:dyDescent="0.25">
      <c r="A131" s="133" t="s">
        <v>544</v>
      </c>
    </row>
    <row r="132" spans="1:1" x14ac:dyDescent="0.25">
      <c r="A132" s="133" t="s">
        <v>545</v>
      </c>
    </row>
    <row r="134" spans="1:1" x14ac:dyDescent="0.25">
      <c r="A134" s="133" t="s">
        <v>546</v>
      </c>
    </row>
    <row r="135" spans="1:1" x14ac:dyDescent="0.25">
      <c r="A135" s="133" t="s">
        <v>547</v>
      </c>
    </row>
    <row r="136" spans="1:1" x14ac:dyDescent="0.25">
      <c r="A136" s="133"/>
    </row>
    <row r="137" spans="1:1" x14ac:dyDescent="0.25">
      <c r="A137" s="133" t="s">
        <v>548</v>
      </c>
    </row>
    <row r="138" spans="1:1" x14ac:dyDescent="0.25">
      <c r="A138" s="133" t="s">
        <v>547</v>
      </c>
    </row>
    <row r="139" spans="1:1" x14ac:dyDescent="0.25">
      <c r="A139" s="133"/>
    </row>
    <row r="140" spans="1:1" x14ac:dyDescent="0.25">
      <c r="A140" s="133" t="s">
        <v>549</v>
      </c>
    </row>
    <row r="141" spans="1:1" x14ac:dyDescent="0.25">
      <c r="A141" s="133" t="s">
        <v>550</v>
      </c>
    </row>
    <row r="142" spans="1:1" x14ac:dyDescent="0.25">
      <c r="A142" s="133"/>
    </row>
    <row r="143" spans="1:1" x14ac:dyDescent="0.25">
      <c r="A143" s="133" t="s">
        <v>551</v>
      </c>
    </row>
    <row r="144" spans="1:1" x14ac:dyDescent="0.25">
      <c r="A144" s="133" t="s">
        <v>552</v>
      </c>
    </row>
    <row r="145" spans="1:1" x14ac:dyDescent="0.25">
      <c r="A145" s="133"/>
    </row>
    <row r="146" spans="1:1" x14ac:dyDescent="0.25">
      <c r="A146" s="133" t="s">
        <v>553</v>
      </c>
    </row>
    <row r="147" spans="1:1" x14ac:dyDescent="0.25">
      <c r="A147" s="133" t="s">
        <v>558</v>
      </c>
    </row>
  </sheetData>
  <mergeCells count="5">
    <mergeCell ref="A1:I40"/>
    <mergeCell ref="A109:A111"/>
    <mergeCell ref="B109:B111"/>
    <mergeCell ref="C109:C111"/>
    <mergeCell ref="D109:D1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Lana Rep</cp:lastModifiedBy>
  <cp:lastPrinted>2018-04-25T06:49:36Z</cp:lastPrinted>
  <dcterms:created xsi:type="dcterms:W3CDTF">2008-10-17T11:51:54Z</dcterms:created>
  <dcterms:modified xsi:type="dcterms:W3CDTF">2022-10-31T05:55:20Z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