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n-6fps\vm_bilanca$\FINANCIJSKA IZVJESCA\JAVNA OBJAVA\JAVNA OBJAVA PO ZTK\2017 Javna objava ZTK\2017-12-31 Javna objava po ZTK - final\"/>
    </mc:Choice>
  </mc:AlternateContent>
  <bookViews>
    <workbookView xWindow="0" yWindow="0" windowWidth="28770" windowHeight="12060" activeTab="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PODACI'!$A$1:$I$64</definedName>
  </definedNames>
  <calcPr calcId="152511"/>
</workbook>
</file>

<file path=xl/calcChain.xml><?xml version="1.0" encoding="utf-8"?>
<calcChain xmlns="http://schemas.openxmlformats.org/spreadsheetml/2006/main">
  <c r="J17" i="17" l="1"/>
  <c r="K17" i="17"/>
  <c r="J12" i="17"/>
  <c r="K12" i="17"/>
  <c r="J9" i="17"/>
  <c r="K9" i="17"/>
  <c r="J8" i="17"/>
  <c r="K8" i="17"/>
  <c r="J7" i="17"/>
  <c r="K7" i="17"/>
  <c r="K70" i="18" l="1"/>
  <c r="J70" i="18"/>
  <c r="J56" i="18"/>
  <c r="K56" i="18"/>
  <c r="K53" i="18"/>
  <c r="J53" i="18"/>
  <c r="J119" i="19"/>
  <c r="K119" i="19"/>
  <c r="J83" i="19"/>
  <c r="K57" i="18" l="1"/>
  <c r="K27" i="18"/>
  <c r="K57" i="19"/>
  <c r="K50" i="19"/>
  <c r="K17" i="19"/>
  <c r="I24" i="15"/>
  <c r="K54" i="21" l="1"/>
  <c r="J54" i="21"/>
  <c r="K20" i="21"/>
  <c r="K13" i="21"/>
  <c r="K22" i="21"/>
  <c r="K33" i="21"/>
  <c r="K29" i="21"/>
  <c r="K34" i="21" s="1"/>
  <c r="K35" i="21"/>
  <c r="K46" i="21"/>
  <c r="K40" i="21"/>
  <c r="K47" i="21" s="1"/>
  <c r="K48" i="21"/>
  <c r="J20" i="21"/>
  <c r="J13" i="21"/>
  <c r="J21" i="21" s="1"/>
  <c r="J22" i="21"/>
  <c r="J33" i="21"/>
  <c r="J35" i="21" s="1"/>
  <c r="J29" i="21"/>
  <c r="J34" i="21"/>
  <c r="J46" i="21"/>
  <c r="J48" i="21" s="1"/>
  <c r="J40" i="21"/>
  <c r="J47" i="21"/>
  <c r="K53" i="20"/>
  <c r="J53" i="20"/>
  <c r="K19" i="20"/>
  <c r="K14" i="20"/>
  <c r="K32" i="20"/>
  <c r="K28" i="20"/>
  <c r="K45" i="20"/>
  <c r="K39" i="20"/>
  <c r="J19" i="20"/>
  <c r="J14" i="20"/>
  <c r="J32" i="20"/>
  <c r="J28" i="20"/>
  <c r="J45" i="20"/>
  <c r="J39" i="20"/>
  <c r="K73" i="19"/>
  <c r="K80" i="19"/>
  <c r="K83" i="19"/>
  <c r="K87" i="19"/>
  <c r="K91" i="19"/>
  <c r="K101" i="19"/>
  <c r="J73" i="19"/>
  <c r="J80" i="19"/>
  <c r="J87" i="19"/>
  <c r="J91" i="19"/>
  <c r="J101" i="19"/>
  <c r="K10" i="19"/>
  <c r="K27" i="19"/>
  <c r="K36" i="19"/>
  <c r="K42" i="19"/>
  <c r="J10" i="19"/>
  <c r="J17" i="19"/>
  <c r="J27" i="19"/>
  <c r="J36" i="19"/>
  <c r="J42" i="19"/>
  <c r="J50" i="19"/>
  <c r="J57" i="19"/>
  <c r="J12" i="18"/>
  <c r="K66" i="18"/>
  <c r="K67" i="18" s="1"/>
  <c r="J57" i="18"/>
  <c r="J66" i="18" s="1"/>
  <c r="J67" i="18" s="1"/>
  <c r="K7" i="18"/>
  <c r="K42" i="18" s="1"/>
  <c r="K12" i="18"/>
  <c r="K16" i="18"/>
  <c r="K22" i="18"/>
  <c r="K33" i="18"/>
  <c r="J7" i="18"/>
  <c r="J27" i="18"/>
  <c r="J16" i="18"/>
  <c r="J22" i="18"/>
  <c r="J33" i="18"/>
  <c r="J14" i="17"/>
  <c r="K14" i="17"/>
  <c r="J21" i="17"/>
  <c r="J23" i="17" s="1"/>
  <c r="K21" i="17"/>
  <c r="K21" i="21"/>
  <c r="J46" i="20" l="1"/>
  <c r="J47" i="20"/>
  <c r="J33" i="20"/>
  <c r="J34" i="20"/>
  <c r="J21" i="20"/>
  <c r="J10" i="18"/>
  <c r="J43" i="18" s="1"/>
  <c r="J42" i="18"/>
  <c r="J70" i="19"/>
  <c r="J115" i="19" s="1"/>
  <c r="J41" i="19"/>
  <c r="J9" i="19"/>
  <c r="K47" i="20"/>
  <c r="K34" i="20"/>
  <c r="K21" i="20"/>
  <c r="K10" i="18"/>
  <c r="K43" i="18" s="1"/>
  <c r="K46" i="18" s="1"/>
  <c r="K70" i="19"/>
  <c r="K115" i="19" s="1"/>
  <c r="K41" i="19"/>
  <c r="K9" i="19"/>
  <c r="J50" i="21"/>
  <c r="J49" i="21"/>
  <c r="K49" i="21"/>
  <c r="K50" i="21"/>
  <c r="J20" i="20"/>
  <c r="K46" i="20"/>
  <c r="K33" i="20"/>
  <c r="K20" i="20"/>
  <c r="J48" i="20" l="1"/>
  <c r="J46" i="18"/>
  <c r="J44" i="18"/>
  <c r="J48" i="18" s="1"/>
  <c r="J50" i="18" s="1"/>
  <c r="J45" i="18"/>
  <c r="J67" i="19"/>
  <c r="K44" i="18"/>
  <c r="K48" i="18" s="1"/>
  <c r="K49" i="18" s="1"/>
  <c r="K45" i="18"/>
  <c r="K67" i="19"/>
  <c r="K48" i="20"/>
  <c r="J49" i="20"/>
  <c r="K49" i="20"/>
  <c r="J49" i="18" l="1"/>
  <c r="K50" i="18"/>
</calcChain>
</file>

<file path=xl/sharedStrings.xml><?xml version="1.0" encoding="utf-8"?>
<sst xmlns="http://schemas.openxmlformats.org/spreadsheetml/2006/main" count="400" uniqueCount="347">
  <si>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</si>
  <si>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</si>
  <si>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</si>
  <si>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</si>
  <si>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</si>
  <si>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</si>
  <si>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</si>
  <si>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</si>
  <si>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</si>
  <si>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</si>
  <si>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</si>
  <si>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</si>
  <si>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</si>
  <si>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</si>
  <si>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</si>
  <si>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</si>
  <si>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</si>
  <si>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</si>
  <si>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</si>
  <si>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</si>
  <si>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</si>
  <si>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</si>
  <si>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</si>
  <si>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</si>
  <si>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</si>
  <si>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</si>
  <si>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</si>
  <si>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</si>
  <si>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</si>
  <si>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</si>
  <si>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</si>
  <si>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</si>
  <si>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</si>
  <si>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</si>
  <si>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</si>
  <si>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</si>
  <si>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</si>
  <si>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</si>
  <si>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</si>
  <si>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</si>
  <si>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</si>
  <si>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</si>
  <si>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</si>
  <si>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</si>
  <si>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</si>
  <si>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</si>
  <si>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</si>
  <si>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</si>
  <si>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</si>
  <si>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</si>
  <si>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</si>
  <si>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</si>
  <si>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</si>
  <si>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</si>
  <si>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</si>
  <si>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</si>
  <si>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</si>
  <si>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</si>
  <si>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</si>
  <si>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</si>
  <si>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</si>
  <si>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</si>
  <si>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</si>
  <si>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</si>
  <si>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</si>
  <si>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</si>
  <si>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</si>
  <si>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</si>
  <si>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</si>
  <si>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</si>
  <si>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</si>
  <si>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</si>
  <si>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</si>
  <si>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</si>
  <si>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</si>
  <si>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</si>
  <si>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</si>
  <si>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</si>
  <si>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</si>
  <si>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</si>
  <si>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</si>
  <si>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</si>
  <si>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</si>
  <si>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</si>
  <si>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</si>
  <si>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</si>
  <si>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</si>
  <si>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</si>
  <si>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</si>
  <si>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</si>
  <si>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</si>
  <si>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</si>
  <si>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</si>
  <si>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</si>
  <si>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</si>
  <si>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</si>
  <si>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</si>
  <si>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</si>
  <si>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</si>
  <si>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</si>
  <si>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</si>
  <si>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</si>
  <si>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</si>
  <si>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</si>
  <si>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</si>
  <si>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</si>
  <si>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</si>
  <si>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</si>
  <si>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</si>
  <si>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</si>
  <si>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</si>
  <si>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</si>
  <si>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</si>
  <si>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</si>
  <si>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</si>
  <si>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</si>
  <si>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</si>
  <si>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</si>
  <si>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</si>
  <si>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</si>
  <si>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</si>
  <si>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</si>
  <si>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</si>
  <si>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</si>
  <si>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</si>
  <si>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</si>
  <si>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</si>
  <si>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</si>
  <si>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</si>
  <si>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</si>
  <si>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</si>
  <si>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</si>
  <si>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</si>
  <si>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</si>
  <si>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</si>
  <si>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</si>
  <si>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</si>
  <si>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</si>
  <si>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</si>
  <si>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</si>
  <si>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</si>
  <si>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</si>
  <si>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</si>
  <si>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</si>
  <si>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</si>
  <si>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</si>
  <si>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</si>
  <si>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</si>
  <si>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</si>
  <si>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</si>
  <si>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</si>
  <si>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</si>
  <si>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</si>
  <si>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</si>
  <si>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</si>
  <si>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</si>
  <si>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</si>
  <si>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</si>
  <si>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</si>
  <si>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</si>
  <si>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</si>
  <si>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</si>
  <si>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</si>
  <si>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</si>
  <si>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</si>
  <si>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</si>
  <si>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</si>
  <si>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</si>
  <si>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</si>
  <si>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</si>
  <si>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</si>
  <si>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</si>
  <si>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</si>
  <si>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</si>
  <si>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</si>
  <si>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</si>
  <si>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</si>
  <si>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</si>
  <si>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</si>
  <si>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</si>
  <si>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</si>
  <si>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</si>
  <si>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</si>
  <si>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</si>
  <si>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</si>
  <si>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</si>
  <si>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</si>
  <si>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</si>
  <si>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</si>
  <si>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</si>
  <si>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</si>
  <si>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</si>
  <si>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</si>
  <si>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</si>
  <si>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</si>
  <si>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</si>
  <si>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</si>
  <si>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</si>
  <si>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</si>
  <si>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</si>
  <si>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</si>
  <si>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</si>
  <si>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</si>
  <si>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</si>
  <si>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</si>
  <si>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</si>
  <si>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</si>
  <si>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</si>
  <si>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</si>
  <si>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</si>
  <si>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</si>
  <si>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</si>
  <si>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</si>
  <si>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</si>
  <si>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</si>
  <si>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</si>
  <si>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</si>
  <si>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</si>
  <si>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</si>
  <si>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</si>
  <si>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</si>
  <si>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</si>
  <si>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</si>
  <si>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</si>
  <si>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</si>
  <si>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</si>
  <si>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</si>
  <si>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</si>
  <si>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</si>
  <si>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</si>
  <si>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</si>
  <si>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</si>
  <si>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</si>
  <si>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</si>
  <si>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</si>
  <si>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</si>
  <si>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</si>
  <si>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</si>
  <si>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</si>
  <si>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</si>
  <si>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</si>
  <si>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</si>
  <si>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</si>
  <si>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</si>
  <si>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</si>
  <si>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</si>
  <si>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</si>
  <si>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</si>
  <si>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</si>
  <si>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</si>
  <si>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</si>
  <si>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</si>
  <si>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</si>
  <si>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</si>
  <si>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</si>
  <si>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</si>
  <si>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</si>
  <si>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</si>
  <si>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</si>
  <si>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</si>
  <si>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</si>
  <si>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</si>
  <si>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</si>
  <si>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</si>
  <si>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</si>
  <si>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</si>
  <si>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</si>
  <si>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</si>
  <si>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</si>
  <si>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</si>
  <si>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</si>
  <si>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</si>
  <si>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</si>
  <si>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</si>
  <si>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</si>
  <si>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</si>
  <si>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</si>
  <si>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</si>
  <si>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</si>
  <si>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</si>
  <si>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</si>
  <si>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</si>
  <si>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</si>
  <si>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</si>
  <si>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</si>
  <si>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</si>
  <si>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</si>
  <si>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</si>
  <si>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</si>
  <si>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</si>
  <si>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</si>
  <si>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</si>
  <si>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</si>
  <si>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</si>
  <si>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</si>
  <si>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</si>
  <si>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</si>
  <si>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</si>
  <si>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</si>
  <si>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</si>
  <si>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</si>
  <si>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</si>
  <si>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</si>
  <si>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</si>
  <si>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</si>
  <si>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</si>
  <si>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</si>
  <si>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</si>
  <si>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</si>
  <si>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</si>
  <si>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</si>
  <si>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</si>
  <si>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</si>
  <si>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</si>
  <si>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</si>
  <si>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</si>
  <si>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</si>
  <si>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</si>
  <si>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</si>
  <si>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</si>
  <si>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</si>
  <si>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</si>
  <si>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Obveznik: CROATIA AIRLINES GRUPA</t>
  </si>
  <si>
    <t>stanje na dan 31.12.2017.</t>
  </si>
  <si>
    <t>u razdoblju 1.1.2017. do 31.12.2017.</t>
  </si>
  <si>
    <t>03298744</t>
  </si>
  <si>
    <t>080037012</t>
  </si>
  <si>
    <t>24640993045</t>
  </si>
  <si>
    <t>CROATIA AIRLINES d.d.</t>
  </si>
  <si>
    <t>ZAGREB</t>
  </si>
  <si>
    <t>BANI 75 B</t>
  </si>
  <si>
    <t xml:space="preserve">bu-ha.croatiaairlines.hr </t>
  </si>
  <si>
    <t>www.croatiaairlines.hr</t>
  </si>
  <si>
    <t>GRAD ZAGREB</t>
  </si>
  <si>
    <t>5110</t>
  </si>
  <si>
    <t>DA</t>
  </si>
  <si>
    <t>OBZOR PUTOVANJA d.o.o.</t>
  </si>
  <si>
    <t>Zagreb, Bani 75 B</t>
  </si>
  <si>
    <t>00490555</t>
  </si>
  <si>
    <t>00485764</t>
  </si>
  <si>
    <t>Zagreb, Ilica 150</t>
  </si>
  <si>
    <t>AMADEUS CROATIA d.d.</t>
  </si>
  <si>
    <t>Vesna Mikulec</t>
  </si>
  <si>
    <t>01 617 66 90</t>
  </si>
  <si>
    <t>01 616 00 49</t>
  </si>
  <si>
    <t>vesna.mikulec@croatiaairlines.hr</t>
  </si>
  <si>
    <t>Bajić Jasmin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</si>
</sst>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14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20" fillId="0" borderId="0" xfId="0" applyFont="1"/>
    <xf numFmtId="0" fontId="20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5">
      <alignment vertical="top"/>
    </xf>
    <xf numFmtId="0" fontId="14" fillId="0" borderId="0" xfId="5" applyAlignment="1"/>
    <xf numFmtId="0" fontId="23" fillId="0" borderId="0" xfId="5" applyFont="1" applyAlignment="1"/>
    <xf numFmtId="0" fontId="24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0" applyFont="1"/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25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Border="1" applyAlignment="1">
      <alignment wrapText="1"/>
    </xf>
    <xf numFmtId="0" fontId="26" fillId="3" borderId="17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6" fillId="0" borderId="7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0" xfId="2" applyFont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protection hidden="1"/>
    </xf>
    <xf numFmtId="0" fontId="14" fillId="0" borderId="0" xfId="3" applyAlignment="1"/>
    <xf numFmtId="0" fontId="19" fillId="0" borderId="0" xfId="3" applyFont="1" applyAlignment="1" applyProtection="1"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8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0" xfId="3" applyFont="1" applyBorder="1" applyAlignment="1" applyProtection="1">
      <alignment horizontal="right" wrapText="1"/>
      <protection hidden="1"/>
    </xf>
    <xf numFmtId="0" fontId="4" fillId="2" borderId="18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/>
    </xf>
    <xf numFmtId="0" fontId="7" fillId="0" borderId="19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16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1" fontId="4" fillId="2" borderId="18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19" xfId="3" applyFont="1" applyBorder="1" applyAlignment="1">
      <alignment horizontal="left" vertical="center"/>
    </xf>
    <xf numFmtId="0" fontId="18" fillId="2" borderId="18" xfId="1" applyFont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9" xfId="3" applyFont="1" applyBorder="1" applyAlignment="1" applyProtection="1">
      <protection locked="0" hidden="1"/>
    </xf>
    <xf numFmtId="0" fontId="6" fillId="2" borderId="18" xfId="1" applyFill="1" applyBorder="1" applyAlignment="1" applyProtection="1">
      <protection locked="0" hidden="1"/>
    </xf>
    <xf numFmtId="0" fontId="4" fillId="2" borderId="18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19" xfId="3" applyFont="1" applyBorder="1" applyAlignment="1"/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18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19" xfId="3" applyNumberFormat="1" applyFont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8" xfId="1" applyNumberFormat="1" applyFill="1" applyBorder="1" applyAlignment="1" applyProtection="1">
      <alignment horizontal="left" vertical="center"/>
      <protection locked="0" hidden="1"/>
    </xf>
    <xf numFmtId="0" fontId="28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9" fillId="0" borderId="0" xfId="2" applyFont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2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vertical="center"/>
    </xf>
    <xf numFmtId="0" fontId="20" fillId="4" borderId="29" xfId="0" applyFont="1" applyFill="1" applyBorder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2" borderId="27" xfId="0" applyFont="1" applyFill="1" applyBorder="1" applyAlignment="1" applyProtection="1">
      <alignment vertical="center" wrapText="1"/>
      <protection hidden="1"/>
    </xf>
    <xf numFmtId="0" fontId="11" fillId="2" borderId="28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5" xfId="0" applyFont="1" applyFill="1" applyBorder="1" applyAlignment="1" applyProtection="1">
      <alignment horizontal="center" vertical="center" wrapText="1"/>
      <protection hidden="1"/>
    </xf>
    <xf numFmtId="0" fontId="4" fillId="3" borderId="36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1" fillId="5" borderId="27" xfId="0" applyFont="1" applyFill="1" applyBorder="1" applyAlignment="1" applyProtection="1">
      <alignment vertical="center" wrapText="1"/>
      <protection hidden="1"/>
    </xf>
    <xf numFmtId="0" fontId="11" fillId="5" borderId="28" xfId="0" applyFont="1" applyFill="1" applyBorder="1" applyAlignment="1" applyProtection="1">
      <alignment vertical="center" wrapText="1"/>
      <protection hidden="1"/>
    </xf>
    <xf numFmtId="0" fontId="11" fillId="5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20" fillId="6" borderId="28" xfId="0" applyFont="1" applyFill="1" applyBorder="1" applyAlignment="1">
      <alignment vertical="center" wrapText="1"/>
    </xf>
    <xf numFmtId="0" fontId="20" fillId="6" borderId="29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8" fillId="2" borderId="27" xfId="0" applyFont="1" applyFill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20" fillId="0" borderId="33" xfId="0" applyFont="1" applyBorder="1"/>
    <xf numFmtId="0" fontId="20" fillId="0" borderId="34" xfId="0" applyFont="1" applyBorder="1"/>
    <xf numFmtId="0" fontId="20" fillId="0" borderId="22" xfId="0" applyFont="1" applyBorder="1"/>
    <xf numFmtId="0" fontId="20" fillId="0" borderId="23" xfId="0" applyFont="1" applyBorder="1"/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25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Border="1" applyAlignment="1">
      <alignment vertical="center"/>
    </xf>
    <xf numFmtId="0" fontId="26" fillId="3" borderId="17" xfId="0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5" fillId="0" borderId="0" xfId="5" applyFont="1" applyAlignment="1"/>
    <xf numFmtId="0" fontId="22" fillId="0" borderId="0" xfId="5" applyFont="1" applyBorder="1" applyAlignment="1">
      <alignment horizontal="justify" vertical="top" wrapText="1"/>
    </xf>
    <xf numFmtId="0" fontId="14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sna.mikulec@croatiaairlines.hr" TargetMode="External"/><Relationship Id="rId1" Type="http://schemas.openxmlformats.org/officeDocument/2006/relationships/hyperlink" Target="http://www.croatiaairlines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view="pageBreakPreview" zoomScaleNormal="100" zoomScaleSheetLayoutView="100" workbookViewId="0">
      <selection activeCell="I24" sqref="I24"/>
    </sheetView>
  </sheetViews>
  <sheetFormatPr defaultRowHeight="12.75" x14ac:dyDescent="0.2"/>
  <cols>
    <col min="1" max="1" width="9.140625" style="23"/>
    <col min="2" max="2" width="13" style="23" customWidth="1"/>
    <col min="3" max="6" width="9.140625" style="23"/>
    <col min="7" max="7" width="15.140625" style="23" customWidth="1"/>
    <col min="8" max="8" width="19.28515625" style="23" customWidth="1"/>
    <col min="9" max="9" width="14.42578125" style="23" customWidth="1"/>
    <col min="10" max="16384" width="9.140625" style="23"/>
  </cols>
  <sheetData>
    <row r="1" spans="1:12" ht="15.75" x14ac:dyDescent="0.25">
      <c r="A1" s="164" t="s">
        <v>254</v>
      </c>
      <c r="B1" s="164"/>
      <c r="C1" s="164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125" t="s">
        <v>255</v>
      </c>
      <c r="B2" s="125"/>
      <c r="C2" s="125"/>
      <c r="D2" s="126"/>
      <c r="E2" s="24">
        <v>42736</v>
      </c>
      <c r="F2" s="25"/>
      <c r="G2" s="26" t="s">
        <v>256</v>
      </c>
      <c r="H2" s="24">
        <v>43100</v>
      </c>
      <c r="I2" s="27"/>
      <c r="J2" s="22"/>
      <c r="K2" s="22"/>
      <c r="L2" s="22"/>
    </row>
    <row r="3" spans="1:12" x14ac:dyDescent="0.2">
      <c r="A3" s="28"/>
      <c r="B3" s="28"/>
      <c r="C3" s="28"/>
      <c r="D3" s="28"/>
      <c r="E3" s="29"/>
      <c r="F3" s="29"/>
      <c r="G3" s="28"/>
      <c r="H3" s="28"/>
      <c r="I3" s="30"/>
      <c r="J3" s="22"/>
      <c r="K3" s="22"/>
      <c r="L3" s="22"/>
    </row>
    <row r="4" spans="1:12" ht="15" x14ac:dyDescent="0.2">
      <c r="A4" s="127" t="s">
        <v>257</v>
      </c>
      <c r="B4" s="127"/>
      <c r="C4" s="127"/>
      <c r="D4" s="127"/>
      <c r="E4" s="127"/>
      <c r="F4" s="127"/>
      <c r="G4" s="127"/>
      <c r="H4" s="127"/>
      <c r="I4" s="127"/>
      <c r="J4" s="22"/>
      <c r="K4" s="22"/>
      <c r="L4" s="22"/>
    </row>
    <row r="5" spans="1:12" x14ac:dyDescent="0.2">
      <c r="A5" s="31"/>
      <c r="B5" s="31"/>
      <c r="C5" s="31"/>
      <c r="D5" s="32"/>
      <c r="E5" s="33"/>
      <c r="F5" s="34"/>
      <c r="G5" s="35"/>
      <c r="H5" s="36"/>
      <c r="I5" s="37"/>
      <c r="J5" s="22"/>
      <c r="K5" s="22"/>
      <c r="L5" s="22"/>
    </row>
    <row r="6" spans="1:12" x14ac:dyDescent="0.2">
      <c r="A6" s="128" t="s">
        <v>258</v>
      </c>
      <c r="B6" s="129"/>
      <c r="C6" s="123" t="s">
        <v>325</v>
      </c>
      <c r="D6" s="124"/>
      <c r="E6" s="130"/>
      <c r="F6" s="130"/>
      <c r="G6" s="130"/>
      <c r="H6" s="130"/>
      <c r="I6" s="39"/>
      <c r="J6" s="22"/>
      <c r="K6" s="22"/>
      <c r="L6" s="22"/>
    </row>
    <row r="7" spans="1:12" x14ac:dyDescent="0.2">
      <c r="A7" s="40"/>
      <c r="B7" s="40"/>
      <c r="C7" s="31"/>
      <c r="D7" s="31"/>
      <c r="E7" s="130"/>
      <c r="F7" s="130"/>
      <c r="G7" s="130"/>
      <c r="H7" s="130"/>
      <c r="I7" s="39"/>
      <c r="J7" s="22"/>
      <c r="K7" s="22"/>
      <c r="L7" s="22"/>
    </row>
    <row r="8" spans="1:12" x14ac:dyDescent="0.2">
      <c r="A8" s="131" t="s">
        <v>259</v>
      </c>
      <c r="B8" s="132"/>
      <c r="C8" s="123" t="s">
        <v>326</v>
      </c>
      <c r="D8" s="124"/>
      <c r="E8" s="130"/>
      <c r="F8" s="130"/>
      <c r="G8" s="130"/>
      <c r="H8" s="130"/>
      <c r="I8" s="32"/>
      <c r="J8" s="22"/>
      <c r="K8" s="22"/>
      <c r="L8" s="22"/>
    </row>
    <row r="9" spans="1:12" x14ac:dyDescent="0.2">
      <c r="A9" s="41"/>
      <c r="B9" s="41"/>
      <c r="C9" s="118"/>
      <c r="D9" s="47"/>
      <c r="E9" s="31"/>
      <c r="F9" s="31"/>
      <c r="G9" s="31"/>
      <c r="H9" s="31"/>
      <c r="I9" s="31"/>
      <c r="J9" s="22"/>
      <c r="K9" s="22"/>
      <c r="L9" s="22"/>
    </row>
    <row r="10" spans="1:12" x14ac:dyDescent="0.2">
      <c r="A10" s="120" t="s">
        <v>260</v>
      </c>
      <c r="B10" s="121"/>
      <c r="C10" s="123" t="s">
        <v>327</v>
      </c>
      <c r="D10" s="124"/>
      <c r="E10" s="31"/>
      <c r="F10" s="31"/>
      <c r="G10" s="31"/>
      <c r="H10" s="31"/>
      <c r="I10" s="31"/>
      <c r="J10" s="22"/>
      <c r="K10" s="22"/>
      <c r="L10" s="22"/>
    </row>
    <row r="11" spans="1:12" x14ac:dyDescent="0.2">
      <c r="A11" s="122"/>
      <c r="B11" s="122"/>
      <c r="C11" s="31"/>
      <c r="D11" s="31"/>
      <c r="E11" s="31"/>
      <c r="F11" s="31"/>
      <c r="G11" s="31"/>
      <c r="H11" s="31"/>
      <c r="I11" s="31"/>
      <c r="J11" s="22"/>
      <c r="K11" s="22"/>
      <c r="L11" s="22"/>
    </row>
    <row r="12" spans="1:12" x14ac:dyDescent="0.2">
      <c r="A12" s="128" t="s">
        <v>261</v>
      </c>
      <c r="B12" s="129"/>
      <c r="C12" s="133" t="s">
        <v>328</v>
      </c>
      <c r="D12" s="138"/>
      <c r="E12" s="138"/>
      <c r="F12" s="138"/>
      <c r="G12" s="138"/>
      <c r="H12" s="138"/>
      <c r="I12" s="139"/>
      <c r="J12" s="22"/>
      <c r="K12" s="22"/>
      <c r="L12" s="22"/>
    </row>
    <row r="13" spans="1:12" x14ac:dyDescent="0.2">
      <c r="A13" s="40"/>
      <c r="B13" s="40"/>
      <c r="C13" s="43"/>
      <c r="D13" s="31"/>
      <c r="E13" s="31"/>
      <c r="F13" s="31"/>
      <c r="G13" s="31"/>
      <c r="H13" s="31"/>
      <c r="I13" s="31"/>
      <c r="J13" s="22"/>
      <c r="K13" s="22"/>
      <c r="L13" s="22"/>
    </row>
    <row r="14" spans="1:12" x14ac:dyDescent="0.2">
      <c r="A14" s="128" t="s">
        <v>262</v>
      </c>
      <c r="B14" s="129"/>
      <c r="C14" s="140">
        <v>10010</v>
      </c>
      <c r="D14" s="141"/>
      <c r="E14" s="31"/>
      <c r="F14" s="133" t="s">
        <v>329</v>
      </c>
      <c r="G14" s="142"/>
      <c r="H14" s="142"/>
      <c r="I14" s="143"/>
      <c r="J14" s="22"/>
      <c r="K14" s="22"/>
      <c r="L14" s="22"/>
    </row>
    <row r="15" spans="1:12" x14ac:dyDescent="0.2">
      <c r="A15" s="40"/>
      <c r="B15" s="40"/>
      <c r="C15" s="31"/>
      <c r="D15" s="31"/>
      <c r="E15" s="31"/>
      <c r="F15" s="31"/>
      <c r="G15" s="31"/>
      <c r="H15" s="31"/>
      <c r="I15" s="31"/>
      <c r="J15" s="22"/>
      <c r="K15" s="22"/>
      <c r="L15" s="22"/>
    </row>
    <row r="16" spans="1:12" x14ac:dyDescent="0.2">
      <c r="A16" s="128" t="s">
        <v>263</v>
      </c>
      <c r="B16" s="129"/>
      <c r="C16" s="133" t="s">
        <v>330</v>
      </c>
      <c r="D16" s="138"/>
      <c r="E16" s="138"/>
      <c r="F16" s="138"/>
      <c r="G16" s="138"/>
      <c r="H16" s="138"/>
      <c r="I16" s="139"/>
      <c r="J16" s="22"/>
      <c r="K16" s="22"/>
      <c r="L16" s="22"/>
    </row>
    <row r="17" spans="1:12" x14ac:dyDescent="0.2">
      <c r="A17" s="40"/>
      <c r="B17" s="40"/>
      <c r="C17" s="47"/>
      <c r="D17" s="47"/>
      <c r="E17" s="47"/>
      <c r="F17" s="47"/>
      <c r="G17" s="47"/>
      <c r="H17" s="47"/>
      <c r="I17" s="47"/>
      <c r="J17" s="22"/>
      <c r="K17" s="22"/>
      <c r="L17" s="22"/>
    </row>
    <row r="18" spans="1:12" x14ac:dyDescent="0.2">
      <c r="A18" s="128" t="s">
        <v>264</v>
      </c>
      <c r="B18" s="129"/>
      <c r="C18" s="144" t="s">
        <v>331</v>
      </c>
      <c r="D18" s="145"/>
      <c r="E18" s="145"/>
      <c r="F18" s="145"/>
      <c r="G18" s="145"/>
      <c r="H18" s="145"/>
      <c r="I18" s="146"/>
      <c r="J18" s="22"/>
      <c r="K18" s="22"/>
      <c r="L18" s="22"/>
    </row>
    <row r="19" spans="1:12" x14ac:dyDescent="0.2">
      <c r="A19" s="40"/>
      <c r="B19" s="40"/>
      <c r="C19" s="119"/>
      <c r="D19" s="47"/>
      <c r="E19" s="47"/>
      <c r="F19" s="47"/>
      <c r="G19" s="47"/>
      <c r="H19" s="47"/>
      <c r="I19" s="47"/>
      <c r="J19" s="22"/>
      <c r="K19" s="22"/>
      <c r="L19" s="22"/>
    </row>
    <row r="20" spans="1:12" x14ac:dyDescent="0.2">
      <c r="A20" s="128" t="s">
        <v>265</v>
      </c>
      <c r="B20" s="129"/>
      <c r="C20" s="147" t="s">
        <v>332</v>
      </c>
      <c r="D20" s="145"/>
      <c r="E20" s="145"/>
      <c r="F20" s="145"/>
      <c r="G20" s="145"/>
      <c r="H20" s="145"/>
      <c r="I20" s="146"/>
      <c r="J20" s="22"/>
      <c r="K20" s="22"/>
      <c r="L20" s="22"/>
    </row>
    <row r="21" spans="1:12" x14ac:dyDescent="0.2">
      <c r="A21" s="40"/>
      <c r="B21" s="40"/>
      <c r="C21" s="43"/>
      <c r="D21" s="31"/>
      <c r="E21" s="31"/>
      <c r="F21" s="31"/>
      <c r="G21" s="31"/>
      <c r="H21" s="31"/>
      <c r="I21" s="31"/>
      <c r="J21" s="22"/>
      <c r="K21" s="22"/>
      <c r="L21" s="22"/>
    </row>
    <row r="22" spans="1:12" x14ac:dyDescent="0.2">
      <c r="A22" s="128" t="s">
        <v>266</v>
      </c>
      <c r="B22" s="129"/>
      <c r="C22" s="44">
        <v>133</v>
      </c>
      <c r="D22" s="133" t="s">
        <v>329</v>
      </c>
      <c r="E22" s="134"/>
      <c r="F22" s="135"/>
      <c r="G22" s="136"/>
      <c r="H22" s="137"/>
      <c r="I22" s="46"/>
      <c r="J22" s="22"/>
      <c r="K22" s="22"/>
      <c r="L22" s="22"/>
    </row>
    <row r="23" spans="1:12" x14ac:dyDescent="0.2">
      <c r="A23" s="40"/>
      <c r="B23" s="40"/>
      <c r="C23" s="47"/>
      <c r="D23" s="47"/>
      <c r="E23" s="47"/>
      <c r="F23" s="47"/>
      <c r="G23" s="47"/>
      <c r="H23" s="31"/>
      <c r="I23" s="32"/>
      <c r="J23" s="22"/>
      <c r="K23" s="22"/>
      <c r="L23" s="22"/>
    </row>
    <row r="24" spans="1:12" x14ac:dyDescent="0.2">
      <c r="A24" s="128" t="s">
        <v>267</v>
      </c>
      <c r="B24" s="129"/>
      <c r="C24" s="44">
        <v>21</v>
      </c>
      <c r="D24" s="133" t="s">
        <v>333</v>
      </c>
      <c r="E24" s="134"/>
      <c r="F24" s="134"/>
      <c r="G24" s="135"/>
      <c r="H24" s="38" t="s">
        <v>268</v>
      </c>
      <c r="I24" s="48">
        <f>924+13+8</f>
        <v>945</v>
      </c>
      <c r="J24" s="22"/>
      <c r="K24" s="22"/>
      <c r="L24" s="22"/>
    </row>
    <row r="25" spans="1:12" x14ac:dyDescent="0.2">
      <c r="A25" s="40"/>
      <c r="B25" s="40"/>
      <c r="C25" s="31"/>
      <c r="D25" s="47"/>
      <c r="E25" s="47"/>
      <c r="F25" s="47"/>
      <c r="G25" s="40"/>
      <c r="H25" s="40" t="s">
        <v>269</v>
      </c>
      <c r="I25" s="43"/>
      <c r="J25" s="22"/>
      <c r="K25" s="22"/>
      <c r="L25" s="22"/>
    </row>
    <row r="26" spans="1:12" x14ac:dyDescent="0.2">
      <c r="A26" s="128" t="s">
        <v>270</v>
      </c>
      <c r="B26" s="129"/>
      <c r="C26" s="49" t="s">
        <v>335</v>
      </c>
      <c r="D26" s="50"/>
      <c r="E26" s="22"/>
      <c r="F26" s="51"/>
      <c r="G26" s="128" t="s">
        <v>271</v>
      </c>
      <c r="H26" s="129"/>
      <c r="I26" s="52" t="s">
        <v>334</v>
      </c>
      <c r="J26" s="22"/>
      <c r="K26" s="22"/>
      <c r="L26" s="22"/>
    </row>
    <row r="27" spans="1:12" x14ac:dyDescent="0.2">
      <c r="A27" s="40"/>
      <c r="B27" s="40"/>
      <c r="C27" s="31"/>
      <c r="D27" s="51"/>
      <c r="E27" s="51"/>
      <c r="F27" s="51"/>
      <c r="G27" s="51"/>
      <c r="H27" s="31"/>
      <c r="I27" s="53"/>
      <c r="J27" s="22"/>
      <c r="K27" s="22"/>
      <c r="L27" s="22"/>
    </row>
    <row r="28" spans="1:12" x14ac:dyDescent="0.2">
      <c r="A28" s="151" t="s">
        <v>272</v>
      </c>
      <c r="B28" s="152"/>
      <c r="C28" s="153"/>
      <c r="D28" s="153"/>
      <c r="E28" s="154" t="s">
        <v>273</v>
      </c>
      <c r="F28" s="155"/>
      <c r="G28" s="155"/>
      <c r="H28" s="156" t="s">
        <v>274</v>
      </c>
      <c r="I28" s="156"/>
      <c r="J28" s="22"/>
      <c r="K28" s="22"/>
      <c r="L28" s="22"/>
    </row>
    <row r="29" spans="1:12" x14ac:dyDescent="0.2">
      <c r="A29" s="22"/>
      <c r="B29" s="22"/>
      <c r="C29" s="22"/>
      <c r="D29" s="37"/>
      <c r="E29" s="31"/>
      <c r="F29" s="31"/>
      <c r="G29" s="31"/>
      <c r="H29" s="54"/>
      <c r="I29" s="53"/>
      <c r="J29" s="22"/>
      <c r="K29" s="22"/>
      <c r="L29" s="22"/>
    </row>
    <row r="30" spans="1:12" x14ac:dyDescent="0.2">
      <c r="A30" s="148" t="s">
        <v>336</v>
      </c>
      <c r="B30" s="149"/>
      <c r="C30" s="149"/>
      <c r="D30" s="150"/>
      <c r="E30" s="148" t="s">
        <v>337</v>
      </c>
      <c r="F30" s="149"/>
      <c r="G30" s="149"/>
      <c r="H30" s="123" t="s">
        <v>338</v>
      </c>
      <c r="I30" s="124"/>
      <c r="J30" s="22"/>
      <c r="K30" s="22"/>
      <c r="L30" s="22"/>
    </row>
    <row r="31" spans="1:12" x14ac:dyDescent="0.2">
      <c r="A31" s="45"/>
      <c r="B31" s="45"/>
      <c r="C31" s="43"/>
      <c r="D31" s="157"/>
      <c r="E31" s="157"/>
      <c r="F31" s="157"/>
      <c r="G31" s="158"/>
      <c r="H31" s="31"/>
      <c r="I31" s="57"/>
      <c r="J31" s="22"/>
      <c r="K31" s="22"/>
      <c r="L31" s="22"/>
    </row>
    <row r="32" spans="1:12" x14ac:dyDescent="0.2">
      <c r="A32" s="148" t="s">
        <v>341</v>
      </c>
      <c r="B32" s="149"/>
      <c r="C32" s="149"/>
      <c r="D32" s="150"/>
      <c r="E32" s="148" t="s">
        <v>340</v>
      </c>
      <c r="F32" s="149"/>
      <c r="G32" s="149"/>
      <c r="H32" s="123" t="s">
        <v>339</v>
      </c>
      <c r="I32" s="124"/>
      <c r="J32" s="22"/>
      <c r="K32" s="22"/>
      <c r="L32" s="22"/>
    </row>
    <row r="33" spans="1:12" x14ac:dyDescent="0.2">
      <c r="A33" s="45"/>
      <c r="B33" s="45"/>
      <c r="C33" s="43"/>
      <c r="D33" s="55"/>
      <c r="E33" s="55"/>
      <c r="F33" s="55"/>
      <c r="G33" s="56"/>
      <c r="H33" s="31"/>
      <c r="I33" s="58"/>
      <c r="J33" s="22"/>
      <c r="K33" s="22"/>
      <c r="L33" s="22"/>
    </row>
    <row r="34" spans="1:12" x14ac:dyDescent="0.2">
      <c r="A34" s="148"/>
      <c r="B34" s="149"/>
      <c r="C34" s="149"/>
      <c r="D34" s="150"/>
      <c r="E34" s="148"/>
      <c r="F34" s="149"/>
      <c r="G34" s="149"/>
      <c r="H34" s="123"/>
      <c r="I34" s="124"/>
      <c r="J34" s="22"/>
      <c r="K34" s="22"/>
      <c r="L34" s="22"/>
    </row>
    <row r="35" spans="1:12" x14ac:dyDescent="0.2">
      <c r="A35" s="45"/>
      <c r="B35" s="45"/>
      <c r="C35" s="43"/>
      <c r="D35" s="55"/>
      <c r="E35" s="55"/>
      <c r="F35" s="55"/>
      <c r="G35" s="56"/>
      <c r="H35" s="31"/>
      <c r="I35" s="58"/>
      <c r="J35" s="22"/>
      <c r="K35" s="22"/>
      <c r="L35" s="22"/>
    </row>
    <row r="36" spans="1:12" x14ac:dyDescent="0.2">
      <c r="A36" s="148"/>
      <c r="B36" s="149"/>
      <c r="C36" s="149"/>
      <c r="D36" s="150"/>
      <c r="E36" s="148"/>
      <c r="F36" s="149"/>
      <c r="G36" s="149"/>
      <c r="H36" s="123"/>
      <c r="I36" s="124"/>
      <c r="J36" s="22"/>
      <c r="K36" s="22"/>
      <c r="L36" s="22"/>
    </row>
    <row r="37" spans="1:12" x14ac:dyDescent="0.2">
      <c r="A37" s="59"/>
      <c r="B37" s="59"/>
      <c r="C37" s="165"/>
      <c r="D37" s="166"/>
      <c r="E37" s="31"/>
      <c r="F37" s="165"/>
      <c r="G37" s="166"/>
      <c r="H37" s="31"/>
      <c r="I37" s="31"/>
      <c r="J37" s="22"/>
      <c r="K37" s="22"/>
      <c r="L37" s="22"/>
    </row>
    <row r="38" spans="1:12" x14ac:dyDescent="0.2">
      <c r="A38" s="148"/>
      <c r="B38" s="149"/>
      <c r="C38" s="149"/>
      <c r="D38" s="150"/>
      <c r="E38" s="148"/>
      <c r="F38" s="149"/>
      <c r="G38" s="149"/>
      <c r="H38" s="123"/>
      <c r="I38" s="124"/>
      <c r="J38" s="22"/>
      <c r="K38" s="22"/>
      <c r="L38" s="22"/>
    </row>
    <row r="39" spans="1:12" x14ac:dyDescent="0.2">
      <c r="A39" s="59"/>
      <c r="B39" s="59"/>
      <c r="C39" s="60"/>
      <c r="D39" s="61"/>
      <c r="E39" s="31"/>
      <c r="F39" s="60"/>
      <c r="G39" s="61"/>
      <c r="H39" s="31"/>
      <c r="I39" s="31"/>
      <c r="J39" s="22"/>
      <c r="K39" s="22"/>
      <c r="L39" s="22"/>
    </row>
    <row r="40" spans="1:12" x14ac:dyDescent="0.2">
      <c r="A40" s="148"/>
      <c r="B40" s="149"/>
      <c r="C40" s="149"/>
      <c r="D40" s="150"/>
      <c r="E40" s="148"/>
      <c r="F40" s="149"/>
      <c r="G40" s="149"/>
      <c r="H40" s="123"/>
      <c r="I40" s="124"/>
      <c r="J40" s="22"/>
      <c r="K40" s="22"/>
      <c r="L40" s="22"/>
    </row>
    <row r="41" spans="1:12" x14ac:dyDescent="0.2">
      <c r="A41" s="62"/>
      <c r="B41" s="63"/>
      <c r="C41" s="63"/>
      <c r="D41" s="63"/>
      <c r="E41" s="62"/>
      <c r="F41" s="63"/>
      <c r="G41" s="63"/>
      <c r="H41" s="64"/>
      <c r="I41" s="65"/>
      <c r="J41" s="22"/>
      <c r="K41" s="22"/>
      <c r="L41" s="22"/>
    </row>
    <row r="42" spans="1:12" x14ac:dyDescent="0.2">
      <c r="A42" s="59"/>
      <c r="B42" s="59"/>
      <c r="C42" s="60"/>
      <c r="D42" s="61"/>
      <c r="E42" s="31"/>
      <c r="F42" s="60"/>
      <c r="G42" s="61"/>
      <c r="H42" s="31"/>
      <c r="I42" s="31"/>
      <c r="J42" s="22"/>
      <c r="K42" s="22"/>
      <c r="L42" s="22"/>
    </row>
    <row r="43" spans="1:12" x14ac:dyDescent="0.2">
      <c r="A43" s="66"/>
      <c r="B43" s="66"/>
      <c r="C43" s="66"/>
      <c r="D43" s="42"/>
      <c r="E43" s="42"/>
      <c r="F43" s="66"/>
      <c r="G43" s="42"/>
      <c r="H43" s="42"/>
      <c r="I43" s="42"/>
      <c r="J43" s="22"/>
      <c r="K43" s="22"/>
      <c r="L43" s="22"/>
    </row>
    <row r="44" spans="1:12" x14ac:dyDescent="0.2">
      <c r="A44" s="159" t="s">
        <v>275</v>
      </c>
      <c r="B44" s="160"/>
      <c r="C44" s="123"/>
      <c r="D44" s="124"/>
      <c r="E44" s="32"/>
      <c r="F44" s="133"/>
      <c r="G44" s="149"/>
      <c r="H44" s="149"/>
      <c r="I44" s="150"/>
      <c r="J44" s="22"/>
      <c r="K44" s="22"/>
      <c r="L44" s="22"/>
    </row>
    <row r="45" spans="1:12" x14ac:dyDescent="0.2">
      <c r="A45" s="59"/>
      <c r="B45" s="59"/>
      <c r="C45" s="165"/>
      <c r="D45" s="166"/>
      <c r="E45" s="31"/>
      <c r="F45" s="165"/>
      <c r="G45" s="167"/>
      <c r="H45" s="67"/>
      <c r="I45" s="67"/>
      <c r="J45" s="22"/>
      <c r="K45" s="22"/>
      <c r="L45" s="22"/>
    </row>
    <row r="46" spans="1:12" x14ac:dyDescent="0.2">
      <c r="A46" s="159" t="s">
        <v>276</v>
      </c>
      <c r="B46" s="160"/>
      <c r="C46" s="133" t="s">
        <v>342</v>
      </c>
      <c r="D46" s="168"/>
      <c r="E46" s="168"/>
      <c r="F46" s="168"/>
      <c r="G46" s="168"/>
      <c r="H46" s="168"/>
      <c r="I46" s="168"/>
      <c r="J46" s="22"/>
      <c r="K46" s="22"/>
      <c r="L46" s="22"/>
    </row>
    <row r="47" spans="1:12" x14ac:dyDescent="0.2">
      <c r="A47" s="40"/>
      <c r="B47" s="40"/>
      <c r="C47" s="68" t="s">
        <v>277</v>
      </c>
      <c r="D47" s="32"/>
      <c r="E47" s="32"/>
      <c r="F47" s="32"/>
      <c r="G47" s="32"/>
      <c r="H47" s="32"/>
      <c r="I47" s="32"/>
      <c r="J47" s="22"/>
      <c r="K47" s="22"/>
      <c r="L47" s="22"/>
    </row>
    <row r="48" spans="1:12" x14ac:dyDescent="0.2">
      <c r="A48" s="159" t="s">
        <v>278</v>
      </c>
      <c r="B48" s="160"/>
      <c r="C48" s="161" t="s">
        <v>344</v>
      </c>
      <c r="D48" s="162"/>
      <c r="E48" s="163"/>
      <c r="F48" s="32"/>
      <c r="G48" s="38" t="s">
        <v>279</v>
      </c>
      <c r="H48" s="161" t="s">
        <v>343</v>
      </c>
      <c r="I48" s="163"/>
      <c r="J48" s="22"/>
      <c r="K48" s="22"/>
      <c r="L48" s="22"/>
    </row>
    <row r="49" spans="1:12" x14ac:dyDescent="0.2">
      <c r="A49" s="40"/>
      <c r="B49" s="40"/>
      <c r="C49" s="68"/>
      <c r="D49" s="32"/>
      <c r="E49" s="32"/>
      <c r="F49" s="32"/>
      <c r="G49" s="32"/>
      <c r="H49" s="32"/>
      <c r="I49" s="32"/>
      <c r="J49" s="22"/>
      <c r="K49" s="22"/>
      <c r="L49" s="22"/>
    </row>
    <row r="50" spans="1:12" x14ac:dyDescent="0.2">
      <c r="A50" s="159" t="s">
        <v>264</v>
      </c>
      <c r="B50" s="160"/>
      <c r="C50" s="171" t="s">
        <v>345</v>
      </c>
      <c r="D50" s="162"/>
      <c r="E50" s="162"/>
      <c r="F50" s="162"/>
      <c r="G50" s="162"/>
      <c r="H50" s="162"/>
      <c r="I50" s="163"/>
      <c r="J50" s="22"/>
      <c r="K50" s="22"/>
      <c r="L50" s="22"/>
    </row>
    <row r="51" spans="1:12" x14ac:dyDescent="0.2">
      <c r="A51" s="40"/>
      <c r="B51" s="40"/>
      <c r="C51" s="32"/>
      <c r="D51" s="32"/>
      <c r="E51" s="32"/>
      <c r="F51" s="32"/>
      <c r="G51" s="32"/>
      <c r="H51" s="32"/>
      <c r="I51" s="32"/>
      <c r="J51" s="22"/>
      <c r="K51" s="22"/>
      <c r="L51" s="22"/>
    </row>
    <row r="52" spans="1:12" x14ac:dyDescent="0.2">
      <c r="A52" s="128" t="s">
        <v>280</v>
      </c>
      <c r="B52" s="129"/>
      <c r="C52" s="161" t="s">
        <v>346</v>
      </c>
      <c r="D52" s="162"/>
      <c r="E52" s="162"/>
      <c r="F52" s="162"/>
      <c r="G52" s="162"/>
      <c r="H52" s="162"/>
      <c r="I52" s="143"/>
      <c r="J52" s="22"/>
      <c r="K52" s="22"/>
      <c r="L52" s="22"/>
    </row>
    <row r="53" spans="1:12" x14ac:dyDescent="0.2">
      <c r="A53" s="69"/>
      <c r="B53" s="69"/>
      <c r="C53" s="174" t="s">
        <v>281</v>
      </c>
      <c r="D53" s="174"/>
      <c r="E53" s="174"/>
      <c r="F53" s="174"/>
      <c r="G53" s="174"/>
      <c r="H53" s="174"/>
      <c r="I53" s="71"/>
      <c r="J53" s="22"/>
      <c r="K53" s="22"/>
      <c r="L53" s="2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22"/>
      <c r="K54" s="22"/>
      <c r="L54" s="22"/>
    </row>
    <row r="55" spans="1:12" x14ac:dyDescent="0.2">
      <c r="A55" s="69"/>
      <c r="B55" s="172" t="s">
        <v>282</v>
      </c>
      <c r="C55" s="173"/>
      <c r="D55" s="173"/>
      <c r="E55" s="173"/>
      <c r="F55" s="113"/>
      <c r="G55" s="113"/>
      <c r="H55" s="114"/>
      <c r="I55" s="114"/>
      <c r="J55" s="22"/>
      <c r="K55" s="22"/>
      <c r="L55" s="22"/>
    </row>
    <row r="56" spans="1:12" x14ac:dyDescent="0.2">
      <c r="A56" s="69"/>
      <c r="B56" s="115" t="s">
        <v>321</v>
      </c>
      <c r="C56" s="116"/>
      <c r="D56" s="116"/>
      <c r="E56" s="116"/>
      <c r="F56" s="116"/>
      <c r="G56" s="116"/>
      <c r="H56" s="178" t="s">
        <v>315</v>
      </c>
      <c r="I56" s="178"/>
      <c r="J56" s="22"/>
      <c r="K56" s="22"/>
      <c r="L56" s="22"/>
    </row>
    <row r="57" spans="1:12" x14ac:dyDescent="0.2">
      <c r="A57" s="69"/>
      <c r="B57" s="115" t="s">
        <v>316</v>
      </c>
      <c r="C57" s="116"/>
      <c r="D57" s="116"/>
      <c r="E57" s="116"/>
      <c r="F57" s="116"/>
      <c r="G57" s="116"/>
      <c r="H57" s="178"/>
      <c r="I57" s="178"/>
      <c r="J57" s="22"/>
      <c r="K57" s="22"/>
      <c r="L57" s="22"/>
    </row>
    <row r="58" spans="1:12" x14ac:dyDescent="0.2">
      <c r="A58" s="69"/>
      <c r="B58" s="115" t="s">
        <v>317</v>
      </c>
      <c r="C58" s="116"/>
      <c r="D58" s="116"/>
      <c r="E58" s="116"/>
      <c r="F58" s="116"/>
      <c r="G58" s="116"/>
      <c r="H58" s="178"/>
      <c r="I58" s="178"/>
      <c r="J58" s="22"/>
      <c r="K58" s="22"/>
      <c r="L58" s="22"/>
    </row>
    <row r="59" spans="1:12" x14ac:dyDescent="0.2">
      <c r="A59" s="69"/>
      <c r="B59" s="115" t="s">
        <v>318</v>
      </c>
      <c r="C59" s="117"/>
      <c r="D59" s="117"/>
      <c r="E59" s="117"/>
      <c r="F59" s="117"/>
      <c r="G59" s="117"/>
      <c r="H59" s="178"/>
      <c r="I59" s="178"/>
      <c r="J59" s="22"/>
      <c r="K59" s="22"/>
      <c r="L59" s="22"/>
    </row>
    <row r="60" spans="1:12" x14ac:dyDescent="0.2">
      <c r="A60" s="69"/>
      <c r="B60" s="115" t="s">
        <v>319</v>
      </c>
      <c r="C60" s="117"/>
      <c r="D60" s="117"/>
      <c r="E60" s="117"/>
      <c r="F60" s="117"/>
      <c r="G60" s="117"/>
      <c r="H60" s="178"/>
      <c r="I60" s="178"/>
      <c r="J60" s="22"/>
      <c r="K60" s="22"/>
      <c r="L60" s="22"/>
    </row>
    <row r="61" spans="1:12" x14ac:dyDescent="0.2">
      <c r="A61" s="69"/>
      <c r="B61" s="69"/>
      <c r="C61" s="70"/>
      <c r="D61" s="70"/>
      <c r="E61" s="70"/>
      <c r="F61" s="70"/>
      <c r="G61" s="70"/>
      <c r="H61" s="70"/>
      <c r="I61" s="71"/>
      <c r="J61" s="22"/>
      <c r="K61" s="22"/>
      <c r="L61" s="22"/>
    </row>
    <row r="62" spans="1:12" ht="13.5" thickBot="1" x14ac:dyDescent="0.25">
      <c r="A62" s="72" t="s">
        <v>283</v>
      </c>
      <c r="B62" s="32"/>
      <c r="C62" s="32"/>
      <c r="D62" s="32"/>
      <c r="E62" s="32"/>
      <c r="F62" s="32"/>
      <c r="G62" s="73"/>
      <c r="H62" s="74"/>
      <c r="I62" s="73"/>
      <c r="J62" s="22"/>
      <c r="K62" s="22"/>
      <c r="L62" s="22"/>
    </row>
    <row r="63" spans="1:12" x14ac:dyDescent="0.2">
      <c r="A63" s="32"/>
      <c r="B63" s="32"/>
      <c r="C63" s="32"/>
      <c r="D63" s="32"/>
      <c r="E63" s="69" t="s">
        <v>284</v>
      </c>
      <c r="F63" s="22"/>
      <c r="G63" s="175" t="s">
        <v>285</v>
      </c>
      <c r="H63" s="176"/>
      <c r="I63" s="177"/>
      <c r="J63" s="22"/>
      <c r="K63" s="22"/>
      <c r="L63" s="22"/>
    </row>
    <row r="64" spans="1:12" x14ac:dyDescent="0.2">
      <c r="A64" s="75"/>
      <c r="B64" s="75"/>
      <c r="C64" s="37"/>
      <c r="D64" s="37"/>
      <c r="E64" s="37"/>
      <c r="F64" s="37"/>
      <c r="G64" s="169"/>
      <c r="H64" s="170"/>
      <c r="I64" s="37"/>
      <c r="J64" s="22"/>
      <c r="K64" s="22"/>
      <c r="L64" s="22"/>
    </row>
  </sheetData>
  <protectedRanges>
    <protectedRange sqref="E2 H2 F14:I14 D24:G24 D22:F22 C26 I26 I24 A30:I30 A32:I32 A34:D34" name="Range1"/>
    <protectedRange sqref="C6:D6" name="Range1_1"/>
    <protectedRange sqref="C8:D8 C10:D10" name="Range1_2"/>
    <protectedRange sqref="C12:I12" name="Range1_3"/>
    <protectedRange sqref="C14:D14" name="Range1_4"/>
    <protectedRange sqref="C16:I16 C18:I18 C20:I20" name="Range1_5"/>
    <protectedRange sqref="C24 C22" name="Range1_6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22:B22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10:B11"/>
    <mergeCell ref="C10:D10"/>
    <mergeCell ref="A2:D2"/>
    <mergeCell ref="A4:I4"/>
    <mergeCell ref="A6:B6"/>
    <mergeCell ref="C6:D6"/>
    <mergeCell ref="E6:H8"/>
    <mergeCell ref="A8:B8"/>
    <mergeCell ref="C8:D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20" r:id="rId1"/>
    <hyperlink ref="C50" r:id="rId2"/>
  </hyperlinks>
  <pageMargins left="0.75" right="0.75" top="1" bottom="1" header="0.5" footer="0.5"/>
  <pageSetup paperSize="9" scale="77" orientation="portrait" r:id="rId3"/>
  <headerFooter alignWithMargins="0"/>
  <ignoredErrors>
    <ignoredError sqref="C6:D10" numberStoredAsText="1"/>
    <ignoredError sqref="I24:I25" unlockedFormula="1"/>
    <ignoredError sqref="I26" numberStoredAsText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23"/>
  <sheetViews>
    <sheetView view="pageBreakPreview" topLeftCell="A52" zoomScale="110" zoomScaleNormal="100" workbookViewId="0">
      <selection activeCell="J9" sqref="J9"/>
    </sheetView>
  </sheetViews>
  <sheetFormatPr defaultRowHeight="12.75" x14ac:dyDescent="0.2"/>
  <cols>
    <col min="9" max="9" width="8.28515625" customWidth="1"/>
    <col min="10" max="10" width="10.42578125" customWidth="1"/>
    <col min="11" max="11" width="9.85546875" bestFit="1" customWidth="1"/>
  </cols>
  <sheetData>
    <row r="1" spans="1:11" x14ac:dyDescent="0.2">
      <c r="A1" s="210" t="s">
        <v>157</v>
      </c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x14ac:dyDescent="0.2">
      <c r="A2" s="214" t="s">
        <v>323</v>
      </c>
      <c r="B2" s="215"/>
      <c r="C2" s="215"/>
      <c r="D2" s="215"/>
      <c r="E2" s="215"/>
      <c r="F2" s="215"/>
      <c r="G2" s="215"/>
      <c r="H2" s="215"/>
      <c r="I2" s="215"/>
      <c r="J2" s="215"/>
      <c r="K2" s="213"/>
    </row>
    <row r="3" spans="1:11" x14ac:dyDescent="0.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 x14ac:dyDescent="0.2">
      <c r="A4" s="217" t="s">
        <v>322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</row>
    <row r="5" spans="1:11" ht="34.5" thickBot="1" x14ac:dyDescent="0.25">
      <c r="A5" s="220" t="s">
        <v>59</v>
      </c>
      <c r="B5" s="221"/>
      <c r="C5" s="221"/>
      <c r="D5" s="221"/>
      <c r="E5" s="221"/>
      <c r="F5" s="221"/>
      <c r="G5" s="221"/>
      <c r="H5" s="222"/>
      <c r="I5" s="77" t="s">
        <v>286</v>
      </c>
      <c r="J5" s="78" t="s">
        <v>113</v>
      </c>
      <c r="K5" s="79" t="s">
        <v>114</v>
      </c>
    </row>
    <row r="6" spans="1:11" x14ac:dyDescent="0.2">
      <c r="A6" s="223">
        <v>1</v>
      </c>
      <c r="B6" s="223"/>
      <c r="C6" s="223"/>
      <c r="D6" s="223"/>
      <c r="E6" s="223"/>
      <c r="F6" s="223"/>
      <c r="G6" s="223"/>
      <c r="H6" s="223"/>
      <c r="I6" s="81">
        <v>2</v>
      </c>
      <c r="J6" s="80">
        <v>3</v>
      </c>
      <c r="K6" s="80">
        <v>4</v>
      </c>
    </row>
    <row r="7" spans="1:11" x14ac:dyDescent="0.2">
      <c r="A7" s="224"/>
      <c r="B7" s="225"/>
      <c r="C7" s="225"/>
      <c r="D7" s="225"/>
      <c r="E7" s="225"/>
      <c r="F7" s="225"/>
      <c r="G7" s="225"/>
      <c r="H7" s="225"/>
      <c r="I7" s="225"/>
      <c r="J7" s="225"/>
      <c r="K7" s="226"/>
    </row>
    <row r="8" spans="1:11" x14ac:dyDescent="0.2">
      <c r="A8" s="188" t="s">
        <v>60</v>
      </c>
      <c r="B8" s="189"/>
      <c r="C8" s="189"/>
      <c r="D8" s="189"/>
      <c r="E8" s="189"/>
      <c r="F8" s="189"/>
      <c r="G8" s="189"/>
      <c r="H8" s="209"/>
      <c r="I8" s="6">
        <v>1</v>
      </c>
      <c r="J8" s="11">
        <v>0</v>
      </c>
      <c r="K8" s="11">
        <v>0</v>
      </c>
    </row>
    <row r="9" spans="1:11" x14ac:dyDescent="0.2">
      <c r="A9" s="198" t="s">
        <v>11</v>
      </c>
      <c r="B9" s="199"/>
      <c r="C9" s="199"/>
      <c r="D9" s="199"/>
      <c r="E9" s="199"/>
      <c r="F9" s="199"/>
      <c r="G9" s="199"/>
      <c r="H9" s="200"/>
      <c r="I9" s="4">
        <v>2</v>
      </c>
      <c r="J9" s="12">
        <f>J10+J17+J27+J36+J40</f>
        <v>643199126</v>
      </c>
      <c r="K9" s="12">
        <f>K10+K17+K27+K36+K40</f>
        <v>624586207</v>
      </c>
    </row>
    <row r="10" spans="1:11" x14ac:dyDescent="0.2">
      <c r="A10" s="192" t="s">
        <v>211</v>
      </c>
      <c r="B10" s="193"/>
      <c r="C10" s="193"/>
      <c r="D10" s="193"/>
      <c r="E10" s="193"/>
      <c r="F10" s="193"/>
      <c r="G10" s="193"/>
      <c r="H10" s="194"/>
      <c r="I10" s="4">
        <v>3</v>
      </c>
      <c r="J10" s="12">
        <f>SUM(J11:J16)</f>
        <v>67441554</v>
      </c>
      <c r="K10" s="12">
        <f>SUM(K11:K16)</f>
        <v>126513274</v>
      </c>
    </row>
    <row r="11" spans="1:11" x14ac:dyDescent="0.2">
      <c r="A11" s="192" t="s">
        <v>115</v>
      </c>
      <c r="B11" s="193"/>
      <c r="C11" s="193"/>
      <c r="D11" s="193"/>
      <c r="E11" s="193"/>
      <c r="F11" s="193"/>
      <c r="G11" s="193"/>
      <c r="H11" s="194"/>
      <c r="I11" s="4">
        <v>4</v>
      </c>
      <c r="J11" s="13">
        <v>0</v>
      </c>
      <c r="K11" s="13">
        <v>0</v>
      </c>
    </row>
    <row r="12" spans="1:11" x14ac:dyDescent="0.2">
      <c r="A12" s="192" t="s">
        <v>12</v>
      </c>
      <c r="B12" s="193"/>
      <c r="C12" s="193"/>
      <c r="D12" s="193"/>
      <c r="E12" s="193"/>
      <c r="F12" s="193"/>
      <c r="G12" s="193"/>
      <c r="H12" s="194"/>
      <c r="I12" s="4">
        <v>5</v>
      </c>
      <c r="J12" s="13">
        <v>67441554</v>
      </c>
      <c r="K12" s="13">
        <v>126513274</v>
      </c>
    </row>
    <row r="13" spans="1:11" x14ac:dyDescent="0.2">
      <c r="A13" s="192" t="s">
        <v>116</v>
      </c>
      <c r="B13" s="193"/>
      <c r="C13" s="193"/>
      <c r="D13" s="193"/>
      <c r="E13" s="193"/>
      <c r="F13" s="193"/>
      <c r="G13" s="193"/>
      <c r="H13" s="194"/>
      <c r="I13" s="4">
        <v>6</v>
      </c>
      <c r="J13" s="13">
        <v>0</v>
      </c>
      <c r="K13" s="13">
        <v>0</v>
      </c>
    </row>
    <row r="14" spans="1:11" x14ac:dyDescent="0.2">
      <c r="A14" s="192" t="s">
        <v>214</v>
      </c>
      <c r="B14" s="193"/>
      <c r="C14" s="193"/>
      <c r="D14" s="193"/>
      <c r="E14" s="193"/>
      <c r="F14" s="193"/>
      <c r="G14" s="193"/>
      <c r="H14" s="194"/>
      <c r="I14" s="4">
        <v>7</v>
      </c>
      <c r="J14" s="13">
        <v>0</v>
      </c>
      <c r="K14" s="13">
        <v>0</v>
      </c>
    </row>
    <row r="15" spans="1:11" x14ac:dyDescent="0.2">
      <c r="A15" s="192" t="s">
        <v>215</v>
      </c>
      <c r="B15" s="193"/>
      <c r="C15" s="193"/>
      <c r="D15" s="193"/>
      <c r="E15" s="193"/>
      <c r="F15" s="193"/>
      <c r="G15" s="193"/>
      <c r="H15" s="194"/>
      <c r="I15" s="4">
        <v>8</v>
      </c>
      <c r="J15" s="13">
        <v>0</v>
      </c>
      <c r="K15" s="13">
        <v>0</v>
      </c>
    </row>
    <row r="16" spans="1:11" x14ac:dyDescent="0.2">
      <c r="A16" s="192" t="s">
        <v>216</v>
      </c>
      <c r="B16" s="193"/>
      <c r="C16" s="193"/>
      <c r="D16" s="193"/>
      <c r="E16" s="193"/>
      <c r="F16" s="193"/>
      <c r="G16" s="193"/>
      <c r="H16" s="194"/>
      <c r="I16" s="4">
        <v>9</v>
      </c>
      <c r="J16" s="13">
        <v>0</v>
      </c>
      <c r="K16" s="13">
        <v>0</v>
      </c>
    </row>
    <row r="17" spans="1:11" x14ac:dyDescent="0.2">
      <c r="A17" s="192" t="s">
        <v>212</v>
      </c>
      <c r="B17" s="193"/>
      <c r="C17" s="193"/>
      <c r="D17" s="193"/>
      <c r="E17" s="193"/>
      <c r="F17" s="193"/>
      <c r="G17" s="193"/>
      <c r="H17" s="194"/>
      <c r="I17" s="4">
        <v>10</v>
      </c>
      <c r="J17" s="12">
        <f>SUM(J18:J26)</f>
        <v>529925585</v>
      </c>
      <c r="K17" s="12">
        <f>SUM(K18:K26)</f>
        <v>464765291</v>
      </c>
    </row>
    <row r="18" spans="1:11" x14ac:dyDescent="0.2">
      <c r="A18" s="192" t="s">
        <v>217</v>
      </c>
      <c r="B18" s="193"/>
      <c r="C18" s="193"/>
      <c r="D18" s="193"/>
      <c r="E18" s="193"/>
      <c r="F18" s="193"/>
      <c r="G18" s="193"/>
      <c r="H18" s="194"/>
      <c r="I18" s="4">
        <v>11</v>
      </c>
      <c r="J18" s="13">
        <v>19752892</v>
      </c>
      <c r="K18" s="13">
        <v>19752892</v>
      </c>
    </row>
    <row r="19" spans="1:11" x14ac:dyDescent="0.2">
      <c r="A19" s="192" t="s">
        <v>253</v>
      </c>
      <c r="B19" s="193"/>
      <c r="C19" s="193"/>
      <c r="D19" s="193"/>
      <c r="E19" s="193"/>
      <c r="F19" s="193"/>
      <c r="G19" s="193"/>
      <c r="H19" s="194"/>
      <c r="I19" s="4">
        <v>12</v>
      </c>
      <c r="J19" s="13">
        <v>28944967</v>
      </c>
      <c r="K19" s="13">
        <v>25796143</v>
      </c>
    </row>
    <row r="20" spans="1:11" x14ac:dyDescent="0.2">
      <c r="A20" s="192" t="s">
        <v>218</v>
      </c>
      <c r="B20" s="193"/>
      <c r="C20" s="193"/>
      <c r="D20" s="193"/>
      <c r="E20" s="193"/>
      <c r="F20" s="193"/>
      <c r="G20" s="193"/>
      <c r="H20" s="194"/>
      <c r="I20" s="4">
        <v>13</v>
      </c>
      <c r="J20" s="13">
        <v>87106224</v>
      </c>
      <c r="K20" s="13">
        <v>88160143</v>
      </c>
    </row>
    <row r="21" spans="1:11" x14ac:dyDescent="0.2">
      <c r="A21" s="192" t="s">
        <v>25</v>
      </c>
      <c r="B21" s="193"/>
      <c r="C21" s="193"/>
      <c r="D21" s="193"/>
      <c r="E21" s="193"/>
      <c r="F21" s="193"/>
      <c r="G21" s="193"/>
      <c r="H21" s="194"/>
      <c r="I21" s="4">
        <v>14</v>
      </c>
      <c r="J21" s="13">
        <v>292260788</v>
      </c>
      <c r="K21" s="13">
        <v>267236556</v>
      </c>
    </row>
    <row r="22" spans="1:11" x14ac:dyDescent="0.2">
      <c r="A22" s="192" t="s">
        <v>26</v>
      </c>
      <c r="B22" s="193"/>
      <c r="C22" s="193"/>
      <c r="D22" s="193"/>
      <c r="E22" s="193"/>
      <c r="F22" s="193"/>
      <c r="G22" s="193"/>
      <c r="H22" s="194"/>
      <c r="I22" s="4">
        <v>15</v>
      </c>
      <c r="J22" s="13">
        <v>0</v>
      </c>
      <c r="K22" s="13">
        <v>0</v>
      </c>
    </row>
    <row r="23" spans="1:11" x14ac:dyDescent="0.2">
      <c r="A23" s="192" t="s">
        <v>72</v>
      </c>
      <c r="B23" s="193"/>
      <c r="C23" s="193"/>
      <c r="D23" s="193"/>
      <c r="E23" s="193"/>
      <c r="F23" s="193"/>
      <c r="G23" s="193"/>
      <c r="H23" s="194"/>
      <c r="I23" s="4">
        <v>16</v>
      </c>
      <c r="J23" s="13">
        <v>54219948</v>
      </c>
      <c r="K23" s="13">
        <v>49918684</v>
      </c>
    </row>
    <row r="24" spans="1:11" x14ac:dyDescent="0.2">
      <c r="A24" s="192" t="s">
        <v>73</v>
      </c>
      <c r="B24" s="193"/>
      <c r="C24" s="193"/>
      <c r="D24" s="193"/>
      <c r="E24" s="193"/>
      <c r="F24" s="193"/>
      <c r="G24" s="193"/>
      <c r="H24" s="194"/>
      <c r="I24" s="4">
        <v>17</v>
      </c>
      <c r="J24" s="13">
        <v>46380371</v>
      </c>
      <c r="K24" s="13">
        <v>11331420</v>
      </c>
    </row>
    <row r="25" spans="1:11" x14ac:dyDescent="0.2">
      <c r="A25" s="192" t="s">
        <v>74</v>
      </c>
      <c r="B25" s="193"/>
      <c r="C25" s="193"/>
      <c r="D25" s="193"/>
      <c r="E25" s="193"/>
      <c r="F25" s="193"/>
      <c r="G25" s="193"/>
      <c r="H25" s="194"/>
      <c r="I25" s="4">
        <v>18</v>
      </c>
      <c r="J25" s="13">
        <v>1260395</v>
      </c>
      <c r="K25" s="13">
        <v>1621575</v>
      </c>
    </row>
    <row r="26" spans="1:11" x14ac:dyDescent="0.2">
      <c r="A26" s="192" t="s">
        <v>75</v>
      </c>
      <c r="B26" s="193"/>
      <c r="C26" s="193"/>
      <c r="D26" s="193"/>
      <c r="E26" s="193"/>
      <c r="F26" s="193"/>
      <c r="G26" s="193"/>
      <c r="H26" s="194"/>
      <c r="I26" s="4">
        <v>19</v>
      </c>
      <c r="J26" s="13">
        <v>0</v>
      </c>
      <c r="K26" s="13">
        <v>947878</v>
      </c>
    </row>
    <row r="27" spans="1:11" x14ac:dyDescent="0.2">
      <c r="A27" s="192" t="s">
        <v>196</v>
      </c>
      <c r="B27" s="193"/>
      <c r="C27" s="193"/>
      <c r="D27" s="193"/>
      <c r="E27" s="193"/>
      <c r="F27" s="193"/>
      <c r="G27" s="193"/>
      <c r="H27" s="194"/>
      <c r="I27" s="4">
        <v>20</v>
      </c>
      <c r="J27" s="12">
        <f>SUM(J28:J35)</f>
        <v>45656859</v>
      </c>
      <c r="K27" s="12">
        <f>SUM(K28:K35)</f>
        <v>33132514</v>
      </c>
    </row>
    <row r="28" spans="1:11" x14ac:dyDescent="0.2">
      <c r="A28" s="192" t="s">
        <v>76</v>
      </c>
      <c r="B28" s="193"/>
      <c r="C28" s="193"/>
      <c r="D28" s="193"/>
      <c r="E28" s="193"/>
      <c r="F28" s="193"/>
      <c r="G28" s="193"/>
      <c r="H28" s="194"/>
      <c r="I28" s="4">
        <v>21</v>
      </c>
      <c r="J28" s="13">
        <v>0</v>
      </c>
      <c r="K28" s="13">
        <v>0</v>
      </c>
    </row>
    <row r="29" spans="1:11" x14ac:dyDescent="0.2">
      <c r="A29" s="192" t="s">
        <v>77</v>
      </c>
      <c r="B29" s="193"/>
      <c r="C29" s="193"/>
      <c r="D29" s="193"/>
      <c r="E29" s="193"/>
      <c r="F29" s="193"/>
      <c r="G29" s="193"/>
      <c r="H29" s="194"/>
      <c r="I29" s="4">
        <v>22</v>
      </c>
      <c r="J29" s="13">
        <v>0</v>
      </c>
      <c r="K29" s="13">
        <v>0</v>
      </c>
    </row>
    <row r="30" spans="1:11" x14ac:dyDescent="0.2">
      <c r="A30" s="192" t="s">
        <v>78</v>
      </c>
      <c r="B30" s="193"/>
      <c r="C30" s="193"/>
      <c r="D30" s="193"/>
      <c r="E30" s="193"/>
      <c r="F30" s="193"/>
      <c r="G30" s="193"/>
      <c r="H30" s="194"/>
      <c r="I30" s="4">
        <v>23</v>
      </c>
      <c r="J30" s="13">
        <v>0</v>
      </c>
      <c r="K30" s="13">
        <v>0</v>
      </c>
    </row>
    <row r="31" spans="1:11" x14ac:dyDescent="0.2">
      <c r="A31" s="192" t="s">
        <v>83</v>
      </c>
      <c r="B31" s="193"/>
      <c r="C31" s="193"/>
      <c r="D31" s="193"/>
      <c r="E31" s="193"/>
      <c r="F31" s="193"/>
      <c r="G31" s="193"/>
      <c r="H31" s="194"/>
      <c r="I31" s="4">
        <v>24</v>
      </c>
      <c r="J31" s="13">
        <v>0</v>
      </c>
      <c r="K31" s="13">
        <v>0</v>
      </c>
    </row>
    <row r="32" spans="1:11" x14ac:dyDescent="0.2">
      <c r="A32" s="192" t="s">
        <v>84</v>
      </c>
      <c r="B32" s="193"/>
      <c r="C32" s="193"/>
      <c r="D32" s="193"/>
      <c r="E32" s="193"/>
      <c r="F32" s="193"/>
      <c r="G32" s="193"/>
      <c r="H32" s="194"/>
      <c r="I32" s="4">
        <v>25</v>
      </c>
      <c r="J32" s="13">
        <v>1162548</v>
      </c>
      <c r="K32" s="13">
        <v>783288</v>
      </c>
    </row>
    <row r="33" spans="1:11" x14ac:dyDescent="0.2">
      <c r="A33" s="192" t="s">
        <v>85</v>
      </c>
      <c r="B33" s="193"/>
      <c r="C33" s="193"/>
      <c r="D33" s="193"/>
      <c r="E33" s="193"/>
      <c r="F33" s="193"/>
      <c r="G33" s="193"/>
      <c r="H33" s="194"/>
      <c r="I33" s="4">
        <v>26</v>
      </c>
      <c r="J33" s="13">
        <v>44305310</v>
      </c>
      <c r="K33" s="13">
        <v>32160225</v>
      </c>
    </row>
    <row r="34" spans="1:11" x14ac:dyDescent="0.2">
      <c r="A34" s="192" t="s">
        <v>79</v>
      </c>
      <c r="B34" s="193"/>
      <c r="C34" s="193"/>
      <c r="D34" s="193"/>
      <c r="E34" s="193"/>
      <c r="F34" s="193"/>
      <c r="G34" s="193"/>
      <c r="H34" s="194"/>
      <c r="I34" s="4">
        <v>27</v>
      </c>
      <c r="J34" s="13">
        <v>189001</v>
      </c>
      <c r="K34" s="13">
        <v>189001</v>
      </c>
    </row>
    <row r="35" spans="1:11" x14ac:dyDescent="0.2">
      <c r="A35" s="192" t="s">
        <v>188</v>
      </c>
      <c r="B35" s="193"/>
      <c r="C35" s="193"/>
      <c r="D35" s="193"/>
      <c r="E35" s="193"/>
      <c r="F35" s="193"/>
      <c r="G35" s="193"/>
      <c r="H35" s="194"/>
      <c r="I35" s="4">
        <v>28</v>
      </c>
      <c r="J35" s="13">
        <v>0</v>
      </c>
      <c r="K35" s="13">
        <v>0</v>
      </c>
    </row>
    <row r="36" spans="1:11" x14ac:dyDescent="0.2">
      <c r="A36" s="192" t="s">
        <v>189</v>
      </c>
      <c r="B36" s="193"/>
      <c r="C36" s="193"/>
      <c r="D36" s="193"/>
      <c r="E36" s="193"/>
      <c r="F36" s="193"/>
      <c r="G36" s="193"/>
      <c r="H36" s="194"/>
      <c r="I36" s="4">
        <v>29</v>
      </c>
      <c r="J36" s="12">
        <f>SUM(J37:J39)</f>
        <v>175128</v>
      </c>
      <c r="K36" s="12">
        <f>SUM(K37:K39)</f>
        <v>175128</v>
      </c>
    </row>
    <row r="37" spans="1:11" x14ac:dyDescent="0.2">
      <c r="A37" s="192" t="s">
        <v>80</v>
      </c>
      <c r="B37" s="193"/>
      <c r="C37" s="193"/>
      <c r="D37" s="193"/>
      <c r="E37" s="193"/>
      <c r="F37" s="193"/>
      <c r="G37" s="193"/>
      <c r="H37" s="194"/>
      <c r="I37" s="4">
        <v>30</v>
      </c>
      <c r="J37" s="13">
        <v>0</v>
      </c>
      <c r="K37" s="13">
        <v>0</v>
      </c>
    </row>
    <row r="38" spans="1:11" x14ac:dyDescent="0.2">
      <c r="A38" s="192" t="s">
        <v>81</v>
      </c>
      <c r="B38" s="193"/>
      <c r="C38" s="193"/>
      <c r="D38" s="193"/>
      <c r="E38" s="193"/>
      <c r="F38" s="193"/>
      <c r="G38" s="193"/>
      <c r="H38" s="194"/>
      <c r="I38" s="4">
        <v>31</v>
      </c>
      <c r="J38" s="13">
        <v>0</v>
      </c>
      <c r="K38" s="13">
        <v>0</v>
      </c>
    </row>
    <row r="39" spans="1:11" x14ac:dyDescent="0.2">
      <c r="A39" s="192" t="s">
        <v>82</v>
      </c>
      <c r="B39" s="193"/>
      <c r="C39" s="193"/>
      <c r="D39" s="193"/>
      <c r="E39" s="193"/>
      <c r="F39" s="193"/>
      <c r="G39" s="193"/>
      <c r="H39" s="194"/>
      <c r="I39" s="4">
        <v>32</v>
      </c>
      <c r="J39" s="13">
        <v>175128</v>
      </c>
      <c r="K39" s="13">
        <v>175128</v>
      </c>
    </row>
    <row r="40" spans="1:11" x14ac:dyDescent="0.2">
      <c r="A40" s="192" t="s">
        <v>190</v>
      </c>
      <c r="B40" s="193"/>
      <c r="C40" s="193"/>
      <c r="D40" s="193"/>
      <c r="E40" s="193"/>
      <c r="F40" s="193"/>
      <c r="G40" s="193"/>
      <c r="H40" s="194"/>
      <c r="I40" s="4">
        <v>33</v>
      </c>
      <c r="J40" s="13">
        <v>0</v>
      </c>
      <c r="K40" s="13">
        <v>0</v>
      </c>
    </row>
    <row r="41" spans="1:11" x14ac:dyDescent="0.2">
      <c r="A41" s="198" t="s">
        <v>246</v>
      </c>
      <c r="B41" s="199"/>
      <c r="C41" s="199"/>
      <c r="D41" s="199"/>
      <c r="E41" s="199"/>
      <c r="F41" s="199"/>
      <c r="G41" s="199"/>
      <c r="H41" s="200"/>
      <c r="I41" s="4">
        <v>34</v>
      </c>
      <c r="J41" s="12">
        <f>J42+J50+J57+J65</f>
        <v>197430693</v>
      </c>
      <c r="K41" s="12">
        <f>K42+K50+K57+K65</f>
        <v>201576376</v>
      </c>
    </row>
    <row r="42" spans="1:11" x14ac:dyDescent="0.2">
      <c r="A42" s="192" t="s">
        <v>101</v>
      </c>
      <c r="B42" s="193"/>
      <c r="C42" s="193"/>
      <c r="D42" s="193"/>
      <c r="E42" s="193"/>
      <c r="F42" s="193"/>
      <c r="G42" s="193"/>
      <c r="H42" s="194"/>
      <c r="I42" s="4">
        <v>35</v>
      </c>
      <c r="J42" s="12">
        <f>SUM(J43:J49)</f>
        <v>64492785</v>
      </c>
      <c r="K42" s="12">
        <f>SUM(K43:K49)</f>
        <v>65760292</v>
      </c>
    </row>
    <row r="43" spans="1:11" x14ac:dyDescent="0.2">
      <c r="A43" s="192" t="s">
        <v>121</v>
      </c>
      <c r="B43" s="193"/>
      <c r="C43" s="193"/>
      <c r="D43" s="193"/>
      <c r="E43" s="193"/>
      <c r="F43" s="193"/>
      <c r="G43" s="193"/>
      <c r="H43" s="194"/>
      <c r="I43" s="4">
        <v>36</v>
      </c>
      <c r="J43" s="13">
        <v>64492785</v>
      </c>
      <c r="K43" s="13">
        <v>65760292</v>
      </c>
    </row>
    <row r="44" spans="1:11" x14ac:dyDescent="0.2">
      <c r="A44" s="192" t="s">
        <v>122</v>
      </c>
      <c r="B44" s="193"/>
      <c r="C44" s="193"/>
      <c r="D44" s="193"/>
      <c r="E44" s="193"/>
      <c r="F44" s="193"/>
      <c r="G44" s="193"/>
      <c r="H44" s="194"/>
      <c r="I44" s="4">
        <v>37</v>
      </c>
      <c r="J44" s="13">
        <v>0</v>
      </c>
      <c r="K44" s="13">
        <v>0</v>
      </c>
    </row>
    <row r="45" spans="1:11" x14ac:dyDescent="0.2">
      <c r="A45" s="192" t="s">
        <v>86</v>
      </c>
      <c r="B45" s="193"/>
      <c r="C45" s="193"/>
      <c r="D45" s="193"/>
      <c r="E45" s="193"/>
      <c r="F45" s="193"/>
      <c r="G45" s="193"/>
      <c r="H45" s="194"/>
      <c r="I45" s="4">
        <v>38</v>
      </c>
      <c r="J45" s="13">
        <v>0</v>
      </c>
      <c r="K45" s="13">
        <v>0</v>
      </c>
    </row>
    <row r="46" spans="1:11" x14ac:dyDescent="0.2">
      <c r="A46" s="192" t="s">
        <v>87</v>
      </c>
      <c r="B46" s="193"/>
      <c r="C46" s="193"/>
      <c r="D46" s="193"/>
      <c r="E46" s="193"/>
      <c r="F46" s="193"/>
      <c r="G46" s="193"/>
      <c r="H46" s="194"/>
      <c r="I46" s="4">
        <v>39</v>
      </c>
      <c r="J46" s="13">
        <v>0</v>
      </c>
      <c r="K46" s="13">
        <v>0</v>
      </c>
    </row>
    <row r="47" spans="1:11" x14ac:dyDescent="0.2">
      <c r="A47" s="192" t="s">
        <v>88</v>
      </c>
      <c r="B47" s="193"/>
      <c r="C47" s="193"/>
      <c r="D47" s="193"/>
      <c r="E47" s="193"/>
      <c r="F47" s="193"/>
      <c r="G47" s="193"/>
      <c r="H47" s="194"/>
      <c r="I47" s="4">
        <v>40</v>
      </c>
      <c r="J47" s="13">
        <v>0</v>
      </c>
      <c r="K47" s="13">
        <v>0</v>
      </c>
    </row>
    <row r="48" spans="1:11" x14ac:dyDescent="0.2">
      <c r="A48" s="192" t="s">
        <v>89</v>
      </c>
      <c r="B48" s="193"/>
      <c r="C48" s="193"/>
      <c r="D48" s="193"/>
      <c r="E48" s="193"/>
      <c r="F48" s="193"/>
      <c r="G48" s="193"/>
      <c r="H48" s="194"/>
      <c r="I48" s="4">
        <v>41</v>
      </c>
      <c r="J48" s="13">
        <v>0</v>
      </c>
      <c r="K48" s="13">
        <v>0</v>
      </c>
    </row>
    <row r="49" spans="1:11" x14ac:dyDescent="0.2">
      <c r="A49" s="192" t="s">
        <v>90</v>
      </c>
      <c r="B49" s="193"/>
      <c r="C49" s="193"/>
      <c r="D49" s="193"/>
      <c r="E49" s="193"/>
      <c r="F49" s="193"/>
      <c r="G49" s="193"/>
      <c r="H49" s="194"/>
      <c r="I49" s="4">
        <v>42</v>
      </c>
      <c r="J49" s="13">
        <v>0</v>
      </c>
      <c r="K49" s="13">
        <v>0</v>
      </c>
    </row>
    <row r="50" spans="1:11" x14ac:dyDescent="0.2">
      <c r="A50" s="192" t="s">
        <v>102</v>
      </c>
      <c r="B50" s="193"/>
      <c r="C50" s="193"/>
      <c r="D50" s="193"/>
      <c r="E50" s="193"/>
      <c r="F50" s="193"/>
      <c r="G50" s="193"/>
      <c r="H50" s="194"/>
      <c r="I50" s="4">
        <v>43</v>
      </c>
      <c r="J50" s="12">
        <f>SUM(J51:J56)</f>
        <v>90423243</v>
      </c>
      <c r="K50" s="12">
        <f>SUM(K51:K56)</f>
        <v>92619092</v>
      </c>
    </row>
    <row r="51" spans="1:11" x14ac:dyDescent="0.2">
      <c r="A51" s="192" t="s">
        <v>206</v>
      </c>
      <c r="B51" s="193"/>
      <c r="C51" s="193"/>
      <c r="D51" s="193"/>
      <c r="E51" s="193"/>
      <c r="F51" s="193"/>
      <c r="G51" s="193"/>
      <c r="H51" s="194"/>
      <c r="I51" s="4">
        <v>44</v>
      </c>
      <c r="J51" s="13">
        <v>0</v>
      </c>
      <c r="K51" s="13">
        <v>0</v>
      </c>
    </row>
    <row r="52" spans="1:11" x14ac:dyDescent="0.2">
      <c r="A52" s="192" t="s">
        <v>207</v>
      </c>
      <c r="B52" s="193"/>
      <c r="C52" s="193"/>
      <c r="D52" s="193"/>
      <c r="E52" s="193"/>
      <c r="F52" s="193"/>
      <c r="G52" s="193"/>
      <c r="H52" s="194"/>
      <c r="I52" s="4">
        <v>45</v>
      </c>
      <c r="J52" s="13">
        <v>72915986</v>
      </c>
      <c r="K52" s="13">
        <v>79272052</v>
      </c>
    </row>
    <row r="53" spans="1:11" x14ac:dyDescent="0.2">
      <c r="A53" s="192" t="s">
        <v>208</v>
      </c>
      <c r="B53" s="193"/>
      <c r="C53" s="193"/>
      <c r="D53" s="193"/>
      <c r="E53" s="193"/>
      <c r="F53" s="193"/>
      <c r="G53" s="193"/>
      <c r="H53" s="194"/>
      <c r="I53" s="4">
        <v>46</v>
      </c>
      <c r="J53" s="13">
        <v>0</v>
      </c>
      <c r="K53" s="13">
        <v>0</v>
      </c>
    </row>
    <row r="54" spans="1:11" x14ac:dyDescent="0.2">
      <c r="A54" s="192" t="s">
        <v>209</v>
      </c>
      <c r="B54" s="193"/>
      <c r="C54" s="193"/>
      <c r="D54" s="193"/>
      <c r="E54" s="193"/>
      <c r="F54" s="193"/>
      <c r="G54" s="193"/>
      <c r="H54" s="194"/>
      <c r="I54" s="4">
        <v>47</v>
      </c>
      <c r="J54" s="13">
        <v>239196</v>
      </c>
      <c r="K54" s="13">
        <v>50133</v>
      </c>
    </row>
    <row r="55" spans="1:11" x14ac:dyDescent="0.2">
      <c r="A55" s="192" t="s">
        <v>8</v>
      </c>
      <c r="B55" s="193"/>
      <c r="C55" s="193"/>
      <c r="D55" s="193"/>
      <c r="E55" s="193"/>
      <c r="F55" s="193"/>
      <c r="G55" s="193"/>
      <c r="H55" s="194"/>
      <c r="I55" s="4">
        <v>48</v>
      </c>
      <c r="J55" s="13">
        <v>11071595</v>
      </c>
      <c r="K55" s="13">
        <v>9551722</v>
      </c>
    </row>
    <row r="56" spans="1:11" x14ac:dyDescent="0.2">
      <c r="A56" s="192" t="s">
        <v>9</v>
      </c>
      <c r="B56" s="193"/>
      <c r="C56" s="193"/>
      <c r="D56" s="193"/>
      <c r="E56" s="193"/>
      <c r="F56" s="193"/>
      <c r="G56" s="193"/>
      <c r="H56" s="194"/>
      <c r="I56" s="4">
        <v>49</v>
      </c>
      <c r="J56" s="13">
        <v>6196466</v>
      </c>
      <c r="K56" s="13">
        <v>3745185</v>
      </c>
    </row>
    <row r="57" spans="1:11" x14ac:dyDescent="0.2">
      <c r="A57" s="192" t="s">
        <v>103</v>
      </c>
      <c r="B57" s="193"/>
      <c r="C57" s="193"/>
      <c r="D57" s="193"/>
      <c r="E57" s="193"/>
      <c r="F57" s="193"/>
      <c r="G57" s="193"/>
      <c r="H57" s="194"/>
      <c r="I57" s="4">
        <v>50</v>
      </c>
      <c r="J57" s="12">
        <f>SUM(J58:J64)</f>
        <v>9936537</v>
      </c>
      <c r="K57" s="12">
        <f>SUM(K58:K64)</f>
        <v>2362406</v>
      </c>
    </row>
    <row r="58" spans="1:11" x14ac:dyDescent="0.2">
      <c r="A58" s="192" t="s">
        <v>76</v>
      </c>
      <c r="B58" s="193"/>
      <c r="C58" s="193"/>
      <c r="D58" s="193"/>
      <c r="E58" s="193"/>
      <c r="F58" s="193"/>
      <c r="G58" s="193"/>
      <c r="H58" s="194"/>
      <c r="I58" s="4">
        <v>51</v>
      </c>
      <c r="J58" s="13">
        <v>0</v>
      </c>
      <c r="K58" s="13">
        <v>0</v>
      </c>
    </row>
    <row r="59" spans="1:11" x14ac:dyDescent="0.2">
      <c r="A59" s="192" t="s">
        <v>77</v>
      </c>
      <c r="B59" s="193"/>
      <c r="C59" s="193"/>
      <c r="D59" s="193"/>
      <c r="E59" s="193"/>
      <c r="F59" s="193"/>
      <c r="G59" s="193"/>
      <c r="H59" s="194"/>
      <c r="I59" s="4">
        <v>52</v>
      </c>
      <c r="J59" s="13">
        <v>0</v>
      </c>
      <c r="K59" s="13">
        <v>0</v>
      </c>
    </row>
    <row r="60" spans="1:11" x14ac:dyDescent="0.2">
      <c r="A60" s="192" t="s">
        <v>248</v>
      </c>
      <c r="B60" s="193"/>
      <c r="C60" s="193"/>
      <c r="D60" s="193"/>
      <c r="E60" s="193"/>
      <c r="F60" s="193"/>
      <c r="G60" s="193"/>
      <c r="H60" s="194"/>
      <c r="I60" s="4">
        <v>53</v>
      </c>
      <c r="J60" s="13">
        <v>0</v>
      </c>
      <c r="K60" s="13">
        <v>0</v>
      </c>
    </row>
    <row r="61" spans="1:11" x14ac:dyDescent="0.2">
      <c r="A61" s="192" t="s">
        <v>83</v>
      </c>
      <c r="B61" s="193"/>
      <c r="C61" s="193"/>
      <c r="D61" s="193"/>
      <c r="E61" s="193"/>
      <c r="F61" s="193"/>
      <c r="G61" s="193"/>
      <c r="H61" s="194"/>
      <c r="I61" s="4">
        <v>54</v>
      </c>
      <c r="J61" s="13">
        <v>0</v>
      </c>
      <c r="K61" s="13">
        <v>0</v>
      </c>
    </row>
    <row r="62" spans="1:11" x14ac:dyDescent="0.2">
      <c r="A62" s="192" t="s">
        <v>84</v>
      </c>
      <c r="B62" s="193"/>
      <c r="C62" s="193"/>
      <c r="D62" s="193"/>
      <c r="E62" s="193"/>
      <c r="F62" s="193"/>
      <c r="G62" s="193"/>
      <c r="H62" s="194"/>
      <c r="I62" s="4">
        <v>55</v>
      </c>
      <c r="J62" s="13">
        <v>189</v>
      </c>
      <c r="K62" s="13">
        <v>188</v>
      </c>
    </row>
    <row r="63" spans="1:11" x14ac:dyDescent="0.2">
      <c r="A63" s="192" t="s">
        <v>85</v>
      </c>
      <c r="B63" s="193"/>
      <c r="C63" s="193"/>
      <c r="D63" s="193"/>
      <c r="E63" s="193"/>
      <c r="F63" s="193"/>
      <c r="G63" s="193"/>
      <c r="H63" s="194"/>
      <c r="I63" s="4">
        <v>56</v>
      </c>
      <c r="J63" s="13">
        <v>9936348</v>
      </c>
      <c r="K63" s="13">
        <v>2362218</v>
      </c>
    </row>
    <row r="64" spans="1:11" x14ac:dyDescent="0.2">
      <c r="A64" s="192" t="s">
        <v>44</v>
      </c>
      <c r="B64" s="193"/>
      <c r="C64" s="193"/>
      <c r="D64" s="193"/>
      <c r="E64" s="193"/>
      <c r="F64" s="193"/>
      <c r="G64" s="193"/>
      <c r="H64" s="194"/>
      <c r="I64" s="4">
        <v>57</v>
      </c>
      <c r="J64" s="13">
        <v>0</v>
      </c>
      <c r="K64" s="13">
        <v>0</v>
      </c>
    </row>
    <row r="65" spans="1:11" x14ac:dyDescent="0.2">
      <c r="A65" s="192" t="s">
        <v>213</v>
      </c>
      <c r="B65" s="193"/>
      <c r="C65" s="193"/>
      <c r="D65" s="193"/>
      <c r="E65" s="193"/>
      <c r="F65" s="193"/>
      <c r="G65" s="193"/>
      <c r="H65" s="194"/>
      <c r="I65" s="4">
        <v>58</v>
      </c>
      <c r="J65" s="13">
        <v>32578128</v>
      </c>
      <c r="K65" s="13">
        <v>40834586</v>
      </c>
    </row>
    <row r="66" spans="1:11" x14ac:dyDescent="0.2">
      <c r="A66" s="198" t="s">
        <v>56</v>
      </c>
      <c r="B66" s="199"/>
      <c r="C66" s="199"/>
      <c r="D66" s="199"/>
      <c r="E66" s="199"/>
      <c r="F66" s="199"/>
      <c r="G66" s="199"/>
      <c r="H66" s="200"/>
      <c r="I66" s="4">
        <v>59</v>
      </c>
      <c r="J66" s="13">
        <v>26335724</v>
      </c>
      <c r="K66" s="13">
        <v>34021387</v>
      </c>
    </row>
    <row r="67" spans="1:11" x14ac:dyDescent="0.2">
      <c r="A67" s="198" t="s">
        <v>247</v>
      </c>
      <c r="B67" s="199"/>
      <c r="C67" s="199"/>
      <c r="D67" s="199"/>
      <c r="E67" s="199"/>
      <c r="F67" s="199"/>
      <c r="G67" s="199"/>
      <c r="H67" s="200"/>
      <c r="I67" s="4">
        <v>60</v>
      </c>
      <c r="J67" s="12">
        <f>J8+J9+J41+J66</f>
        <v>866965543</v>
      </c>
      <c r="K67" s="12">
        <f>K8+K9+K41+K66</f>
        <v>860183970</v>
      </c>
    </row>
    <row r="68" spans="1:11" x14ac:dyDescent="0.2">
      <c r="A68" s="204" t="s">
        <v>91</v>
      </c>
      <c r="B68" s="205"/>
      <c r="C68" s="205"/>
      <c r="D68" s="205"/>
      <c r="E68" s="205"/>
      <c r="F68" s="205"/>
      <c r="G68" s="205"/>
      <c r="H68" s="206"/>
      <c r="I68" s="5">
        <v>61</v>
      </c>
      <c r="J68" s="14"/>
      <c r="K68" s="14">
        <v>0</v>
      </c>
    </row>
    <row r="69" spans="1:11" x14ac:dyDescent="0.2">
      <c r="A69" s="184" t="s">
        <v>58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8"/>
    </row>
    <row r="70" spans="1:11" x14ac:dyDescent="0.2">
      <c r="A70" s="188" t="s">
        <v>197</v>
      </c>
      <c r="B70" s="189"/>
      <c r="C70" s="189"/>
      <c r="D70" s="189"/>
      <c r="E70" s="189"/>
      <c r="F70" s="189"/>
      <c r="G70" s="189"/>
      <c r="H70" s="209"/>
      <c r="I70" s="6">
        <v>62</v>
      </c>
      <c r="J70" s="20">
        <f>J71+J72+J73+J79+J80+J83+J86</f>
        <v>381769635</v>
      </c>
      <c r="K70" s="20">
        <f>K71+K72+K73+K79+K80+K83+K86</f>
        <v>407078946</v>
      </c>
    </row>
    <row r="71" spans="1:11" x14ac:dyDescent="0.2">
      <c r="A71" s="192" t="s">
        <v>145</v>
      </c>
      <c r="B71" s="193"/>
      <c r="C71" s="193"/>
      <c r="D71" s="193"/>
      <c r="E71" s="193"/>
      <c r="F71" s="193"/>
      <c r="G71" s="193"/>
      <c r="H71" s="194"/>
      <c r="I71" s="4">
        <v>63</v>
      </c>
      <c r="J71" s="13">
        <v>277879530</v>
      </c>
      <c r="K71" s="13">
        <v>277879530</v>
      </c>
    </row>
    <row r="72" spans="1:11" x14ac:dyDescent="0.2">
      <c r="A72" s="192" t="s">
        <v>146</v>
      </c>
      <c r="B72" s="193"/>
      <c r="C72" s="193"/>
      <c r="D72" s="193"/>
      <c r="E72" s="193"/>
      <c r="F72" s="193"/>
      <c r="G72" s="193"/>
      <c r="H72" s="194"/>
      <c r="I72" s="4">
        <v>64</v>
      </c>
      <c r="J72" s="13">
        <v>0</v>
      </c>
      <c r="K72" s="13">
        <v>0</v>
      </c>
    </row>
    <row r="73" spans="1:11" x14ac:dyDescent="0.2">
      <c r="A73" s="192" t="s">
        <v>147</v>
      </c>
      <c r="B73" s="193"/>
      <c r="C73" s="193"/>
      <c r="D73" s="193"/>
      <c r="E73" s="193"/>
      <c r="F73" s="193"/>
      <c r="G73" s="193"/>
      <c r="H73" s="194"/>
      <c r="I73" s="4">
        <v>65</v>
      </c>
      <c r="J73" s="12">
        <f>J74+J75-J76+J77+J78</f>
        <v>94659081</v>
      </c>
      <c r="K73" s="12">
        <f>K74+K75-K76+K77+K78</f>
        <v>103659164</v>
      </c>
    </row>
    <row r="74" spans="1:11" x14ac:dyDescent="0.2">
      <c r="A74" s="192" t="s">
        <v>148</v>
      </c>
      <c r="B74" s="193"/>
      <c r="C74" s="193"/>
      <c r="D74" s="193"/>
      <c r="E74" s="193"/>
      <c r="F74" s="193"/>
      <c r="G74" s="193"/>
      <c r="H74" s="194"/>
      <c r="I74" s="4">
        <v>66</v>
      </c>
      <c r="J74" s="13">
        <v>14549784</v>
      </c>
      <c r="K74" s="13">
        <v>14559784</v>
      </c>
    </row>
    <row r="75" spans="1:11" x14ac:dyDescent="0.2">
      <c r="A75" s="192" t="s">
        <v>149</v>
      </c>
      <c r="B75" s="193"/>
      <c r="C75" s="193"/>
      <c r="D75" s="193"/>
      <c r="E75" s="193"/>
      <c r="F75" s="193"/>
      <c r="G75" s="193"/>
      <c r="H75" s="194"/>
      <c r="I75" s="4">
        <v>67</v>
      </c>
      <c r="J75" s="13">
        <v>0</v>
      </c>
      <c r="K75" s="13">
        <v>0</v>
      </c>
    </row>
    <row r="76" spans="1:11" x14ac:dyDescent="0.2">
      <c r="A76" s="192" t="s">
        <v>137</v>
      </c>
      <c r="B76" s="193"/>
      <c r="C76" s="193"/>
      <c r="D76" s="193"/>
      <c r="E76" s="193"/>
      <c r="F76" s="193"/>
      <c r="G76" s="193"/>
      <c r="H76" s="194"/>
      <c r="I76" s="4">
        <v>68</v>
      </c>
      <c r="J76" s="13">
        <v>2940</v>
      </c>
      <c r="K76" s="13">
        <v>2940</v>
      </c>
    </row>
    <row r="77" spans="1:11" x14ac:dyDescent="0.2">
      <c r="A77" s="192" t="s">
        <v>138</v>
      </c>
      <c r="B77" s="193"/>
      <c r="C77" s="193"/>
      <c r="D77" s="193"/>
      <c r="E77" s="193"/>
      <c r="F77" s="193"/>
      <c r="G77" s="193"/>
      <c r="H77" s="194"/>
      <c r="I77" s="4">
        <v>69</v>
      </c>
      <c r="J77" s="13">
        <v>0</v>
      </c>
      <c r="K77" s="13">
        <v>0</v>
      </c>
    </row>
    <row r="78" spans="1:11" x14ac:dyDescent="0.2">
      <c r="A78" s="192" t="s">
        <v>139</v>
      </c>
      <c r="B78" s="193"/>
      <c r="C78" s="193"/>
      <c r="D78" s="193"/>
      <c r="E78" s="193"/>
      <c r="F78" s="193"/>
      <c r="G78" s="193"/>
      <c r="H78" s="194"/>
      <c r="I78" s="4">
        <v>70</v>
      </c>
      <c r="J78" s="13">
        <v>80112237</v>
      </c>
      <c r="K78" s="13">
        <v>89102320</v>
      </c>
    </row>
    <row r="79" spans="1:11" x14ac:dyDescent="0.2">
      <c r="A79" s="192" t="s">
        <v>140</v>
      </c>
      <c r="B79" s="193"/>
      <c r="C79" s="193"/>
      <c r="D79" s="193"/>
      <c r="E79" s="193"/>
      <c r="F79" s="193"/>
      <c r="G79" s="193"/>
      <c r="H79" s="194"/>
      <c r="I79" s="4">
        <v>71</v>
      </c>
      <c r="J79" s="13">
        <v>-540252</v>
      </c>
      <c r="K79" s="13">
        <v>-919512</v>
      </c>
    </row>
    <row r="80" spans="1:11" x14ac:dyDescent="0.2">
      <c r="A80" s="192" t="s">
        <v>244</v>
      </c>
      <c r="B80" s="193"/>
      <c r="C80" s="193"/>
      <c r="D80" s="193"/>
      <c r="E80" s="193"/>
      <c r="F80" s="193"/>
      <c r="G80" s="193"/>
      <c r="H80" s="194"/>
      <c r="I80" s="4">
        <v>72</v>
      </c>
      <c r="J80" s="12">
        <f>J81-J82</f>
        <v>2206015</v>
      </c>
      <c r="K80" s="12">
        <f>K81-K82</f>
        <v>1439931</v>
      </c>
    </row>
    <row r="81" spans="1:11" x14ac:dyDescent="0.2">
      <c r="A81" s="201" t="s">
        <v>173</v>
      </c>
      <c r="B81" s="202"/>
      <c r="C81" s="202"/>
      <c r="D81" s="202"/>
      <c r="E81" s="202"/>
      <c r="F81" s="202"/>
      <c r="G81" s="202"/>
      <c r="H81" s="203"/>
      <c r="I81" s="4">
        <v>73</v>
      </c>
      <c r="J81" s="13">
        <v>2206015</v>
      </c>
      <c r="K81" s="13">
        <v>1439931</v>
      </c>
    </row>
    <row r="82" spans="1:11" x14ac:dyDescent="0.2">
      <c r="A82" s="201" t="s">
        <v>174</v>
      </c>
      <c r="B82" s="202"/>
      <c r="C82" s="202"/>
      <c r="D82" s="202"/>
      <c r="E82" s="202"/>
      <c r="F82" s="202"/>
      <c r="G82" s="202"/>
      <c r="H82" s="203"/>
      <c r="I82" s="4">
        <v>74</v>
      </c>
      <c r="J82" s="13">
        <v>0</v>
      </c>
      <c r="K82" s="13">
        <v>0</v>
      </c>
    </row>
    <row r="83" spans="1:11" x14ac:dyDescent="0.2">
      <c r="A83" s="192" t="s">
        <v>245</v>
      </c>
      <c r="B83" s="193"/>
      <c r="C83" s="193"/>
      <c r="D83" s="193"/>
      <c r="E83" s="193"/>
      <c r="F83" s="193"/>
      <c r="G83" s="193"/>
      <c r="H83" s="194"/>
      <c r="I83" s="4">
        <v>75</v>
      </c>
      <c r="J83" s="12">
        <f>J84-J85</f>
        <v>7565261</v>
      </c>
      <c r="K83" s="12">
        <f>K84-K85</f>
        <v>25019833</v>
      </c>
    </row>
    <row r="84" spans="1:11" x14ac:dyDescent="0.2">
      <c r="A84" s="201" t="s">
        <v>175</v>
      </c>
      <c r="B84" s="202"/>
      <c r="C84" s="202"/>
      <c r="D84" s="202"/>
      <c r="E84" s="202"/>
      <c r="F84" s="202"/>
      <c r="G84" s="202"/>
      <c r="H84" s="203"/>
      <c r="I84" s="4">
        <v>76</v>
      </c>
      <c r="J84" s="13">
        <v>7565261</v>
      </c>
      <c r="K84" s="13">
        <v>25019833</v>
      </c>
    </row>
    <row r="85" spans="1:11" x14ac:dyDescent="0.2">
      <c r="A85" s="201" t="s">
        <v>176</v>
      </c>
      <c r="B85" s="202"/>
      <c r="C85" s="202"/>
      <c r="D85" s="202"/>
      <c r="E85" s="202"/>
      <c r="F85" s="202"/>
      <c r="G85" s="202"/>
      <c r="H85" s="203"/>
      <c r="I85" s="4">
        <v>77</v>
      </c>
      <c r="J85" s="13">
        <v>0</v>
      </c>
      <c r="K85" s="13">
        <v>0</v>
      </c>
    </row>
    <row r="86" spans="1:11" x14ac:dyDescent="0.2">
      <c r="A86" s="192" t="s">
        <v>177</v>
      </c>
      <c r="B86" s="193"/>
      <c r="C86" s="193"/>
      <c r="D86" s="193"/>
      <c r="E86" s="193"/>
      <c r="F86" s="193"/>
      <c r="G86" s="193"/>
      <c r="H86" s="194"/>
      <c r="I86" s="4">
        <v>78</v>
      </c>
      <c r="J86" s="13">
        <v>0</v>
      </c>
      <c r="K86" s="13">
        <v>0</v>
      </c>
    </row>
    <row r="87" spans="1:11" x14ac:dyDescent="0.2">
      <c r="A87" s="198" t="s">
        <v>17</v>
      </c>
      <c r="B87" s="199"/>
      <c r="C87" s="199"/>
      <c r="D87" s="199"/>
      <c r="E87" s="199"/>
      <c r="F87" s="199"/>
      <c r="G87" s="199"/>
      <c r="H87" s="200"/>
      <c r="I87" s="4">
        <v>79</v>
      </c>
      <c r="J87" s="12">
        <f>SUM(J88:J90)</f>
        <v>3336063</v>
      </c>
      <c r="K87" s="12">
        <f>SUM(K88:K90)</f>
        <v>35274050</v>
      </c>
    </row>
    <row r="88" spans="1:11" x14ac:dyDescent="0.2">
      <c r="A88" s="192" t="s">
        <v>133</v>
      </c>
      <c r="B88" s="193"/>
      <c r="C88" s="193"/>
      <c r="D88" s="193"/>
      <c r="E88" s="193"/>
      <c r="F88" s="193"/>
      <c r="G88" s="193"/>
      <c r="H88" s="194"/>
      <c r="I88" s="4">
        <v>80</v>
      </c>
      <c r="J88" s="13">
        <v>1002314</v>
      </c>
      <c r="K88" s="13">
        <v>1259245</v>
      </c>
    </row>
    <row r="89" spans="1:11" x14ac:dyDescent="0.2">
      <c r="A89" s="192" t="s">
        <v>134</v>
      </c>
      <c r="B89" s="193"/>
      <c r="C89" s="193"/>
      <c r="D89" s="193"/>
      <c r="E89" s="193"/>
      <c r="F89" s="193"/>
      <c r="G89" s="193"/>
      <c r="H89" s="194"/>
      <c r="I89" s="4">
        <v>81</v>
      </c>
      <c r="J89" s="13">
        <v>0</v>
      </c>
      <c r="K89" s="13">
        <v>0</v>
      </c>
    </row>
    <row r="90" spans="1:11" x14ac:dyDescent="0.2">
      <c r="A90" s="192" t="s">
        <v>135</v>
      </c>
      <c r="B90" s="193"/>
      <c r="C90" s="193"/>
      <c r="D90" s="193"/>
      <c r="E90" s="193"/>
      <c r="F90" s="193"/>
      <c r="G90" s="193"/>
      <c r="H90" s="194"/>
      <c r="I90" s="4">
        <v>82</v>
      </c>
      <c r="J90" s="13">
        <v>2333749</v>
      </c>
      <c r="K90" s="13">
        <v>34014805</v>
      </c>
    </row>
    <row r="91" spans="1:11" x14ac:dyDescent="0.2">
      <c r="A91" s="198" t="s">
        <v>18</v>
      </c>
      <c r="B91" s="199"/>
      <c r="C91" s="199"/>
      <c r="D91" s="199"/>
      <c r="E91" s="199"/>
      <c r="F91" s="199"/>
      <c r="G91" s="199"/>
      <c r="H91" s="200"/>
      <c r="I91" s="4">
        <v>83</v>
      </c>
      <c r="J91" s="12">
        <f>SUM(J92:J100)</f>
        <v>31825092</v>
      </c>
      <c r="K91" s="12">
        <f>SUM(K92:K100)</f>
        <v>16575026</v>
      </c>
    </row>
    <row r="92" spans="1:11" x14ac:dyDescent="0.2">
      <c r="A92" s="192" t="s">
        <v>136</v>
      </c>
      <c r="B92" s="193"/>
      <c r="C92" s="193"/>
      <c r="D92" s="193"/>
      <c r="E92" s="193"/>
      <c r="F92" s="193"/>
      <c r="G92" s="193"/>
      <c r="H92" s="194"/>
      <c r="I92" s="4">
        <v>84</v>
      </c>
      <c r="J92" s="13">
        <v>0</v>
      </c>
      <c r="K92" s="13">
        <v>0</v>
      </c>
    </row>
    <row r="93" spans="1:11" x14ac:dyDescent="0.2">
      <c r="A93" s="192" t="s">
        <v>249</v>
      </c>
      <c r="B93" s="193"/>
      <c r="C93" s="193"/>
      <c r="D93" s="193"/>
      <c r="E93" s="193"/>
      <c r="F93" s="193"/>
      <c r="G93" s="193"/>
      <c r="H93" s="194"/>
      <c r="I93" s="4">
        <v>85</v>
      </c>
      <c r="J93" s="13">
        <v>45000</v>
      </c>
      <c r="K93" s="13">
        <v>45000</v>
      </c>
    </row>
    <row r="94" spans="1:11" x14ac:dyDescent="0.2">
      <c r="A94" s="192" t="s">
        <v>0</v>
      </c>
      <c r="B94" s="193"/>
      <c r="C94" s="193"/>
      <c r="D94" s="193"/>
      <c r="E94" s="193"/>
      <c r="F94" s="193"/>
      <c r="G94" s="193"/>
      <c r="H94" s="194"/>
      <c r="I94" s="4">
        <v>86</v>
      </c>
      <c r="J94" s="13">
        <v>31780092</v>
      </c>
      <c r="K94" s="13">
        <v>16530026</v>
      </c>
    </row>
    <row r="95" spans="1:11" x14ac:dyDescent="0.2">
      <c r="A95" s="192" t="s">
        <v>250</v>
      </c>
      <c r="B95" s="193"/>
      <c r="C95" s="193"/>
      <c r="D95" s="193"/>
      <c r="E95" s="193"/>
      <c r="F95" s="193"/>
      <c r="G95" s="193"/>
      <c r="H95" s="194"/>
      <c r="I95" s="4">
        <v>87</v>
      </c>
      <c r="J95" s="13">
        <v>0</v>
      </c>
      <c r="K95" s="13">
        <v>0</v>
      </c>
    </row>
    <row r="96" spans="1:11" x14ac:dyDescent="0.2">
      <c r="A96" s="192" t="s">
        <v>251</v>
      </c>
      <c r="B96" s="193"/>
      <c r="C96" s="193"/>
      <c r="D96" s="193"/>
      <c r="E96" s="193"/>
      <c r="F96" s="193"/>
      <c r="G96" s="193"/>
      <c r="H96" s="194"/>
      <c r="I96" s="4">
        <v>88</v>
      </c>
      <c r="J96" s="13">
        <v>0</v>
      </c>
      <c r="K96" s="13">
        <v>0</v>
      </c>
    </row>
    <row r="97" spans="1:11" x14ac:dyDescent="0.2">
      <c r="A97" s="192" t="s">
        <v>252</v>
      </c>
      <c r="B97" s="193"/>
      <c r="C97" s="193"/>
      <c r="D97" s="193"/>
      <c r="E97" s="193"/>
      <c r="F97" s="193"/>
      <c r="G97" s="193"/>
      <c r="H97" s="194"/>
      <c r="I97" s="4">
        <v>89</v>
      </c>
      <c r="J97" s="13">
        <v>0</v>
      </c>
      <c r="K97" s="13">
        <v>0</v>
      </c>
    </row>
    <row r="98" spans="1:11" x14ac:dyDescent="0.2">
      <c r="A98" s="192" t="s">
        <v>94</v>
      </c>
      <c r="B98" s="193"/>
      <c r="C98" s="193"/>
      <c r="D98" s="193"/>
      <c r="E98" s="193"/>
      <c r="F98" s="193"/>
      <c r="G98" s="193"/>
      <c r="H98" s="194"/>
      <c r="I98" s="4">
        <v>90</v>
      </c>
      <c r="J98" s="13">
        <v>0</v>
      </c>
      <c r="K98" s="13">
        <v>0</v>
      </c>
    </row>
    <row r="99" spans="1:11" x14ac:dyDescent="0.2">
      <c r="A99" s="192" t="s">
        <v>92</v>
      </c>
      <c r="B99" s="193"/>
      <c r="C99" s="193"/>
      <c r="D99" s="193"/>
      <c r="E99" s="193"/>
      <c r="F99" s="193"/>
      <c r="G99" s="193"/>
      <c r="H99" s="194"/>
      <c r="I99" s="4">
        <v>91</v>
      </c>
      <c r="J99" s="13">
        <v>0</v>
      </c>
      <c r="K99" s="13">
        <v>0</v>
      </c>
    </row>
    <row r="100" spans="1:11" x14ac:dyDescent="0.2">
      <c r="A100" s="192" t="s">
        <v>93</v>
      </c>
      <c r="B100" s="193"/>
      <c r="C100" s="193"/>
      <c r="D100" s="193"/>
      <c r="E100" s="193"/>
      <c r="F100" s="193"/>
      <c r="G100" s="193"/>
      <c r="H100" s="194"/>
      <c r="I100" s="4">
        <v>92</v>
      </c>
      <c r="J100" s="13">
        <v>0</v>
      </c>
      <c r="K100" s="13">
        <v>0</v>
      </c>
    </row>
    <row r="101" spans="1:11" x14ac:dyDescent="0.2">
      <c r="A101" s="198" t="s">
        <v>19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12">
        <f>SUM(J102:J113)</f>
        <v>424847623</v>
      </c>
      <c r="K101" s="12">
        <f>SUM(K102:K113)</f>
        <v>381030269</v>
      </c>
    </row>
    <row r="102" spans="1:11" x14ac:dyDescent="0.2">
      <c r="A102" s="192" t="s">
        <v>136</v>
      </c>
      <c r="B102" s="193"/>
      <c r="C102" s="193"/>
      <c r="D102" s="193"/>
      <c r="E102" s="193"/>
      <c r="F102" s="193"/>
      <c r="G102" s="193"/>
      <c r="H102" s="194"/>
      <c r="I102" s="4">
        <v>94</v>
      </c>
      <c r="J102" s="13">
        <v>0</v>
      </c>
      <c r="K102" s="13">
        <v>0</v>
      </c>
    </row>
    <row r="103" spans="1:11" x14ac:dyDescent="0.2">
      <c r="A103" s="192" t="s">
        <v>249</v>
      </c>
      <c r="B103" s="193"/>
      <c r="C103" s="193"/>
      <c r="D103" s="193"/>
      <c r="E103" s="193"/>
      <c r="F103" s="193"/>
      <c r="G103" s="193"/>
      <c r="H103" s="194"/>
      <c r="I103" s="4">
        <v>95</v>
      </c>
      <c r="J103" s="13">
        <v>11185444</v>
      </c>
      <c r="K103" s="13">
        <v>11048292</v>
      </c>
    </row>
    <row r="104" spans="1:11" x14ac:dyDescent="0.2">
      <c r="A104" s="192" t="s">
        <v>0</v>
      </c>
      <c r="B104" s="193"/>
      <c r="C104" s="193"/>
      <c r="D104" s="193"/>
      <c r="E104" s="193"/>
      <c r="F104" s="193"/>
      <c r="G104" s="193"/>
      <c r="H104" s="194"/>
      <c r="I104" s="4">
        <v>96</v>
      </c>
      <c r="J104" s="13">
        <v>48276631</v>
      </c>
      <c r="K104" s="13">
        <v>69070970</v>
      </c>
    </row>
    <row r="105" spans="1:11" x14ac:dyDescent="0.2">
      <c r="A105" s="192" t="s">
        <v>250</v>
      </c>
      <c r="B105" s="193"/>
      <c r="C105" s="193"/>
      <c r="D105" s="193"/>
      <c r="E105" s="193"/>
      <c r="F105" s="193"/>
      <c r="G105" s="193"/>
      <c r="H105" s="194"/>
      <c r="I105" s="4">
        <v>97</v>
      </c>
      <c r="J105" s="13">
        <v>3679324</v>
      </c>
      <c r="K105" s="13">
        <v>1730463</v>
      </c>
    </row>
    <row r="106" spans="1:11" x14ac:dyDescent="0.2">
      <c r="A106" s="192" t="s">
        <v>251</v>
      </c>
      <c r="B106" s="193"/>
      <c r="C106" s="193"/>
      <c r="D106" s="193"/>
      <c r="E106" s="193"/>
      <c r="F106" s="193"/>
      <c r="G106" s="193"/>
      <c r="H106" s="194"/>
      <c r="I106" s="4">
        <v>98</v>
      </c>
      <c r="J106" s="13">
        <v>203831166</v>
      </c>
      <c r="K106" s="13">
        <v>149579079</v>
      </c>
    </row>
    <row r="107" spans="1:11" x14ac:dyDescent="0.2">
      <c r="A107" s="192" t="s">
        <v>252</v>
      </c>
      <c r="B107" s="193"/>
      <c r="C107" s="193"/>
      <c r="D107" s="193"/>
      <c r="E107" s="193"/>
      <c r="F107" s="193"/>
      <c r="G107" s="193"/>
      <c r="H107" s="194"/>
      <c r="I107" s="4">
        <v>99</v>
      </c>
      <c r="J107" s="13">
        <v>0</v>
      </c>
      <c r="K107" s="13">
        <v>0</v>
      </c>
    </row>
    <row r="108" spans="1:11" x14ac:dyDescent="0.2">
      <c r="A108" s="192" t="s">
        <v>94</v>
      </c>
      <c r="B108" s="193"/>
      <c r="C108" s="193"/>
      <c r="D108" s="193"/>
      <c r="E108" s="193"/>
      <c r="F108" s="193"/>
      <c r="G108" s="193"/>
      <c r="H108" s="194"/>
      <c r="I108" s="4">
        <v>100</v>
      </c>
      <c r="J108" s="13">
        <v>0</v>
      </c>
      <c r="K108" s="13">
        <v>0</v>
      </c>
    </row>
    <row r="109" spans="1:11" x14ac:dyDescent="0.2">
      <c r="A109" s="192" t="s">
        <v>95</v>
      </c>
      <c r="B109" s="193"/>
      <c r="C109" s="193"/>
      <c r="D109" s="193"/>
      <c r="E109" s="193"/>
      <c r="F109" s="193"/>
      <c r="G109" s="193"/>
      <c r="H109" s="194"/>
      <c r="I109" s="4">
        <v>101</v>
      </c>
      <c r="J109" s="13">
        <v>10323613</v>
      </c>
      <c r="K109" s="13">
        <v>9755821</v>
      </c>
    </row>
    <row r="110" spans="1:11" x14ac:dyDescent="0.2">
      <c r="A110" s="192" t="s">
        <v>96</v>
      </c>
      <c r="B110" s="193"/>
      <c r="C110" s="193"/>
      <c r="D110" s="193"/>
      <c r="E110" s="193"/>
      <c r="F110" s="193"/>
      <c r="G110" s="193"/>
      <c r="H110" s="194"/>
      <c r="I110" s="4">
        <v>102</v>
      </c>
      <c r="J110" s="13">
        <v>8645810</v>
      </c>
      <c r="K110" s="13">
        <v>8805555</v>
      </c>
    </row>
    <row r="111" spans="1:11" x14ac:dyDescent="0.2">
      <c r="A111" s="192" t="s">
        <v>99</v>
      </c>
      <c r="B111" s="193"/>
      <c r="C111" s="193"/>
      <c r="D111" s="193"/>
      <c r="E111" s="193"/>
      <c r="F111" s="193"/>
      <c r="G111" s="193"/>
      <c r="H111" s="194"/>
      <c r="I111" s="4">
        <v>103</v>
      </c>
      <c r="J111" s="13">
        <v>20000</v>
      </c>
      <c r="K111" s="13">
        <v>566</v>
      </c>
    </row>
    <row r="112" spans="1:11" x14ac:dyDescent="0.2">
      <c r="A112" s="192" t="s">
        <v>97</v>
      </c>
      <c r="B112" s="193"/>
      <c r="C112" s="193"/>
      <c r="D112" s="193"/>
      <c r="E112" s="193"/>
      <c r="F112" s="193"/>
      <c r="G112" s="193"/>
      <c r="H112" s="194"/>
      <c r="I112" s="4">
        <v>104</v>
      </c>
      <c r="J112" s="13">
        <v>0</v>
      </c>
      <c r="K112" s="13">
        <v>0</v>
      </c>
    </row>
    <row r="113" spans="1:11" x14ac:dyDescent="0.2">
      <c r="A113" s="192" t="s">
        <v>98</v>
      </c>
      <c r="B113" s="193"/>
      <c r="C113" s="193"/>
      <c r="D113" s="193"/>
      <c r="E113" s="193"/>
      <c r="F113" s="193"/>
      <c r="G113" s="193"/>
      <c r="H113" s="194"/>
      <c r="I113" s="4">
        <v>105</v>
      </c>
      <c r="J113" s="13">
        <v>138885635</v>
      </c>
      <c r="K113" s="13">
        <v>131039523</v>
      </c>
    </row>
    <row r="114" spans="1:11" x14ac:dyDescent="0.2">
      <c r="A114" s="198" t="s">
        <v>1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3">
        <v>25187130</v>
      </c>
      <c r="K114" s="13">
        <v>20225679</v>
      </c>
    </row>
    <row r="115" spans="1:11" x14ac:dyDescent="0.2">
      <c r="A115" s="198" t="s">
        <v>23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12">
        <f>J70+J87+J91+J101+J114</f>
        <v>866965543</v>
      </c>
      <c r="K115" s="12">
        <f>K70+K87+K91+K101+K114</f>
        <v>860183970</v>
      </c>
    </row>
    <row r="116" spans="1:11" x14ac:dyDescent="0.2">
      <c r="A116" s="181" t="s">
        <v>57</v>
      </c>
      <c r="B116" s="182"/>
      <c r="C116" s="182"/>
      <c r="D116" s="182"/>
      <c r="E116" s="182"/>
      <c r="F116" s="182"/>
      <c r="G116" s="182"/>
      <c r="H116" s="183"/>
      <c r="I116" s="5">
        <v>108</v>
      </c>
      <c r="J116" s="14">
        <v>0</v>
      </c>
      <c r="K116" s="14">
        <v>0</v>
      </c>
    </row>
    <row r="117" spans="1:11" x14ac:dyDescent="0.2">
      <c r="A117" s="184" t="s">
        <v>287</v>
      </c>
      <c r="B117" s="185"/>
      <c r="C117" s="185"/>
      <c r="D117" s="185"/>
      <c r="E117" s="185"/>
      <c r="F117" s="185"/>
      <c r="G117" s="185"/>
      <c r="H117" s="185"/>
      <c r="I117" s="186"/>
      <c r="J117" s="186"/>
      <c r="K117" s="187"/>
    </row>
    <row r="118" spans="1:11" x14ac:dyDescent="0.2">
      <c r="A118" s="188" t="s">
        <v>191</v>
      </c>
      <c r="B118" s="189"/>
      <c r="C118" s="189"/>
      <c r="D118" s="189"/>
      <c r="E118" s="189"/>
      <c r="F118" s="189"/>
      <c r="G118" s="189"/>
      <c r="H118" s="189"/>
      <c r="I118" s="190"/>
      <c r="J118" s="190"/>
      <c r="K118" s="191"/>
    </row>
    <row r="119" spans="1:11" x14ac:dyDescent="0.2">
      <c r="A119" s="192" t="s">
        <v>6</v>
      </c>
      <c r="B119" s="193"/>
      <c r="C119" s="193"/>
      <c r="D119" s="193"/>
      <c r="E119" s="193"/>
      <c r="F119" s="193"/>
      <c r="G119" s="193"/>
      <c r="H119" s="194"/>
      <c r="I119" s="4">
        <v>109</v>
      </c>
      <c r="J119" s="13">
        <f>J70</f>
        <v>381769635</v>
      </c>
      <c r="K119" s="13">
        <f>K70</f>
        <v>407078946</v>
      </c>
    </row>
    <row r="120" spans="1:11" x14ac:dyDescent="0.2">
      <c r="A120" s="195" t="s">
        <v>7</v>
      </c>
      <c r="B120" s="196"/>
      <c r="C120" s="196"/>
      <c r="D120" s="196"/>
      <c r="E120" s="196"/>
      <c r="F120" s="196"/>
      <c r="G120" s="196"/>
      <c r="H120" s="197"/>
      <c r="I120" s="7">
        <v>110</v>
      </c>
      <c r="J120" s="14">
        <v>0</v>
      </c>
      <c r="K120" s="14">
        <v>0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1" x14ac:dyDescent="0.2">
      <c r="A122" s="179" t="s">
        <v>100</v>
      </c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</row>
    <row r="123" spans="1:11" x14ac:dyDescent="0.2">
      <c r="A123" s="179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</row>
  </sheetData>
  <mergeCells count="123">
    <mergeCell ref="A8:H8"/>
    <mergeCell ref="A9:H9"/>
    <mergeCell ref="A10:H10"/>
    <mergeCell ref="A11:H11"/>
    <mergeCell ref="A12:H12"/>
    <mergeCell ref="A13:H13"/>
    <mergeCell ref="A1:J1"/>
    <mergeCell ref="K1:K2"/>
    <mergeCell ref="A2:J2"/>
    <mergeCell ref="A3:K3"/>
    <mergeCell ref="A4:K4"/>
    <mergeCell ref="A5:H5"/>
    <mergeCell ref="A6:H6"/>
    <mergeCell ref="A7:K7"/>
    <mergeCell ref="A24:H24"/>
    <mergeCell ref="A25:H25"/>
    <mergeCell ref="A26:H26"/>
    <mergeCell ref="A27:H27"/>
    <mergeCell ref="A28:H28"/>
    <mergeCell ref="A29:H29"/>
    <mergeCell ref="A14:H14"/>
    <mergeCell ref="A15:H15"/>
    <mergeCell ref="A16:H16"/>
    <mergeCell ref="A17:H17"/>
    <mergeCell ref="A20:H20"/>
    <mergeCell ref="A21:H21"/>
    <mergeCell ref="A22:H22"/>
    <mergeCell ref="A23:H23"/>
    <mergeCell ref="A18:H18"/>
    <mergeCell ref="A19:H19"/>
    <mergeCell ref="A40:H40"/>
    <mergeCell ref="A41:H41"/>
    <mergeCell ref="A42:H42"/>
    <mergeCell ref="A43:H43"/>
    <mergeCell ref="A44:H44"/>
    <mergeCell ref="A45:H45"/>
    <mergeCell ref="A30:H30"/>
    <mergeCell ref="A31:H31"/>
    <mergeCell ref="A32:H32"/>
    <mergeCell ref="A33:H33"/>
    <mergeCell ref="A36:H36"/>
    <mergeCell ref="A37:H37"/>
    <mergeCell ref="A38:H38"/>
    <mergeCell ref="A39:H39"/>
    <mergeCell ref="A34:H34"/>
    <mergeCell ref="A35:H35"/>
    <mergeCell ref="A56:H56"/>
    <mergeCell ref="A57:H57"/>
    <mergeCell ref="A58:H58"/>
    <mergeCell ref="A59:H59"/>
    <mergeCell ref="A60:H60"/>
    <mergeCell ref="A61:H61"/>
    <mergeCell ref="A46:H46"/>
    <mergeCell ref="A47:H47"/>
    <mergeCell ref="A48:H48"/>
    <mergeCell ref="A49:H49"/>
    <mergeCell ref="A52:H52"/>
    <mergeCell ref="A53:H53"/>
    <mergeCell ref="A54:H54"/>
    <mergeCell ref="A55:H55"/>
    <mergeCell ref="A50:H50"/>
    <mergeCell ref="A51:H51"/>
    <mergeCell ref="A72:H72"/>
    <mergeCell ref="A73:H73"/>
    <mergeCell ref="A74:H74"/>
    <mergeCell ref="A75:H75"/>
    <mergeCell ref="A76:H76"/>
    <mergeCell ref="A77:H77"/>
    <mergeCell ref="A62:H62"/>
    <mergeCell ref="A63:H63"/>
    <mergeCell ref="A64:H64"/>
    <mergeCell ref="A65:H65"/>
    <mergeCell ref="A68:H68"/>
    <mergeCell ref="A69:K69"/>
    <mergeCell ref="A70:H70"/>
    <mergeCell ref="A71:H71"/>
    <mergeCell ref="A66:H66"/>
    <mergeCell ref="A67:H67"/>
    <mergeCell ref="A88:H88"/>
    <mergeCell ref="A89:H89"/>
    <mergeCell ref="A90:H90"/>
    <mergeCell ref="A91:H91"/>
    <mergeCell ref="A92:H92"/>
    <mergeCell ref="A93:H93"/>
    <mergeCell ref="A78:H78"/>
    <mergeCell ref="A79:H79"/>
    <mergeCell ref="A80:H80"/>
    <mergeCell ref="A81:H81"/>
    <mergeCell ref="A84:H84"/>
    <mergeCell ref="A85:H85"/>
    <mergeCell ref="A86:H86"/>
    <mergeCell ref="A87:H87"/>
    <mergeCell ref="A82:H82"/>
    <mergeCell ref="A83:H83"/>
    <mergeCell ref="A104:H104"/>
    <mergeCell ref="A105:H105"/>
    <mergeCell ref="A106:H106"/>
    <mergeCell ref="A107:H107"/>
    <mergeCell ref="A108:H108"/>
    <mergeCell ref="A109:H109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98:H98"/>
    <mergeCell ref="A99:H99"/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22:K122"/>
    <mergeCell ref="A114:H114"/>
    <mergeCell ref="A115:H1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19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0:K85 J8:K68 J87:K116">
      <formula1>0</formula1>
    </dataValidation>
  </dataValidations>
  <pageMargins left="0.75" right="0.75" top="1" bottom="1" header="0.5" footer="0.5"/>
  <pageSetup paperSize="9" scale="81" orientation="portrait" r:id="rId1"/>
  <headerFooter alignWithMargins="0"/>
  <rowBreaks count="1" manualBreakCount="1">
    <brk id="68" max="16383" man="1"/>
  </rowBreaks>
  <ignoredErrors>
    <ignoredError sqref="K36 K5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1"/>
  <sheetViews>
    <sheetView view="pageBreakPreview" topLeftCell="A34" zoomScale="110" zoomScaleNormal="100" workbookViewId="0">
      <selection activeCell="Q67" sqref="Q67"/>
    </sheetView>
  </sheetViews>
  <sheetFormatPr defaultRowHeight="12.75" x14ac:dyDescent="0.2"/>
  <cols>
    <col min="8" max="8" width="3.85546875" customWidth="1"/>
    <col min="9" max="9" width="7.7109375" customWidth="1"/>
    <col min="10" max="10" width="12.28515625" customWidth="1"/>
    <col min="11" max="11" width="11.140625" bestFit="1" customWidth="1"/>
  </cols>
  <sheetData>
    <row r="1" spans="1:11" x14ac:dyDescent="0.2">
      <c r="A1" s="210" t="s">
        <v>158</v>
      </c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x14ac:dyDescent="0.2">
      <c r="A2" s="214" t="s">
        <v>324</v>
      </c>
      <c r="B2" s="215"/>
      <c r="C2" s="215"/>
      <c r="D2" s="215"/>
      <c r="E2" s="215"/>
      <c r="F2" s="215"/>
      <c r="G2" s="215"/>
      <c r="H2" s="215"/>
      <c r="I2" s="215"/>
      <c r="J2" s="215"/>
      <c r="K2" s="213"/>
    </row>
    <row r="3" spans="1:11" x14ac:dyDescent="0.2">
      <c r="A3" s="76"/>
      <c r="B3" s="83"/>
      <c r="C3" s="83"/>
      <c r="D3" s="83"/>
      <c r="E3" s="83"/>
      <c r="F3" s="83"/>
      <c r="G3" s="83"/>
      <c r="H3" s="83"/>
      <c r="I3" s="83"/>
      <c r="J3" s="83"/>
      <c r="K3" s="15"/>
    </row>
    <row r="4" spans="1:11" x14ac:dyDescent="0.2">
      <c r="A4" s="238" t="s">
        <v>322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1" ht="24" thickBot="1" x14ac:dyDescent="0.25">
      <c r="A5" s="241" t="s">
        <v>59</v>
      </c>
      <c r="B5" s="241"/>
      <c r="C5" s="241"/>
      <c r="D5" s="241"/>
      <c r="E5" s="241"/>
      <c r="F5" s="241"/>
      <c r="G5" s="241"/>
      <c r="H5" s="241"/>
      <c r="I5" s="77" t="s">
        <v>288</v>
      </c>
      <c r="J5" s="79" t="s">
        <v>154</v>
      </c>
      <c r="K5" s="79" t="s">
        <v>155</v>
      </c>
    </row>
    <row r="6" spans="1:11" x14ac:dyDescent="0.2">
      <c r="A6" s="223">
        <v>1</v>
      </c>
      <c r="B6" s="223"/>
      <c r="C6" s="223"/>
      <c r="D6" s="223"/>
      <c r="E6" s="223"/>
      <c r="F6" s="223"/>
      <c r="G6" s="223"/>
      <c r="H6" s="223"/>
      <c r="I6" s="81">
        <v>2</v>
      </c>
      <c r="J6" s="80">
        <v>3</v>
      </c>
      <c r="K6" s="80">
        <v>4</v>
      </c>
    </row>
    <row r="7" spans="1:11" x14ac:dyDescent="0.2">
      <c r="A7" s="188" t="s">
        <v>24</v>
      </c>
      <c r="B7" s="189"/>
      <c r="C7" s="189"/>
      <c r="D7" s="189"/>
      <c r="E7" s="189"/>
      <c r="F7" s="189"/>
      <c r="G7" s="189"/>
      <c r="H7" s="209"/>
      <c r="I7" s="6">
        <v>111</v>
      </c>
      <c r="J7" s="20">
        <f>SUM(J8:J9)</f>
        <v>1571155433</v>
      </c>
      <c r="K7" s="20">
        <f>SUM(K8:K9)</f>
        <v>1778416058</v>
      </c>
    </row>
    <row r="8" spans="1:11" x14ac:dyDescent="0.2">
      <c r="A8" s="198" t="s">
        <v>156</v>
      </c>
      <c r="B8" s="199"/>
      <c r="C8" s="199"/>
      <c r="D8" s="199"/>
      <c r="E8" s="199"/>
      <c r="F8" s="199"/>
      <c r="G8" s="199"/>
      <c r="H8" s="200"/>
      <c r="I8" s="4">
        <v>112</v>
      </c>
      <c r="J8" s="13">
        <v>1445046108</v>
      </c>
      <c r="K8" s="13">
        <v>1508797381</v>
      </c>
    </row>
    <row r="9" spans="1:11" x14ac:dyDescent="0.2">
      <c r="A9" s="198" t="s">
        <v>104</v>
      </c>
      <c r="B9" s="199"/>
      <c r="C9" s="199"/>
      <c r="D9" s="199"/>
      <c r="E9" s="199"/>
      <c r="F9" s="199"/>
      <c r="G9" s="199"/>
      <c r="H9" s="200"/>
      <c r="I9" s="4">
        <v>113</v>
      </c>
      <c r="J9" s="13">
        <v>126109325</v>
      </c>
      <c r="K9" s="13">
        <v>269618677</v>
      </c>
    </row>
    <row r="10" spans="1:11" x14ac:dyDescent="0.2">
      <c r="A10" s="198" t="s">
        <v>10</v>
      </c>
      <c r="B10" s="199"/>
      <c r="C10" s="199"/>
      <c r="D10" s="199"/>
      <c r="E10" s="199"/>
      <c r="F10" s="199"/>
      <c r="G10" s="199"/>
      <c r="H10" s="200"/>
      <c r="I10" s="4">
        <v>114</v>
      </c>
      <c r="J10" s="12">
        <f>J11+J12+J16+J20+J21+J22+J25+J26</f>
        <v>1562842767</v>
      </c>
      <c r="K10" s="12">
        <f>K11+K12+K16+K20+K21+K22+K25+K26</f>
        <v>1738404876</v>
      </c>
    </row>
    <row r="11" spans="1:11" x14ac:dyDescent="0.2">
      <c r="A11" s="198" t="s">
        <v>105</v>
      </c>
      <c r="B11" s="199"/>
      <c r="C11" s="199"/>
      <c r="D11" s="199"/>
      <c r="E11" s="199"/>
      <c r="F11" s="199"/>
      <c r="G11" s="199"/>
      <c r="H11" s="200"/>
      <c r="I11" s="4">
        <v>115</v>
      </c>
      <c r="J11" s="13">
        <v>0</v>
      </c>
      <c r="K11" s="13">
        <v>0</v>
      </c>
    </row>
    <row r="12" spans="1:11" x14ac:dyDescent="0.2">
      <c r="A12" s="198" t="s">
        <v>20</v>
      </c>
      <c r="B12" s="199"/>
      <c r="C12" s="199"/>
      <c r="D12" s="199"/>
      <c r="E12" s="199"/>
      <c r="F12" s="199"/>
      <c r="G12" s="199"/>
      <c r="H12" s="200"/>
      <c r="I12" s="4">
        <v>116</v>
      </c>
      <c r="J12" s="12">
        <f>SUM(J13:J15)</f>
        <v>1149813917</v>
      </c>
      <c r="K12" s="12">
        <f>SUM(K13:K15)</f>
        <v>1242039115</v>
      </c>
    </row>
    <row r="13" spans="1:11" x14ac:dyDescent="0.2">
      <c r="A13" s="192" t="s">
        <v>150</v>
      </c>
      <c r="B13" s="193"/>
      <c r="C13" s="193"/>
      <c r="D13" s="193"/>
      <c r="E13" s="193"/>
      <c r="F13" s="193"/>
      <c r="G13" s="193"/>
      <c r="H13" s="194"/>
      <c r="I13" s="4">
        <v>117</v>
      </c>
      <c r="J13" s="13">
        <v>261420118</v>
      </c>
      <c r="K13" s="13">
        <v>299089820</v>
      </c>
    </row>
    <row r="14" spans="1:11" x14ac:dyDescent="0.2">
      <c r="A14" s="192" t="s">
        <v>151</v>
      </c>
      <c r="B14" s="193"/>
      <c r="C14" s="193"/>
      <c r="D14" s="193"/>
      <c r="E14" s="193"/>
      <c r="F14" s="193"/>
      <c r="G14" s="193"/>
      <c r="H14" s="194"/>
      <c r="I14" s="4">
        <v>118</v>
      </c>
      <c r="J14" s="13">
        <v>0</v>
      </c>
      <c r="K14" s="13">
        <v>0</v>
      </c>
    </row>
    <row r="15" spans="1:11" x14ac:dyDescent="0.2">
      <c r="A15" s="192" t="s">
        <v>61</v>
      </c>
      <c r="B15" s="193"/>
      <c r="C15" s="193"/>
      <c r="D15" s="193"/>
      <c r="E15" s="193"/>
      <c r="F15" s="193"/>
      <c r="G15" s="193"/>
      <c r="H15" s="194"/>
      <c r="I15" s="4">
        <v>119</v>
      </c>
      <c r="J15" s="13">
        <v>888393799</v>
      </c>
      <c r="K15" s="13">
        <v>942949295</v>
      </c>
    </row>
    <row r="16" spans="1:11" x14ac:dyDescent="0.2">
      <c r="A16" s="198" t="s">
        <v>21</v>
      </c>
      <c r="B16" s="199"/>
      <c r="C16" s="199"/>
      <c r="D16" s="199"/>
      <c r="E16" s="199"/>
      <c r="F16" s="199"/>
      <c r="G16" s="199"/>
      <c r="H16" s="200"/>
      <c r="I16" s="4">
        <v>120</v>
      </c>
      <c r="J16" s="12">
        <f>SUM(J17:J19)</f>
        <v>223085247</v>
      </c>
      <c r="K16" s="12">
        <f>SUM(K17:K19)</f>
        <v>220946352</v>
      </c>
    </row>
    <row r="17" spans="1:11" x14ac:dyDescent="0.2">
      <c r="A17" s="192" t="s">
        <v>62</v>
      </c>
      <c r="B17" s="193"/>
      <c r="C17" s="193"/>
      <c r="D17" s="193"/>
      <c r="E17" s="193"/>
      <c r="F17" s="193"/>
      <c r="G17" s="193"/>
      <c r="H17" s="194"/>
      <c r="I17" s="4">
        <v>121</v>
      </c>
      <c r="J17" s="13">
        <v>116975098</v>
      </c>
      <c r="K17" s="13">
        <v>119768336</v>
      </c>
    </row>
    <row r="18" spans="1:11" x14ac:dyDescent="0.2">
      <c r="A18" s="192" t="s">
        <v>63</v>
      </c>
      <c r="B18" s="193"/>
      <c r="C18" s="193"/>
      <c r="D18" s="193"/>
      <c r="E18" s="193"/>
      <c r="F18" s="193"/>
      <c r="G18" s="193"/>
      <c r="H18" s="194"/>
      <c r="I18" s="4">
        <v>122</v>
      </c>
      <c r="J18" s="13">
        <v>64888278</v>
      </c>
      <c r="K18" s="13">
        <v>60442670</v>
      </c>
    </row>
    <row r="19" spans="1:11" x14ac:dyDescent="0.2">
      <c r="A19" s="192" t="s">
        <v>64</v>
      </c>
      <c r="B19" s="193"/>
      <c r="C19" s="193"/>
      <c r="D19" s="193"/>
      <c r="E19" s="193"/>
      <c r="F19" s="193"/>
      <c r="G19" s="193"/>
      <c r="H19" s="194"/>
      <c r="I19" s="4">
        <v>123</v>
      </c>
      <c r="J19" s="13">
        <v>41221871</v>
      </c>
      <c r="K19" s="13">
        <v>40735346</v>
      </c>
    </row>
    <row r="20" spans="1:11" x14ac:dyDescent="0.2">
      <c r="A20" s="198" t="s">
        <v>106</v>
      </c>
      <c r="B20" s="199"/>
      <c r="C20" s="199"/>
      <c r="D20" s="199"/>
      <c r="E20" s="199"/>
      <c r="F20" s="199"/>
      <c r="G20" s="199"/>
      <c r="H20" s="200"/>
      <c r="I20" s="4">
        <v>124</v>
      </c>
      <c r="J20" s="13">
        <v>85535522</v>
      </c>
      <c r="K20" s="13">
        <v>94491727</v>
      </c>
    </row>
    <row r="21" spans="1:11" x14ac:dyDescent="0.2">
      <c r="A21" s="198" t="s">
        <v>107</v>
      </c>
      <c r="B21" s="199"/>
      <c r="C21" s="199"/>
      <c r="D21" s="199"/>
      <c r="E21" s="199"/>
      <c r="F21" s="199"/>
      <c r="G21" s="199"/>
      <c r="H21" s="200"/>
      <c r="I21" s="4">
        <v>125</v>
      </c>
      <c r="J21" s="13">
        <v>95902944</v>
      </c>
      <c r="K21" s="13">
        <v>99372699</v>
      </c>
    </row>
    <row r="22" spans="1:11" x14ac:dyDescent="0.2">
      <c r="A22" s="198" t="s">
        <v>22</v>
      </c>
      <c r="B22" s="199"/>
      <c r="C22" s="199"/>
      <c r="D22" s="199"/>
      <c r="E22" s="199"/>
      <c r="F22" s="199"/>
      <c r="G22" s="199"/>
      <c r="H22" s="200"/>
      <c r="I22" s="4">
        <v>126</v>
      </c>
      <c r="J22" s="12">
        <f>SUM(J23:J24)</f>
        <v>174840</v>
      </c>
      <c r="K22" s="12">
        <f>SUM(K23:K24)</f>
        <v>57853614</v>
      </c>
    </row>
    <row r="23" spans="1:11" x14ac:dyDescent="0.2">
      <c r="A23" s="192" t="s">
        <v>141</v>
      </c>
      <c r="B23" s="193"/>
      <c r="C23" s="193"/>
      <c r="D23" s="193"/>
      <c r="E23" s="193"/>
      <c r="F23" s="193"/>
      <c r="G23" s="193"/>
      <c r="H23" s="194"/>
      <c r="I23" s="4">
        <v>127</v>
      </c>
      <c r="J23" s="13">
        <v>0</v>
      </c>
      <c r="K23" s="13">
        <v>56923315</v>
      </c>
    </row>
    <row r="24" spans="1:11" x14ac:dyDescent="0.2">
      <c r="A24" s="192" t="s">
        <v>142</v>
      </c>
      <c r="B24" s="193"/>
      <c r="C24" s="193"/>
      <c r="D24" s="193"/>
      <c r="E24" s="193"/>
      <c r="F24" s="193"/>
      <c r="G24" s="193"/>
      <c r="H24" s="194"/>
      <c r="I24" s="4">
        <v>128</v>
      </c>
      <c r="J24" s="13">
        <v>174840</v>
      </c>
      <c r="K24" s="13">
        <v>930299</v>
      </c>
    </row>
    <row r="25" spans="1:11" x14ac:dyDescent="0.2">
      <c r="A25" s="198" t="s">
        <v>108</v>
      </c>
      <c r="B25" s="199"/>
      <c r="C25" s="199"/>
      <c r="D25" s="199"/>
      <c r="E25" s="199"/>
      <c r="F25" s="199"/>
      <c r="G25" s="199"/>
      <c r="H25" s="200"/>
      <c r="I25" s="4">
        <v>129</v>
      </c>
      <c r="J25" s="13">
        <v>617699</v>
      </c>
      <c r="K25" s="13">
        <v>14596528</v>
      </c>
    </row>
    <row r="26" spans="1:11" x14ac:dyDescent="0.2">
      <c r="A26" s="198" t="s">
        <v>50</v>
      </c>
      <c r="B26" s="199"/>
      <c r="C26" s="199"/>
      <c r="D26" s="199"/>
      <c r="E26" s="199"/>
      <c r="F26" s="199"/>
      <c r="G26" s="199"/>
      <c r="H26" s="200"/>
      <c r="I26" s="4">
        <v>130</v>
      </c>
      <c r="J26" s="13">
        <v>7712598</v>
      </c>
      <c r="K26" s="13">
        <v>9104841</v>
      </c>
    </row>
    <row r="27" spans="1:11" x14ac:dyDescent="0.2">
      <c r="A27" s="198" t="s">
        <v>219</v>
      </c>
      <c r="B27" s="199"/>
      <c r="C27" s="199"/>
      <c r="D27" s="199"/>
      <c r="E27" s="199"/>
      <c r="F27" s="199"/>
      <c r="G27" s="199"/>
      <c r="H27" s="200"/>
      <c r="I27" s="4">
        <v>131</v>
      </c>
      <c r="J27" s="12">
        <f>SUM(J28:J32)</f>
        <v>48014427</v>
      </c>
      <c r="K27" s="12">
        <f>SUM(K28:K32)</f>
        <v>66402447</v>
      </c>
    </row>
    <row r="28" spans="1:11" x14ac:dyDescent="0.2">
      <c r="A28" s="198" t="s">
        <v>233</v>
      </c>
      <c r="B28" s="199"/>
      <c r="C28" s="199"/>
      <c r="D28" s="199"/>
      <c r="E28" s="199"/>
      <c r="F28" s="199"/>
      <c r="G28" s="199"/>
      <c r="H28" s="200"/>
      <c r="I28" s="4">
        <v>132</v>
      </c>
      <c r="J28" s="13">
        <v>0</v>
      </c>
      <c r="K28" s="13">
        <v>0</v>
      </c>
    </row>
    <row r="29" spans="1:11" x14ac:dyDescent="0.2">
      <c r="A29" s="198" t="s">
        <v>159</v>
      </c>
      <c r="B29" s="199"/>
      <c r="C29" s="199"/>
      <c r="D29" s="199"/>
      <c r="E29" s="199"/>
      <c r="F29" s="199"/>
      <c r="G29" s="199"/>
      <c r="H29" s="200"/>
      <c r="I29" s="4">
        <v>133</v>
      </c>
      <c r="J29" s="13">
        <v>48014427</v>
      </c>
      <c r="K29" s="13">
        <v>66402447</v>
      </c>
    </row>
    <row r="30" spans="1:11" x14ac:dyDescent="0.2">
      <c r="A30" s="198" t="s">
        <v>143</v>
      </c>
      <c r="B30" s="199"/>
      <c r="C30" s="199"/>
      <c r="D30" s="199"/>
      <c r="E30" s="199"/>
      <c r="F30" s="199"/>
      <c r="G30" s="199"/>
      <c r="H30" s="200"/>
      <c r="I30" s="4">
        <v>134</v>
      </c>
      <c r="J30" s="13">
        <v>0</v>
      </c>
      <c r="K30" s="13">
        <v>0</v>
      </c>
    </row>
    <row r="31" spans="1:11" x14ac:dyDescent="0.2">
      <c r="A31" s="198" t="s">
        <v>229</v>
      </c>
      <c r="B31" s="199"/>
      <c r="C31" s="199"/>
      <c r="D31" s="199"/>
      <c r="E31" s="199"/>
      <c r="F31" s="199"/>
      <c r="G31" s="199"/>
      <c r="H31" s="200"/>
      <c r="I31" s="4">
        <v>135</v>
      </c>
      <c r="J31" s="13">
        <v>0</v>
      </c>
      <c r="K31" s="13">
        <v>0</v>
      </c>
    </row>
    <row r="32" spans="1:11" x14ac:dyDescent="0.2">
      <c r="A32" s="198" t="s">
        <v>144</v>
      </c>
      <c r="B32" s="199"/>
      <c r="C32" s="199"/>
      <c r="D32" s="199"/>
      <c r="E32" s="199"/>
      <c r="F32" s="199"/>
      <c r="G32" s="199"/>
      <c r="H32" s="200"/>
      <c r="I32" s="4">
        <v>136</v>
      </c>
      <c r="J32" s="13">
        <v>0</v>
      </c>
      <c r="K32" s="13">
        <v>0</v>
      </c>
    </row>
    <row r="33" spans="1:11" x14ac:dyDescent="0.2">
      <c r="A33" s="198" t="s">
        <v>220</v>
      </c>
      <c r="B33" s="199"/>
      <c r="C33" s="199"/>
      <c r="D33" s="199"/>
      <c r="E33" s="199"/>
      <c r="F33" s="199"/>
      <c r="G33" s="199"/>
      <c r="H33" s="200"/>
      <c r="I33" s="4">
        <v>137</v>
      </c>
      <c r="J33" s="12">
        <f>SUM(J34:J37)</f>
        <v>48619220</v>
      </c>
      <c r="K33" s="12">
        <f>SUM(K34:K37)</f>
        <v>81346456</v>
      </c>
    </row>
    <row r="34" spans="1:11" x14ac:dyDescent="0.2">
      <c r="A34" s="198" t="s">
        <v>66</v>
      </c>
      <c r="B34" s="199"/>
      <c r="C34" s="199"/>
      <c r="D34" s="199"/>
      <c r="E34" s="199"/>
      <c r="F34" s="199"/>
      <c r="G34" s="199"/>
      <c r="H34" s="200"/>
      <c r="I34" s="4">
        <v>138</v>
      </c>
      <c r="J34" s="13">
        <v>0</v>
      </c>
      <c r="K34" s="13">
        <v>0</v>
      </c>
    </row>
    <row r="35" spans="1:11" x14ac:dyDescent="0.2">
      <c r="A35" s="198" t="s">
        <v>65</v>
      </c>
      <c r="B35" s="199"/>
      <c r="C35" s="199"/>
      <c r="D35" s="199"/>
      <c r="E35" s="199"/>
      <c r="F35" s="199"/>
      <c r="G35" s="199"/>
      <c r="H35" s="200"/>
      <c r="I35" s="4">
        <v>139</v>
      </c>
      <c r="J35" s="13">
        <v>48619220</v>
      </c>
      <c r="K35" s="13">
        <v>81346456</v>
      </c>
    </row>
    <row r="36" spans="1:11" x14ac:dyDescent="0.2">
      <c r="A36" s="198" t="s">
        <v>230</v>
      </c>
      <c r="B36" s="199"/>
      <c r="C36" s="199"/>
      <c r="D36" s="199"/>
      <c r="E36" s="199"/>
      <c r="F36" s="199"/>
      <c r="G36" s="199"/>
      <c r="H36" s="200"/>
      <c r="I36" s="4">
        <v>140</v>
      </c>
      <c r="J36" s="13">
        <v>0</v>
      </c>
      <c r="K36" s="13">
        <v>0</v>
      </c>
    </row>
    <row r="37" spans="1:11" x14ac:dyDescent="0.2">
      <c r="A37" s="198" t="s">
        <v>67</v>
      </c>
      <c r="B37" s="199"/>
      <c r="C37" s="199"/>
      <c r="D37" s="199"/>
      <c r="E37" s="199"/>
      <c r="F37" s="199"/>
      <c r="G37" s="199"/>
      <c r="H37" s="200"/>
      <c r="I37" s="4">
        <v>141</v>
      </c>
      <c r="J37" s="13">
        <v>0</v>
      </c>
      <c r="K37" s="13">
        <v>0</v>
      </c>
    </row>
    <row r="38" spans="1:11" x14ac:dyDescent="0.2">
      <c r="A38" s="198" t="s">
        <v>201</v>
      </c>
      <c r="B38" s="199"/>
      <c r="C38" s="199"/>
      <c r="D38" s="199"/>
      <c r="E38" s="199"/>
      <c r="F38" s="199"/>
      <c r="G38" s="199"/>
      <c r="H38" s="200"/>
      <c r="I38" s="4">
        <v>142</v>
      </c>
      <c r="J38" s="13">
        <v>0</v>
      </c>
      <c r="K38" s="13">
        <v>0</v>
      </c>
    </row>
    <row r="39" spans="1:11" x14ac:dyDescent="0.2">
      <c r="A39" s="198" t="s">
        <v>202</v>
      </c>
      <c r="B39" s="199"/>
      <c r="C39" s="199"/>
      <c r="D39" s="199"/>
      <c r="E39" s="199"/>
      <c r="F39" s="199"/>
      <c r="G39" s="199"/>
      <c r="H39" s="200"/>
      <c r="I39" s="4">
        <v>143</v>
      </c>
      <c r="J39" s="13">
        <v>0</v>
      </c>
      <c r="K39" s="13">
        <v>0</v>
      </c>
    </row>
    <row r="40" spans="1:11" x14ac:dyDescent="0.2">
      <c r="A40" s="198" t="s">
        <v>231</v>
      </c>
      <c r="B40" s="199"/>
      <c r="C40" s="199"/>
      <c r="D40" s="199"/>
      <c r="E40" s="199"/>
      <c r="F40" s="199"/>
      <c r="G40" s="199"/>
      <c r="H40" s="200"/>
      <c r="I40" s="4">
        <v>144</v>
      </c>
      <c r="J40" s="13">
        <v>0</v>
      </c>
      <c r="K40" s="13">
        <v>0</v>
      </c>
    </row>
    <row r="41" spans="1:11" x14ac:dyDescent="0.2">
      <c r="A41" s="198" t="s">
        <v>232</v>
      </c>
      <c r="B41" s="199"/>
      <c r="C41" s="199"/>
      <c r="D41" s="199"/>
      <c r="E41" s="199"/>
      <c r="F41" s="199"/>
      <c r="G41" s="199"/>
      <c r="H41" s="200"/>
      <c r="I41" s="4">
        <v>145</v>
      </c>
      <c r="J41" s="13">
        <v>0</v>
      </c>
      <c r="K41" s="13">
        <v>0</v>
      </c>
    </row>
    <row r="42" spans="1:11" x14ac:dyDescent="0.2">
      <c r="A42" s="198" t="s">
        <v>221</v>
      </c>
      <c r="B42" s="199"/>
      <c r="C42" s="199"/>
      <c r="D42" s="199"/>
      <c r="E42" s="199"/>
      <c r="F42" s="199"/>
      <c r="G42" s="199"/>
      <c r="H42" s="200"/>
      <c r="I42" s="4">
        <v>146</v>
      </c>
      <c r="J42" s="12">
        <f>J7+J27+J38+J40</f>
        <v>1619169860</v>
      </c>
      <c r="K42" s="12">
        <f>K7+K27+K38+K40</f>
        <v>1844818505</v>
      </c>
    </row>
    <row r="43" spans="1:11" x14ac:dyDescent="0.2">
      <c r="A43" s="198" t="s">
        <v>222</v>
      </c>
      <c r="B43" s="199"/>
      <c r="C43" s="199"/>
      <c r="D43" s="199"/>
      <c r="E43" s="199"/>
      <c r="F43" s="199"/>
      <c r="G43" s="199"/>
      <c r="H43" s="200"/>
      <c r="I43" s="4">
        <v>147</v>
      </c>
      <c r="J43" s="12">
        <f>J10+J33+J39+J41</f>
        <v>1611461987</v>
      </c>
      <c r="K43" s="12">
        <f>K10+K33+K39+K41</f>
        <v>1819751332</v>
      </c>
    </row>
    <row r="44" spans="1:11" x14ac:dyDescent="0.2">
      <c r="A44" s="198" t="s">
        <v>242</v>
      </c>
      <c r="B44" s="199"/>
      <c r="C44" s="199"/>
      <c r="D44" s="199"/>
      <c r="E44" s="199"/>
      <c r="F44" s="199"/>
      <c r="G44" s="199"/>
      <c r="H44" s="200"/>
      <c r="I44" s="4">
        <v>148</v>
      </c>
      <c r="J44" s="12">
        <f>J42-J43</f>
        <v>7707873</v>
      </c>
      <c r="K44" s="12">
        <f>K42-K43</f>
        <v>25067173</v>
      </c>
    </row>
    <row r="45" spans="1:11" x14ac:dyDescent="0.2">
      <c r="A45" s="201" t="s">
        <v>224</v>
      </c>
      <c r="B45" s="202"/>
      <c r="C45" s="202"/>
      <c r="D45" s="202"/>
      <c r="E45" s="202"/>
      <c r="F45" s="202"/>
      <c r="G45" s="202"/>
      <c r="H45" s="203"/>
      <c r="I45" s="4">
        <v>149</v>
      </c>
      <c r="J45" s="12">
        <f>IF(J42&gt;J43,J42-J43,0)</f>
        <v>7707873</v>
      </c>
      <c r="K45" s="12">
        <f>IF(K42&gt;K43,K42-K43,0)</f>
        <v>25067173</v>
      </c>
    </row>
    <row r="46" spans="1:11" x14ac:dyDescent="0.2">
      <c r="A46" s="201" t="s">
        <v>225</v>
      </c>
      <c r="B46" s="202"/>
      <c r="C46" s="202"/>
      <c r="D46" s="202"/>
      <c r="E46" s="202"/>
      <c r="F46" s="202"/>
      <c r="G46" s="202"/>
      <c r="H46" s="203"/>
      <c r="I46" s="4">
        <v>150</v>
      </c>
      <c r="J46" s="12">
        <f>IF(J43&gt;J42,J43-J42,0)</f>
        <v>0</v>
      </c>
      <c r="K46" s="12">
        <f>IF(K43&gt;K42,K43-K42,0)</f>
        <v>0</v>
      </c>
    </row>
    <row r="47" spans="1:11" x14ac:dyDescent="0.2">
      <c r="A47" s="198" t="s">
        <v>223</v>
      </c>
      <c r="B47" s="199"/>
      <c r="C47" s="199"/>
      <c r="D47" s="199"/>
      <c r="E47" s="199"/>
      <c r="F47" s="199"/>
      <c r="G47" s="199"/>
      <c r="H47" s="200"/>
      <c r="I47" s="4">
        <v>151</v>
      </c>
      <c r="J47" s="13">
        <v>142612</v>
      </c>
      <c r="K47" s="13">
        <v>47340</v>
      </c>
    </row>
    <row r="48" spans="1:11" x14ac:dyDescent="0.2">
      <c r="A48" s="198" t="s">
        <v>243</v>
      </c>
      <c r="B48" s="199"/>
      <c r="C48" s="199"/>
      <c r="D48" s="199"/>
      <c r="E48" s="199"/>
      <c r="F48" s="199"/>
      <c r="G48" s="199"/>
      <c r="H48" s="200"/>
      <c r="I48" s="4">
        <v>152</v>
      </c>
      <c r="J48" s="12">
        <f>J44-J47</f>
        <v>7565261</v>
      </c>
      <c r="K48" s="12">
        <f>K44-K47</f>
        <v>25019833</v>
      </c>
    </row>
    <row r="49" spans="1:11" x14ac:dyDescent="0.2">
      <c r="A49" s="201" t="s">
        <v>198</v>
      </c>
      <c r="B49" s="202"/>
      <c r="C49" s="202"/>
      <c r="D49" s="202"/>
      <c r="E49" s="202"/>
      <c r="F49" s="202"/>
      <c r="G49" s="202"/>
      <c r="H49" s="203"/>
      <c r="I49" s="4">
        <v>153</v>
      </c>
      <c r="J49" s="12">
        <f>IF(J48&gt;0,J48,0)</f>
        <v>7565261</v>
      </c>
      <c r="K49" s="12">
        <f>IF(K48&gt;0,K48,0)</f>
        <v>25019833</v>
      </c>
    </row>
    <row r="50" spans="1:11" x14ac:dyDescent="0.2">
      <c r="A50" s="235" t="s">
        <v>226</v>
      </c>
      <c r="B50" s="236"/>
      <c r="C50" s="236"/>
      <c r="D50" s="236"/>
      <c r="E50" s="236"/>
      <c r="F50" s="236"/>
      <c r="G50" s="236"/>
      <c r="H50" s="237"/>
      <c r="I50" s="5">
        <v>154</v>
      </c>
      <c r="J50" s="18">
        <f>IF(J48&lt;0,-J48,0)</f>
        <v>0</v>
      </c>
      <c r="K50" s="18">
        <f>IF(K48&lt;0,-K48,0)</f>
        <v>0</v>
      </c>
    </row>
    <row r="51" spans="1:11" x14ac:dyDescent="0.2">
      <c r="A51" s="184" t="s">
        <v>118</v>
      </c>
      <c r="B51" s="185"/>
      <c r="C51" s="185"/>
      <c r="D51" s="185"/>
      <c r="E51" s="185"/>
      <c r="F51" s="185"/>
      <c r="G51" s="185"/>
      <c r="H51" s="185"/>
      <c r="I51" s="233"/>
      <c r="J51" s="233"/>
      <c r="K51" s="234"/>
    </row>
    <row r="52" spans="1:11" x14ac:dyDescent="0.2">
      <c r="A52" s="188" t="s">
        <v>192</v>
      </c>
      <c r="B52" s="189"/>
      <c r="C52" s="189"/>
      <c r="D52" s="189"/>
      <c r="E52" s="189"/>
      <c r="F52" s="189"/>
      <c r="G52" s="189"/>
      <c r="H52" s="189"/>
      <c r="I52" s="190"/>
      <c r="J52" s="190"/>
      <c r="K52" s="191"/>
    </row>
    <row r="53" spans="1:11" x14ac:dyDescent="0.2">
      <c r="A53" s="227" t="s">
        <v>240</v>
      </c>
      <c r="B53" s="228"/>
      <c r="C53" s="228"/>
      <c r="D53" s="228"/>
      <c r="E53" s="228"/>
      <c r="F53" s="228"/>
      <c r="G53" s="228"/>
      <c r="H53" s="229"/>
      <c r="I53" s="4">
        <v>155</v>
      </c>
      <c r="J53" s="13">
        <f>J48</f>
        <v>7565261</v>
      </c>
      <c r="K53" s="13">
        <f>K48</f>
        <v>25019833</v>
      </c>
    </row>
    <row r="54" spans="1:11" x14ac:dyDescent="0.2">
      <c r="A54" s="227" t="s">
        <v>241</v>
      </c>
      <c r="B54" s="228"/>
      <c r="C54" s="228"/>
      <c r="D54" s="228"/>
      <c r="E54" s="228"/>
      <c r="F54" s="228"/>
      <c r="G54" s="228"/>
      <c r="H54" s="229"/>
      <c r="I54" s="4">
        <v>156</v>
      </c>
      <c r="J54" s="14">
        <v>0</v>
      </c>
      <c r="K54" s="14">
        <v>0</v>
      </c>
    </row>
    <row r="55" spans="1:11" x14ac:dyDescent="0.2">
      <c r="A55" s="184" t="s">
        <v>195</v>
      </c>
      <c r="B55" s="185"/>
      <c r="C55" s="185"/>
      <c r="D55" s="185"/>
      <c r="E55" s="185"/>
      <c r="F55" s="185"/>
      <c r="G55" s="185"/>
      <c r="H55" s="185"/>
      <c r="I55" s="233"/>
      <c r="J55" s="233"/>
      <c r="K55" s="234"/>
    </row>
    <row r="56" spans="1:11" x14ac:dyDescent="0.2">
      <c r="A56" s="188" t="s">
        <v>210</v>
      </c>
      <c r="B56" s="189"/>
      <c r="C56" s="189"/>
      <c r="D56" s="189"/>
      <c r="E56" s="189"/>
      <c r="F56" s="189"/>
      <c r="G56" s="189"/>
      <c r="H56" s="209"/>
      <c r="I56" s="21">
        <v>157</v>
      </c>
      <c r="J56" s="11">
        <f>J48</f>
        <v>7565261</v>
      </c>
      <c r="K56" s="11">
        <f>K48</f>
        <v>25019833</v>
      </c>
    </row>
    <row r="57" spans="1:11" x14ac:dyDescent="0.2">
      <c r="A57" s="198" t="s">
        <v>227</v>
      </c>
      <c r="B57" s="199"/>
      <c r="C57" s="199"/>
      <c r="D57" s="199"/>
      <c r="E57" s="199"/>
      <c r="F57" s="199"/>
      <c r="G57" s="199"/>
      <c r="H57" s="200"/>
      <c r="I57" s="4">
        <v>158</v>
      </c>
      <c r="J57" s="12">
        <f>SUM(J58:J64)</f>
        <v>389059</v>
      </c>
      <c r="K57" s="12">
        <f>SUM(K58:K64)</f>
        <v>289478</v>
      </c>
    </row>
    <row r="58" spans="1:11" x14ac:dyDescent="0.2">
      <c r="A58" s="198" t="s">
        <v>234</v>
      </c>
      <c r="B58" s="199"/>
      <c r="C58" s="199"/>
      <c r="D58" s="199"/>
      <c r="E58" s="199"/>
      <c r="F58" s="199"/>
      <c r="G58" s="199"/>
      <c r="H58" s="200"/>
      <c r="I58" s="4">
        <v>159</v>
      </c>
      <c r="J58" s="13">
        <v>0</v>
      </c>
      <c r="K58" s="13">
        <v>0</v>
      </c>
    </row>
    <row r="59" spans="1:11" x14ac:dyDescent="0.2">
      <c r="A59" s="198" t="s">
        <v>235</v>
      </c>
      <c r="B59" s="199"/>
      <c r="C59" s="199"/>
      <c r="D59" s="199"/>
      <c r="E59" s="199"/>
      <c r="F59" s="199"/>
      <c r="G59" s="199"/>
      <c r="H59" s="200"/>
      <c r="I59" s="4">
        <v>160</v>
      </c>
      <c r="J59" s="13">
        <v>0</v>
      </c>
      <c r="K59" s="13">
        <v>0</v>
      </c>
    </row>
    <row r="60" spans="1:11" x14ac:dyDescent="0.2">
      <c r="A60" s="198" t="s">
        <v>43</v>
      </c>
      <c r="B60" s="199"/>
      <c r="C60" s="199"/>
      <c r="D60" s="199"/>
      <c r="E60" s="199"/>
      <c r="F60" s="199"/>
      <c r="G60" s="199"/>
      <c r="H60" s="200"/>
      <c r="I60" s="4">
        <v>161</v>
      </c>
      <c r="J60" s="13">
        <v>171828</v>
      </c>
      <c r="K60" s="13">
        <v>-379260</v>
      </c>
    </row>
    <row r="61" spans="1:11" x14ac:dyDescent="0.2">
      <c r="A61" s="198" t="s">
        <v>236</v>
      </c>
      <c r="B61" s="199"/>
      <c r="C61" s="199"/>
      <c r="D61" s="199"/>
      <c r="E61" s="199"/>
      <c r="F61" s="199"/>
      <c r="G61" s="199"/>
      <c r="H61" s="200"/>
      <c r="I61" s="4">
        <v>162</v>
      </c>
      <c r="J61" s="13">
        <v>217231</v>
      </c>
      <c r="K61" s="13">
        <v>668738</v>
      </c>
    </row>
    <row r="62" spans="1:11" x14ac:dyDescent="0.2">
      <c r="A62" s="198" t="s">
        <v>237</v>
      </c>
      <c r="B62" s="199"/>
      <c r="C62" s="199"/>
      <c r="D62" s="199"/>
      <c r="E62" s="199"/>
      <c r="F62" s="199"/>
      <c r="G62" s="199"/>
      <c r="H62" s="200"/>
      <c r="I62" s="4">
        <v>163</v>
      </c>
      <c r="J62" s="13">
        <v>0</v>
      </c>
      <c r="K62" s="13">
        <v>0</v>
      </c>
    </row>
    <row r="63" spans="1:11" x14ac:dyDescent="0.2">
      <c r="A63" s="198" t="s">
        <v>238</v>
      </c>
      <c r="B63" s="199"/>
      <c r="C63" s="199"/>
      <c r="D63" s="199"/>
      <c r="E63" s="199"/>
      <c r="F63" s="199"/>
      <c r="G63" s="199"/>
      <c r="H63" s="200"/>
      <c r="I63" s="4">
        <v>164</v>
      </c>
      <c r="J63" s="13">
        <v>0</v>
      </c>
      <c r="K63" s="13">
        <v>0</v>
      </c>
    </row>
    <row r="64" spans="1:11" x14ac:dyDescent="0.2">
      <c r="A64" s="198" t="s">
        <v>239</v>
      </c>
      <c r="B64" s="199"/>
      <c r="C64" s="199"/>
      <c r="D64" s="199"/>
      <c r="E64" s="199"/>
      <c r="F64" s="199"/>
      <c r="G64" s="199"/>
      <c r="H64" s="200"/>
      <c r="I64" s="4">
        <v>165</v>
      </c>
      <c r="J64" s="13">
        <v>0</v>
      </c>
      <c r="K64" s="13">
        <v>0</v>
      </c>
    </row>
    <row r="65" spans="1:11" x14ac:dyDescent="0.2">
      <c r="A65" s="198" t="s">
        <v>228</v>
      </c>
      <c r="B65" s="199"/>
      <c r="C65" s="199"/>
      <c r="D65" s="199"/>
      <c r="E65" s="199"/>
      <c r="F65" s="199"/>
      <c r="G65" s="199"/>
      <c r="H65" s="200"/>
      <c r="I65" s="4">
        <v>166</v>
      </c>
      <c r="J65" s="13">
        <v>0</v>
      </c>
      <c r="K65" s="13">
        <v>0</v>
      </c>
    </row>
    <row r="66" spans="1:11" x14ac:dyDescent="0.2">
      <c r="A66" s="198" t="s">
        <v>199</v>
      </c>
      <c r="B66" s="199"/>
      <c r="C66" s="199"/>
      <c r="D66" s="199"/>
      <c r="E66" s="199"/>
      <c r="F66" s="199"/>
      <c r="G66" s="199"/>
      <c r="H66" s="200"/>
      <c r="I66" s="4">
        <v>167</v>
      </c>
      <c r="J66" s="12">
        <f>J57-J65</f>
        <v>389059</v>
      </c>
      <c r="K66" s="12">
        <f>K57-K65</f>
        <v>289478</v>
      </c>
    </row>
    <row r="67" spans="1:11" x14ac:dyDescent="0.2">
      <c r="A67" s="198" t="s">
        <v>200</v>
      </c>
      <c r="B67" s="199"/>
      <c r="C67" s="199"/>
      <c r="D67" s="199"/>
      <c r="E67" s="199"/>
      <c r="F67" s="199"/>
      <c r="G67" s="199"/>
      <c r="H67" s="200"/>
      <c r="I67" s="4">
        <v>168</v>
      </c>
      <c r="J67" s="18">
        <f>J56+J66</f>
        <v>7954320</v>
      </c>
      <c r="K67" s="18">
        <f>K56+K66</f>
        <v>25309311</v>
      </c>
    </row>
    <row r="68" spans="1:11" x14ac:dyDescent="0.2">
      <c r="A68" s="184" t="s">
        <v>194</v>
      </c>
      <c r="B68" s="185"/>
      <c r="C68" s="185"/>
      <c r="D68" s="185"/>
      <c r="E68" s="185"/>
      <c r="F68" s="185"/>
      <c r="G68" s="185"/>
      <c r="H68" s="185"/>
      <c r="I68" s="233"/>
      <c r="J68" s="233"/>
      <c r="K68" s="234"/>
    </row>
    <row r="69" spans="1:11" x14ac:dyDescent="0.2">
      <c r="A69" s="188" t="s">
        <v>193</v>
      </c>
      <c r="B69" s="189"/>
      <c r="C69" s="189"/>
      <c r="D69" s="189"/>
      <c r="E69" s="189"/>
      <c r="F69" s="189"/>
      <c r="G69" s="189"/>
      <c r="H69" s="189"/>
      <c r="I69" s="190"/>
      <c r="J69" s="190"/>
      <c r="K69" s="191"/>
    </row>
    <row r="70" spans="1:11" x14ac:dyDescent="0.2">
      <c r="A70" s="227" t="s">
        <v>240</v>
      </c>
      <c r="B70" s="228"/>
      <c r="C70" s="228"/>
      <c r="D70" s="228"/>
      <c r="E70" s="228"/>
      <c r="F70" s="228"/>
      <c r="G70" s="228"/>
      <c r="H70" s="229"/>
      <c r="I70" s="4">
        <v>169</v>
      </c>
      <c r="J70" s="13">
        <f>J67</f>
        <v>7954320</v>
      </c>
      <c r="K70" s="13">
        <f>K67</f>
        <v>25309311</v>
      </c>
    </row>
    <row r="71" spans="1:11" x14ac:dyDescent="0.2">
      <c r="A71" s="230" t="s">
        <v>241</v>
      </c>
      <c r="B71" s="231"/>
      <c r="C71" s="231"/>
      <c r="D71" s="231"/>
      <c r="E71" s="231"/>
      <c r="F71" s="231"/>
      <c r="G71" s="231"/>
      <c r="H71" s="232"/>
      <c r="I71" s="7">
        <v>170</v>
      </c>
      <c r="J71" s="14">
        <v>0</v>
      </c>
      <c r="K71" s="14">
        <v>0</v>
      </c>
    </row>
  </sheetData>
  <mergeCells count="71">
    <mergeCell ref="A14:H14"/>
    <mergeCell ref="A15:H15"/>
    <mergeCell ref="A16:H16"/>
    <mergeCell ref="A1:J1"/>
    <mergeCell ref="K1:K2"/>
    <mergeCell ref="A2:J2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30:H30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46:H46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62:H62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3:K54 J56:K67 J47:K47 J70: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48:K50 J12:K46">
      <formula1>0</formula1>
    </dataValidation>
  </dataValidations>
  <pageMargins left="0.75" right="0.75" top="1" bottom="1" header="0.5" footer="0.5"/>
  <pageSetup paperSize="9" scale="87" orientation="portrait" r:id="rId1"/>
  <headerFooter alignWithMargins="0"/>
  <rowBreaks count="1" manualBreakCount="1">
    <brk id="50" max="16383" man="1"/>
  </rowBreaks>
  <ignoredErrors>
    <ignoredError sqref="K33 K16:K22 K5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3"/>
  <sheetViews>
    <sheetView view="pageBreakPreview" zoomScale="110" zoomScaleNormal="100" workbookViewId="0">
      <selection activeCell="A5" sqref="A5:H5"/>
    </sheetView>
  </sheetViews>
  <sheetFormatPr defaultRowHeight="12.75" x14ac:dyDescent="0.2"/>
  <cols>
    <col min="8" max="8" width="4.28515625" customWidth="1"/>
    <col min="10" max="10" width="11.7109375" customWidth="1"/>
    <col min="11" max="11" width="11.140625" bestFit="1" customWidth="1"/>
  </cols>
  <sheetData>
    <row r="1" spans="1:11" x14ac:dyDescent="0.2">
      <c r="A1" s="247" t="s">
        <v>168</v>
      </c>
      <c r="B1" s="248"/>
      <c r="C1" s="248"/>
      <c r="D1" s="248"/>
      <c r="E1" s="248"/>
      <c r="F1" s="248"/>
      <c r="G1" s="248"/>
      <c r="H1" s="248"/>
      <c r="I1" s="248"/>
      <c r="J1" s="249"/>
      <c r="K1" s="212"/>
    </row>
    <row r="2" spans="1:11" x14ac:dyDescent="0.2">
      <c r="A2" s="251" t="s">
        <v>324</v>
      </c>
      <c r="B2" s="252"/>
      <c r="C2" s="252"/>
      <c r="D2" s="252"/>
      <c r="E2" s="252"/>
      <c r="F2" s="252"/>
      <c r="G2" s="252"/>
      <c r="H2" s="252"/>
      <c r="I2" s="252"/>
      <c r="J2" s="249"/>
      <c r="K2" s="250"/>
    </row>
    <row r="3" spans="1:11" x14ac:dyDescent="0.2">
      <c r="A3" s="84"/>
      <c r="B3" s="85"/>
      <c r="C3" s="85"/>
      <c r="D3" s="85"/>
      <c r="E3" s="85"/>
      <c r="F3" s="85"/>
      <c r="G3" s="85"/>
      <c r="H3" s="85"/>
      <c r="I3" s="85"/>
      <c r="J3" s="86"/>
      <c r="K3" s="3"/>
    </row>
    <row r="4" spans="1:11" x14ac:dyDescent="0.2">
      <c r="A4" s="253" t="s">
        <v>322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</row>
    <row r="5" spans="1:11" ht="24" thickBot="1" x14ac:dyDescent="0.25">
      <c r="A5" s="256" t="s">
        <v>59</v>
      </c>
      <c r="B5" s="256"/>
      <c r="C5" s="256"/>
      <c r="D5" s="256"/>
      <c r="E5" s="256"/>
      <c r="F5" s="256"/>
      <c r="G5" s="256"/>
      <c r="H5" s="256"/>
      <c r="I5" s="87" t="s">
        <v>288</v>
      </c>
      <c r="J5" s="88" t="s">
        <v>154</v>
      </c>
      <c r="K5" s="88" t="s">
        <v>155</v>
      </c>
    </row>
    <row r="6" spans="1:11" x14ac:dyDescent="0.2">
      <c r="A6" s="246">
        <v>1</v>
      </c>
      <c r="B6" s="246"/>
      <c r="C6" s="246"/>
      <c r="D6" s="246"/>
      <c r="E6" s="246"/>
      <c r="F6" s="246"/>
      <c r="G6" s="246"/>
      <c r="H6" s="246"/>
      <c r="I6" s="89">
        <v>2</v>
      </c>
      <c r="J6" s="90" t="s">
        <v>292</v>
      </c>
      <c r="K6" s="90" t="s">
        <v>293</v>
      </c>
    </row>
    <row r="7" spans="1:11" x14ac:dyDescent="0.2">
      <c r="A7" s="242" t="s">
        <v>160</v>
      </c>
      <c r="B7" s="243"/>
      <c r="C7" s="243"/>
      <c r="D7" s="243"/>
      <c r="E7" s="243"/>
      <c r="F7" s="243"/>
      <c r="G7" s="243"/>
      <c r="H7" s="243"/>
      <c r="I7" s="244"/>
      <c r="J7" s="244"/>
      <c r="K7" s="245"/>
    </row>
    <row r="8" spans="1:11" x14ac:dyDescent="0.2">
      <c r="A8" s="192" t="s">
        <v>38</v>
      </c>
      <c r="B8" s="193"/>
      <c r="C8" s="193"/>
      <c r="D8" s="193"/>
      <c r="E8" s="193"/>
      <c r="F8" s="193"/>
      <c r="G8" s="193"/>
      <c r="H8" s="193"/>
      <c r="I8" s="4">
        <v>1</v>
      </c>
      <c r="J8" s="8">
        <v>7707873</v>
      </c>
      <c r="K8" s="13">
        <v>25067173</v>
      </c>
    </row>
    <row r="9" spans="1:11" x14ac:dyDescent="0.2">
      <c r="A9" s="192" t="s">
        <v>39</v>
      </c>
      <c r="B9" s="193"/>
      <c r="C9" s="193"/>
      <c r="D9" s="193"/>
      <c r="E9" s="193"/>
      <c r="F9" s="193"/>
      <c r="G9" s="193"/>
      <c r="H9" s="193"/>
      <c r="I9" s="4">
        <v>2</v>
      </c>
      <c r="J9" s="8">
        <v>85535522</v>
      </c>
      <c r="K9" s="13">
        <v>94491727</v>
      </c>
    </row>
    <row r="10" spans="1:11" x14ac:dyDescent="0.2">
      <c r="A10" s="192" t="s">
        <v>40</v>
      </c>
      <c r="B10" s="193"/>
      <c r="C10" s="193"/>
      <c r="D10" s="193"/>
      <c r="E10" s="193"/>
      <c r="F10" s="193"/>
      <c r="G10" s="193"/>
      <c r="H10" s="193"/>
      <c r="I10" s="4">
        <v>3</v>
      </c>
      <c r="J10" s="8">
        <v>47178583</v>
      </c>
      <c r="K10" s="13">
        <v>0</v>
      </c>
    </row>
    <row r="11" spans="1:11" x14ac:dyDescent="0.2">
      <c r="A11" s="192" t="s">
        <v>41</v>
      </c>
      <c r="B11" s="193"/>
      <c r="C11" s="193"/>
      <c r="D11" s="193"/>
      <c r="E11" s="193"/>
      <c r="F11" s="193"/>
      <c r="G11" s="193"/>
      <c r="H11" s="193"/>
      <c r="I11" s="4">
        <v>4</v>
      </c>
      <c r="J11" s="8">
        <v>409437</v>
      </c>
      <c r="K11" s="13">
        <v>0</v>
      </c>
    </row>
    <row r="12" spans="1:11" x14ac:dyDescent="0.2">
      <c r="A12" s="192" t="s">
        <v>42</v>
      </c>
      <c r="B12" s="193"/>
      <c r="C12" s="193"/>
      <c r="D12" s="193"/>
      <c r="E12" s="193"/>
      <c r="F12" s="193"/>
      <c r="G12" s="193"/>
      <c r="H12" s="193"/>
      <c r="I12" s="4">
        <v>5</v>
      </c>
      <c r="J12" s="8">
        <v>0</v>
      </c>
      <c r="K12" s="13">
        <v>0</v>
      </c>
    </row>
    <row r="13" spans="1:11" x14ac:dyDescent="0.2">
      <c r="A13" s="192" t="s">
        <v>51</v>
      </c>
      <c r="B13" s="193"/>
      <c r="C13" s="193"/>
      <c r="D13" s="193"/>
      <c r="E13" s="193"/>
      <c r="F13" s="193"/>
      <c r="G13" s="193"/>
      <c r="H13" s="193"/>
      <c r="I13" s="4">
        <v>6</v>
      </c>
      <c r="J13" s="8">
        <v>16360921</v>
      </c>
      <c r="K13" s="13">
        <v>140506550</v>
      </c>
    </row>
    <row r="14" spans="1:11" x14ac:dyDescent="0.2">
      <c r="A14" s="198" t="s">
        <v>161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157192336</v>
      </c>
      <c r="K14" s="12">
        <f>SUM(K8:K13)</f>
        <v>260065450</v>
      </c>
    </row>
    <row r="15" spans="1:11" x14ac:dyDescent="0.2">
      <c r="A15" s="192" t="s">
        <v>52</v>
      </c>
      <c r="B15" s="193"/>
      <c r="C15" s="193"/>
      <c r="D15" s="193"/>
      <c r="E15" s="193"/>
      <c r="F15" s="193"/>
      <c r="G15" s="193"/>
      <c r="H15" s="193"/>
      <c r="I15" s="4">
        <v>8</v>
      </c>
      <c r="J15" s="8">
        <v>0</v>
      </c>
      <c r="K15" s="13">
        <v>59796428</v>
      </c>
    </row>
    <row r="16" spans="1:11" x14ac:dyDescent="0.2">
      <c r="A16" s="192" t="s">
        <v>53</v>
      </c>
      <c r="B16" s="193"/>
      <c r="C16" s="193"/>
      <c r="D16" s="193"/>
      <c r="E16" s="193"/>
      <c r="F16" s="193"/>
      <c r="G16" s="193"/>
      <c r="H16" s="193"/>
      <c r="I16" s="4">
        <v>9</v>
      </c>
      <c r="J16" s="8">
        <v>0</v>
      </c>
      <c r="K16" s="13">
        <v>2195850</v>
      </c>
    </row>
    <row r="17" spans="1:11" x14ac:dyDescent="0.2">
      <c r="A17" s="192" t="s">
        <v>54</v>
      </c>
      <c r="B17" s="193"/>
      <c r="C17" s="193"/>
      <c r="D17" s="193"/>
      <c r="E17" s="193"/>
      <c r="F17" s="193"/>
      <c r="G17" s="193"/>
      <c r="H17" s="193"/>
      <c r="I17" s="4">
        <v>10</v>
      </c>
      <c r="J17" s="8">
        <v>8063562</v>
      </c>
      <c r="K17" s="13">
        <v>1267507</v>
      </c>
    </row>
    <row r="18" spans="1:11" x14ac:dyDescent="0.2">
      <c r="A18" s="192" t="s">
        <v>55</v>
      </c>
      <c r="B18" s="193"/>
      <c r="C18" s="193"/>
      <c r="D18" s="193"/>
      <c r="E18" s="193"/>
      <c r="F18" s="193"/>
      <c r="G18" s="193"/>
      <c r="H18" s="193"/>
      <c r="I18" s="4">
        <v>11</v>
      </c>
      <c r="J18" s="8">
        <v>8631594</v>
      </c>
      <c r="K18" s="13">
        <v>44808445</v>
      </c>
    </row>
    <row r="19" spans="1:11" x14ac:dyDescent="0.2">
      <c r="A19" s="198" t="s">
        <v>162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16695156</v>
      </c>
      <c r="K19" s="12">
        <f>SUM(K15:K18)</f>
        <v>108068230</v>
      </c>
    </row>
    <row r="20" spans="1:11" x14ac:dyDescent="0.2">
      <c r="A20" s="198" t="s">
        <v>34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140497180</v>
      </c>
      <c r="K20" s="12">
        <f>IF(K14&gt;K19,K14-K19,0)</f>
        <v>151997220</v>
      </c>
    </row>
    <row r="21" spans="1:11" x14ac:dyDescent="0.2">
      <c r="A21" s="198" t="s">
        <v>35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0</v>
      </c>
      <c r="K21" s="12">
        <f>IF(K19&gt;K14,K19-K14,0)</f>
        <v>0</v>
      </c>
    </row>
    <row r="22" spans="1:11" x14ac:dyDescent="0.2">
      <c r="A22" s="242" t="s">
        <v>163</v>
      </c>
      <c r="B22" s="243"/>
      <c r="C22" s="243"/>
      <c r="D22" s="243"/>
      <c r="E22" s="243"/>
      <c r="F22" s="243"/>
      <c r="G22" s="243"/>
      <c r="H22" s="243"/>
      <c r="I22" s="244"/>
      <c r="J22" s="244"/>
      <c r="K22" s="245"/>
    </row>
    <row r="23" spans="1:11" x14ac:dyDescent="0.2">
      <c r="A23" s="192" t="s">
        <v>183</v>
      </c>
      <c r="B23" s="193"/>
      <c r="C23" s="193"/>
      <c r="D23" s="193"/>
      <c r="E23" s="193"/>
      <c r="F23" s="193"/>
      <c r="G23" s="193"/>
      <c r="H23" s="193"/>
      <c r="I23" s="4">
        <v>15</v>
      </c>
      <c r="J23" s="8">
        <v>661055</v>
      </c>
      <c r="K23" s="13">
        <v>871873</v>
      </c>
    </row>
    <row r="24" spans="1:11" x14ac:dyDescent="0.2">
      <c r="A24" s="192" t="s">
        <v>184</v>
      </c>
      <c r="B24" s="193"/>
      <c r="C24" s="193"/>
      <c r="D24" s="193"/>
      <c r="E24" s="193"/>
      <c r="F24" s="193"/>
      <c r="G24" s="193"/>
      <c r="H24" s="193"/>
      <c r="I24" s="4">
        <v>16</v>
      </c>
      <c r="J24" s="8">
        <v>0</v>
      </c>
      <c r="K24" s="13">
        <v>0</v>
      </c>
    </row>
    <row r="25" spans="1:11" x14ac:dyDescent="0.2">
      <c r="A25" s="192" t="s">
        <v>185</v>
      </c>
      <c r="B25" s="193"/>
      <c r="C25" s="193"/>
      <c r="D25" s="193"/>
      <c r="E25" s="193"/>
      <c r="F25" s="193"/>
      <c r="G25" s="193"/>
      <c r="H25" s="193"/>
      <c r="I25" s="4">
        <v>17</v>
      </c>
      <c r="J25" s="8">
        <v>0</v>
      </c>
      <c r="K25" s="13">
        <v>0</v>
      </c>
    </row>
    <row r="26" spans="1:11" x14ac:dyDescent="0.2">
      <c r="A26" s="192" t="s">
        <v>186</v>
      </c>
      <c r="B26" s="193"/>
      <c r="C26" s="193"/>
      <c r="D26" s="193"/>
      <c r="E26" s="193"/>
      <c r="F26" s="193"/>
      <c r="G26" s="193"/>
      <c r="H26" s="193"/>
      <c r="I26" s="4">
        <v>18</v>
      </c>
      <c r="J26" s="8">
        <v>44705</v>
      </c>
      <c r="K26" s="13">
        <v>0</v>
      </c>
    </row>
    <row r="27" spans="1:11" x14ac:dyDescent="0.2">
      <c r="A27" s="192" t="s">
        <v>187</v>
      </c>
      <c r="B27" s="193"/>
      <c r="C27" s="193"/>
      <c r="D27" s="193"/>
      <c r="E27" s="193"/>
      <c r="F27" s="193"/>
      <c r="G27" s="193"/>
      <c r="H27" s="193"/>
      <c r="I27" s="4">
        <v>19</v>
      </c>
      <c r="J27" s="8">
        <v>0</v>
      </c>
      <c r="K27" s="13">
        <v>0</v>
      </c>
    </row>
    <row r="28" spans="1:11" x14ac:dyDescent="0.2">
      <c r="A28" s="198" t="s">
        <v>172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705760</v>
      </c>
      <c r="K28" s="12">
        <f>SUM(K23:K27)</f>
        <v>871873</v>
      </c>
    </row>
    <row r="29" spans="1:11" x14ac:dyDescent="0.2">
      <c r="A29" s="192" t="s">
        <v>119</v>
      </c>
      <c r="B29" s="193"/>
      <c r="C29" s="193"/>
      <c r="D29" s="193"/>
      <c r="E29" s="193"/>
      <c r="F29" s="193"/>
      <c r="G29" s="193"/>
      <c r="H29" s="193"/>
      <c r="I29" s="4">
        <v>21</v>
      </c>
      <c r="J29" s="8">
        <v>114922183</v>
      </c>
      <c r="K29" s="13">
        <v>153457798</v>
      </c>
    </row>
    <row r="30" spans="1:11" x14ac:dyDescent="0.2">
      <c r="A30" s="192" t="s">
        <v>120</v>
      </c>
      <c r="B30" s="193"/>
      <c r="C30" s="193"/>
      <c r="D30" s="193"/>
      <c r="E30" s="193"/>
      <c r="F30" s="193"/>
      <c r="G30" s="193"/>
      <c r="H30" s="193"/>
      <c r="I30" s="4">
        <v>22</v>
      </c>
      <c r="J30" s="8">
        <v>0</v>
      </c>
      <c r="K30" s="13">
        <v>0</v>
      </c>
    </row>
    <row r="31" spans="1:11" x14ac:dyDescent="0.2">
      <c r="A31" s="192" t="s">
        <v>14</v>
      </c>
      <c r="B31" s="193"/>
      <c r="C31" s="193"/>
      <c r="D31" s="193"/>
      <c r="E31" s="193"/>
      <c r="F31" s="193"/>
      <c r="G31" s="193"/>
      <c r="H31" s="193"/>
      <c r="I31" s="4">
        <v>23</v>
      </c>
      <c r="J31" s="8">
        <v>0</v>
      </c>
      <c r="K31" s="13">
        <v>0</v>
      </c>
    </row>
    <row r="32" spans="1:11" x14ac:dyDescent="0.2">
      <c r="A32" s="198" t="s">
        <v>5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114922183</v>
      </c>
      <c r="K32" s="12">
        <f>SUM(K29:K31)</f>
        <v>153457798</v>
      </c>
    </row>
    <row r="33" spans="1:11" x14ac:dyDescent="0.2">
      <c r="A33" s="198" t="s">
        <v>36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98" t="s">
        <v>37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114216423</v>
      </c>
      <c r="K34" s="12">
        <f>IF(K32&gt;K28,K32-K28,0)</f>
        <v>152585925</v>
      </c>
    </row>
    <row r="35" spans="1:11" x14ac:dyDescent="0.2">
      <c r="A35" s="242" t="s">
        <v>164</v>
      </c>
      <c r="B35" s="243"/>
      <c r="C35" s="243"/>
      <c r="D35" s="243"/>
      <c r="E35" s="243"/>
      <c r="F35" s="243"/>
      <c r="G35" s="243"/>
      <c r="H35" s="243"/>
      <c r="I35" s="244"/>
      <c r="J35" s="244"/>
      <c r="K35" s="245"/>
    </row>
    <row r="36" spans="1:11" x14ac:dyDescent="0.2">
      <c r="A36" s="192" t="s">
        <v>178</v>
      </c>
      <c r="B36" s="193"/>
      <c r="C36" s="193"/>
      <c r="D36" s="193"/>
      <c r="E36" s="193"/>
      <c r="F36" s="193"/>
      <c r="G36" s="193"/>
      <c r="H36" s="193"/>
      <c r="I36" s="4">
        <v>27</v>
      </c>
      <c r="J36" s="8">
        <v>0</v>
      </c>
      <c r="K36" s="13">
        <v>0</v>
      </c>
    </row>
    <row r="37" spans="1:11" x14ac:dyDescent="0.2">
      <c r="A37" s="192" t="s">
        <v>27</v>
      </c>
      <c r="B37" s="193"/>
      <c r="C37" s="193"/>
      <c r="D37" s="193"/>
      <c r="E37" s="193"/>
      <c r="F37" s="193"/>
      <c r="G37" s="193"/>
      <c r="H37" s="193"/>
      <c r="I37" s="4">
        <v>28</v>
      </c>
      <c r="J37" s="8">
        <v>29850000</v>
      </c>
      <c r="K37" s="13">
        <v>37450000</v>
      </c>
    </row>
    <row r="38" spans="1:11" x14ac:dyDescent="0.2">
      <c r="A38" s="192" t="s">
        <v>28</v>
      </c>
      <c r="B38" s="193"/>
      <c r="C38" s="193"/>
      <c r="D38" s="193"/>
      <c r="E38" s="193"/>
      <c r="F38" s="193"/>
      <c r="G38" s="193"/>
      <c r="H38" s="193"/>
      <c r="I38" s="4">
        <v>29</v>
      </c>
      <c r="J38" s="8">
        <v>0</v>
      </c>
      <c r="K38" s="13">
        <v>0</v>
      </c>
    </row>
    <row r="39" spans="1:11" x14ac:dyDescent="0.2">
      <c r="A39" s="198" t="s">
        <v>68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29850000</v>
      </c>
      <c r="K39" s="12">
        <f>SUM(K36:K38)</f>
        <v>37450000</v>
      </c>
    </row>
    <row r="40" spans="1:11" x14ac:dyDescent="0.2">
      <c r="A40" s="192" t="s">
        <v>29</v>
      </c>
      <c r="B40" s="193"/>
      <c r="C40" s="193"/>
      <c r="D40" s="193"/>
      <c r="E40" s="193"/>
      <c r="F40" s="193"/>
      <c r="G40" s="193"/>
      <c r="H40" s="193"/>
      <c r="I40" s="4">
        <v>31</v>
      </c>
      <c r="J40" s="8">
        <v>51598328</v>
      </c>
      <c r="K40" s="13">
        <v>23924390</v>
      </c>
    </row>
    <row r="41" spans="1:11" x14ac:dyDescent="0.2">
      <c r="A41" s="192" t="s">
        <v>30</v>
      </c>
      <c r="B41" s="193"/>
      <c r="C41" s="193"/>
      <c r="D41" s="193"/>
      <c r="E41" s="193"/>
      <c r="F41" s="193"/>
      <c r="G41" s="193"/>
      <c r="H41" s="193"/>
      <c r="I41" s="4">
        <v>32</v>
      </c>
      <c r="J41" s="8">
        <v>0</v>
      </c>
      <c r="K41" s="13">
        <v>0</v>
      </c>
    </row>
    <row r="42" spans="1:11" x14ac:dyDescent="0.2">
      <c r="A42" s="192" t="s">
        <v>31</v>
      </c>
      <c r="B42" s="193"/>
      <c r="C42" s="193"/>
      <c r="D42" s="193"/>
      <c r="E42" s="193"/>
      <c r="F42" s="193"/>
      <c r="G42" s="193"/>
      <c r="H42" s="193"/>
      <c r="I42" s="4">
        <v>33</v>
      </c>
      <c r="J42" s="8">
        <v>46008</v>
      </c>
      <c r="K42" s="13">
        <v>2335</v>
      </c>
    </row>
    <row r="43" spans="1:11" x14ac:dyDescent="0.2">
      <c r="A43" s="192" t="s">
        <v>32</v>
      </c>
      <c r="B43" s="193"/>
      <c r="C43" s="193"/>
      <c r="D43" s="193"/>
      <c r="E43" s="193"/>
      <c r="F43" s="193"/>
      <c r="G43" s="193"/>
      <c r="H43" s="193"/>
      <c r="I43" s="4">
        <v>34</v>
      </c>
      <c r="J43" s="8">
        <v>0</v>
      </c>
      <c r="K43" s="13">
        <v>0</v>
      </c>
    </row>
    <row r="44" spans="1:11" x14ac:dyDescent="0.2">
      <c r="A44" s="192" t="s">
        <v>33</v>
      </c>
      <c r="B44" s="193"/>
      <c r="C44" s="193"/>
      <c r="D44" s="193"/>
      <c r="E44" s="193"/>
      <c r="F44" s="193"/>
      <c r="G44" s="193"/>
      <c r="H44" s="193"/>
      <c r="I44" s="4">
        <v>35</v>
      </c>
      <c r="J44" s="8">
        <v>7326048</v>
      </c>
      <c r="K44" s="13">
        <v>4678112</v>
      </c>
    </row>
    <row r="45" spans="1:11" x14ac:dyDescent="0.2">
      <c r="A45" s="198" t="s">
        <v>69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58970384</v>
      </c>
      <c r="K45" s="12">
        <f>SUM(K40:K44)</f>
        <v>28604837</v>
      </c>
    </row>
    <row r="46" spans="1:11" x14ac:dyDescent="0.2">
      <c r="A46" s="198" t="s">
        <v>15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0</v>
      </c>
      <c r="K46" s="12">
        <f>IF(K39&gt;K45,K39-K45,0)</f>
        <v>8845163</v>
      </c>
    </row>
    <row r="47" spans="1:11" x14ac:dyDescent="0.2">
      <c r="A47" s="198" t="s">
        <v>16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29120384</v>
      </c>
      <c r="K47" s="12">
        <f>IF(K45&gt;K39,K45-K39,0)</f>
        <v>0</v>
      </c>
    </row>
    <row r="48" spans="1:11" x14ac:dyDescent="0.2">
      <c r="A48" s="192" t="s">
        <v>70</v>
      </c>
      <c r="B48" s="193"/>
      <c r="C48" s="193"/>
      <c r="D48" s="193"/>
      <c r="E48" s="193"/>
      <c r="F48" s="193"/>
      <c r="G48" s="193"/>
      <c r="H48" s="193"/>
      <c r="I48" s="4">
        <v>39</v>
      </c>
      <c r="J48" s="9">
        <f>IF(J20-J21+J33-J34+J46-J47&gt;0,J20-J21+J33-J34+J46-J47,0)</f>
        <v>0</v>
      </c>
      <c r="K48" s="12">
        <f>IF(K20-K21+K33-K34+K46-K47&gt;0,K20-K21+K33-K34+K46-K47,0)</f>
        <v>8256458</v>
      </c>
    </row>
    <row r="49" spans="1:11" x14ac:dyDescent="0.2">
      <c r="A49" s="192" t="s">
        <v>71</v>
      </c>
      <c r="B49" s="193"/>
      <c r="C49" s="193"/>
      <c r="D49" s="193"/>
      <c r="E49" s="193"/>
      <c r="F49" s="193"/>
      <c r="G49" s="193"/>
      <c r="H49" s="193"/>
      <c r="I49" s="4">
        <v>40</v>
      </c>
      <c r="J49" s="9">
        <f>IF(J21-J20+J34-J33+J47-J46&gt;0,J21-J20+J34-J33+J47-J46,0)</f>
        <v>2839627</v>
      </c>
      <c r="K49" s="12">
        <f>IF(K21-K20+K34-K33+K47-K46&gt;0,K21-K20+K34-K33+K47-K46,0)</f>
        <v>0</v>
      </c>
    </row>
    <row r="50" spans="1:11" x14ac:dyDescent="0.2">
      <c r="A50" s="192" t="s">
        <v>165</v>
      </c>
      <c r="B50" s="193"/>
      <c r="C50" s="193"/>
      <c r="D50" s="193"/>
      <c r="E50" s="193"/>
      <c r="F50" s="193"/>
      <c r="G50" s="193"/>
      <c r="H50" s="193"/>
      <c r="I50" s="4">
        <v>41</v>
      </c>
      <c r="J50" s="8">
        <v>35417755</v>
      </c>
      <c r="K50" s="13">
        <v>32578128</v>
      </c>
    </row>
    <row r="51" spans="1:11" x14ac:dyDescent="0.2">
      <c r="A51" s="192" t="s">
        <v>180</v>
      </c>
      <c r="B51" s="193"/>
      <c r="C51" s="193"/>
      <c r="D51" s="193"/>
      <c r="E51" s="193"/>
      <c r="F51" s="193"/>
      <c r="G51" s="193"/>
      <c r="H51" s="193"/>
      <c r="I51" s="4">
        <v>42</v>
      </c>
      <c r="J51" s="8">
        <v>0</v>
      </c>
      <c r="K51" s="13">
        <v>8256458</v>
      </c>
    </row>
    <row r="52" spans="1:11" x14ac:dyDescent="0.2">
      <c r="A52" s="192" t="s">
        <v>181</v>
      </c>
      <c r="B52" s="193"/>
      <c r="C52" s="193"/>
      <c r="D52" s="193"/>
      <c r="E52" s="193"/>
      <c r="F52" s="193"/>
      <c r="G52" s="193"/>
      <c r="H52" s="193"/>
      <c r="I52" s="4">
        <v>43</v>
      </c>
      <c r="J52" s="8">
        <v>2839627</v>
      </c>
      <c r="K52" s="13">
        <v>0</v>
      </c>
    </row>
    <row r="53" spans="1:11" x14ac:dyDescent="0.2">
      <c r="A53" s="195" t="s">
        <v>182</v>
      </c>
      <c r="B53" s="196"/>
      <c r="C53" s="196"/>
      <c r="D53" s="196"/>
      <c r="E53" s="196"/>
      <c r="F53" s="196"/>
      <c r="G53" s="196"/>
      <c r="H53" s="196"/>
      <c r="I53" s="7">
        <v>44</v>
      </c>
      <c r="J53" s="10">
        <f>J50+J51-J52</f>
        <v>32578128</v>
      </c>
      <c r="K53" s="18">
        <f>K50+K51-K52</f>
        <v>40834586</v>
      </c>
    </row>
  </sheetData>
  <mergeCells count="53">
    <mergeCell ref="A6:H6"/>
    <mergeCell ref="A7:K7"/>
    <mergeCell ref="A8:H8"/>
    <mergeCell ref="A1:J1"/>
    <mergeCell ref="K1:K2"/>
    <mergeCell ref="A2:J2"/>
    <mergeCell ref="A4:K4"/>
    <mergeCell ref="A5:H5"/>
    <mergeCell ref="A9:H9"/>
    <mergeCell ref="A10:H10"/>
    <mergeCell ref="A27:H27"/>
    <mergeCell ref="A28:H28"/>
    <mergeCell ref="A13:H13"/>
    <mergeCell ref="A14:H14"/>
    <mergeCell ref="A15:H15"/>
    <mergeCell ref="A16:H16"/>
    <mergeCell ref="A17:H17"/>
    <mergeCell ref="A18:H18"/>
    <mergeCell ref="A11:H11"/>
    <mergeCell ref="A12:H12"/>
    <mergeCell ref="A19:H19"/>
    <mergeCell ref="A20:H20"/>
    <mergeCell ref="A21:H21"/>
    <mergeCell ref="A34:H34"/>
    <mergeCell ref="A22:K22"/>
    <mergeCell ref="A23:H23"/>
    <mergeCell ref="A25:H25"/>
    <mergeCell ref="A26:H26"/>
    <mergeCell ref="A24:H24"/>
    <mergeCell ref="A29:H29"/>
    <mergeCell ref="A30:H30"/>
    <mergeCell ref="A31:H31"/>
    <mergeCell ref="A32:H32"/>
    <mergeCell ref="A33:H33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4:H44"/>
    <mergeCell ref="A43:H43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50:K52 J40:K44 J36:K38 J29:K31 J23:K27 J15:K18 J8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ageMargins left="0.75" right="0.75" top="1" bottom="1" header="0.5" footer="0.5"/>
  <pageSetup paperSize="9" scale="87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topLeftCell="A4" zoomScale="110" zoomScaleNormal="100" workbookViewId="0">
      <selection activeCell="A2" sqref="A2:J2"/>
    </sheetView>
  </sheetViews>
  <sheetFormatPr defaultRowHeight="12.75" x14ac:dyDescent="0.2"/>
  <sheetData>
    <row r="1" spans="1:11" x14ac:dyDescent="0.2">
      <c r="A1" s="247" t="s">
        <v>203</v>
      </c>
      <c r="B1" s="248"/>
      <c r="C1" s="248"/>
      <c r="D1" s="248"/>
      <c r="E1" s="248"/>
      <c r="F1" s="248"/>
      <c r="G1" s="248"/>
      <c r="H1" s="248"/>
      <c r="I1" s="248"/>
      <c r="J1" s="249"/>
      <c r="K1" s="261"/>
    </row>
    <row r="2" spans="1:11" x14ac:dyDescent="0.2">
      <c r="A2" s="251" t="s">
        <v>324</v>
      </c>
      <c r="B2" s="252"/>
      <c r="C2" s="252"/>
      <c r="D2" s="252"/>
      <c r="E2" s="252"/>
      <c r="F2" s="252"/>
      <c r="G2" s="252"/>
      <c r="H2" s="252"/>
      <c r="I2" s="252"/>
      <c r="J2" s="249"/>
      <c r="K2" s="250"/>
    </row>
    <row r="3" spans="1:11" x14ac:dyDescent="0.2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 x14ac:dyDescent="0.2">
      <c r="A4" s="253" t="s">
        <v>322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</row>
    <row r="5" spans="1:11" ht="24" thickBot="1" x14ac:dyDescent="0.25">
      <c r="A5" s="256" t="s">
        <v>59</v>
      </c>
      <c r="B5" s="256"/>
      <c r="C5" s="256"/>
      <c r="D5" s="256"/>
      <c r="E5" s="256"/>
      <c r="F5" s="256"/>
      <c r="G5" s="256"/>
      <c r="H5" s="256"/>
      <c r="I5" s="87" t="s">
        <v>288</v>
      </c>
      <c r="J5" s="88" t="s">
        <v>154</v>
      </c>
      <c r="K5" s="88" t="s">
        <v>155</v>
      </c>
    </row>
    <row r="6" spans="1:11" x14ac:dyDescent="0.2">
      <c r="A6" s="246">
        <v>1</v>
      </c>
      <c r="B6" s="246"/>
      <c r="C6" s="246"/>
      <c r="D6" s="246"/>
      <c r="E6" s="246"/>
      <c r="F6" s="246"/>
      <c r="G6" s="246"/>
      <c r="H6" s="246"/>
      <c r="I6" s="89">
        <v>2</v>
      </c>
      <c r="J6" s="90" t="s">
        <v>292</v>
      </c>
      <c r="K6" s="90" t="s">
        <v>293</v>
      </c>
    </row>
    <row r="7" spans="1:11" x14ac:dyDescent="0.2">
      <c r="A7" s="242" t="s">
        <v>160</v>
      </c>
      <c r="B7" s="243"/>
      <c r="C7" s="243"/>
      <c r="D7" s="243"/>
      <c r="E7" s="243"/>
      <c r="F7" s="243"/>
      <c r="G7" s="243"/>
      <c r="H7" s="243"/>
      <c r="I7" s="244"/>
      <c r="J7" s="244"/>
      <c r="K7" s="245"/>
    </row>
    <row r="8" spans="1:11" x14ac:dyDescent="0.2">
      <c r="A8" s="192" t="s">
        <v>205</v>
      </c>
      <c r="B8" s="193"/>
      <c r="C8" s="193"/>
      <c r="D8" s="193"/>
      <c r="E8" s="193"/>
      <c r="F8" s="193"/>
      <c r="G8" s="193"/>
      <c r="H8" s="193"/>
      <c r="I8" s="4">
        <v>1</v>
      </c>
      <c r="J8" s="8"/>
      <c r="K8" s="13"/>
    </row>
    <row r="9" spans="1:11" x14ac:dyDescent="0.2">
      <c r="A9" s="192" t="s">
        <v>123</v>
      </c>
      <c r="B9" s="193"/>
      <c r="C9" s="193"/>
      <c r="D9" s="193"/>
      <c r="E9" s="193"/>
      <c r="F9" s="193"/>
      <c r="G9" s="193"/>
      <c r="H9" s="193"/>
      <c r="I9" s="4">
        <v>2</v>
      </c>
      <c r="J9" s="8"/>
      <c r="K9" s="13"/>
    </row>
    <row r="10" spans="1:11" x14ac:dyDescent="0.2">
      <c r="A10" s="192" t="s">
        <v>124</v>
      </c>
      <c r="B10" s="193"/>
      <c r="C10" s="193"/>
      <c r="D10" s="193"/>
      <c r="E10" s="193"/>
      <c r="F10" s="193"/>
      <c r="G10" s="193"/>
      <c r="H10" s="193"/>
      <c r="I10" s="4">
        <v>3</v>
      </c>
      <c r="J10" s="8"/>
      <c r="K10" s="13"/>
    </row>
    <row r="11" spans="1:11" x14ac:dyDescent="0.2">
      <c r="A11" s="192" t="s">
        <v>125</v>
      </c>
      <c r="B11" s="193"/>
      <c r="C11" s="193"/>
      <c r="D11" s="193"/>
      <c r="E11" s="193"/>
      <c r="F11" s="193"/>
      <c r="G11" s="193"/>
      <c r="H11" s="193"/>
      <c r="I11" s="4">
        <v>4</v>
      </c>
      <c r="J11" s="8"/>
      <c r="K11" s="13"/>
    </row>
    <row r="12" spans="1:11" x14ac:dyDescent="0.2">
      <c r="A12" s="192" t="s">
        <v>126</v>
      </c>
      <c r="B12" s="193"/>
      <c r="C12" s="193"/>
      <c r="D12" s="193"/>
      <c r="E12" s="193"/>
      <c r="F12" s="193"/>
      <c r="G12" s="193"/>
      <c r="H12" s="193"/>
      <c r="I12" s="4">
        <v>5</v>
      </c>
      <c r="J12" s="8"/>
      <c r="K12" s="13"/>
    </row>
    <row r="13" spans="1:11" x14ac:dyDescent="0.2">
      <c r="A13" s="198" t="s">
        <v>204</v>
      </c>
      <c r="B13" s="199"/>
      <c r="C13" s="199"/>
      <c r="D13" s="199"/>
      <c r="E13" s="199"/>
      <c r="F13" s="199"/>
      <c r="G13" s="199"/>
      <c r="H13" s="199"/>
      <c r="I13" s="4">
        <v>6</v>
      </c>
      <c r="J13" s="9">
        <f>SUM(J8:J12)</f>
        <v>0</v>
      </c>
      <c r="K13" s="12">
        <f>SUM(K8:K12)</f>
        <v>0</v>
      </c>
    </row>
    <row r="14" spans="1:11" x14ac:dyDescent="0.2">
      <c r="A14" s="192" t="s">
        <v>127</v>
      </c>
      <c r="B14" s="193"/>
      <c r="C14" s="193"/>
      <c r="D14" s="193"/>
      <c r="E14" s="193"/>
      <c r="F14" s="193"/>
      <c r="G14" s="193"/>
      <c r="H14" s="193"/>
      <c r="I14" s="4">
        <v>7</v>
      </c>
      <c r="J14" s="8"/>
      <c r="K14" s="13"/>
    </row>
    <row r="15" spans="1:11" x14ac:dyDescent="0.2">
      <c r="A15" s="192" t="s">
        <v>128</v>
      </c>
      <c r="B15" s="193"/>
      <c r="C15" s="193"/>
      <c r="D15" s="193"/>
      <c r="E15" s="193"/>
      <c r="F15" s="193"/>
      <c r="G15" s="193"/>
      <c r="H15" s="193"/>
      <c r="I15" s="4">
        <v>8</v>
      </c>
      <c r="J15" s="8"/>
      <c r="K15" s="13"/>
    </row>
    <row r="16" spans="1:11" x14ac:dyDescent="0.2">
      <c r="A16" s="192" t="s">
        <v>129</v>
      </c>
      <c r="B16" s="193"/>
      <c r="C16" s="193"/>
      <c r="D16" s="193"/>
      <c r="E16" s="193"/>
      <c r="F16" s="193"/>
      <c r="G16" s="193"/>
      <c r="H16" s="193"/>
      <c r="I16" s="4">
        <v>9</v>
      </c>
      <c r="J16" s="8"/>
      <c r="K16" s="13"/>
    </row>
    <row r="17" spans="1:11" x14ac:dyDescent="0.2">
      <c r="A17" s="192" t="s">
        <v>130</v>
      </c>
      <c r="B17" s="193"/>
      <c r="C17" s="193"/>
      <c r="D17" s="193"/>
      <c r="E17" s="193"/>
      <c r="F17" s="193"/>
      <c r="G17" s="193"/>
      <c r="H17" s="193"/>
      <c r="I17" s="4">
        <v>10</v>
      </c>
      <c r="J17" s="8"/>
      <c r="K17" s="13"/>
    </row>
    <row r="18" spans="1:11" x14ac:dyDescent="0.2">
      <c r="A18" s="192" t="s">
        <v>131</v>
      </c>
      <c r="B18" s="193"/>
      <c r="C18" s="193"/>
      <c r="D18" s="193"/>
      <c r="E18" s="193"/>
      <c r="F18" s="193"/>
      <c r="G18" s="193"/>
      <c r="H18" s="193"/>
      <c r="I18" s="4">
        <v>11</v>
      </c>
      <c r="J18" s="8"/>
      <c r="K18" s="13"/>
    </row>
    <row r="19" spans="1:11" x14ac:dyDescent="0.2">
      <c r="A19" s="192" t="s">
        <v>132</v>
      </c>
      <c r="B19" s="193"/>
      <c r="C19" s="193"/>
      <c r="D19" s="193"/>
      <c r="E19" s="193"/>
      <c r="F19" s="193"/>
      <c r="G19" s="193"/>
      <c r="H19" s="193"/>
      <c r="I19" s="4">
        <v>12</v>
      </c>
      <c r="J19" s="8"/>
      <c r="K19" s="13"/>
    </row>
    <row r="20" spans="1:11" x14ac:dyDescent="0.2">
      <c r="A20" s="198" t="s">
        <v>45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SUM(J14:J19)</f>
        <v>0</v>
      </c>
      <c r="K20" s="12">
        <f>SUM(K14:K19)</f>
        <v>0</v>
      </c>
    </row>
    <row r="21" spans="1:11" x14ac:dyDescent="0.2">
      <c r="A21" s="198" t="s">
        <v>109</v>
      </c>
      <c r="B21" s="257"/>
      <c r="C21" s="257"/>
      <c r="D21" s="257"/>
      <c r="E21" s="257"/>
      <c r="F21" s="257"/>
      <c r="G21" s="257"/>
      <c r="H21" s="258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 x14ac:dyDescent="0.2">
      <c r="A22" s="204" t="s">
        <v>110</v>
      </c>
      <c r="B22" s="259"/>
      <c r="C22" s="259"/>
      <c r="D22" s="259"/>
      <c r="E22" s="259"/>
      <c r="F22" s="259"/>
      <c r="G22" s="259"/>
      <c r="H22" s="260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 x14ac:dyDescent="0.2">
      <c r="A23" s="242" t="s">
        <v>163</v>
      </c>
      <c r="B23" s="243"/>
      <c r="C23" s="243"/>
      <c r="D23" s="243"/>
      <c r="E23" s="243"/>
      <c r="F23" s="243"/>
      <c r="G23" s="243"/>
      <c r="H23" s="243"/>
      <c r="I23" s="244"/>
      <c r="J23" s="244"/>
      <c r="K23" s="245"/>
    </row>
    <row r="24" spans="1:11" x14ac:dyDescent="0.2">
      <c r="A24" s="192" t="s">
        <v>169</v>
      </c>
      <c r="B24" s="193"/>
      <c r="C24" s="193"/>
      <c r="D24" s="193"/>
      <c r="E24" s="193"/>
      <c r="F24" s="193"/>
      <c r="G24" s="193"/>
      <c r="H24" s="193"/>
      <c r="I24" s="4">
        <v>16</v>
      </c>
      <c r="J24" s="8"/>
      <c r="K24" s="13"/>
    </row>
    <row r="25" spans="1:11" x14ac:dyDescent="0.2">
      <c r="A25" s="192" t="s">
        <v>170</v>
      </c>
      <c r="B25" s="193"/>
      <c r="C25" s="193"/>
      <c r="D25" s="193"/>
      <c r="E25" s="193"/>
      <c r="F25" s="193"/>
      <c r="G25" s="193"/>
      <c r="H25" s="193"/>
      <c r="I25" s="4">
        <v>17</v>
      </c>
      <c r="J25" s="8"/>
      <c r="K25" s="13"/>
    </row>
    <row r="26" spans="1:11" x14ac:dyDescent="0.2">
      <c r="A26" s="192" t="s">
        <v>46</v>
      </c>
      <c r="B26" s="193"/>
      <c r="C26" s="193"/>
      <c r="D26" s="193"/>
      <c r="E26" s="193"/>
      <c r="F26" s="193"/>
      <c r="G26" s="193"/>
      <c r="H26" s="193"/>
      <c r="I26" s="4">
        <v>18</v>
      </c>
      <c r="J26" s="8"/>
      <c r="K26" s="13"/>
    </row>
    <row r="27" spans="1:11" x14ac:dyDescent="0.2">
      <c r="A27" s="192" t="s">
        <v>47</v>
      </c>
      <c r="B27" s="193"/>
      <c r="C27" s="193"/>
      <c r="D27" s="193"/>
      <c r="E27" s="193"/>
      <c r="F27" s="193"/>
      <c r="G27" s="193"/>
      <c r="H27" s="193"/>
      <c r="I27" s="4">
        <v>19</v>
      </c>
      <c r="J27" s="8"/>
      <c r="K27" s="13"/>
    </row>
    <row r="28" spans="1:11" x14ac:dyDescent="0.2">
      <c r="A28" s="192" t="s">
        <v>171</v>
      </c>
      <c r="B28" s="193"/>
      <c r="C28" s="193"/>
      <c r="D28" s="193"/>
      <c r="E28" s="193"/>
      <c r="F28" s="193"/>
      <c r="G28" s="193"/>
      <c r="H28" s="193"/>
      <c r="I28" s="4">
        <v>20</v>
      </c>
      <c r="J28" s="8"/>
      <c r="K28" s="13"/>
    </row>
    <row r="29" spans="1:11" x14ac:dyDescent="0.2">
      <c r="A29" s="198" t="s">
        <v>117</v>
      </c>
      <c r="B29" s="199"/>
      <c r="C29" s="199"/>
      <c r="D29" s="199"/>
      <c r="E29" s="199"/>
      <c r="F29" s="199"/>
      <c r="G29" s="199"/>
      <c r="H29" s="199"/>
      <c r="I29" s="4">
        <v>21</v>
      </c>
      <c r="J29" s="9">
        <f>SUM(J24:J28)</f>
        <v>0</v>
      </c>
      <c r="K29" s="12">
        <f>SUM(K24:K28)</f>
        <v>0</v>
      </c>
    </row>
    <row r="30" spans="1:11" x14ac:dyDescent="0.2">
      <c r="A30" s="192" t="s">
        <v>2</v>
      </c>
      <c r="B30" s="193"/>
      <c r="C30" s="193"/>
      <c r="D30" s="193"/>
      <c r="E30" s="193"/>
      <c r="F30" s="193"/>
      <c r="G30" s="193"/>
      <c r="H30" s="193"/>
      <c r="I30" s="4">
        <v>22</v>
      </c>
      <c r="J30" s="8"/>
      <c r="K30" s="13"/>
    </row>
    <row r="31" spans="1:11" x14ac:dyDescent="0.2">
      <c r="A31" s="192" t="s">
        <v>3</v>
      </c>
      <c r="B31" s="193"/>
      <c r="C31" s="193"/>
      <c r="D31" s="193"/>
      <c r="E31" s="193"/>
      <c r="F31" s="193"/>
      <c r="G31" s="193"/>
      <c r="H31" s="193"/>
      <c r="I31" s="4">
        <v>23</v>
      </c>
      <c r="J31" s="8"/>
      <c r="K31" s="13"/>
    </row>
    <row r="32" spans="1:11" x14ac:dyDescent="0.2">
      <c r="A32" s="192" t="s">
        <v>4</v>
      </c>
      <c r="B32" s="193"/>
      <c r="C32" s="193"/>
      <c r="D32" s="193"/>
      <c r="E32" s="193"/>
      <c r="F32" s="193"/>
      <c r="G32" s="193"/>
      <c r="H32" s="193"/>
      <c r="I32" s="4">
        <v>24</v>
      </c>
      <c r="J32" s="8"/>
      <c r="K32" s="13"/>
    </row>
    <row r="33" spans="1:11" x14ac:dyDescent="0.2">
      <c r="A33" s="198" t="s">
        <v>48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SUM(J30:J32)</f>
        <v>0</v>
      </c>
      <c r="K33" s="12">
        <f>SUM(K30:K32)</f>
        <v>0</v>
      </c>
    </row>
    <row r="34" spans="1:11" x14ac:dyDescent="0.2">
      <c r="A34" s="198" t="s">
        <v>111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 x14ac:dyDescent="0.2">
      <c r="A35" s="198" t="s">
        <v>112</v>
      </c>
      <c r="B35" s="199"/>
      <c r="C35" s="199"/>
      <c r="D35" s="199"/>
      <c r="E35" s="199"/>
      <c r="F35" s="199"/>
      <c r="G35" s="199"/>
      <c r="H35" s="199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 x14ac:dyDescent="0.2">
      <c r="A36" s="242" t="s">
        <v>164</v>
      </c>
      <c r="B36" s="243"/>
      <c r="C36" s="243"/>
      <c r="D36" s="243"/>
      <c r="E36" s="243"/>
      <c r="F36" s="243"/>
      <c r="G36" s="243"/>
      <c r="H36" s="243"/>
      <c r="I36" s="244">
        <v>0</v>
      </c>
      <c r="J36" s="244"/>
      <c r="K36" s="245"/>
    </row>
    <row r="37" spans="1:11" x14ac:dyDescent="0.2">
      <c r="A37" s="192" t="s">
        <v>178</v>
      </c>
      <c r="B37" s="193"/>
      <c r="C37" s="193"/>
      <c r="D37" s="193"/>
      <c r="E37" s="193"/>
      <c r="F37" s="193"/>
      <c r="G37" s="193"/>
      <c r="H37" s="193"/>
      <c r="I37" s="4">
        <v>28</v>
      </c>
      <c r="J37" s="8"/>
      <c r="K37" s="13"/>
    </row>
    <row r="38" spans="1:11" x14ac:dyDescent="0.2">
      <c r="A38" s="192" t="s">
        <v>27</v>
      </c>
      <c r="B38" s="193"/>
      <c r="C38" s="193"/>
      <c r="D38" s="193"/>
      <c r="E38" s="193"/>
      <c r="F38" s="193"/>
      <c r="G38" s="193"/>
      <c r="H38" s="193"/>
      <c r="I38" s="4">
        <v>29</v>
      </c>
      <c r="J38" s="8"/>
      <c r="K38" s="13"/>
    </row>
    <row r="39" spans="1:11" x14ac:dyDescent="0.2">
      <c r="A39" s="192" t="s">
        <v>28</v>
      </c>
      <c r="B39" s="193"/>
      <c r="C39" s="193"/>
      <c r="D39" s="193"/>
      <c r="E39" s="193"/>
      <c r="F39" s="193"/>
      <c r="G39" s="193"/>
      <c r="H39" s="193"/>
      <c r="I39" s="4">
        <v>30</v>
      </c>
      <c r="J39" s="8"/>
      <c r="K39" s="13"/>
    </row>
    <row r="40" spans="1:11" x14ac:dyDescent="0.2">
      <c r="A40" s="198" t="s">
        <v>49</v>
      </c>
      <c r="B40" s="199"/>
      <c r="C40" s="199"/>
      <c r="D40" s="199"/>
      <c r="E40" s="199"/>
      <c r="F40" s="199"/>
      <c r="G40" s="199"/>
      <c r="H40" s="199"/>
      <c r="I40" s="4">
        <v>31</v>
      </c>
      <c r="J40" s="9">
        <f>SUM(J37:J39)</f>
        <v>0</v>
      </c>
      <c r="K40" s="12">
        <f>SUM(K37:K39)</f>
        <v>0</v>
      </c>
    </row>
    <row r="41" spans="1:11" x14ac:dyDescent="0.2">
      <c r="A41" s="192" t="s">
        <v>29</v>
      </c>
      <c r="B41" s="193"/>
      <c r="C41" s="193"/>
      <c r="D41" s="193"/>
      <c r="E41" s="193"/>
      <c r="F41" s="193"/>
      <c r="G41" s="193"/>
      <c r="H41" s="193"/>
      <c r="I41" s="4">
        <v>32</v>
      </c>
      <c r="J41" s="8"/>
      <c r="K41" s="13"/>
    </row>
    <row r="42" spans="1:11" x14ac:dyDescent="0.2">
      <c r="A42" s="192" t="s">
        <v>30</v>
      </c>
      <c r="B42" s="193"/>
      <c r="C42" s="193"/>
      <c r="D42" s="193"/>
      <c r="E42" s="193"/>
      <c r="F42" s="193"/>
      <c r="G42" s="193"/>
      <c r="H42" s="193"/>
      <c r="I42" s="4">
        <v>33</v>
      </c>
      <c r="J42" s="8"/>
      <c r="K42" s="13"/>
    </row>
    <row r="43" spans="1:11" x14ac:dyDescent="0.2">
      <c r="A43" s="192" t="s">
        <v>31</v>
      </c>
      <c r="B43" s="193"/>
      <c r="C43" s="193"/>
      <c r="D43" s="193"/>
      <c r="E43" s="193"/>
      <c r="F43" s="193"/>
      <c r="G43" s="193"/>
      <c r="H43" s="193"/>
      <c r="I43" s="4">
        <v>34</v>
      </c>
      <c r="J43" s="8"/>
      <c r="K43" s="13"/>
    </row>
    <row r="44" spans="1:11" x14ac:dyDescent="0.2">
      <c r="A44" s="192" t="s">
        <v>32</v>
      </c>
      <c r="B44" s="193"/>
      <c r="C44" s="193"/>
      <c r="D44" s="193"/>
      <c r="E44" s="193"/>
      <c r="F44" s="193"/>
      <c r="G44" s="193"/>
      <c r="H44" s="193"/>
      <c r="I44" s="4">
        <v>35</v>
      </c>
      <c r="J44" s="8"/>
      <c r="K44" s="13"/>
    </row>
    <row r="45" spans="1:11" x14ac:dyDescent="0.2">
      <c r="A45" s="192" t="s">
        <v>33</v>
      </c>
      <c r="B45" s="193"/>
      <c r="C45" s="193"/>
      <c r="D45" s="193"/>
      <c r="E45" s="193"/>
      <c r="F45" s="193"/>
      <c r="G45" s="193"/>
      <c r="H45" s="193"/>
      <c r="I45" s="4">
        <v>36</v>
      </c>
      <c r="J45" s="8"/>
      <c r="K45" s="13"/>
    </row>
    <row r="46" spans="1:11" x14ac:dyDescent="0.2">
      <c r="A46" s="198" t="s">
        <v>152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SUM(J41:J45)</f>
        <v>0</v>
      </c>
      <c r="K46" s="12">
        <f>SUM(K41:K45)</f>
        <v>0</v>
      </c>
    </row>
    <row r="47" spans="1:11" x14ac:dyDescent="0.2">
      <c r="A47" s="198" t="s">
        <v>166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 x14ac:dyDescent="0.2">
      <c r="A48" s="198" t="s">
        <v>167</v>
      </c>
      <c r="B48" s="199"/>
      <c r="C48" s="199"/>
      <c r="D48" s="199"/>
      <c r="E48" s="199"/>
      <c r="F48" s="199"/>
      <c r="G48" s="199"/>
      <c r="H48" s="199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 x14ac:dyDescent="0.2">
      <c r="A49" s="198" t="s">
        <v>153</v>
      </c>
      <c r="B49" s="199"/>
      <c r="C49" s="199"/>
      <c r="D49" s="199"/>
      <c r="E49" s="199"/>
      <c r="F49" s="199"/>
      <c r="G49" s="199"/>
      <c r="H49" s="199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 x14ac:dyDescent="0.2">
      <c r="A50" s="198" t="s">
        <v>13</v>
      </c>
      <c r="B50" s="199"/>
      <c r="C50" s="199"/>
      <c r="D50" s="199"/>
      <c r="E50" s="199"/>
      <c r="F50" s="199"/>
      <c r="G50" s="199"/>
      <c r="H50" s="199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 x14ac:dyDescent="0.2">
      <c r="A51" s="198" t="s">
        <v>165</v>
      </c>
      <c r="B51" s="199"/>
      <c r="C51" s="199"/>
      <c r="D51" s="199"/>
      <c r="E51" s="199"/>
      <c r="F51" s="199"/>
      <c r="G51" s="199"/>
      <c r="H51" s="199"/>
      <c r="I51" s="4">
        <v>42</v>
      </c>
      <c r="J51" s="8"/>
      <c r="K51" s="13"/>
    </row>
    <row r="52" spans="1:11" x14ac:dyDescent="0.2">
      <c r="A52" s="198" t="s">
        <v>180</v>
      </c>
      <c r="B52" s="199"/>
      <c r="C52" s="199"/>
      <c r="D52" s="199"/>
      <c r="E52" s="199"/>
      <c r="F52" s="199"/>
      <c r="G52" s="199"/>
      <c r="H52" s="199"/>
      <c r="I52" s="4">
        <v>43</v>
      </c>
      <c r="J52" s="8"/>
      <c r="K52" s="13"/>
    </row>
    <row r="53" spans="1:11" x14ac:dyDescent="0.2">
      <c r="A53" s="198" t="s">
        <v>181</v>
      </c>
      <c r="B53" s="199"/>
      <c r="C53" s="199"/>
      <c r="D53" s="199"/>
      <c r="E53" s="199"/>
      <c r="F53" s="199"/>
      <c r="G53" s="199"/>
      <c r="H53" s="199"/>
      <c r="I53" s="4">
        <v>44</v>
      </c>
      <c r="J53" s="8"/>
      <c r="K53" s="13"/>
    </row>
    <row r="54" spans="1:11" x14ac:dyDescent="0.2">
      <c r="A54" s="204" t="s">
        <v>182</v>
      </c>
      <c r="B54" s="205"/>
      <c r="C54" s="205"/>
      <c r="D54" s="205"/>
      <c r="E54" s="205"/>
      <c r="F54" s="205"/>
      <c r="G54" s="205"/>
      <c r="H54" s="205"/>
      <c r="I54" s="7">
        <v>45</v>
      </c>
      <c r="J54" s="10">
        <f>J51+J52-J53</f>
        <v>0</v>
      </c>
      <c r="K54" s="18">
        <f>K51+K52-K53</f>
        <v>0</v>
      </c>
    </row>
    <row r="55" spans="1:11" x14ac:dyDescent="0.2">
      <c r="A55" s="91" t="s">
        <v>179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</row>
  </sheetData>
  <mergeCells count="54">
    <mergeCell ref="A14:H14"/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30:H30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46:H46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53:H53"/>
    <mergeCell ref="A54:H54"/>
    <mergeCell ref="A49:H49"/>
    <mergeCell ref="A50:H50"/>
    <mergeCell ref="A51:H51"/>
    <mergeCell ref="A52:H5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5"/>
  <sheetViews>
    <sheetView tabSelected="1" view="pageBreakPreview" zoomScale="110" zoomScaleNormal="100" workbookViewId="0">
      <selection activeCell="K21" sqref="K21"/>
    </sheetView>
  </sheetViews>
  <sheetFormatPr defaultRowHeight="12.75" x14ac:dyDescent="0.2"/>
  <cols>
    <col min="1" max="4" width="9.140625" style="98"/>
    <col min="5" max="5" width="10.140625" style="98" bestFit="1" customWidth="1"/>
    <col min="6" max="7" width="9.140625" style="98"/>
    <col min="8" max="8" width="7" style="98" customWidth="1"/>
    <col min="9" max="9" width="7.42578125" style="98" customWidth="1"/>
    <col min="10" max="11" width="9.85546875" style="98" bestFit="1" customWidth="1"/>
    <col min="12" max="16384" width="9.140625" style="98"/>
  </cols>
  <sheetData>
    <row r="1" spans="1:12" x14ac:dyDescent="0.2">
      <c r="A1" s="273" t="s">
        <v>290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97"/>
    </row>
    <row r="2" spans="1:12" ht="15.75" x14ac:dyDescent="0.2">
      <c r="A2" s="95"/>
      <c r="B2" s="96"/>
      <c r="C2" s="262" t="s">
        <v>291</v>
      </c>
      <c r="D2" s="262"/>
      <c r="E2" s="100">
        <v>42736</v>
      </c>
      <c r="F2" s="99" t="s">
        <v>256</v>
      </c>
      <c r="G2" s="263">
        <v>43100</v>
      </c>
      <c r="H2" s="264"/>
      <c r="I2" s="96"/>
      <c r="J2" s="96"/>
      <c r="K2" s="96"/>
      <c r="L2" s="101"/>
    </row>
    <row r="3" spans="1:12" ht="24" thickBot="1" x14ac:dyDescent="0.25">
      <c r="A3" s="265" t="s">
        <v>59</v>
      </c>
      <c r="B3" s="265"/>
      <c r="C3" s="265"/>
      <c r="D3" s="265"/>
      <c r="E3" s="265"/>
      <c r="F3" s="265"/>
      <c r="G3" s="265"/>
      <c r="H3" s="265"/>
      <c r="I3" s="102" t="s">
        <v>314</v>
      </c>
      <c r="J3" s="103" t="s">
        <v>154</v>
      </c>
      <c r="K3" s="103" t="s">
        <v>155</v>
      </c>
    </row>
    <row r="4" spans="1:12" x14ac:dyDescent="0.2">
      <c r="A4" s="266">
        <v>1</v>
      </c>
      <c r="B4" s="266"/>
      <c r="C4" s="266"/>
      <c r="D4" s="266"/>
      <c r="E4" s="266"/>
      <c r="F4" s="266"/>
      <c r="G4" s="266"/>
      <c r="H4" s="266"/>
      <c r="I4" s="105">
        <v>2</v>
      </c>
      <c r="J4" s="104" t="s">
        <v>292</v>
      </c>
      <c r="K4" s="104" t="s">
        <v>293</v>
      </c>
    </row>
    <row r="5" spans="1:12" x14ac:dyDescent="0.2">
      <c r="A5" s="267" t="s">
        <v>294</v>
      </c>
      <c r="B5" s="268"/>
      <c r="C5" s="268"/>
      <c r="D5" s="268"/>
      <c r="E5" s="268"/>
      <c r="F5" s="268"/>
      <c r="G5" s="268"/>
      <c r="H5" s="268"/>
      <c r="I5" s="106">
        <v>1</v>
      </c>
      <c r="J5" s="107">
        <v>277879530</v>
      </c>
      <c r="K5" s="107">
        <v>277879530</v>
      </c>
    </row>
    <row r="6" spans="1:12" x14ac:dyDescent="0.2">
      <c r="A6" s="267" t="s">
        <v>295</v>
      </c>
      <c r="B6" s="268"/>
      <c r="C6" s="268"/>
      <c r="D6" s="268"/>
      <c r="E6" s="268"/>
      <c r="F6" s="268"/>
      <c r="G6" s="268"/>
      <c r="H6" s="268"/>
      <c r="I6" s="106">
        <v>2</v>
      </c>
      <c r="J6" s="108">
        <v>0</v>
      </c>
      <c r="K6" s="108">
        <v>0</v>
      </c>
    </row>
    <row r="7" spans="1:12" x14ac:dyDescent="0.2">
      <c r="A7" s="267" t="s">
        <v>296</v>
      </c>
      <c r="B7" s="268"/>
      <c r="C7" s="268"/>
      <c r="D7" s="268"/>
      <c r="E7" s="268"/>
      <c r="F7" s="268"/>
      <c r="G7" s="268"/>
      <c r="H7" s="268"/>
      <c r="I7" s="106">
        <v>3</v>
      </c>
      <c r="J7" s="108">
        <f>Bilanca!J73</f>
        <v>94659081</v>
      </c>
      <c r="K7" s="108">
        <f>Bilanca!K73</f>
        <v>103659164</v>
      </c>
    </row>
    <row r="8" spans="1:12" x14ac:dyDescent="0.2">
      <c r="A8" s="267" t="s">
        <v>297</v>
      </c>
      <c r="B8" s="268"/>
      <c r="C8" s="268"/>
      <c r="D8" s="268"/>
      <c r="E8" s="268"/>
      <c r="F8" s="268"/>
      <c r="G8" s="268"/>
      <c r="H8" s="268"/>
      <c r="I8" s="106">
        <v>4</v>
      </c>
      <c r="J8" s="108">
        <f>Bilanca!J80</f>
        <v>2206015</v>
      </c>
      <c r="K8" s="108">
        <f>Bilanca!K80</f>
        <v>1439931</v>
      </c>
    </row>
    <row r="9" spans="1:12" x14ac:dyDescent="0.2">
      <c r="A9" s="267" t="s">
        <v>298</v>
      </c>
      <c r="B9" s="268"/>
      <c r="C9" s="268"/>
      <c r="D9" s="268"/>
      <c r="E9" s="268"/>
      <c r="F9" s="268"/>
      <c r="G9" s="268"/>
      <c r="H9" s="268"/>
      <c r="I9" s="106">
        <v>5</v>
      </c>
      <c r="J9" s="108">
        <f>Bilanca!J83</f>
        <v>7565261</v>
      </c>
      <c r="K9" s="108">
        <f>Bilanca!K83</f>
        <v>25019833</v>
      </c>
    </row>
    <row r="10" spans="1:12" x14ac:dyDescent="0.2">
      <c r="A10" s="267" t="s">
        <v>299</v>
      </c>
      <c r="B10" s="268"/>
      <c r="C10" s="268"/>
      <c r="D10" s="268"/>
      <c r="E10" s="268"/>
      <c r="F10" s="268"/>
      <c r="G10" s="268"/>
      <c r="H10" s="268"/>
      <c r="I10" s="106">
        <v>6</v>
      </c>
      <c r="J10" s="108">
        <v>0</v>
      </c>
      <c r="K10" s="108">
        <v>0</v>
      </c>
    </row>
    <row r="11" spans="1:12" x14ac:dyDescent="0.2">
      <c r="A11" s="267" t="s">
        <v>300</v>
      </c>
      <c r="B11" s="268"/>
      <c r="C11" s="268"/>
      <c r="D11" s="268"/>
      <c r="E11" s="268"/>
      <c r="F11" s="268"/>
      <c r="G11" s="268"/>
      <c r="H11" s="268"/>
      <c r="I11" s="106">
        <v>7</v>
      </c>
      <c r="J11" s="108">
        <v>0</v>
      </c>
      <c r="K11" s="108">
        <v>0</v>
      </c>
    </row>
    <row r="12" spans="1:12" x14ac:dyDescent="0.2">
      <c r="A12" s="267" t="s">
        <v>301</v>
      </c>
      <c r="B12" s="268"/>
      <c r="C12" s="268"/>
      <c r="D12" s="268"/>
      <c r="E12" s="268"/>
      <c r="F12" s="268"/>
      <c r="G12" s="268"/>
      <c r="H12" s="268"/>
      <c r="I12" s="106">
        <v>8</v>
      </c>
      <c r="J12" s="108">
        <f>Bilanca!J79</f>
        <v>-540252</v>
      </c>
      <c r="K12" s="108">
        <f>Bilanca!K79</f>
        <v>-919512</v>
      </c>
    </row>
    <row r="13" spans="1:12" x14ac:dyDescent="0.2">
      <c r="A13" s="267" t="s">
        <v>302</v>
      </c>
      <c r="B13" s="268"/>
      <c r="C13" s="268"/>
      <c r="D13" s="268"/>
      <c r="E13" s="268"/>
      <c r="F13" s="268"/>
      <c r="G13" s="268"/>
      <c r="H13" s="268"/>
      <c r="I13" s="106">
        <v>9</v>
      </c>
      <c r="J13" s="108">
        <v>0</v>
      </c>
      <c r="K13" s="108">
        <v>0</v>
      </c>
    </row>
    <row r="14" spans="1:12" x14ac:dyDescent="0.2">
      <c r="A14" s="269" t="s">
        <v>303</v>
      </c>
      <c r="B14" s="270"/>
      <c r="C14" s="270"/>
      <c r="D14" s="270"/>
      <c r="E14" s="270"/>
      <c r="F14" s="270"/>
      <c r="G14" s="270"/>
      <c r="H14" s="270"/>
      <c r="I14" s="106">
        <v>10</v>
      </c>
      <c r="J14" s="109">
        <f>SUM(J5:J13)</f>
        <v>381769635</v>
      </c>
      <c r="K14" s="109">
        <f>SUM(K5:K13)</f>
        <v>407078946</v>
      </c>
    </row>
    <row r="15" spans="1:12" x14ac:dyDescent="0.2">
      <c r="A15" s="267" t="s">
        <v>304</v>
      </c>
      <c r="B15" s="268"/>
      <c r="C15" s="268"/>
      <c r="D15" s="268"/>
      <c r="E15" s="268"/>
      <c r="F15" s="268"/>
      <c r="G15" s="268"/>
      <c r="H15" s="268"/>
      <c r="I15" s="106">
        <v>11</v>
      </c>
      <c r="J15" s="108">
        <v>0</v>
      </c>
      <c r="K15" s="108">
        <v>0</v>
      </c>
    </row>
    <row r="16" spans="1:12" x14ac:dyDescent="0.2">
      <c r="A16" s="267" t="s">
        <v>305</v>
      </c>
      <c r="B16" s="268"/>
      <c r="C16" s="268"/>
      <c r="D16" s="268"/>
      <c r="E16" s="268"/>
      <c r="F16" s="268"/>
      <c r="G16" s="268"/>
      <c r="H16" s="268"/>
      <c r="I16" s="106">
        <v>12</v>
      </c>
      <c r="J16" s="108">
        <v>0</v>
      </c>
      <c r="K16" s="108">
        <v>0</v>
      </c>
    </row>
    <row r="17" spans="1:11" x14ac:dyDescent="0.2">
      <c r="A17" s="267" t="s">
        <v>306</v>
      </c>
      <c r="B17" s="268"/>
      <c r="C17" s="268"/>
      <c r="D17" s="268"/>
      <c r="E17" s="268"/>
      <c r="F17" s="268"/>
      <c r="G17" s="268"/>
      <c r="H17" s="268"/>
      <c r="I17" s="106">
        <v>13</v>
      </c>
      <c r="J17" s="108">
        <f>RDG!J61</f>
        <v>217231</v>
      </c>
      <c r="K17" s="108">
        <f>RDG!K61</f>
        <v>668738</v>
      </c>
    </row>
    <row r="18" spans="1:11" x14ac:dyDescent="0.2">
      <c r="A18" s="267" t="s">
        <v>307</v>
      </c>
      <c r="B18" s="268"/>
      <c r="C18" s="268"/>
      <c r="D18" s="268"/>
      <c r="E18" s="268"/>
      <c r="F18" s="268"/>
      <c r="G18" s="268"/>
      <c r="H18" s="268"/>
      <c r="I18" s="106">
        <v>14</v>
      </c>
      <c r="J18" s="108">
        <v>0</v>
      </c>
      <c r="K18" s="108">
        <v>0</v>
      </c>
    </row>
    <row r="19" spans="1:11" x14ac:dyDescent="0.2">
      <c r="A19" s="267" t="s">
        <v>308</v>
      </c>
      <c r="B19" s="268"/>
      <c r="C19" s="268"/>
      <c r="D19" s="268"/>
      <c r="E19" s="268"/>
      <c r="F19" s="268"/>
      <c r="G19" s="268"/>
      <c r="H19" s="268"/>
      <c r="I19" s="106">
        <v>15</v>
      </c>
      <c r="J19" s="108">
        <v>0</v>
      </c>
      <c r="K19" s="108">
        <v>0</v>
      </c>
    </row>
    <row r="20" spans="1:11" x14ac:dyDescent="0.2">
      <c r="A20" s="267" t="s">
        <v>309</v>
      </c>
      <c r="B20" s="268"/>
      <c r="C20" s="268"/>
      <c r="D20" s="268"/>
      <c r="E20" s="268"/>
      <c r="F20" s="268"/>
      <c r="G20" s="268"/>
      <c r="H20" s="268"/>
      <c r="I20" s="106">
        <v>16</v>
      </c>
      <c r="J20" s="108">
        <v>7737089</v>
      </c>
      <c r="K20" s="108">
        <v>24640573</v>
      </c>
    </row>
    <row r="21" spans="1:11" x14ac:dyDescent="0.2">
      <c r="A21" s="269" t="s">
        <v>310</v>
      </c>
      <c r="B21" s="270"/>
      <c r="C21" s="270"/>
      <c r="D21" s="270"/>
      <c r="E21" s="270"/>
      <c r="F21" s="270"/>
      <c r="G21" s="270"/>
      <c r="H21" s="270"/>
      <c r="I21" s="106">
        <v>17</v>
      </c>
      <c r="J21" s="110">
        <f>SUM(J15:J20)</f>
        <v>7954320</v>
      </c>
      <c r="K21" s="110">
        <f>SUM(K15:K20)</f>
        <v>25309311</v>
      </c>
    </row>
    <row r="22" spans="1:11" x14ac:dyDescent="0.2">
      <c r="A22" s="275"/>
      <c r="B22" s="276"/>
      <c r="C22" s="276"/>
      <c r="D22" s="276"/>
      <c r="E22" s="276"/>
      <c r="F22" s="276"/>
      <c r="G22" s="276"/>
      <c r="H22" s="276"/>
      <c r="I22" s="277"/>
      <c r="J22" s="277"/>
      <c r="K22" s="278"/>
    </row>
    <row r="23" spans="1:11" x14ac:dyDescent="0.2">
      <c r="A23" s="279" t="s">
        <v>311</v>
      </c>
      <c r="B23" s="280"/>
      <c r="C23" s="280"/>
      <c r="D23" s="280"/>
      <c r="E23" s="280"/>
      <c r="F23" s="280"/>
      <c r="G23" s="280"/>
      <c r="H23" s="280"/>
      <c r="I23" s="111">
        <v>18</v>
      </c>
      <c r="J23" s="107">
        <f>J21</f>
        <v>7954320</v>
      </c>
      <c r="K23" s="107">
        <v>25309311</v>
      </c>
    </row>
    <row r="24" spans="1:11" ht="23.25" customHeight="1" x14ac:dyDescent="0.2">
      <c r="A24" s="281" t="s">
        <v>312</v>
      </c>
      <c r="B24" s="282"/>
      <c r="C24" s="282"/>
      <c r="D24" s="282"/>
      <c r="E24" s="282"/>
      <c r="F24" s="282"/>
      <c r="G24" s="282"/>
      <c r="H24" s="282"/>
      <c r="I24" s="112">
        <v>19</v>
      </c>
      <c r="J24" s="110">
        <v>0</v>
      </c>
      <c r="K24" s="110">
        <v>0</v>
      </c>
    </row>
    <row r="25" spans="1:11" ht="30" customHeight="1" x14ac:dyDescent="0.2">
      <c r="A25" s="271" t="s">
        <v>313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zoomScaleNormal="100" workbookViewId="0"/>
  </sheetViews>
  <sheetFormatPr defaultRowHeight="12.75" x14ac:dyDescent="0.2"/>
  <sheetData>
    <row r="1" spans="1:10" x14ac:dyDescent="0.2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ht="15.75" x14ac:dyDescent="0.25">
      <c r="A2" s="283" t="s">
        <v>289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2.75" customHeight="1" x14ac:dyDescent="0.2">
      <c r="A4" s="284" t="s">
        <v>320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ht="12.75" customHeight="1" x14ac:dyDescent="0.2">
      <c r="A5" s="284"/>
      <c r="B5" s="284"/>
      <c r="C5" s="284"/>
      <c r="D5" s="284"/>
      <c r="E5" s="284"/>
      <c r="F5" s="284"/>
      <c r="G5" s="284"/>
      <c r="H5" s="284"/>
      <c r="I5" s="284"/>
      <c r="J5" s="284"/>
    </row>
    <row r="6" spans="1:10" ht="12.75" customHeight="1" x14ac:dyDescent="0.2">
      <c r="A6" s="284"/>
      <c r="B6" s="284"/>
      <c r="C6" s="284"/>
      <c r="D6" s="284"/>
      <c r="E6" s="284"/>
      <c r="F6" s="284"/>
      <c r="G6" s="284"/>
      <c r="H6" s="284"/>
      <c r="I6" s="284"/>
      <c r="J6" s="284"/>
    </row>
    <row r="7" spans="1:10" ht="12.75" customHeight="1" x14ac:dyDescent="0.2">
      <c r="A7" s="284"/>
      <c r="B7" s="284"/>
      <c r="C7" s="284"/>
      <c r="D7" s="284"/>
      <c r="E7" s="284"/>
      <c r="F7" s="284"/>
      <c r="G7" s="284"/>
      <c r="H7" s="284"/>
      <c r="I7" s="284"/>
      <c r="J7" s="284"/>
    </row>
    <row r="8" spans="1:10" ht="12.75" customHeight="1" x14ac:dyDescent="0.2">
      <c r="A8" s="284"/>
      <c r="B8" s="284"/>
      <c r="C8" s="284"/>
      <c r="D8" s="284"/>
      <c r="E8" s="284"/>
      <c r="F8" s="284"/>
      <c r="G8" s="284"/>
      <c r="H8" s="284"/>
      <c r="I8" s="284"/>
      <c r="J8" s="284"/>
    </row>
    <row r="9" spans="1:10" ht="12.75" customHeight="1" x14ac:dyDescent="0.2">
      <c r="A9" s="284"/>
      <c r="B9" s="284"/>
      <c r="C9" s="284"/>
      <c r="D9" s="284"/>
      <c r="E9" s="284"/>
      <c r="F9" s="284"/>
      <c r="G9" s="284"/>
      <c r="H9" s="284"/>
      <c r="I9" s="284"/>
      <c r="J9" s="284"/>
    </row>
    <row r="10" spans="1:10" ht="12.75" customHeight="1" x14ac:dyDescent="0.2">
      <c r="A10" s="284"/>
      <c r="B10" s="284"/>
      <c r="C10" s="284"/>
      <c r="D10" s="284"/>
      <c r="E10" s="284"/>
      <c r="F10" s="284"/>
      <c r="G10" s="284"/>
      <c r="H10" s="284"/>
      <c r="I10" s="284"/>
      <c r="J10" s="284"/>
    </row>
    <row r="11" spans="1:10" x14ac:dyDescent="0.2">
      <c r="A11" s="285"/>
      <c r="B11" s="285"/>
      <c r="C11" s="285"/>
      <c r="D11" s="285"/>
      <c r="E11" s="285"/>
      <c r="F11" s="285"/>
      <c r="G11" s="285"/>
      <c r="H11" s="285"/>
      <c r="I11" s="285"/>
      <c r="J11" s="285"/>
    </row>
    <row r="12" spans="1:10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</row>
    <row r="14" spans="1:10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</row>
    <row r="15" spans="1:10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</row>
    <row r="16" spans="1:10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spans="1:10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</row>
    <row r="18" spans="1:10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</row>
    <row r="19" spans="1:10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</row>
    <row r="20" spans="1:10" x14ac:dyDescent="0.2">
      <c r="A20" s="93"/>
      <c r="B20" s="93"/>
      <c r="C20" s="93"/>
      <c r="D20" s="93"/>
      <c r="E20" s="93"/>
      <c r="F20" s="93"/>
      <c r="G20" s="93"/>
      <c r="H20" s="93"/>
      <c r="I20" s="93"/>
      <c r="J20" s="93"/>
    </row>
    <row r="21" spans="1:10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</row>
    <row r="22" spans="1:10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</row>
    <row r="23" spans="1:10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</row>
    <row r="25" spans="1:10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15" x14ac:dyDescent="0.2">
      <c r="A26" s="93"/>
      <c r="B26" s="93"/>
      <c r="C26" s="93"/>
      <c r="D26" s="93"/>
      <c r="E26" s="93"/>
      <c r="F26" s="93"/>
      <c r="G26" s="93"/>
      <c r="H26" s="93"/>
      <c r="I26" s="94"/>
      <c r="J26" s="93"/>
    </row>
    <row r="27" spans="1:10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10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User</cp:lastModifiedBy>
  <cp:lastPrinted>2018-04-17T13:06:24Z</cp:lastPrinted>
  <dcterms:created xsi:type="dcterms:W3CDTF">2008-10-17T11:51:54Z</dcterms:created>
  <dcterms:modified xsi:type="dcterms:W3CDTF">2018-04-19T11:19:56Z</dcterms:modified>
</cp:coreProperties>
</file>