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20 Javna objava ZTK\2020-12-31 final - 31.5.21\"/>
    </mc:Choice>
  </mc:AlternateContent>
  <xr:revisionPtr revIDLastSave="0" documentId="13_ncr:1_{7F944F10-0BAB-4AA4-AD91-9B914BD3C223}" xr6:coauthVersionLast="46" xr6:coauthVersionMax="47" xr10:uidLastSave="{00000000-0000-0000-0000-000000000000}"/>
  <bookViews>
    <workbookView xWindow="13275" yWindow="150" windowWidth="15705" windowHeight="14535"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9" i="18" l="1"/>
  <c r="H109" i="18"/>
  <c r="I24" i="19"/>
  <c r="I12" i="19"/>
  <c r="I69" i="19"/>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H24" i="20"/>
  <c r="H27" i="20" s="1"/>
  <c r="I24" i="20"/>
  <c r="I27" i="20" s="1"/>
  <c r="I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<sst xmlns="http://schemas.openxmlformats.org/spreadsheetml/2006/main" count="516" uniqueCount="456">
  <si>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</si>
  <si>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</si>
  <si>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</si>
  <si>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</si>
  <si>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</si>
  <si>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</si>
  <si>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</si>
  <si>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</si>
  <si>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</si>
  <si>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</si>
  <si>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</si>
  <si>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</si>
  <si>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</si>
  <si>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</si>
  <si>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</si>
  <si>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</si>
  <si>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</si>
  <si>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</si>
  <si>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</si>
  <si>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</si>
  <si>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</si>
  <si>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</si>
  <si>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</si>
  <si>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</si>
  <si>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</si>
  <si>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</si>
  <si>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</si>
  <si>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</si>
  <si>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</si>
  <si>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</si>
  <si>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</si>
  <si>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</si>
  <si>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</si>
  <si>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</si>
  <si>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</si>
  <si>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</si>
  <si>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</si>
  <si>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</si>
  <si>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</si>
  <si>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</si>
  <si>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</si>
  <si>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</si>
  <si>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</si>
  <si>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</si>
  <si>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</si>
  <si>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</si>
  <si>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</si>
  <si>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</si>
  <si>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</si>
  <si>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</si>
  <si>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</si>
  <si>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</si>
  <si>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</si>
  <si>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</si>
  <si>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</si>
  <si>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</si>
  <si>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</si>
  <si>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</si>
  <si>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</si>
  <si>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</si>
  <si>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</si>
  <si>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</si>
  <si>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</si>
  <si>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</si>
  <si>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</si>
  <si>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</si>
  <si>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</si>
  <si>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</si>
  <si>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</si>
  <si>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</si>
  <si>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</si>
  <si>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</si>
  <si>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</si>
  <si>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</si>
  <si>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</si>
  <si>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</si>
  <si>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</si>
  <si>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</si>
  <si>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</si>
  <si>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</si>
  <si>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</si>
  <si>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</si>
  <si>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</si>
  <si>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</si>
  <si>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</si>
  <si>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</si>
  <si>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</si>
  <si>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</si>
  <si>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</si>
  <si>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</si>
  <si>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</si>
  <si>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</si>
  <si>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</si>
  <si>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</si>
  <si>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</si>
  <si>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</si>
  <si>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</si>
  <si>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</si>
  <si>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</si>
  <si>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</si>
  <si>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</si>
  <si>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</si>
  <si>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</si>
  <si>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</si>
  <si>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</si>
  <si>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</si>
  <si>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</si>
  <si>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</si>
  <si>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</si>
  <si>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</si>
  <si>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</si>
  <si>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</si>
  <si>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</si>
  <si>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</si>
  <si>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</si>
  <si>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</si>
  <si>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</si>
  <si>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</si>
  <si>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</si>
  <si>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</si>
  <si>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</si>
  <si>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</si>
  <si>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</si>
  <si>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</si>
  <si>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</si>
  <si>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</si>
  <si>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</si>
  <si>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</si>
  <si>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</si>
  <si>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</si>
  <si>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</si>
  <si>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</si>
  <si>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</si>
  <si>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</si>
  <si>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</si>
  <si>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</si>
  <si>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</si>
  <si>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</si>
  <si>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</si>
  <si>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</si>
  <si>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</si>
  <si>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</si>
  <si>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</si>
  <si>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</si>
  <si>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</si>
  <si>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</si>
  <si>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</si>
  <si>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</si>
  <si>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</si>
  <si>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</si>
  <si>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</si>
  <si>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</si>
  <si>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</si>
  <si>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</si>
  <si>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</si>
  <si>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</si>
  <si>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</si>
  <si>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</si>
  <si>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</si>
  <si>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</si>
  <si>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</si>
  <si>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</si>
  <si>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</si>
  <si>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</si>
  <si>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</si>
  <si>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</si>
  <si>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</si>
  <si>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</si>
  <si>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</si>
  <si>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</si>
  <si>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</si>
  <si>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</si>
  <si>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</si>
  <si>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</si>
  <si>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</si>
  <si>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</si>
  <si>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</si>
  <si>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</si>
  <si>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</si>
  <si>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</si>
  <si>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</si>
  <si>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</si>
  <si>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</si>
  <si>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</si>
  <si>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</si>
  <si>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</si>
  <si>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</si>
  <si>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</si>
  <si>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</si>
  <si>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</si>
  <si>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</si>
  <si>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</si>
  <si>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</si>
  <si>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</si>
  <si>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</si>
  <si>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</si>
  <si>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</si>
  <si>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</si>
  <si>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</si>
  <si>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</si>
  <si>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</si>
  <si>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</si>
  <si>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</si>
  <si>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</si>
  <si>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</si>
  <si>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</si>
  <si>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</si>
  <si>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</si>
  <si>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</si>
  <si>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</si>
  <si>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</si>
  <si>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</si>
  <si>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</si>
  <si>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</si>
  <si>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</si>
  <si>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</si>
  <si>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</si>
  <si>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</si>
  <si>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</si>
  <si>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</si>
  <si>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</si>
  <si>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</si>
  <si>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</si>
  <si>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</si>
  <si>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</si>
  <si>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</si>
  <si>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</si>
  <si>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</si>
  <si>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</si>
  <si>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</si>
  <si>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</si>
  <si>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</si>
  <si>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</si>
  <si>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</si>
  <si>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</si>
  <si>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</si>
  <si>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</si>
  <si>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</si>
  <si>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</si>
  <si>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</si>
  <si>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</si>
  <si>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</si>
  <si>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</si>
  <si>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</si>
  <si>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</si>
  <si>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</si>
  <si>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</si>
  <si>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</si>
  <si>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</si>
  <si>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</si>
  <si>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</si>
  <si>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</si>
  <si>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</si>
  <si>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</si>
  <si>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</si>
  <si>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</si>
  <si>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</si>
  <si>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</si>
  <si>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</si>
  <si>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</si>
  <si>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</si>
  <si>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</si>
  <si>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</si>
  <si>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</si>
  <si>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</si>
  <si>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</si>
  <si>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</si>
  <si>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</si>
  <si>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</si>
  <si>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</si>
  <si>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</si>
  <si>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</si>
  <si>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</si>
  <si>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</si>
  <si>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</si>
  <si>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</si>
  <si>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</si>
  <si>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</si>
  <si>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</si>
  <si>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</si>
  <si>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</si>
  <si>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</si>
  <si>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</si>
  <si>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</si>
  <si>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</si>
  <si>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</si>
  <si>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</si>
  <si>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</si>
  <si>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</si>
  <si>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</si>
  <si>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</si>
  <si>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</si>
  <si>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</si>
  <si>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</si>
  <si>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</si>
  <si>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</si>
  <si>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</si>
  <si>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</si>
  <si>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</si>
  <si>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</si>
  <si>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</si>
  <si>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</si>
  <si>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</si>
  <si>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</si>
  <si>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</si>
  <si>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</si>
  <si>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</si>
  <si>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</si>
  <si>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</si>
  <si>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</si>
  <si>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</si>
  <si>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</si>
  <si>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</si>
  <si>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</si>
  <si>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</si>
  <si>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</si>
  <si>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</si>
  <si>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</si>
  <si>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</si>
  <si>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</si>
  <si>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</si>
  <si>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</si>
  <si>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</si>
  <si>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</si>
  <si>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</si>
  <si>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</si>
  <si>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</si>
  <si>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</si>
  <si>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</si>
  <si>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</si>
  <si>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</si>
  <si>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</si>
  <si>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</si>
  <si>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</si>
  <si>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</si>
  <si>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</si>
  <si>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</si>
  <si>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</si>
  <si>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</si>
  <si>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</si>
  <si>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</si>
  <si>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</si>
  <si>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</si>
  <si>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</si>
  <si>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</si>
  <si>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</si>
  <si>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</si>
  <si>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</si>
  <si>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</si>
  <si>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</si>
  <si>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</si>
  <si>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</si>
  <si>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</si>
  <si>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</si>
  <si>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</si>
  <si>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</si>
  <si>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</si>
  <si>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</si>
  <si>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</si>
  <si>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</si>
  <si>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</si>
  <si>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</si>
  <si>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</si>
  <si>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</si>
  <si>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</si>
  <si>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</si>
  <si>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</si>
  <si>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</si>
  <si>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</si>
  <si>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</si>
  <si>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</si>
  <si>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</si>
  <si>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</si>
  <si>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</si>
  <si>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</si>
  <si>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</si>
  <si>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</si>
  <si>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</si>
  <si>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</si>
  <si>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</si>
  <si>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</si>
  <si>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</si>
  <si>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</si>
  <si>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</si>
  <si>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</si>
  <si>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</si>
  <si>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</si>
  <si>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</si>
  <si>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</si>
  <si>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</si>
  <si>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</si>
  <si>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</si>
  <si>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</si>
  <si>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</si>
  <si>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</si>
  <si>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</si>
  <si>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</si>
  <si>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</si>
  <si>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</si>
  <si>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</si>
  <si>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</si>
  <si>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</si>
  <si>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</si>
  <si>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</si>
  <si>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</si>
  <si>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</si>
  <si>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</si>
  <si>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</si>
  <si>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</si>
  <si>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</si>
  <si>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</si>
  <si>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</si>
  <si>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</si>
  <si>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</si>
  <si>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</si>
  <si>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</si>
  <si>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</si>
  <si>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</si>
  <si>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</si>
  <si>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</si>
  <si>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</si>
  <si>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</si>
  <si>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</si>
  <si>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</si>
  <si>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</si>
  <si>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</si>
  <si>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</si>
  <si>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</si>
  <si>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</si>
  <si>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</si>
  <si>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1.1.2020.</t>
  </si>
  <si>
    <t>31.12.2020.</t>
  </si>
  <si>
    <t>03298744</t>
  </si>
  <si>
    <t>HR</t>
  </si>
  <si>
    <t>080037012</t>
  </si>
  <si>
    <t>24640993045</t>
  </si>
  <si>
    <t>74780000B0QHXQ0LQW20</t>
  </si>
  <si>
    <t>637</t>
  </si>
  <si>
    <t>CROATIA AIRLINES d.d.</t>
  </si>
  <si>
    <t>ZAGREB</t>
  </si>
  <si>
    <t>BANI 75 b</t>
  </si>
  <si>
    <t>uprava@croatiaairlines.hr</t>
  </si>
  <si>
    <t>www.croatiaairlines.hr</t>
  </si>
  <si>
    <t>NE</t>
  </si>
  <si>
    <t>VESNA MIKULEC</t>
  </si>
  <si>
    <t>01/6160049</t>
  </si>
  <si>
    <t>vesna.mikulec@croatiaairlines.hr</t>
  </si>
  <si>
    <t>u razdoblju 01.01.2020. do 31.12.2020.</t>
  </si>
  <si>
    <t>Obveznik:CROATIA AIRLINES d.d. __________________________________________________________________________</t>
  </si>
  <si>
    <t>stanje na dan 31.12.2020.</t>
  </si>
  <si>
    <t>Obveznik:CROATIA AIRLINES d.d.</t>
  </si>
  <si>
    <t>Obveznik: CROATIA AIRLINES d.d.</t>
  </si>
  <si>
    <t>Pojašnjenje razlika u strukturi i sadržaju propisanih obrazaca GFI POD i pozicija iskazanih prema MSFI u revidiranim financijskim izvještajima:
U objavljenim revidiranim godišnjim financijskim izvještajima za 2020. godinu u PDF verziji struktura podataka se razlikuje u odnosu na onu objavljenu u XLS verziji. Razlog tome je činjenice da XLS izvještaji prikazuju podatke sukladno strukturi i sadržaju godišnjih financijskih izvještaja propisanoj od strane Ministra financija, dok su u PDF formatu objavljena financijska izvješća u skladu sa strukturom utvrđenoj prema ICAO metodologiji koja je određena za izvještavanje u području civilnog zrakoplovstva na međunarodnom nivou. RDG koji je objavljen u skladu s ICAO metodologijom je prikazan funkcionalnom metodom, što MSFI dopušta.
ICAO (International Civil Aviation Organization) je organizacija međunarodnog civilnog zrakoplovstva koja regulira čitav niz standarda u civilnom zrakoplovstvu, od sigurnosnih, operativnih pa do izvještajnih. 
Radi pojašnjavanja pozicija RDG-a i pozicija Bilance iz standardnog obrasca GFI-POD i revidiranog financijskog izvještaja Društva navodimo sljedeće:
Račun dobiti i gubitka
Ukupni poslovni prihodi Društva iznose 759.494 tisuća kuna.
1. Pozicija AOP 126 i 127 u revidiranom izvješću su iskazane kao prihodi od putničkog prometa (bilješka 4) i prijevoza tereta u ukupnom iznosu od 471.182 tisuće kuna, dok se razlika odnosi na ostale prihode.
2. Pozicija AOP130 u revidiranom izvješću iskazane su u bilješci 5 - Ostali prihodi od prodaje i bilješci 6 – Ostali prihodi.
3. Pozicija AOP 133 – materijalni troškovi u revidiranom izvješću su iskazani po funkcionalnom principu kroz operativne kategorije (Troškovi letenja, Održavanje, Usluge putnicima, Usluge u zračnom prometu, Promocija i prodaja, Opći i administrativni troškovi te Ostali troškovi poslovanja).
4. Pozicija AOP 137 – troškovi osoblja u revidiranom izvješću iskazana su u bilješci 8, koja uključuje i ostale naknade zaposlenima, dok su u RDG-u iskazani po funkcionalnom principu kroz operativne kategorije (Troškovi letenja, Održavanje, Usluge putnicima, Usluge u zračnom prometu, Promocija i prodaja, Opći i administrativni troškovi te Ostali troškovi poslovanja).
5. Pozicija AOP 142 – ostali troškovi uključuju naknade zaposlenima koji su u revidiranom izvješću razvrstani po operativnom principu kroz prethodno spomenute operativne kategorije. Pored navedenog, pozicija AOP 142 uključuje troškove poremećaja u prometu, reprezentacije, naknade za javna davanja i druge troškove.
6. Pozicija AOP 143 – Vrijednosno usklađenje dugotrajne imovine u revidiranom izvješću iskazno je u poziciji Ostali troškovi poslovanja te pod bilješkom 13.
7. Pozicija AOP 146 – Rezerviranja u revidiranom izvješću iskazana su u poziciji Općih i administrativnih troškova.
8. Pozicija AOP 153 – Ostali poslovni rashodi odnose se na rashod imovine te naknadno utvrđene troškove prethodnih godina, a u revidiranom izvješću iskazani su u okviru pozicije Ostali troškovi poslovanja koji uključuju i vrijednosna usklađenja dugotrajne imovine (kako je opisano pod t.6). Vrijednosna usklađenja dugotrajne imovine opisani su i pod bilješkom 13.
Bilanca
1. Pozicija AOP 010 Dugotrajna materijalna imovina u revidiranom izvješću iskazana je u bilješkama 13 – Nekretnine postrojenja i oprema te bilješci 30 – Imovina s pravom korištenja. 
2. Pozicija AOP 020 – Dugotrajna financijska imovina te AOP 031 – Dugotrajna potraživanja u revidiranom izvješću iskazana su u bilješkama 15 – Ulaganja u ovisna društva, 16 – Dugotrajni depoziti, 17 – Ulaganja u vlasničke instrumente te 18 - Dugotrajna potraživanja.
3. Pozicija AOP 047 – Potraživanja od poduzetnika unutar grupe i AOP 049 – Potraživanja od kupaca u revidiranom financijskom izvješću iskazana su u bilješci 20 – Potraživanja od kupaca
4. Pozicija AOP 050 – Potraživanja od zaposlenika, 051 Potraživanja od države i drugih institucija, 052 - Ostala potraživanja i 056 - Dani zajmovi, depoziti i sl poduzetnicima unutar grupe u revidiranom financijskom izvješću iskazana su pod bilješkom 21. 
5. Pozicija AOP 069 – Kapitalne rezerve i AOP 077 – Rezerve fer vrijednosti iskazane su u revidiranom financijskom izvještaju u bilješci 26 - Rezerve 
6. Pozicija AOP 095 – Dugoročne obveze u revidiranom financijskom izvješću iskazane su u bilješkama 29 – Dugoročni krediti, 30 – Dugoročne obveze po najmovima te u Izvještaju o financijskom položaju na poziciji Ostale dugoročne obveze.
7. Pozicija AOP 113 Obveze prema bankama i drugim financijskim institucijama iskazane su u revidiranom financijskom izvješću u bilješci 29 – Kratkoročni dio dugoročnih kredita i bilješci 30 – Kratkoročne obveze po najmovima. Bilješka 30 uključuje i dio iznosa iz pozicije AOP 121 – Ostale kratkoročne obveze koje se također odnose na kratkoročni dio obveza iz dugoročnih najmova, ali ne od banaka i financijskih institucija.
8. Pozicija AOP 112 – Obveze za depozite, 114 – Obveze za predujmove, 117 – Obveze prema zaposlenicima, 118 – Obveze za poreze, doprinose i sl. te 121 – Ostale kratkoročne obveze u revidiranim financijskim izvješćima iskazane su pod bilješkom 33 – Ostale kratkoročne obveze.</t>
  </si>
  <si>
    <t xml:space="preserve">BILJEŠKE UZ GODIŠNJE FINANCIJSKE IZVJEŠTAJE (GFI)
Naziv izdavatelja:   CROATIA AIRLINES D.D.
OIB:   24640993045
Croatia Airlines je u 2020. godini poslovao u uvjetima najveće krize civilnog zrakoplovstva u povijesti, što je posljedica globalne pandemije Covid-19 koja snažno utječe na sve aspekte gospodarskih i društvenih aktivnosti u svijetu. Zrakoplovne kompanije i zračni promet u cjelini su među najpogođenijim gospodarskim aktivnostima.
Unatoč izvanrednim okolnostima u 2020. godini Croatia Airlines nastavio je s prometovanjem u reduciranom opsegu povezujući Hrvatsku s glavnim europskim odredištima, dok se većina inozemnih zrakoplovnih kompanija povukla s tržišta, a preostale su značajno smanjile letenje. Navedeno je rezultiralo činjenicom da je udio Croatia Airlinesa u prijevozu putnika 2020. godine na hrvatskom zrakoplovnom tržištu porastao za trinaest postotnih poena (sa 23 posto na 36 posto).
Poslovanje Croatia Airlinesa u uvjetima krize karakterizira striktna primjena svih mjera ublažavanja utjecaja krize na poslovanje kompanije baziranih na Smjernicama za racionalizaciju poslovanja pravnih osoba u državnom vlasništvu uslijed epidemije bolesti COVID-19 Vlade Republike Hrvatske vezanih uz financijsko poslovanje i preispitivanje rashodovne strane poslovanja. 
Već početkom krize u ožujku 2020. godine u Croatia Airlinesu su uvedene rigorozne mjere štednje u svim segmentima, što je uz potpisivanje sporazuma sa sindikatima o smanjenju prava iz kolektivnog ugovora te dogovorima s velikim brojem dobavljača rezultiralo značajnim uštedama u 2020. godini.
Drastično smanjenje potražnje za uslugama zračnog prijevoza i ograničenja u prometu nametnula su potrebu smanjenja kapaciteta i reduciranja reda letenja te poduzimanje raznih operativnih mjera kojima se nastojalo ublažiti posljedice nastale krize.
Otkazan je predviđeni kratkoročni najam zrakoplova CRJ za ljetnu sezonu i postignut je dogovor s najmodavcima zrakoplova i motora oko smanjenja troškova mjesečnih rata najma uz primjenu PBH obračuna („Power by the Hour“) ili privremenog smanjenja/neplaćanja rata najmova za određene mjesece. Smanjila su se investicijska ulaganja, otkazano je zapošljavanje sezonskog osoblja, odgođene su promotivne kampanje i smanjeni troškovi promocije na svim tržištima, smanjeni su budžeti za službena putovanja te školovanja neoperativnog osoblja. Pad vrijednosti zrakoplova uzrokovan Covid-19 krizom zahtijevao je usklađenje vrijednosti zrakoplova s tržišnim vrijednostima.
Zbog očuvanja likvidnosti Croatia Airlines je ispunio obvezu predaje emisijskih jedinica stakleničkih plinova za 2019. korištenjem besplatnih emisija za 2020. godinu. S poslovnim bankama je ugovorena odgoda kreditnih obveza, korištene su mjere Vlade Republike Hrvatske za odgodom plaćanja poreza i doprinosa na plaće te drugih različitih javnih davanja (članarine, naknade, rente i sl.). Također su tijekom godine korištene i potpore za očuvanje radnih mjesta Hrvatskog zavoda za zapošljavanje.
Temeljem Odluke Vlade Republike Hrvatske od 13.11.2020. godine odobrena je državna potpora za naknadu štete uzrokovane pandemijom COVID-19 u iznosu od 88,5 milijuna kn, a sukladno odredbi članka 107. stavka 2. točke (b) Ugovora o funkcioniranju Europske unije.
Početkom Covid-19 krize prekinut je pokrenuti proces privatizacije, odnosno stavljen je u mirovanje, a s obzirom na IATA projekcije kretanja u zrakoplovnoj industriji i neizvjesnost vezanu uz trajanje korona krize, teško je očekivati da će ovaj proces biti pokrenut prije 2023. godine. 
Vlada Republike Hrvatske je u kontekstu postupka traženja strateškog partnera, a s namjenom stvaranja prethodno potrebnih uvjeta osiguranja postupka dokapitalizacije Croatia Airlinesa, u 2019. godini odobrila dioničarski zajam u iznosu od 250 milijuna kuna kroz dvije tranše, 100 milijuna kn u listopadu 2019. godine i 150 milijuna kn u siječnju 2020. godine. 
Europska komisija je 19. ožujka 2020. godine usvojila „Privremeni okvir za mjere državnih potpora u svrhu podrške gospodarstvu u aktualnoj pandemiji Covida-19“, temeljem kojeg europski zračni prijevoznici od svojih vlada dobivaju velike državne potpore, a paketi pomoći uključuju dokapitalizaciju, državna jamstava za kredite, dioničarske zajmove i sl.
Na sjednici održanoj 14. prosinca 2020. godine Vlada Republike Hrvatske donijela je Odluku o odobrenju državne potpore društvu Croatia Airlines d.d. sukladno „Privremenom okviru“ kojom je odobrena državna potpora u obliku povećanja temeljnog kapitala u iznosu od 350 milijuna kn te zajma dioničara u iznosu od 250 milijuna kn, s ciljem rješavanja problema likvidnosti i oporavka kapitala na pred kriznu razinu. 
U obrazloženju navedene odluke Vlade Republike Hrvatske navodi se da Croatia Airlines kao prijevoznik u vlasništvu države ima stratešku ulogu u hrvatskoj prometnoj infrastrukturi, što se pokazalo posebno ključnim u ovom kriznom razdoblju. 
Doprinos društva Croatia Airlines d.d. održavanju prometne povezanosti bio je presudan i za gospodarstvo i za građane Republike Hrvatske.
</t>
  </si>
  <si>
    <t>KPMG Croatia d.o.o.</t>
  </si>
  <si>
    <t>Domagoj Hrkać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</si>
</sst>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5"/>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0" fillId="0" borderId="0" xfId="0" applyAlignment="1">
      <alignment horizontal="center"/>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36" fillId="0" borderId="0" xfId="0" applyFont="1" applyAlignment="1">
      <alignment horizontal="left" vertical="center" wrapText="1"/>
    </xf>
    <xf numFmtId="0" fontId="36" fillId="0" borderId="0" xfId="0" applyFont="1" applyAlignment="1">
      <alignment horizontal="left" vertical="center"/>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opLeftCell="A28" workbookViewId="0">
      <selection activeCell="C59" sqref="C59:J59"/>
    </sheetView>
  </sheetViews>
  <sheetFormatPr defaultRowHeight="12.75" x14ac:dyDescent="0.2"/>
  <cols>
    <col min="9" max="9" width="13.42578125" customWidth="1"/>
  </cols>
  <sheetData>
    <row r="1" spans="1:10" ht="15.75" x14ac:dyDescent="0.2">
      <c r="A1" s="159"/>
      <c r="B1" s="160"/>
      <c r="C1" s="160"/>
      <c r="D1" s="29"/>
      <c r="E1" s="29"/>
      <c r="F1" s="29"/>
      <c r="G1" s="29"/>
      <c r="H1" s="29"/>
      <c r="I1" s="29"/>
      <c r="J1" s="30"/>
    </row>
    <row r="2" spans="1:10" ht="14.45" customHeight="1" x14ac:dyDescent="0.2">
      <c r="A2" s="161" t="s">
        <v>404</v>
      </c>
      <c r="B2" s="162"/>
      <c r="C2" s="162"/>
      <c r="D2" s="162"/>
      <c r="E2" s="162"/>
      <c r="F2" s="162"/>
      <c r="G2" s="162"/>
      <c r="H2" s="162"/>
      <c r="I2" s="162"/>
      <c r="J2" s="163"/>
    </row>
    <row r="3" spans="1:10" ht="15" x14ac:dyDescent="0.2">
      <c r="A3" s="86"/>
      <c r="B3" s="87"/>
      <c r="C3" s="87"/>
      <c r="D3" s="87"/>
      <c r="E3" s="87"/>
      <c r="F3" s="87"/>
      <c r="G3" s="87"/>
      <c r="H3" s="87"/>
      <c r="I3" s="87"/>
      <c r="J3" s="88"/>
    </row>
    <row r="4" spans="1:10" ht="33.6" customHeight="1" x14ac:dyDescent="0.2">
      <c r="A4" s="164" t="s">
        <v>389</v>
      </c>
      <c r="B4" s="165"/>
      <c r="C4" s="165"/>
      <c r="D4" s="165"/>
      <c r="E4" s="166" t="s">
        <v>430</v>
      </c>
      <c r="F4" s="167"/>
      <c r="G4" s="94" t="s">
        <v>0</v>
      </c>
      <c r="H4" s="166" t="s">
        <v>431</v>
      </c>
      <c r="I4" s="167"/>
      <c r="J4" s="31"/>
    </row>
    <row r="5" spans="1:10" s="99" customFormat="1" ht="10.15" customHeight="1" x14ac:dyDescent="0.25">
      <c r="A5" s="168"/>
      <c r="B5" s="169"/>
      <c r="C5" s="169"/>
      <c r="D5" s="169"/>
      <c r="E5" s="169"/>
      <c r="F5" s="169"/>
      <c r="G5" s="169"/>
      <c r="H5" s="169"/>
      <c r="I5" s="169"/>
      <c r="J5" s="170"/>
    </row>
    <row r="6" spans="1:10" ht="20.45" customHeight="1" x14ac:dyDescent="0.2">
      <c r="A6" s="89"/>
      <c r="B6" s="100" t="s">
        <v>411</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2" t="s">
        <v>412</v>
      </c>
      <c r="B8" s="173"/>
      <c r="C8" s="173"/>
      <c r="D8" s="173"/>
      <c r="E8" s="173"/>
      <c r="F8" s="173"/>
      <c r="G8" s="173"/>
      <c r="H8" s="173"/>
      <c r="I8" s="173"/>
      <c r="J8" s="32"/>
    </row>
    <row r="9" spans="1:10" ht="14.25" x14ac:dyDescent="0.2">
      <c r="A9" s="33"/>
      <c r="B9" s="82"/>
      <c r="C9" s="82"/>
      <c r="D9" s="82"/>
      <c r="E9" s="171"/>
      <c r="F9" s="171"/>
      <c r="G9" s="121"/>
      <c r="H9" s="121"/>
      <c r="I9" s="92"/>
      <c r="J9" s="93"/>
    </row>
    <row r="10" spans="1:10" ht="25.9" customHeight="1" x14ac:dyDescent="0.2">
      <c r="A10" s="139" t="s">
        <v>390</v>
      </c>
      <c r="B10" s="140"/>
      <c r="C10" s="151" t="s">
        <v>432</v>
      </c>
      <c r="D10" s="152"/>
      <c r="E10" s="84"/>
      <c r="F10" s="174" t="s">
        <v>413</v>
      </c>
      <c r="G10" s="175"/>
      <c r="H10" s="133" t="s">
        <v>433</v>
      </c>
      <c r="I10" s="134"/>
      <c r="J10" s="34"/>
    </row>
    <row r="11" spans="1:10" ht="15.6" customHeight="1" x14ac:dyDescent="0.2">
      <c r="A11" s="33"/>
      <c r="B11" s="82"/>
      <c r="C11" s="82"/>
      <c r="D11" s="82"/>
      <c r="E11" s="158"/>
      <c r="F11" s="158"/>
      <c r="G11" s="158"/>
      <c r="H11" s="158"/>
      <c r="I11" s="85"/>
      <c r="J11" s="34"/>
    </row>
    <row r="12" spans="1:10" ht="21" customHeight="1" x14ac:dyDescent="0.2">
      <c r="A12" s="123" t="s">
        <v>405</v>
      </c>
      <c r="B12" s="140"/>
      <c r="C12" s="151" t="s">
        <v>434</v>
      </c>
      <c r="D12" s="152"/>
      <c r="E12" s="157"/>
      <c r="F12" s="158"/>
      <c r="G12" s="158"/>
      <c r="H12" s="158"/>
      <c r="I12" s="85"/>
      <c r="J12" s="34"/>
    </row>
    <row r="13" spans="1:10" ht="10.9" customHeight="1" x14ac:dyDescent="0.2">
      <c r="A13" s="84"/>
      <c r="B13" s="85"/>
      <c r="C13" s="82"/>
      <c r="D13" s="82"/>
      <c r="E13" s="121"/>
      <c r="F13" s="121"/>
      <c r="G13" s="121"/>
      <c r="H13" s="121"/>
      <c r="I13" s="82"/>
      <c r="J13" s="35"/>
    </row>
    <row r="14" spans="1:10" ht="22.9" customHeight="1" x14ac:dyDescent="0.2">
      <c r="A14" s="123" t="s">
        <v>391</v>
      </c>
      <c r="B14" s="150"/>
      <c r="C14" s="151" t="s">
        <v>435</v>
      </c>
      <c r="D14" s="152"/>
      <c r="E14" s="156"/>
      <c r="F14" s="141"/>
      <c r="G14" s="98" t="s">
        <v>414</v>
      </c>
      <c r="H14" s="133" t="s">
        <v>436</v>
      </c>
      <c r="I14" s="134"/>
      <c r="J14" s="95"/>
    </row>
    <row r="15" spans="1:10" ht="14.45" customHeight="1" x14ac:dyDescent="0.2">
      <c r="A15" s="84"/>
      <c r="B15" s="85"/>
      <c r="C15" s="82"/>
      <c r="D15" s="82"/>
      <c r="E15" s="121"/>
      <c r="F15" s="121"/>
      <c r="G15" s="121"/>
      <c r="H15" s="121"/>
      <c r="I15" s="82"/>
      <c r="J15" s="35"/>
    </row>
    <row r="16" spans="1:10" ht="13.15" customHeight="1" x14ac:dyDescent="0.2">
      <c r="A16" s="123" t="s">
        <v>415</v>
      </c>
      <c r="B16" s="150"/>
      <c r="C16" s="151" t="s">
        <v>437</v>
      </c>
      <c r="D16" s="152"/>
      <c r="E16" s="91"/>
      <c r="F16" s="91"/>
      <c r="G16" s="91"/>
      <c r="H16" s="91"/>
      <c r="I16" s="91"/>
      <c r="J16" s="95"/>
    </row>
    <row r="17" spans="1:10" ht="14.45" customHeight="1" x14ac:dyDescent="0.2">
      <c r="A17" s="153"/>
      <c r="B17" s="154"/>
      <c r="C17" s="154"/>
      <c r="D17" s="154"/>
      <c r="E17" s="154"/>
      <c r="F17" s="154"/>
      <c r="G17" s="154"/>
      <c r="H17" s="154"/>
      <c r="I17" s="154"/>
      <c r="J17" s="155"/>
    </row>
    <row r="18" spans="1:10" x14ac:dyDescent="0.2">
      <c r="A18" s="139" t="s">
        <v>392</v>
      </c>
      <c r="B18" s="140"/>
      <c r="C18" s="125" t="s">
        <v>438</v>
      </c>
      <c r="D18" s="126"/>
      <c r="E18" s="126"/>
      <c r="F18" s="126"/>
      <c r="G18" s="126"/>
      <c r="H18" s="126"/>
      <c r="I18" s="126"/>
      <c r="J18" s="127"/>
    </row>
    <row r="19" spans="1:10" ht="14.25" x14ac:dyDescent="0.2">
      <c r="A19" s="33"/>
      <c r="B19" s="82"/>
      <c r="C19" s="97"/>
      <c r="D19" s="82"/>
      <c r="E19" s="121"/>
      <c r="F19" s="121"/>
      <c r="G19" s="121"/>
      <c r="H19" s="121"/>
      <c r="I19" s="82"/>
      <c r="J19" s="35"/>
    </row>
    <row r="20" spans="1:10" ht="14.25" x14ac:dyDescent="0.2">
      <c r="A20" s="139" t="s">
        <v>393</v>
      </c>
      <c r="B20" s="140"/>
      <c r="C20" s="133">
        <v>10010</v>
      </c>
      <c r="D20" s="134"/>
      <c r="E20" s="121"/>
      <c r="F20" s="121"/>
      <c r="G20" s="125" t="s">
        <v>439</v>
      </c>
      <c r="H20" s="126"/>
      <c r="I20" s="126"/>
      <c r="J20" s="127"/>
    </row>
    <row r="21" spans="1:10" ht="14.25" x14ac:dyDescent="0.2">
      <c r="A21" s="33"/>
      <c r="B21" s="82"/>
      <c r="C21" s="82"/>
      <c r="D21" s="82"/>
      <c r="E21" s="121"/>
      <c r="F21" s="121"/>
      <c r="G21" s="121"/>
      <c r="H21" s="121"/>
      <c r="I21" s="82"/>
      <c r="J21" s="35"/>
    </row>
    <row r="22" spans="1:10" x14ac:dyDescent="0.2">
      <c r="A22" s="139" t="s">
        <v>394</v>
      </c>
      <c r="B22" s="140"/>
      <c r="C22" s="125" t="s">
        <v>440</v>
      </c>
      <c r="D22" s="126"/>
      <c r="E22" s="126"/>
      <c r="F22" s="126"/>
      <c r="G22" s="126"/>
      <c r="H22" s="126"/>
      <c r="I22" s="126"/>
      <c r="J22" s="127"/>
    </row>
    <row r="23" spans="1:10" ht="14.25" x14ac:dyDescent="0.2">
      <c r="A23" s="33"/>
      <c r="B23" s="82"/>
      <c r="C23" s="82"/>
      <c r="D23" s="82"/>
      <c r="E23" s="121"/>
      <c r="F23" s="121"/>
      <c r="G23" s="121"/>
      <c r="H23" s="121"/>
      <c r="I23" s="82"/>
      <c r="J23" s="35"/>
    </row>
    <row r="24" spans="1:10" ht="14.25" x14ac:dyDescent="0.2">
      <c r="A24" s="139" t="s">
        <v>395</v>
      </c>
      <c r="B24" s="140"/>
      <c r="C24" s="145" t="s">
        <v>441</v>
      </c>
      <c r="D24" s="146"/>
      <c r="E24" s="146"/>
      <c r="F24" s="146"/>
      <c r="G24" s="146"/>
      <c r="H24" s="146"/>
      <c r="I24" s="146"/>
      <c r="J24" s="147"/>
    </row>
    <row r="25" spans="1:10" ht="14.25" x14ac:dyDescent="0.2">
      <c r="A25" s="33"/>
      <c r="B25" s="82"/>
      <c r="C25" s="97"/>
      <c r="D25" s="82"/>
      <c r="E25" s="121"/>
      <c r="F25" s="121"/>
      <c r="G25" s="121"/>
      <c r="H25" s="121"/>
      <c r="I25" s="82"/>
      <c r="J25" s="35"/>
    </row>
    <row r="26" spans="1:10" ht="14.25" x14ac:dyDescent="0.2">
      <c r="A26" s="139" t="s">
        <v>396</v>
      </c>
      <c r="B26" s="140"/>
      <c r="C26" s="145" t="s">
        <v>442</v>
      </c>
      <c r="D26" s="146"/>
      <c r="E26" s="146"/>
      <c r="F26" s="146"/>
      <c r="G26" s="146"/>
      <c r="H26" s="146"/>
      <c r="I26" s="146"/>
      <c r="J26" s="147"/>
    </row>
    <row r="27" spans="1:10" ht="13.9" customHeight="1" x14ac:dyDescent="0.2">
      <c r="A27" s="33"/>
      <c r="B27" s="82"/>
      <c r="C27" s="97"/>
      <c r="D27" s="82"/>
      <c r="E27" s="121"/>
      <c r="F27" s="121"/>
      <c r="G27" s="121"/>
      <c r="H27" s="121"/>
      <c r="I27" s="82"/>
      <c r="J27" s="35"/>
    </row>
    <row r="28" spans="1:10" ht="22.9" customHeight="1" x14ac:dyDescent="0.2">
      <c r="A28" s="123" t="s">
        <v>406</v>
      </c>
      <c r="B28" s="140"/>
      <c r="C28" s="62">
        <v>980</v>
      </c>
      <c r="D28" s="36"/>
      <c r="E28" s="144"/>
      <c r="F28" s="144"/>
      <c r="G28" s="144"/>
      <c r="H28" s="144"/>
      <c r="I28" s="148"/>
      <c r="J28" s="149"/>
    </row>
    <row r="29" spans="1:10" ht="14.25" x14ac:dyDescent="0.2">
      <c r="A29" s="33"/>
      <c r="B29" s="82"/>
      <c r="C29" s="82"/>
      <c r="D29" s="82"/>
      <c r="E29" s="121"/>
      <c r="F29" s="121"/>
      <c r="G29" s="121"/>
      <c r="H29" s="121"/>
      <c r="I29" s="82"/>
      <c r="J29" s="35"/>
    </row>
    <row r="30" spans="1:10" ht="15" x14ac:dyDescent="0.2">
      <c r="A30" s="139" t="s">
        <v>397</v>
      </c>
      <c r="B30" s="140"/>
      <c r="C30" s="111" t="s">
        <v>417</v>
      </c>
      <c r="D30" s="135" t="s">
        <v>416</v>
      </c>
      <c r="E30" s="136"/>
      <c r="F30" s="136"/>
      <c r="G30" s="136"/>
      <c r="H30" s="104" t="s">
        <v>417</v>
      </c>
      <c r="I30" s="105" t="s">
        <v>418</v>
      </c>
      <c r="J30" s="106"/>
    </row>
    <row r="31" spans="1:10" x14ac:dyDescent="0.2">
      <c r="A31" s="139"/>
      <c r="B31" s="140"/>
      <c r="C31" s="37"/>
      <c r="D31" s="94"/>
      <c r="E31" s="141"/>
      <c r="F31" s="141"/>
      <c r="G31" s="141"/>
      <c r="H31" s="141"/>
      <c r="I31" s="142"/>
      <c r="J31" s="143"/>
    </row>
    <row r="32" spans="1:10" x14ac:dyDescent="0.2">
      <c r="A32" s="139" t="s">
        <v>407</v>
      </c>
      <c r="B32" s="140"/>
      <c r="C32" s="62" t="s">
        <v>420</v>
      </c>
      <c r="D32" s="135" t="s">
        <v>419</v>
      </c>
      <c r="E32" s="136"/>
      <c r="F32" s="136"/>
      <c r="G32" s="136"/>
      <c r="H32" s="107" t="s">
        <v>420</v>
      </c>
      <c r="I32" s="108" t="s">
        <v>421</v>
      </c>
      <c r="J32" s="109"/>
    </row>
    <row r="33" spans="1:10" ht="14.25" x14ac:dyDescent="0.2">
      <c r="A33" s="33"/>
      <c r="B33" s="82"/>
      <c r="C33" s="82"/>
      <c r="D33" s="82"/>
      <c r="E33" s="121"/>
      <c r="F33" s="121"/>
      <c r="G33" s="121"/>
      <c r="H33" s="121"/>
      <c r="I33" s="82"/>
      <c r="J33" s="35"/>
    </row>
    <row r="34" spans="1:10" x14ac:dyDescent="0.2">
      <c r="A34" s="135" t="s">
        <v>408</v>
      </c>
      <c r="B34" s="136"/>
      <c r="C34" s="136"/>
      <c r="D34" s="136"/>
      <c r="E34" s="136" t="s">
        <v>398</v>
      </c>
      <c r="F34" s="136"/>
      <c r="G34" s="136"/>
      <c r="H34" s="136"/>
      <c r="I34" s="136"/>
      <c r="J34" s="38" t="s">
        <v>399</v>
      </c>
    </row>
    <row r="35" spans="1:10" ht="14.25" x14ac:dyDescent="0.2">
      <c r="A35" s="33"/>
      <c r="B35" s="82"/>
      <c r="C35" s="82"/>
      <c r="D35" s="82"/>
      <c r="E35" s="121"/>
      <c r="F35" s="121"/>
      <c r="G35" s="121"/>
      <c r="H35" s="121"/>
      <c r="I35" s="82"/>
      <c r="J35" s="93"/>
    </row>
    <row r="36" spans="1:10" x14ac:dyDescent="0.2">
      <c r="A36" s="128"/>
      <c r="B36" s="129"/>
      <c r="C36" s="129"/>
      <c r="D36" s="129"/>
      <c r="E36" s="128"/>
      <c r="F36" s="129"/>
      <c r="G36" s="129"/>
      <c r="H36" s="129"/>
      <c r="I36" s="130"/>
      <c r="J36" s="83"/>
    </row>
    <row r="37" spans="1:10" ht="14.25" x14ac:dyDescent="0.2">
      <c r="A37" s="33"/>
      <c r="B37" s="82"/>
      <c r="C37" s="97"/>
      <c r="D37" s="138"/>
      <c r="E37" s="138"/>
      <c r="F37" s="138"/>
      <c r="G37" s="138"/>
      <c r="H37" s="138"/>
      <c r="I37" s="138"/>
      <c r="J37" s="35"/>
    </row>
    <row r="38" spans="1:10" x14ac:dyDescent="0.2">
      <c r="A38" s="128"/>
      <c r="B38" s="129"/>
      <c r="C38" s="129"/>
      <c r="D38" s="130"/>
      <c r="E38" s="128"/>
      <c r="F38" s="129"/>
      <c r="G38" s="129"/>
      <c r="H38" s="129"/>
      <c r="I38" s="130"/>
      <c r="J38" s="62"/>
    </row>
    <row r="39" spans="1:10" ht="14.25" x14ac:dyDescent="0.2">
      <c r="A39" s="33"/>
      <c r="B39" s="82"/>
      <c r="C39" s="97"/>
      <c r="D39" s="96"/>
      <c r="E39" s="138"/>
      <c r="F39" s="138"/>
      <c r="G39" s="138"/>
      <c r="H39" s="138"/>
      <c r="I39" s="85"/>
      <c r="J39" s="35"/>
    </row>
    <row r="40" spans="1:10" x14ac:dyDescent="0.2">
      <c r="A40" s="128"/>
      <c r="B40" s="129"/>
      <c r="C40" s="129"/>
      <c r="D40" s="130"/>
      <c r="E40" s="128"/>
      <c r="F40" s="129"/>
      <c r="G40" s="129"/>
      <c r="H40" s="129"/>
      <c r="I40" s="130"/>
      <c r="J40" s="62"/>
    </row>
    <row r="41" spans="1:10" ht="14.25" x14ac:dyDescent="0.2">
      <c r="A41" s="33"/>
      <c r="B41" s="114"/>
      <c r="C41" s="113"/>
      <c r="D41" s="115"/>
      <c r="E41" s="115"/>
      <c r="F41" s="115"/>
      <c r="G41" s="115"/>
      <c r="H41" s="115"/>
      <c r="I41" s="116"/>
      <c r="J41" s="35"/>
    </row>
    <row r="42" spans="1:10" x14ac:dyDescent="0.2">
      <c r="A42" s="128"/>
      <c r="B42" s="129"/>
      <c r="C42" s="129"/>
      <c r="D42" s="130"/>
      <c r="E42" s="128"/>
      <c r="F42" s="129"/>
      <c r="G42" s="129"/>
      <c r="H42" s="129"/>
      <c r="I42" s="130"/>
      <c r="J42" s="62"/>
    </row>
    <row r="43" spans="1:10" ht="14.25" x14ac:dyDescent="0.2">
      <c r="A43" s="39"/>
      <c r="B43" s="97"/>
      <c r="C43" s="120"/>
      <c r="D43" s="120"/>
      <c r="E43" s="121"/>
      <c r="F43" s="121"/>
      <c r="G43" s="120"/>
      <c r="H43" s="120"/>
      <c r="I43" s="120"/>
      <c r="J43" s="35"/>
    </row>
    <row r="44" spans="1:10" x14ac:dyDescent="0.2">
      <c r="A44" s="128"/>
      <c r="B44" s="129"/>
      <c r="C44" s="129"/>
      <c r="D44" s="130"/>
      <c r="E44" s="128"/>
      <c r="F44" s="129"/>
      <c r="G44" s="129"/>
      <c r="H44" s="129"/>
      <c r="I44" s="130"/>
      <c r="J44" s="62"/>
    </row>
    <row r="45" spans="1:10" ht="14.25" x14ac:dyDescent="0.2">
      <c r="A45" s="39"/>
      <c r="B45" s="97"/>
      <c r="C45" s="97"/>
      <c r="D45" s="82"/>
      <c r="E45" s="137"/>
      <c r="F45" s="137"/>
      <c r="G45" s="120"/>
      <c r="H45" s="120"/>
      <c r="I45" s="82"/>
      <c r="J45" s="35"/>
    </row>
    <row r="46" spans="1:10" x14ac:dyDescent="0.2">
      <c r="A46" s="128"/>
      <c r="B46" s="129"/>
      <c r="C46" s="129"/>
      <c r="D46" s="130"/>
      <c r="E46" s="128"/>
      <c r="F46" s="129"/>
      <c r="G46" s="129"/>
      <c r="H46" s="129"/>
      <c r="I46" s="130"/>
      <c r="J46" s="62"/>
    </row>
    <row r="47" spans="1:10" ht="14.25" x14ac:dyDescent="0.2">
      <c r="A47" s="39"/>
      <c r="B47" s="97"/>
      <c r="C47" s="97"/>
      <c r="D47" s="82"/>
      <c r="E47" s="121"/>
      <c r="F47" s="121"/>
      <c r="G47" s="120"/>
      <c r="H47" s="120"/>
      <c r="I47" s="82"/>
      <c r="J47" s="110" t="s">
        <v>422</v>
      </c>
    </row>
    <row r="48" spans="1:10" ht="14.25" x14ac:dyDescent="0.2">
      <c r="A48" s="39"/>
      <c r="B48" s="97"/>
      <c r="C48" s="97"/>
      <c r="D48" s="82"/>
      <c r="E48" s="121"/>
      <c r="F48" s="121"/>
      <c r="G48" s="120"/>
      <c r="H48" s="120"/>
      <c r="I48" s="82"/>
      <c r="J48" s="110" t="s">
        <v>423</v>
      </c>
    </row>
    <row r="49" spans="1:10" ht="14.45" customHeight="1" x14ac:dyDescent="0.2">
      <c r="A49" s="123" t="s">
        <v>400</v>
      </c>
      <c r="B49" s="124"/>
      <c r="C49" s="133" t="s">
        <v>443</v>
      </c>
      <c r="D49" s="134"/>
      <c r="E49" s="131" t="s">
        <v>424</v>
      </c>
      <c r="F49" s="132"/>
      <c r="G49" s="125"/>
      <c r="H49" s="126"/>
      <c r="I49" s="126"/>
      <c r="J49" s="127"/>
    </row>
    <row r="50" spans="1:10" ht="14.25" x14ac:dyDescent="0.2">
      <c r="A50" s="39"/>
      <c r="B50" s="97"/>
      <c r="C50" s="120"/>
      <c r="D50" s="120"/>
      <c r="E50" s="121"/>
      <c r="F50" s="121"/>
      <c r="G50" s="122" t="s">
        <v>425</v>
      </c>
      <c r="H50" s="122"/>
      <c r="I50" s="122"/>
      <c r="J50" s="40"/>
    </row>
    <row r="51" spans="1:10" ht="13.9" customHeight="1" x14ac:dyDescent="0.2">
      <c r="A51" s="123" t="s">
        <v>401</v>
      </c>
      <c r="B51" s="124"/>
      <c r="C51" s="125" t="s">
        <v>444</v>
      </c>
      <c r="D51" s="126"/>
      <c r="E51" s="126"/>
      <c r="F51" s="126"/>
      <c r="G51" s="126"/>
      <c r="H51" s="126"/>
      <c r="I51" s="126"/>
      <c r="J51" s="127"/>
    </row>
    <row r="52" spans="1:10" ht="14.25" x14ac:dyDescent="0.2">
      <c r="A52" s="33"/>
      <c r="B52" s="82"/>
      <c r="C52" s="144" t="s">
        <v>402</v>
      </c>
      <c r="D52" s="144"/>
      <c r="E52" s="144"/>
      <c r="F52" s="144"/>
      <c r="G52" s="144"/>
      <c r="H52" s="144"/>
      <c r="I52" s="144"/>
      <c r="J52" s="35"/>
    </row>
    <row r="53" spans="1:10" ht="14.25" x14ac:dyDescent="0.2">
      <c r="A53" s="123" t="s">
        <v>403</v>
      </c>
      <c r="B53" s="124"/>
      <c r="C53" s="180" t="s">
        <v>445</v>
      </c>
      <c r="D53" s="181"/>
      <c r="E53" s="182"/>
      <c r="F53" s="121"/>
      <c r="G53" s="121"/>
      <c r="H53" s="136"/>
      <c r="I53" s="136"/>
      <c r="J53" s="183"/>
    </row>
    <row r="54" spans="1:10" ht="14.25" x14ac:dyDescent="0.2">
      <c r="A54" s="33"/>
      <c r="B54" s="82"/>
      <c r="C54" s="97"/>
      <c r="D54" s="82"/>
      <c r="E54" s="121"/>
      <c r="F54" s="121"/>
      <c r="G54" s="121"/>
      <c r="H54" s="121"/>
      <c r="I54" s="82"/>
      <c r="J54" s="35"/>
    </row>
    <row r="55" spans="1:10" ht="14.45" customHeight="1" x14ac:dyDescent="0.2">
      <c r="A55" s="123" t="s">
        <v>395</v>
      </c>
      <c r="B55" s="124"/>
      <c r="C55" s="176" t="s">
        <v>446</v>
      </c>
      <c r="D55" s="177"/>
      <c r="E55" s="177"/>
      <c r="F55" s="177"/>
      <c r="G55" s="177"/>
      <c r="H55" s="177"/>
      <c r="I55" s="177"/>
      <c r="J55" s="178"/>
    </row>
    <row r="56" spans="1:10" ht="14.25" x14ac:dyDescent="0.2">
      <c r="A56" s="33"/>
      <c r="B56" s="82"/>
      <c r="C56" s="82"/>
      <c r="D56" s="82"/>
      <c r="E56" s="121"/>
      <c r="F56" s="121"/>
      <c r="G56" s="121"/>
      <c r="H56" s="121"/>
      <c r="I56" s="82"/>
      <c r="J56" s="35"/>
    </row>
    <row r="57" spans="1:10" ht="14.25" x14ac:dyDescent="0.2">
      <c r="A57" s="123" t="s">
        <v>426</v>
      </c>
      <c r="B57" s="124"/>
      <c r="C57" s="176" t="s">
        <v>454</v>
      </c>
      <c r="D57" s="177"/>
      <c r="E57" s="177"/>
      <c r="F57" s="177"/>
      <c r="G57" s="177"/>
      <c r="H57" s="177"/>
      <c r="I57" s="177"/>
      <c r="J57" s="178"/>
    </row>
    <row r="58" spans="1:10" ht="14.45" customHeight="1" x14ac:dyDescent="0.2">
      <c r="A58" s="33"/>
      <c r="B58" s="82"/>
      <c r="C58" s="122" t="s">
        <v>427</v>
      </c>
      <c r="D58" s="122"/>
      <c r="E58" s="122"/>
      <c r="F58" s="122"/>
      <c r="G58" s="82"/>
      <c r="H58" s="82"/>
      <c r="I58" s="82"/>
      <c r="J58" s="35"/>
    </row>
    <row r="59" spans="1:10" ht="14.25" x14ac:dyDescent="0.2">
      <c r="A59" s="123" t="s">
        <v>428</v>
      </c>
      <c r="B59" s="124"/>
      <c r="C59" s="176" t="s">
        <v>455</v>
      </c>
      <c r="D59" s="177"/>
      <c r="E59" s="177"/>
      <c r="F59" s="177"/>
      <c r="G59" s="177"/>
      <c r="H59" s="177"/>
      <c r="I59" s="177"/>
      <c r="J59" s="178"/>
    </row>
    <row r="60" spans="1:10" ht="14.45" customHeight="1" x14ac:dyDescent="0.2">
      <c r="A60" s="41"/>
      <c r="B60" s="42"/>
      <c r="C60" s="179" t="s">
        <v>429</v>
      </c>
      <c r="D60" s="179"/>
      <c r="E60" s="179"/>
      <c r="F60" s="179"/>
      <c r="G60" s="179"/>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90" zoomScaleNormal="90" zoomScaleSheetLayoutView="110" workbookViewId="0">
      <pane ySplit="7" topLeftCell="A44" activePane="bottomLeft" state="frozen"/>
      <selection pane="bottomLeft" activeCell="H70" sqref="H70"/>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6" t="s">
        <v>1</v>
      </c>
      <c r="B1" s="197"/>
      <c r="C1" s="197"/>
      <c r="D1" s="197"/>
      <c r="E1" s="197"/>
      <c r="F1" s="197"/>
      <c r="G1" s="197"/>
      <c r="H1" s="197"/>
      <c r="I1" s="197"/>
    </row>
    <row r="2" spans="1:9" x14ac:dyDescent="0.2">
      <c r="A2" s="198" t="s">
        <v>449</v>
      </c>
      <c r="B2" s="199"/>
      <c r="C2" s="199"/>
      <c r="D2" s="199"/>
      <c r="E2" s="199"/>
      <c r="F2" s="199"/>
      <c r="G2" s="199"/>
      <c r="H2" s="199"/>
      <c r="I2" s="199"/>
    </row>
    <row r="3" spans="1:9" x14ac:dyDescent="0.2">
      <c r="A3" s="200" t="s">
        <v>361</v>
      </c>
      <c r="B3" s="201"/>
      <c r="C3" s="201"/>
      <c r="D3" s="201"/>
      <c r="E3" s="201"/>
      <c r="F3" s="201"/>
      <c r="G3" s="201"/>
      <c r="H3" s="201"/>
      <c r="I3" s="201"/>
    </row>
    <row r="4" spans="1:9" x14ac:dyDescent="0.2">
      <c r="A4" s="202" t="s">
        <v>450</v>
      </c>
      <c r="B4" s="203"/>
      <c r="C4" s="203"/>
      <c r="D4" s="203"/>
      <c r="E4" s="203"/>
      <c r="F4" s="203"/>
      <c r="G4" s="203"/>
      <c r="H4" s="203"/>
      <c r="I4" s="204"/>
    </row>
    <row r="5" spans="1:9" ht="34.5" thickBot="1" x14ac:dyDescent="0.25">
      <c r="A5" s="208" t="s">
        <v>2</v>
      </c>
      <c r="B5" s="209"/>
      <c r="C5" s="209"/>
      <c r="D5" s="209"/>
      <c r="E5" s="209"/>
      <c r="F5" s="210"/>
      <c r="G5" s="26" t="s">
        <v>113</v>
      </c>
      <c r="H5" s="56" t="s">
        <v>376</v>
      </c>
      <c r="I5" s="57" t="s">
        <v>384</v>
      </c>
    </row>
    <row r="6" spans="1:9" x14ac:dyDescent="0.2">
      <c r="A6" s="205">
        <v>1</v>
      </c>
      <c r="B6" s="206"/>
      <c r="C6" s="206"/>
      <c r="D6" s="206"/>
      <c r="E6" s="206"/>
      <c r="F6" s="207"/>
      <c r="G6" s="27">
        <v>2</v>
      </c>
      <c r="H6" s="28">
        <v>3</v>
      </c>
      <c r="I6" s="28">
        <v>4</v>
      </c>
    </row>
    <row r="7" spans="1:9" x14ac:dyDescent="0.2">
      <c r="A7" s="211"/>
      <c r="B7" s="211"/>
      <c r="C7" s="211"/>
      <c r="D7" s="211"/>
      <c r="E7" s="211"/>
      <c r="F7" s="211"/>
      <c r="G7" s="211"/>
      <c r="H7" s="211"/>
      <c r="I7" s="212"/>
    </row>
    <row r="8" spans="1:9" ht="12.75" customHeight="1" x14ac:dyDescent="0.2">
      <c r="A8" s="213" t="s">
        <v>4</v>
      </c>
      <c r="B8" s="214"/>
      <c r="C8" s="214"/>
      <c r="D8" s="214"/>
      <c r="E8" s="214"/>
      <c r="F8" s="215"/>
      <c r="G8" s="16">
        <v>1</v>
      </c>
      <c r="H8" s="58">
        <v>0</v>
      </c>
      <c r="I8" s="58">
        <v>0</v>
      </c>
    </row>
    <row r="9" spans="1:9" ht="12.75" customHeight="1" x14ac:dyDescent="0.2">
      <c r="A9" s="193" t="s">
        <v>5</v>
      </c>
      <c r="B9" s="194"/>
      <c r="C9" s="194"/>
      <c r="D9" s="194"/>
      <c r="E9" s="194"/>
      <c r="F9" s="195"/>
      <c r="G9" s="17">
        <v>2</v>
      </c>
      <c r="H9" s="59">
        <f>H10+H17+H27+H38+H43</f>
        <v>1209541845.3600001</v>
      </c>
      <c r="I9" s="59">
        <f>I10+I17+I27+I38+I43</f>
        <v>931332518.31000006</v>
      </c>
    </row>
    <row r="10" spans="1:9" ht="12.75" customHeight="1" x14ac:dyDescent="0.2">
      <c r="A10" s="185" t="s">
        <v>6</v>
      </c>
      <c r="B10" s="186"/>
      <c r="C10" s="186"/>
      <c r="D10" s="186"/>
      <c r="E10" s="186"/>
      <c r="F10" s="187"/>
      <c r="G10" s="17">
        <v>3</v>
      </c>
      <c r="H10" s="59">
        <f>H11+H12+H13+H14+H15+H16</f>
        <v>2064675</v>
      </c>
      <c r="I10" s="59">
        <f>I11+I12+I13+I14+I15+I16</f>
        <v>2229364</v>
      </c>
    </row>
    <row r="11" spans="1:9" ht="12.75" customHeight="1" x14ac:dyDescent="0.2">
      <c r="A11" s="190" t="s">
        <v>7</v>
      </c>
      <c r="B11" s="191"/>
      <c r="C11" s="191"/>
      <c r="D11" s="191"/>
      <c r="E11" s="191"/>
      <c r="F11" s="192"/>
      <c r="G11" s="16">
        <v>4</v>
      </c>
      <c r="H11" s="58">
        <v>0</v>
      </c>
      <c r="I11" s="58">
        <v>0</v>
      </c>
    </row>
    <row r="12" spans="1:9" ht="23.45" customHeight="1" x14ac:dyDescent="0.2">
      <c r="A12" s="190" t="s">
        <v>8</v>
      </c>
      <c r="B12" s="191"/>
      <c r="C12" s="191"/>
      <c r="D12" s="191"/>
      <c r="E12" s="191"/>
      <c r="F12" s="192"/>
      <c r="G12" s="16">
        <v>5</v>
      </c>
      <c r="H12" s="58">
        <v>1394355</v>
      </c>
      <c r="I12" s="58">
        <v>657611</v>
      </c>
    </row>
    <row r="13" spans="1:9" ht="12.75" customHeight="1" x14ac:dyDescent="0.2">
      <c r="A13" s="190" t="s">
        <v>9</v>
      </c>
      <c r="B13" s="191"/>
      <c r="C13" s="191"/>
      <c r="D13" s="191"/>
      <c r="E13" s="191"/>
      <c r="F13" s="192"/>
      <c r="G13" s="16">
        <v>6</v>
      </c>
      <c r="H13" s="58">
        <v>0</v>
      </c>
      <c r="I13" s="58">
        <v>0</v>
      </c>
    </row>
    <row r="14" spans="1:9" ht="12.75" customHeight="1" x14ac:dyDescent="0.2">
      <c r="A14" s="190" t="s">
        <v>10</v>
      </c>
      <c r="B14" s="191"/>
      <c r="C14" s="191"/>
      <c r="D14" s="191"/>
      <c r="E14" s="191"/>
      <c r="F14" s="192"/>
      <c r="G14" s="16">
        <v>7</v>
      </c>
      <c r="H14" s="58">
        <v>0</v>
      </c>
      <c r="I14" s="58">
        <v>0</v>
      </c>
    </row>
    <row r="15" spans="1:9" ht="12.75" customHeight="1" x14ac:dyDescent="0.2">
      <c r="A15" s="190" t="s">
        <v>11</v>
      </c>
      <c r="B15" s="191"/>
      <c r="C15" s="191"/>
      <c r="D15" s="191"/>
      <c r="E15" s="191"/>
      <c r="F15" s="192"/>
      <c r="G15" s="16">
        <v>8</v>
      </c>
      <c r="H15" s="58">
        <v>0</v>
      </c>
      <c r="I15" s="58">
        <v>60000</v>
      </c>
    </row>
    <row r="16" spans="1:9" ht="12.75" customHeight="1" x14ac:dyDescent="0.2">
      <c r="A16" s="190" t="s">
        <v>12</v>
      </c>
      <c r="B16" s="191"/>
      <c r="C16" s="191"/>
      <c r="D16" s="191"/>
      <c r="E16" s="191"/>
      <c r="F16" s="192"/>
      <c r="G16" s="16">
        <v>9</v>
      </c>
      <c r="H16" s="58">
        <v>670320</v>
      </c>
      <c r="I16" s="58">
        <v>1511753</v>
      </c>
    </row>
    <row r="17" spans="1:9" ht="12.75" customHeight="1" x14ac:dyDescent="0.2">
      <c r="A17" s="185" t="s">
        <v>13</v>
      </c>
      <c r="B17" s="186"/>
      <c r="C17" s="186"/>
      <c r="D17" s="186"/>
      <c r="E17" s="186"/>
      <c r="F17" s="187"/>
      <c r="G17" s="17">
        <v>10</v>
      </c>
      <c r="H17" s="59">
        <f>H18+H19+H20+H21+H22+H23+H24+H25+H26</f>
        <v>1031539484</v>
      </c>
      <c r="I17" s="59">
        <f>I18+I19+I20+I21+I22+I23+I24+I25+I26</f>
        <v>762710719</v>
      </c>
    </row>
    <row r="18" spans="1:9" ht="12.75" customHeight="1" x14ac:dyDescent="0.2">
      <c r="A18" s="190" t="s">
        <v>14</v>
      </c>
      <c r="B18" s="191"/>
      <c r="C18" s="191"/>
      <c r="D18" s="191"/>
      <c r="E18" s="191"/>
      <c r="F18" s="192"/>
      <c r="G18" s="16">
        <v>11</v>
      </c>
      <c r="H18" s="58">
        <v>19752892</v>
      </c>
      <c r="I18" s="58">
        <v>19752892</v>
      </c>
    </row>
    <row r="19" spans="1:9" ht="12.75" customHeight="1" x14ac:dyDescent="0.2">
      <c r="A19" s="190" t="s">
        <v>15</v>
      </c>
      <c r="B19" s="191"/>
      <c r="C19" s="191"/>
      <c r="D19" s="191"/>
      <c r="E19" s="191"/>
      <c r="F19" s="192"/>
      <c r="G19" s="16">
        <v>12</v>
      </c>
      <c r="H19" s="58">
        <v>42259265</v>
      </c>
      <c r="I19" s="58">
        <v>34696974</v>
      </c>
    </row>
    <row r="20" spans="1:9" ht="12.75" customHeight="1" x14ac:dyDescent="0.2">
      <c r="A20" s="190" t="s">
        <v>16</v>
      </c>
      <c r="B20" s="191"/>
      <c r="C20" s="191"/>
      <c r="D20" s="191"/>
      <c r="E20" s="191"/>
      <c r="F20" s="192"/>
      <c r="G20" s="16">
        <v>13</v>
      </c>
      <c r="H20" s="58">
        <v>70659313</v>
      </c>
      <c r="I20" s="58">
        <v>57518833</v>
      </c>
    </row>
    <row r="21" spans="1:9" ht="12.75" customHeight="1" x14ac:dyDescent="0.2">
      <c r="A21" s="190" t="s">
        <v>17</v>
      </c>
      <c r="B21" s="191"/>
      <c r="C21" s="191"/>
      <c r="D21" s="191"/>
      <c r="E21" s="191"/>
      <c r="F21" s="192"/>
      <c r="G21" s="16">
        <v>14</v>
      </c>
      <c r="H21" s="58">
        <v>698336129</v>
      </c>
      <c r="I21" s="58">
        <v>539992967</v>
      </c>
    </row>
    <row r="22" spans="1:9" ht="12.75" customHeight="1" x14ac:dyDescent="0.2">
      <c r="A22" s="190" t="s">
        <v>18</v>
      </c>
      <c r="B22" s="191"/>
      <c r="C22" s="191"/>
      <c r="D22" s="191"/>
      <c r="E22" s="191"/>
      <c r="F22" s="192"/>
      <c r="G22" s="16">
        <v>15</v>
      </c>
      <c r="H22" s="58">
        <v>0</v>
      </c>
      <c r="I22" s="58">
        <v>0</v>
      </c>
    </row>
    <row r="23" spans="1:9" ht="12.75" customHeight="1" x14ac:dyDescent="0.2">
      <c r="A23" s="190" t="s">
        <v>19</v>
      </c>
      <c r="B23" s="191"/>
      <c r="C23" s="191"/>
      <c r="D23" s="191"/>
      <c r="E23" s="191"/>
      <c r="F23" s="192"/>
      <c r="G23" s="16">
        <v>16</v>
      </c>
      <c r="H23" s="58">
        <v>63422650</v>
      </c>
      <c r="I23" s="58">
        <v>0</v>
      </c>
    </row>
    <row r="24" spans="1:9" ht="12.75" customHeight="1" x14ac:dyDescent="0.2">
      <c r="A24" s="190" t="s">
        <v>20</v>
      </c>
      <c r="B24" s="191"/>
      <c r="C24" s="191"/>
      <c r="D24" s="191"/>
      <c r="E24" s="191"/>
      <c r="F24" s="192"/>
      <c r="G24" s="16">
        <v>17</v>
      </c>
      <c r="H24" s="58">
        <v>11960110</v>
      </c>
      <c r="I24" s="58">
        <v>6068364</v>
      </c>
    </row>
    <row r="25" spans="1:9" ht="12.75" customHeight="1" x14ac:dyDescent="0.2">
      <c r="A25" s="190" t="s">
        <v>21</v>
      </c>
      <c r="B25" s="191"/>
      <c r="C25" s="191"/>
      <c r="D25" s="191"/>
      <c r="E25" s="191"/>
      <c r="F25" s="192"/>
      <c r="G25" s="16">
        <v>18</v>
      </c>
      <c r="H25" s="58">
        <v>125148186</v>
      </c>
      <c r="I25" s="58">
        <v>104680689</v>
      </c>
    </row>
    <row r="26" spans="1:9" ht="12.75" customHeight="1" x14ac:dyDescent="0.2">
      <c r="A26" s="190" t="s">
        <v>22</v>
      </c>
      <c r="B26" s="191"/>
      <c r="C26" s="191"/>
      <c r="D26" s="191"/>
      <c r="E26" s="191"/>
      <c r="F26" s="192"/>
      <c r="G26" s="16">
        <v>19</v>
      </c>
      <c r="H26" s="58">
        <v>939</v>
      </c>
      <c r="I26" s="58">
        <v>0</v>
      </c>
    </row>
    <row r="27" spans="1:9" ht="12.75" customHeight="1" x14ac:dyDescent="0.2">
      <c r="A27" s="185" t="s">
        <v>23</v>
      </c>
      <c r="B27" s="186"/>
      <c r="C27" s="186"/>
      <c r="D27" s="186"/>
      <c r="E27" s="186"/>
      <c r="F27" s="187"/>
      <c r="G27" s="17">
        <v>20</v>
      </c>
      <c r="H27" s="59">
        <f>SUM(H28:H37)</f>
        <v>26018445.699999999</v>
      </c>
      <c r="I27" s="59">
        <f>SUM(I28:I37)</f>
        <v>31331653.84</v>
      </c>
    </row>
    <row r="28" spans="1:9" ht="12.75" customHeight="1" x14ac:dyDescent="0.2">
      <c r="A28" s="190" t="s">
        <v>24</v>
      </c>
      <c r="B28" s="191"/>
      <c r="C28" s="191"/>
      <c r="D28" s="191"/>
      <c r="E28" s="191"/>
      <c r="F28" s="192"/>
      <c r="G28" s="16">
        <v>21</v>
      </c>
      <c r="H28" s="58">
        <v>1210400</v>
      </c>
      <c r="I28" s="58">
        <v>1210400</v>
      </c>
    </row>
    <row r="29" spans="1:9" ht="12.75" customHeight="1" x14ac:dyDescent="0.2">
      <c r="A29" s="190" t="s">
        <v>25</v>
      </c>
      <c r="B29" s="191"/>
      <c r="C29" s="191"/>
      <c r="D29" s="191"/>
      <c r="E29" s="191"/>
      <c r="F29" s="192"/>
      <c r="G29" s="16">
        <v>22</v>
      </c>
      <c r="H29" s="58">
        <v>0</v>
      </c>
      <c r="I29" s="58">
        <v>0</v>
      </c>
    </row>
    <row r="30" spans="1:9" ht="12.75" customHeight="1" x14ac:dyDescent="0.2">
      <c r="A30" s="190" t="s">
        <v>26</v>
      </c>
      <c r="B30" s="191"/>
      <c r="C30" s="191"/>
      <c r="D30" s="191"/>
      <c r="E30" s="191"/>
      <c r="F30" s="192"/>
      <c r="G30" s="16">
        <v>23</v>
      </c>
      <c r="H30" s="58">
        <v>0</v>
      </c>
      <c r="I30" s="58">
        <v>733333</v>
      </c>
    </row>
    <row r="31" spans="1:9" ht="24.6" customHeight="1" x14ac:dyDescent="0.2">
      <c r="A31" s="190" t="s">
        <v>27</v>
      </c>
      <c r="B31" s="191"/>
      <c r="C31" s="191"/>
      <c r="D31" s="191"/>
      <c r="E31" s="191"/>
      <c r="F31" s="192"/>
      <c r="G31" s="16">
        <v>24</v>
      </c>
      <c r="H31" s="58">
        <v>0</v>
      </c>
      <c r="I31" s="58">
        <v>0</v>
      </c>
    </row>
    <row r="32" spans="1:9" ht="24" customHeight="1" x14ac:dyDescent="0.2">
      <c r="A32" s="190" t="s">
        <v>28</v>
      </c>
      <c r="B32" s="191"/>
      <c r="C32" s="191"/>
      <c r="D32" s="191"/>
      <c r="E32" s="191"/>
      <c r="F32" s="192"/>
      <c r="G32" s="16">
        <v>25</v>
      </c>
      <c r="H32" s="58">
        <v>0</v>
      </c>
      <c r="I32" s="58">
        <v>0</v>
      </c>
    </row>
    <row r="33" spans="1:9" ht="26.45" customHeight="1" x14ac:dyDescent="0.2">
      <c r="A33" s="190" t="s">
        <v>29</v>
      </c>
      <c r="B33" s="191"/>
      <c r="C33" s="191"/>
      <c r="D33" s="191"/>
      <c r="E33" s="191"/>
      <c r="F33" s="192"/>
      <c r="G33" s="16">
        <v>26</v>
      </c>
      <c r="H33" s="58">
        <v>0</v>
      </c>
      <c r="I33" s="58">
        <v>0</v>
      </c>
    </row>
    <row r="34" spans="1:9" ht="12.75" customHeight="1" x14ac:dyDescent="0.2">
      <c r="A34" s="190" t="s">
        <v>30</v>
      </c>
      <c r="B34" s="191"/>
      <c r="C34" s="191"/>
      <c r="D34" s="191"/>
      <c r="E34" s="191"/>
      <c r="F34" s="192"/>
      <c r="G34" s="16">
        <v>27</v>
      </c>
      <c r="H34" s="58">
        <v>1117801</v>
      </c>
      <c r="I34" s="58">
        <v>916561</v>
      </c>
    </row>
    <row r="35" spans="1:9" ht="12.75" customHeight="1" x14ac:dyDescent="0.2">
      <c r="A35" s="190" t="s">
        <v>31</v>
      </c>
      <c r="B35" s="191"/>
      <c r="C35" s="191"/>
      <c r="D35" s="191"/>
      <c r="E35" s="191"/>
      <c r="F35" s="192"/>
      <c r="G35" s="16">
        <v>28</v>
      </c>
      <c r="H35" s="58">
        <v>23690244.699999999</v>
      </c>
      <c r="I35" s="58">
        <v>28471359.84</v>
      </c>
    </row>
    <row r="36" spans="1:9" ht="12.75" customHeight="1" x14ac:dyDescent="0.2">
      <c r="A36" s="190" t="s">
        <v>32</v>
      </c>
      <c r="B36" s="191"/>
      <c r="C36" s="191"/>
      <c r="D36" s="191"/>
      <c r="E36" s="191"/>
      <c r="F36" s="192"/>
      <c r="G36" s="16">
        <v>29</v>
      </c>
      <c r="H36" s="58">
        <v>0</v>
      </c>
      <c r="I36" s="58">
        <v>0</v>
      </c>
    </row>
    <row r="37" spans="1:9" ht="12.75" customHeight="1" x14ac:dyDescent="0.2">
      <c r="A37" s="190" t="s">
        <v>33</v>
      </c>
      <c r="B37" s="191"/>
      <c r="C37" s="191"/>
      <c r="D37" s="191"/>
      <c r="E37" s="191"/>
      <c r="F37" s="192"/>
      <c r="G37" s="16">
        <v>30</v>
      </c>
      <c r="H37" s="58">
        <v>0</v>
      </c>
      <c r="I37" s="58">
        <v>0</v>
      </c>
    </row>
    <row r="38" spans="1:9" ht="12.75" customHeight="1" x14ac:dyDescent="0.2">
      <c r="A38" s="185" t="s">
        <v>34</v>
      </c>
      <c r="B38" s="186"/>
      <c r="C38" s="186"/>
      <c r="D38" s="186"/>
      <c r="E38" s="186"/>
      <c r="F38" s="187"/>
      <c r="G38" s="17">
        <v>31</v>
      </c>
      <c r="H38" s="59">
        <f>H39+H40+H41+H42</f>
        <v>149919240.66000003</v>
      </c>
      <c r="I38" s="59">
        <f>I39+I40+I41+I42</f>
        <v>135060781.47</v>
      </c>
    </row>
    <row r="39" spans="1:9" ht="12.75" customHeight="1" x14ac:dyDescent="0.2">
      <c r="A39" s="190" t="s">
        <v>35</v>
      </c>
      <c r="B39" s="191"/>
      <c r="C39" s="191"/>
      <c r="D39" s="191"/>
      <c r="E39" s="191"/>
      <c r="F39" s="192"/>
      <c r="G39" s="16">
        <v>32</v>
      </c>
      <c r="H39" s="58">
        <v>0</v>
      </c>
      <c r="I39" s="58">
        <v>0</v>
      </c>
    </row>
    <row r="40" spans="1:9" ht="12.75" customHeight="1" x14ac:dyDescent="0.2">
      <c r="A40" s="190" t="s">
        <v>36</v>
      </c>
      <c r="B40" s="191"/>
      <c r="C40" s="191"/>
      <c r="D40" s="191"/>
      <c r="E40" s="191"/>
      <c r="F40" s="192"/>
      <c r="G40" s="16">
        <v>33</v>
      </c>
      <c r="H40" s="58">
        <v>0</v>
      </c>
      <c r="I40" s="58">
        <v>0</v>
      </c>
    </row>
    <row r="41" spans="1:9" ht="12.75" customHeight="1" x14ac:dyDescent="0.2">
      <c r="A41" s="190" t="s">
        <v>37</v>
      </c>
      <c r="B41" s="191"/>
      <c r="C41" s="191"/>
      <c r="D41" s="191"/>
      <c r="E41" s="191"/>
      <c r="F41" s="192"/>
      <c r="G41" s="16">
        <v>34</v>
      </c>
      <c r="H41" s="58">
        <v>0</v>
      </c>
      <c r="I41" s="58">
        <v>0</v>
      </c>
    </row>
    <row r="42" spans="1:9" ht="12.75" customHeight="1" x14ac:dyDescent="0.2">
      <c r="A42" s="190" t="s">
        <v>38</v>
      </c>
      <c r="B42" s="191"/>
      <c r="C42" s="191"/>
      <c r="D42" s="191"/>
      <c r="E42" s="191"/>
      <c r="F42" s="192"/>
      <c r="G42" s="16">
        <v>35</v>
      </c>
      <c r="H42" s="58">
        <v>149919240.66000003</v>
      </c>
      <c r="I42" s="58">
        <v>135060781.47</v>
      </c>
    </row>
    <row r="43" spans="1:9" ht="12.75" customHeight="1" x14ac:dyDescent="0.2">
      <c r="A43" s="216" t="s">
        <v>39</v>
      </c>
      <c r="B43" s="217"/>
      <c r="C43" s="217"/>
      <c r="D43" s="217"/>
      <c r="E43" s="217"/>
      <c r="F43" s="218"/>
      <c r="G43" s="16">
        <v>36</v>
      </c>
      <c r="H43" s="58">
        <v>0</v>
      </c>
      <c r="I43" s="58">
        <v>0</v>
      </c>
    </row>
    <row r="44" spans="1:9" ht="12.75" customHeight="1" x14ac:dyDescent="0.2">
      <c r="A44" s="193" t="s">
        <v>40</v>
      </c>
      <c r="B44" s="194"/>
      <c r="C44" s="194"/>
      <c r="D44" s="194"/>
      <c r="E44" s="194"/>
      <c r="F44" s="195"/>
      <c r="G44" s="17">
        <v>37</v>
      </c>
      <c r="H44" s="59">
        <f>H45+H53+H60+H70</f>
        <v>181531207.33000001</v>
      </c>
      <c r="I44" s="59">
        <f>I45+I53+I60+I70</f>
        <v>726581550.42000008</v>
      </c>
    </row>
    <row r="45" spans="1:9" ht="12.75" customHeight="1" x14ac:dyDescent="0.2">
      <c r="A45" s="185" t="s">
        <v>41</v>
      </c>
      <c r="B45" s="186"/>
      <c r="C45" s="186"/>
      <c r="D45" s="186"/>
      <c r="E45" s="186"/>
      <c r="F45" s="187"/>
      <c r="G45" s="17">
        <v>38</v>
      </c>
      <c r="H45" s="59">
        <f>SUM(H46:H52)</f>
        <v>61354112</v>
      </c>
      <c r="I45" s="59">
        <f>SUM(I46:I52)</f>
        <v>61797098</v>
      </c>
    </row>
    <row r="46" spans="1:9" ht="12.75" customHeight="1" x14ac:dyDescent="0.2">
      <c r="A46" s="190" t="s">
        <v>42</v>
      </c>
      <c r="B46" s="191"/>
      <c r="C46" s="191"/>
      <c r="D46" s="191"/>
      <c r="E46" s="191"/>
      <c r="F46" s="192"/>
      <c r="G46" s="16">
        <v>39</v>
      </c>
      <c r="H46" s="58">
        <v>61354112</v>
      </c>
      <c r="I46" s="58">
        <v>61797098</v>
      </c>
    </row>
    <row r="47" spans="1:9" ht="12.75" customHeight="1" x14ac:dyDescent="0.2">
      <c r="A47" s="190" t="s">
        <v>43</v>
      </c>
      <c r="B47" s="191"/>
      <c r="C47" s="191"/>
      <c r="D47" s="191"/>
      <c r="E47" s="191"/>
      <c r="F47" s="192"/>
      <c r="G47" s="16">
        <v>40</v>
      </c>
      <c r="H47" s="58">
        <v>0</v>
      </c>
      <c r="I47" s="58">
        <v>0</v>
      </c>
    </row>
    <row r="48" spans="1:9" ht="12.75" customHeight="1" x14ac:dyDescent="0.2">
      <c r="A48" s="190" t="s">
        <v>44</v>
      </c>
      <c r="B48" s="191"/>
      <c r="C48" s="191"/>
      <c r="D48" s="191"/>
      <c r="E48" s="191"/>
      <c r="F48" s="192"/>
      <c r="G48" s="16">
        <v>41</v>
      </c>
      <c r="H48" s="58">
        <v>0</v>
      </c>
      <c r="I48" s="58">
        <v>0</v>
      </c>
    </row>
    <row r="49" spans="1:9" ht="12.75" customHeight="1" x14ac:dyDescent="0.2">
      <c r="A49" s="190" t="s">
        <v>45</v>
      </c>
      <c r="B49" s="191"/>
      <c r="C49" s="191"/>
      <c r="D49" s="191"/>
      <c r="E49" s="191"/>
      <c r="F49" s="192"/>
      <c r="G49" s="16">
        <v>42</v>
      </c>
      <c r="H49" s="58">
        <v>0</v>
      </c>
      <c r="I49" s="58">
        <v>0</v>
      </c>
    </row>
    <row r="50" spans="1:9" ht="12.75" customHeight="1" x14ac:dyDescent="0.2">
      <c r="A50" s="190" t="s">
        <v>46</v>
      </c>
      <c r="B50" s="191"/>
      <c r="C50" s="191"/>
      <c r="D50" s="191"/>
      <c r="E50" s="191"/>
      <c r="F50" s="192"/>
      <c r="G50" s="16">
        <v>43</v>
      </c>
      <c r="H50" s="58">
        <v>0</v>
      </c>
      <c r="I50" s="58">
        <v>0</v>
      </c>
    </row>
    <row r="51" spans="1:9" ht="12.75" customHeight="1" x14ac:dyDescent="0.2">
      <c r="A51" s="190" t="s">
        <v>47</v>
      </c>
      <c r="B51" s="191"/>
      <c r="C51" s="191"/>
      <c r="D51" s="191"/>
      <c r="E51" s="191"/>
      <c r="F51" s="192"/>
      <c r="G51" s="16">
        <v>44</v>
      </c>
      <c r="H51" s="58">
        <v>0</v>
      </c>
      <c r="I51" s="58">
        <v>0</v>
      </c>
    </row>
    <row r="52" spans="1:9" ht="12.75" customHeight="1" x14ac:dyDescent="0.2">
      <c r="A52" s="190" t="s">
        <v>48</v>
      </c>
      <c r="B52" s="191"/>
      <c r="C52" s="191"/>
      <c r="D52" s="191"/>
      <c r="E52" s="191"/>
      <c r="F52" s="192"/>
      <c r="G52" s="16">
        <v>45</v>
      </c>
      <c r="H52" s="58">
        <v>0</v>
      </c>
      <c r="I52" s="58">
        <v>0</v>
      </c>
    </row>
    <row r="53" spans="1:9" ht="12.75" customHeight="1" x14ac:dyDescent="0.2">
      <c r="A53" s="185" t="s">
        <v>49</v>
      </c>
      <c r="B53" s="186"/>
      <c r="C53" s="186"/>
      <c r="D53" s="186"/>
      <c r="E53" s="186"/>
      <c r="F53" s="187"/>
      <c r="G53" s="17">
        <v>46</v>
      </c>
      <c r="H53" s="59">
        <f>SUM(H54:H59)</f>
        <v>76928891</v>
      </c>
      <c r="I53" s="59">
        <f>SUM(I54:I59)</f>
        <v>42446717</v>
      </c>
    </row>
    <row r="54" spans="1:9" ht="12.75" customHeight="1" x14ac:dyDescent="0.2">
      <c r="A54" s="190" t="s">
        <v>50</v>
      </c>
      <c r="B54" s="191"/>
      <c r="C54" s="191"/>
      <c r="D54" s="191"/>
      <c r="E54" s="191"/>
      <c r="F54" s="192"/>
      <c r="G54" s="16">
        <v>47</v>
      </c>
      <c r="H54" s="58">
        <v>24813</v>
      </c>
      <c r="I54" s="58">
        <v>36287</v>
      </c>
    </row>
    <row r="55" spans="1:9" ht="12.75" customHeight="1" x14ac:dyDescent="0.2">
      <c r="A55" s="190" t="s">
        <v>51</v>
      </c>
      <c r="B55" s="191"/>
      <c r="C55" s="191"/>
      <c r="D55" s="191"/>
      <c r="E55" s="191"/>
      <c r="F55" s="192"/>
      <c r="G55" s="16">
        <v>48</v>
      </c>
      <c r="H55" s="58">
        <v>0</v>
      </c>
      <c r="I55" s="58">
        <v>0</v>
      </c>
    </row>
    <row r="56" spans="1:9" ht="12.75" customHeight="1" x14ac:dyDescent="0.2">
      <c r="A56" s="190" t="s">
        <v>52</v>
      </c>
      <c r="B56" s="191"/>
      <c r="C56" s="191"/>
      <c r="D56" s="191"/>
      <c r="E56" s="191"/>
      <c r="F56" s="192"/>
      <c r="G56" s="16">
        <v>49</v>
      </c>
      <c r="H56" s="58">
        <v>67462621</v>
      </c>
      <c r="I56" s="58">
        <v>19497620</v>
      </c>
    </row>
    <row r="57" spans="1:9" ht="12.75" customHeight="1" x14ac:dyDescent="0.2">
      <c r="A57" s="190" t="s">
        <v>53</v>
      </c>
      <c r="B57" s="191"/>
      <c r="C57" s="191"/>
      <c r="D57" s="191"/>
      <c r="E57" s="191"/>
      <c r="F57" s="192"/>
      <c r="G57" s="16">
        <v>50</v>
      </c>
      <c r="H57" s="58">
        <v>69239</v>
      </c>
      <c r="I57" s="58">
        <v>40726</v>
      </c>
    </row>
    <row r="58" spans="1:9" ht="12.75" customHeight="1" x14ac:dyDescent="0.2">
      <c r="A58" s="190" t="s">
        <v>54</v>
      </c>
      <c r="B58" s="191"/>
      <c r="C58" s="191"/>
      <c r="D58" s="191"/>
      <c r="E58" s="191"/>
      <c r="F58" s="192"/>
      <c r="G58" s="16">
        <v>51</v>
      </c>
      <c r="H58" s="58">
        <v>5363677</v>
      </c>
      <c r="I58" s="58">
        <v>20011654</v>
      </c>
    </row>
    <row r="59" spans="1:9" ht="12.75" customHeight="1" x14ac:dyDescent="0.2">
      <c r="A59" s="190" t="s">
        <v>55</v>
      </c>
      <c r="B59" s="191"/>
      <c r="C59" s="191"/>
      <c r="D59" s="191"/>
      <c r="E59" s="191"/>
      <c r="F59" s="192"/>
      <c r="G59" s="16">
        <v>52</v>
      </c>
      <c r="H59" s="58">
        <v>4008541</v>
      </c>
      <c r="I59" s="58">
        <v>2860430</v>
      </c>
    </row>
    <row r="60" spans="1:9" ht="12.75" customHeight="1" x14ac:dyDescent="0.2">
      <c r="A60" s="185" t="s">
        <v>56</v>
      </c>
      <c r="B60" s="186"/>
      <c r="C60" s="186"/>
      <c r="D60" s="186"/>
      <c r="E60" s="186"/>
      <c r="F60" s="187"/>
      <c r="G60" s="17">
        <v>53</v>
      </c>
      <c r="H60" s="59">
        <f>SUM(H61:H69)</f>
        <v>9499461.3300000001</v>
      </c>
      <c r="I60" s="59">
        <f>SUM(I61:I69)</f>
        <v>48013951.420000002</v>
      </c>
    </row>
    <row r="61" spans="1:9" ht="12.75" customHeight="1" x14ac:dyDescent="0.2">
      <c r="A61" s="190" t="s">
        <v>24</v>
      </c>
      <c r="B61" s="191"/>
      <c r="C61" s="191"/>
      <c r="D61" s="191"/>
      <c r="E61" s="191"/>
      <c r="F61" s="192"/>
      <c r="G61" s="16">
        <v>54</v>
      </c>
      <c r="H61" s="58">
        <v>0</v>
      </c>
      <c r="I61" s="58">
        <v>0</v>
      </c>
    </row>
    <row r="62" spans="1:9" ht="12.75" customHeight="1" x14ac:dyDescent="0.2">
      <c r="A62" s="190" t="s">
        <v>25</v>
      </c>
      <c r="B62" s="191"/>
      <c r="C62" s="191"/>
      <c r="D62" s="191"/>
      <c r="E62" s="191"/>
      <c r="F62" s="192"/>
      <c r="G62" s="16">
        <v>55</v>
      </c>
      <c r="H62" s="58">
        <v>0</v>
      </c>
      <c r="I62" s="58">
        <v>0</v>
      </c>
    </row>
    <row r="63" spans="1:9" ht="12.75" customHeight="1" x14ac:dyDescent="0.2">
      <c r="A63" s="190" t="s">
        <v>26</v>
      </c>
      <c r="B63" s="191"/>
      <c r="C63" s="191"/>
      <c r="D63" s="191"/>
      <c r="E63" s="191"/>
      <c r="F63" s="192"/>
      <c r="G63" s="16">
        <v>56</v>
      </c>
      <c r="H63" s="58">
        <v>0</v>
      </c>
      <c r="I63" s="58">
        <v>577479</v>
      </c>
    </row>
    <row r="64" spans="1:9" ht="23.45" customHeight="1" x14ac:dyDescent="0.2">
      <c r="A64" s="190" t="s">
        <v>57</v>
      </c>
      <c r="B64" s="191"/>
      <c r="C64" s="191"/>
      <c r="D64" s="191"/>
      <c r="E64" s="191"/>
      <c r="F64" s="192"/>
      <c r="G64" s="16">
        <v>57</v>
      </c>
      <c r="H64" s="58">
        <v>0</v>
      </c>
      <c r="I64" s="58">
        <v>0</v>
      </c>
    </row>
    <row r="65" spans="1:9" ht="21" customHeight="1" x14ac:dyDescent="0.2">
      <c r="A65" s="190" t="s">
        <v>28</v>
      </c>
      <c r="B65" s="191"/>
      <c r="C65" s="191"/>
      <c r="D65" s="191"/>
      <c r="E65" s="191"/>
      <c r="F65" s="192"/>
      <c r="G65" s="16">
        <v>58</v>
      </c>
      <c r="H65" s="58">
        <v>0</v>
      </c>
      <c r="I65" s="58">
        <v>0</v>
      </c>
    </row>
    <row r="66" spans="1:9" ht="22.9" customHeight="1" x14ac:dyDescent="0.2">
      <c r="A66" s="190" t="s">
        <v>29</v>
      </c>
      <c r="B66" s="191"/>
      <c r="C66" s="191"/>
      <c r="D66" s="191"/>
      <c r="E66" s="191"/>
      <c r="F66" s="192"/>
      <c r="G66" s="16">
        <v>59</v>
      </c>
      <c r="H66" s="58">
        <v>0</v>
      </c>
      <c r="I66" s="58">
        <v>0</v>
      </c>
    </row>
    <row r="67" spans="1:9" ht="12.75" customHeight="1" x14ac:dyDescent="0.2">
      <c r="A67" s="190" t="s">
        <v>30</v>
      </c>
      <c r="B67" s="191"/>
      <c r="C67" s="191"/>
      <c r="D67" s="191"/>
      <c r="E67" s="191"/>
      <c r="F67" s="192"/>
      <c r="G67" s="16">
        <v>60</v>
      </c>
      <c r="H67" s="58">
        <v>186</v>
      </c>
      <c r="I67" s="58">
        <v>186</v>
      </c>
    </row>
    <row r="68" spans="1:9" ht="12.75" customHeight="1" x14ac:dyDescent="0.2">
      <c r="A68" s="190" t="s">
        <v>31</v>
      </c>
      <c r="B68" s="191"/>
      <c r="C68" s="191"/>
      <c r="D68" s="191"/>
      <c r="E68" s="191"/>
      <c r="F68" s="192"/>
      <c r="G68" s="16">
        <v>61</v>
      </c>
      <c r="H68" s="58">
        <v>9498529.3300000001</v>
      </c>
      <c r="I68" s="58">
        <v>47436286.420000002</v>
      </c>
    </row>
    <row r="69" spans="1:9" ht="12.75" customHeight="1" x14ac:dyDescent="0.2">
      <c r="A69" s="190" t="s">
        <v>58</v>
      </c>
      <c r="B69" s="191"/>
      <c r="C69" s="191"/>
      <c r="D69" s="191"/>
      <c r="E69" s="191"/>
      <c r="F69" s="192"/>
      <c r="G69" s="16">
        <v>62</v>
      </c>
      <c r="H69" s="58">
        <v>746</v>
      </c>
      <c r="I69" s="58">
        <v>0</v>
      </c>
    </row>
    <row r="70" spans="1:9" ht="12.75" customHeight="1" x14ac:dyDescent="0.2">
      <c r="A70" s="216" t="s">
        <v>59</v>
      </c>
      <c r="B70" s="217"/>
      <c r="C70" s="217"/>
      <c r="D70" s="217"/>
      <c r="E70" s="217"/>
      <c r="F70" s="218"/>
      <c r="G70" s="16">
        <v>63</v>
      </c>
      <c r="H70" s="58">
        <v>33748743</v>
      </c>
      <c r="I70" s="58">
        <v>574323784</v>
      </c>
    </row>
    <row r="71" spans="1:9" ht="12.75" customHeight="1" x14ac:dyDescent="0.2">
      <c r="A71" s="222" t="s">
        <v>60</v>
      </c>
      <c r="B71" s="223"/>
      <c r="C71" s="223"/>
      <c r="D71" s="223"/>
      <c r="E71" s="223"/>
      <c r="F71" s="224"/>
      <c r="G71" s="16">
        <v>64</v>
      </c>
      <c r="H71" s="58">
        <v>16046119</v>
      </c>
      <c r="I71" s="58">
        <v>9613864</v>
      </c>
    </row>
    <row r="72" spans="1:9" ht="12.75" customHeight="1" x14ac:dyDescent="0.2">
      <c r="A72" s="193" t="s">
        <v>61</v>
      </c>
      <c r="B72" s="194"/>
      <c r="C72" s="194"/>
      <c r="D72" s="194"/>
      <c r="E72" s="194"/>
      <c r="F72" s="195"/>
      <c r="G72" s="17">
        <v>65</v>
      </c>
      <c r="H72" s="59">
        <f>H8+H9+H44+H71</f>
        <v>1407119171.6900001</v>
      </c>
      <c r="I72" s="59">
        <f>I8+I9+I44+I71</f>
        <v>1667527932.73</v>
      </c>
    </row>
    <row r="73" spans="1:9" ht="12.75" customHeight="1" x14ac:dyDescent="0.2">
      <c r="A73" s="225" t="s">
        <v>62</v>
      </c>
      <c r="B73" s="226"/>
      <c r="C73" s="226"/>
      <c r="D73" s="226"/>
      <c r="E73" s="226"/>
      <c r="F73" s="227"/>
      <c r="G73" s="19">
        <v>66</v>
      </c>
      <c r="H73" s="60">
        <v>0</v>
      </c>
      <c r="I73" s="60">
        <v>0</v>
      </c>
    </row>
    <row r="74" spans="1:9" x14ac:dyDescent="0.2">
      <c r="A74" s="228" t="s">
        <v>63</v>
      </c>
      <c r="B74" s="229"/>
      <c r="C74" s="229"/>
      <c r="D74" s="229"/>
      <c r="E74" s="229"/>
      <c r="F74" s="229"/>
      <c r="G74" s="229"/>
      <c r="H74" s="229"/>
      <c r="I74" s="229"/>
    </row>
    <row r="75" spans="1:9" ht="12.75" customHeight="1" x14ac:dyDescent="0.2">
      <c r="A75" s="188" t="s">
        <v>64</v>
      </c>
      <c r="B75" s="188"/>
      <c r="C75" s="188"/>
      <c r="D75" s="188"/>
      <c r="E75" s="188"/>
      <c r="F75" s="188"/>
      <c r="G75" s="17">
        <v>67</v>
      </c>
      <c r="H75" s="59">
        <f>H76+H77+H78+H84+H85+H89+H92+H95</f>
        <v>224889783</v>
      </c>
      <c r="I75" s="59">
        <f>I76+I77+I78+I84+I85+I89+I92+I95</f>
        <v>215929850</v>
      </c>
    </row>
    <row r="76" spans="1:9" ht="12.75" customHeight="1" x14ac:dyDescent="0.2">
      <c r="A76" s="189" t="s">
        <v>65</v>
      </c>
      <c r="B76" s="189"/>
      <c r="C76" s="189"/>
      <c r="D76" s="189"/>
      <c r="E76" s="189"/>
      <c r="F76" s="189"/>
      <c r="G76" s="16">
        <v>68</v>
      </c>
      <c r="H76" s="44">
        <v>277879530</v>
      </c>
      <c r="I76" s="44">
        <v>277879530</v>
      </c>
    </row>
    <row r="77" spans="1:9" ht="12.75" customHeight="1" x14ac:dyDescent="0.2">
      <c r="A77" s="189" t="s">
        <v>66</v>
      </c>
      <c r="B77" s="189"/>
      <c r="C77" s="189"/>
      <c r="D77" s="189"/>
      <c r="E77" s="189"/>
      <c r="F77" s="189"/>
      <c r="G77" s="16">
        <v>69</v>
      </c>
      <c r="H77" s="44">
        <v>0</v>
      </c>
      <c r="I77" s="44">
        <v>350000000</v>
      </c>
    </row>
    <row r="78" spans="1:9" ht="12.75" customHeight="1" x14ac:dyDescent="0.2">
      <c r="A78" s="219" t="s">
        <v>67</v>
      </c>
      <c r="B78" s="219"/>
      <c r="C78" s="219"/>
      <c r="D78" s="219"/>
      <c r="E78" s="219"/>
      <c r="F78" s="219"/>
      <c r="G78" s="17">
        <v>70</v>
      </c>
      <c r="H78" s="59">
        <f>SUM(H79:H83)</f>
        <v>27617272</v>
      </c>
      <c r="I78" s="59">
        <f>SUM(I79:I83)</f>
        <v>0</v>
      </c>
    </row>
    <row r="79" spans="1:9" ht="12.75" customHeight="1" x14ac:dyDescent="0.2">
      <c r="A79" s="184" t="s">
        <v>68</v>
      </c>
      <c r="B79" s="184"/>
      <c r="C79" s="184"/>
      <c r="D79" s="184"/>
      <c r="E79" s="184"/>
      <c r="F79" s="184"/>
      <c r="G79" s="16">
        <v>71</v>
      </c>
      <c r="H79" s="44">
        <v>14549784</v>
      </c>
      <c r="I79" s="44">
        <v>0</v>
      </c>
    </row>
    <row r="80" spans="1:9" ht="12.75" customHeight="1" x14ac:dyDescent="0.2">
      <c r="A80" s="184" t="s">
        <v>69</v>
      </c>
      <c r="B80" s="184"/>
      <c r="C80" s="184"/>
      <c r="D80" s="184"/>
      <c r="E80" s="184"/>
      <c r="F80" s="184"/>
      <c r="G80" s="16">
        <v>72</v>
      </c>
      <c r="H80" s="44">
        <v>0</v>
      </c>
      <c r="I80" s="44">
        <v>0</v>
      </c>
    </row>
    <row r="81" spans="1:9" ht="12.75" customHeight="1" x14ac:dyDescent="0.2">
      <c r="A81" s="184" t="s">
        <v>70</v>
      </c>
      <c r="B81" s="184"/>
      <c r="C81" s="184"/>
      <c r="D81" s="184"/>
      <c r="E81" s="184"/>
      <c r="F81" s="184"/>
      <c r="G81" s="16">
        <v>73</v>
      </c>
      <c r="H81" s="44">
        <v>-2940</v>
      </c>
      <c r="I81" s="44">
        <v>0</v>
      </c>
    </row>
    <row r="82" spans="1:9" ht="12.75" customHeight="1" x14ac:dyDescent="0.2">
      <c r="A82" s="184" t="s">
        <v>71</v>
      </c>
      <c r="B82" s="184"/>
      <c r="C82" s="184"/>
      <c r="D82" s="184"/>
      <c r="E82" s="184"/>
      <c r="F82" s="184"/>
      <c r="G82" s="16">
        <v>74</v>
      </c>
      <c r="H82" s="44">
        <v>0</v>
      </c>
      <c r="I82" s="44">
        <v>0</v>
      </c>
    </row>
    <row r="83" spans="1:9" ht="12.75" customHeight="1" x14ac:dyDescent="0.2">
      <c r="A83" s="184" t="s">
        <v>72</v>
      </c>
      <c r="B83" s="184"/>
      <c r="C83" s="184"/>
      <c r="D83" s="184"/>
      <c r="E83" s="184"/>
      <c r="F83" s="184"/>
      <c r="G83" s="16">
        <v>75</v>
      </c>
      <c r="H83" s="44">
        <v>13070428</v>
      </c>
      <c r="I83" s="44">
        <v>0</v>
      </c>
    </row>
    <row r="84" spans="1:9" ht="12.75" customHeight="1" x14ac:dyDescent="0.2">
      <c r="A84" s="189" t="s">
        <v>73</v>
      </c>
      <c r="B84" s="189"/>
      <c r="C84" s="189"/>
      <c r="D84" s="189"/>
      <c r="E84" s="189"/>
      <c r="F84" s="189"/>
      <c r="G84" s="16">
        <v>76</v>
      </c>
      <c r="H84" s="44">
        <v>0</v>
      </c>
      <c r="I84" s="44">
        <v>0</v>
      </c>
    </row>
    <row r="85" spans="1:9" ht="12.75" customHeight="1" x14ac:dyDescent="0.2">
      <c r="A85" s="219" t="s">
        <v>74</v>
      </c>
      <c r="B85" s="219"/>
      <c r="C85" s="219"/>
      <c r="D85" s="219"/>
      <c r="E85" s="219"/>
      <c r="F85" s="219"/>
      <c r="G85" s="17">
        <v>77</v>
      </c>
      <c r="H85" s="59">
        <f>H86+H87+H88</f>
        <v>-1248500</v>
      </c>
      <c r="I85" s="59">
        <f>I86+I87+I88</f>
        <v>-1985953</v>
      </c>
    </row>
    <row r="86" spans="1:9" ht="12.75" customHeight="1" x14ac:dyDescent="0.2">
      <c r="A86" s="184" t="s">
        <v>75</v>
      </c>
      <c r="B86" s="184"/>
      <c r="C86" s="184"/>
      <c r="D86" s="184"/>
      <c r="E86" s="184"/>
      <c r="F86" s="184"/>
      <c r="G86" s="16">
        <v>78</v>
      </c>
      <c r="H86" s="58">
        <v>-774000</v>
      </c>
      <c r="I86" s="58">
        <v>-975240</v>
      </c>
    </row>
    <row r="87" spans="1:9" ht="12.75" customHeight="1" x14ac:dyDescent="0.2">
      <c r="A87" s="184" t="s">
        <v>76</v>
      </c>
      <c r="B87" s="184"/>
      <c r="C87" s="184"/>
      <c r="D87" s="184"/>
      <c r="E87" s="184"/>
      <c r="F87" s="184"/>
      <c r="G87" s="16">
        <v>79</v>
      </c>
      <c r="H87" s="58">
        <v>-474500</v>
      </c>
      <c r="I87" s="58">
        <v>-1010713</v>
      </c>
    </row>
    <row r="88" spans="1:9" ht="12.75" customHeight="1" x14ac:dyDescent="0.2">
      <c r="A88" s="184" t="s">
        <v>77</v>
      </c>
      <c r="B88" s="184"/>
      <c r="C88" s="184"/>
      <c r="D88" s="184"/>
      <c r="E88" s="184"/>
      <c r="F88" s="184"/>
      <c r="G88" s="16">
        <v>80</v>
      </c>
      <c r="H88" s="58">
        <v>0</v>
      </c>
      <c r="I88" s="58">
        <v>0</v>
      </c>
    </row>
    <row r="89" spans="1:9" ht="12.75" customHeight="1" x14ac:dyDescent="0.2">
      <c r="A89" s="219" t="s">
        <v>78</v>
      </c>
      <c r="B89" s="219"/>
      <c r="C89" s="219"/>
      <c r="D89" s="219"/>
      <c r="E89" s="219"/>
      <c r="F89" s="219"/>
      <c r="G89" s="17">
        <v>81</v>
      </c>
      <c r="H89" s="59">
        <f>H90-H91</f>
        <v>0</v>
      </c>
      <c r="I89" s="59">
        <f>I90-I91</f>
        <v>-51738306</v>
      </c>
    </row>
    <row r="90" spans="1:9" ht="12.75" customHeight="1" x14ac:dyDescent="0.2">
      <c r="A90" s="184" t="s">
        <v>79</v>
      </c>
      <c r="B90" s="184"/>
      <c r="C90" s="184"/>
      <c r="D90" s="184"/>
      <c r="E90" s="184"/>
      <c r="F90" s="184"/>
      <c r="G90" s="16">
        <v>82</v>
      </c>
      <c r="H90" s="44">
        <v>0</v>
      </c>
      <c r="I90" s="44">
        <v>0</v>
      </c>
    </row>
    <row r="91" spans="1:9" ht="12.75" customHeight="1" x14ac:dyDescent="0.2">
      <c r="A91" s="184" t="s">
        <v>80</v>
      </c>
      <c r="B91" s="184"/>
      <c r="C91" s="184"/>
      <c r="D91" s="184"/>
      <c r="E91" s="184"/>
      <c r="F91" s="184"/>
      <c r="G91" s="16">
        <v>83</v>
      </c>
      <c r="H91" s="44">
        <v>0</v>
      </c>
      <c r="I91" s="44">
        <v>51738306</v>
      </c>
    </row>
    <row r="92" spans="1:9" ht="12.75" customHeight="1" x14ac:dyDescent="0.2">
      <c r="A92" s="219" t="s">
        <v>81</v>
      </c>
      <c r="B92" s="219"/>
      <c r="C92" s="219"/>
      <c r="D92" s="219"/>
      <c r="E92" s="219"/>
      <c r="F92" s="219"/>
      <c r="G92" s="17">
        <v>84</v>
      </c>
      <c r="H92" s="59">
        <f>H93-H94</f>
        <v>-79358519</v>
      </c>
      <c r="I92" s="59">
        <f>I93-I94</f>
        <v>-358225421</v>
      </c>
    </row>
    <row r="93" spans="1:9" ht="12.75" customHeight="1" x14ac:dyDescent="0.2">
      <c r="A93" s="184" t="s">
        <v>82</v>
      </c>
      <c r="B93" s="184"/>
      <c r="C93" s="184"/>
      <c r="D93" s="184"/>
      <c r="E93" s="184"/>
      <c r="F93" s="184"/>
      <c r="G93" s="16">
        <v>85</v>
      </c>
      <c r="H93" s="44">
        <v>0</v>
      </c>
      <c r="I93" s="44">
        <v>0</v>
      </c>
    </row>
    <row r="94" spans="1:9" ht="12.75" customHeight="1" x14ac:dyDescent="0.2">
      <c r="A94" s="184" t="s">
        <v>83</v>
      </c>
      <c r="B94" s="184"/>
      <c r="C94" s="184"/>
      <c r="D94" s="184"/>
      <c r="E94" s="184"/>
      <c r="F94" s="184"/>
      <c r="G94" s="16">
        <v>86</v>
      </c>
      <c r="H94" s="44">
        <v>79358519</v>
      </c>
      <c r="I94" s="44">
        <v>358225421</v>
      </c>
    </row>
    <row r="95" spans="1:9" ht="12.75" customHeight="1" x14ac:dyDescent="0.2">
      <c r="A95" s="189" t="s">
        <v>84</v>
      </c>
      <c r="B95" s="189"/>
      <c r="C95" s="189"/>
      <c r="D95" s="189"/>
      <c r="E95" s="189"/>
      <c r="F95" s="189"/>
      <c r="G95" s="16">
        <v>87</v>
      </c>
      <c r="H95" s="44">
        <v>0</v>
      </c>
      <c r="I95" s="44">
        <v>0</v>
      </c>
    </row>
    <row r="96" spans="1:9" ht="12.75" customHeight="1" x14ac:dyDescent="0.2">
      <c r="A96" s="188" t="s">
        <v>85</v>
      </c>
      <c r="B96" s="188"/>
      <c r="C96" s="188"/>
      <c r="D96" s="188"/>
      <c r="E96" s="188"/>
      <c r="F96" s="188"/>
      <c r="G96" s="17">
        <v>88</v>
      </c>
      <c r="H96" s="59">
        <f>SUM(H97:H102)</f>
        <v>212715714</v>
      </c>
      <c r="I96" s="59">
        <f>SUM(I97:I102)</f>
        <v>203074662</v>
      </c>
    </row>
    <row r="97" spans="1:9" ht="12.75" customHeight="1" x14ac:dyDescent="0.2">
      <c r="A97" s="184" t="s">
        <v>86</v>
      </c>
      <c r="B97" s="184"/>
      <c r="C97" s="184"/>
      <c r="D97" s="184"/>
      <c r="E97" s="184"/>
      <c r="F97" s="184"/>
      <c r="G97" s="16">
        <v>89</v>
      </c>
      <c r="H97" s="44">
        <v>2247221</v>
      </c>
      <c r="I97" s="44">
        <v>9933641</v>
      </c>
    </row>
    <row r="98" spans="1:9" ht="12.75" customHeight="1" x14ac:dyDescent="0.2">
      <c r="A98" s="184" t="s">
        <v>87</v>
      </c>
      <c r="B98" s="184"/>
      <c r="C98" s="184"/>
      <c r="D98" s="184"/>
      <c r="E98" s="184"/>
      <c r="F98" s="184"/>
      <c r="G98" s="16">
        <v>90</v>
      </c>
      <c r="H98" s="44">
        <v>0</v>
      </c>
      <c r="I98" s="44">
        <v>0</v>
      </c>
    </row>
    <row r="99" spans="1:9" ht="12.75" customHeight="1" x14ac:dyDescent="0.2">
      <c r="A99" s="184" t="s">
        <v>88</v>
      </c>
      <c r="B99" s="184"/>
      <c r="C99" s="184"/>
      <c r="D99" s="184"/>
      <c r="E99" s="184"/>
      <c r="F99" s="184"/>
      <c r="G99" s="16">
        <v>91</v>
      </c>
      <c r="H99" s="44">
        <v>3585239</v>
      </c>
      <c r="I99" s="44">
        <v>3114497</v>
      </c>
    </row>
    <row r="100" spans="1:9" ht="12.75" customHeight="1" x14ac:dyDescent="0.2">
      <c r="A100" s="184" t="s">
        <v>89</v>
      </c>
      <c r="B100" s="184"/>
      <c r="C100" s="184"/>
      <c r="D100" s="184"/>
      <c r="E100" s="184"/>
      <c r="F100" s="184"/>
      <c r="G100" s="16">
        <v>92</v>
      </c>
      <c r="H100" s="58">
        <v>0</v>
      </c>
      <c r="I100" s="58">
        <v>0</v>
      </c>
    </row>
    <row r="101" spans="1:9" ht="12.75" customHeight="1" x14ac:dyDescent="0.2">
      <c r="A101" s="184" t="s">
        <v>90</v>
      </c>
      <c r="B101" s="184"/>
      <c r="C101" s="184"/>
      <c r="D101" s="184"/>
      <c r="E101" s="184"/>
      <c r="F101" s="184"/>
      <c r="G101" s="16">
        <v>93</v>
      </c>
      <c r="H101" s="58">
        <v>0</v>
      </c>
      <c r="I101" s="58">
        <v>0</v>
      </c>
    </row>
    <row r="102" spans="1:9" ht="12.75" customHeight="1" x14ac:dyDescent="0.2">
      <c r="A102" s="184" t="s">
        <v>91</v>
      </c>
      <c r="B102" s="184"/>
      <c r="C102" s="184"/>
      <c r="D102" s="184"/>
      <c r="E102" s="184"/>
      <c r="F102" s="184"/>
      <c r="G102" s="16">
        <v>94</v>
      </c>
      <c r="H102" s="58">
        <v>206883254</v>
      </c>
      <c r="I102" s="58">
        <v>190026524</v>
      </c>
    </row>
    <row r="103" spans="1:9" ht="12.75" customHeight="1" x14ac:dyDescent="0.2">
      <c r="A103" s="188" t="s">
        <v>92</v>
      </c>
      <c r="B103" s="188"/>
      <c r="C103" s="188"/>
      <c r="D103" s="188"/>
      <c r="E103" s="188"/>
      <c r="F103" s="188"/>
      <c r="G103" s="17">
        <v>95</v>
      </c>
      <c r="H103" s="59">
        <f>SUM(H104:H114)</f>
        <v>467244287</v>
      </c>
      <c r="I103" s="59">
        <f>SUM(I104:I114)</f>
        <v>820799657</v>
      </c>
    </row>
    <row r="104" spans="1:9" ht="12.75" customHeight="1" x14ac:dyDescent="0.2">
      <c r="A104" s="184" t="s">
        <v>93</v>
      </c>
      <c r="B104" s="184"/>
      <c r="C104" s="184"/>
      <c r="D104" s="184"/>
      <c r="E104" s="184"/>
      <c r="F104" s="184"/>
      <c r="G104" s="16">
        <v>96</v>
      </c>
      <c r="H104" s="45">
        <v>0</v>
      </c>
      <c r="I104" s="45">
        <v>0</v>
      </c>
    </row>
    <row r="105" spans="1:9" ht="12.75" customHeight="1" x14ac:dyDescent="0.2">
      <c r="A105" s="184" t="s">
        <v>94</v>
      </c>
      <c r="B105" s="184"/>
      <c r="C105" s="184"/>
      <c r="D105" s="184"/>
      <c r="E105" s="184"/>
      <c r="F105" s="184"/>
      <c r="G105" s="16">
        <v>97</v>
      </c>
      <c r="H105" s="44">
        <v>100000000</v>
      </c>
      <c r="I105" s="44">
        <v>505419470</v>
      </c>
    </row>
    <row r="106" spans="1:9" ht="12.75" customHeight="1" x14ac:dyDescent="0.2">
      <c r="A106" s="184" t="s">
        <v>95</v>
      </c>
      <c r="B106" s="184"/>
      <c r="C106" s="184"/>
      <c r="D106" s="184"/>
      <c r="E106" s="184"/>
      <c r="F106" s="184"/>
      <c r="G106" s="16">
        <v>98</v>
      </c>
      <c r="H106" s="44">
        <v>0</v>
      </c>
      <c r="I106" s="44">
        <v>0</v>
      </c>
    </row>
    <row r="107" spans="1:9" ht="22.15" customHeight="1" x14ac:dyDescent="0.2">
      <c r="A107" s="184" t="s">
        <v>96</v>
      </c>
      <c r="B107" s="184"/>
      <c r="C107" s="184"/>
      <c r="D107" s="184"/>
      <c r="E107" s="184"/>
      <c r="F107" s="184"/>
      <c r="G107" s="16">
        <v>99</v>
      </c>
      <c r="H107" s="44">
        <v>0</v>
      </c>
      <c r="I107" s="44">
        <v>0</v>
      </c>
    </row>
    <row r="108" spans="1:9" ht="12.75" customHeight="1" x14ac:dyDescent="0.2">
      <c r="A108" s="184" t="s">
        <v>97</v>
      </c>
      <c r="B108" s="184"/>
      <c r="C108" s="184"/>
      <c r="D108" s="184"/>
      <c r="E108" s="184"/>
      <c r="F108" s="184"/>
      <c r="G108" s="16">
        <v>100</v>
      </c>
      <c r="H108" s="44">
        <v>798907</v>
      </c>
      <c r="I108" s="44">
        <v>808339</v>
      </c>
    </row>
    <row r="109" spans="1:9" ht="12.75" customHeight="1" x14ac:dyDescent="0.2">
      <c r="A109" s="184" t="s">
        <v>98</v>
      </c>
      <c r="B109" s="184"/>
      <c r="C109" s="184"/>
      <c r="D109" s="184"/>
      <c r="E109" s="184"/>
      <c r="F109" s="184"/>
      <c r="G109" s="16">
        <v>101</v>
      </c>
      <c r="H109" s="44">
        <f>409445384-57276449</f>
        <v>352168935</v>
      </c>
      <c r="I109" s="44">
        <f>359401736-55054587</f>
        <v>304347149</v>
      </c>
    </row>
    <row r="110" spans="1:9" ht="12.75" customHeight="1" x14ac:dyDescent="0.2">
      <c r="A110" s="184" t="s">
        <v>99</v>
      </c>
      <c r="B110" s="184"/>
      <c r="C110" s="184"/>
      <c r="D110" s="184"/>
      <c r="E110" s="184"/>
      <c r="F110" s="184"/>
      <c r="G110" s="16">
        <v>102</v>
      </c>
      <c r="H110" s="44">
        <v>487805</v>
      </c>
      <c r="I110" s="44">
        <v>29417</v>
      </c>
    </row>
    <row r="111" spans="1:9" ht="12.75" customHeight="1" x14ac:dyDescent="0.2">
      <c r="A111" s="184" t="s">
        <v>100</v>
      </c>
      <c r="B111" s="184"/>
      <c r="C111" s="184"/>
      <c r="D111" s="184"/>
      <c r="E111" s="184"/>
      <c r="F111" s="184"/>
      <c r="G111" s="16">
        <v>103</v>
      </c>
      <c r="H111" s="45">
        <v>0</v>
      </c>
      <c r="I111" s="45">
        <v>0</v>
      </c>
    </row>
    <row r="112" spans="1:9" ht="12.75" customHeight="1" x14ac:dyDescent="0.2">
      <c r="A112" s="184" t="s">
        <v>101</v>
      </c>
      <c r="B112" s="184"/>
      <c r="C112" s="184"/>
      <c r="D112" s="184"/>
      <c r="E112" s="184"/>
      <c r="F112" s="184"/>
      <c r="G112" s="16">
        <v>104</v>
      </c>
      <c r="H112" s="44">
        <v>0</v>
      </c>
      <c r="I112" s="44">
        <v>0</v>
      </c>
    </row>
    <row r="113" spans="1:9" ht="12.75" customHeight="1" x14ac:dyDescent="0.2">
      <c r="A113" s="184" t="s">
        <v>102</v>
      </c>
      <c r="B113" s="184"/>
      <c r="C113" s="184"/>
      <c r="D113" s="184"/>
      <c r="E113" s="184"/>
      <c r="F113" s="184"/>
      <c r="G113" s="16">
        <v>105</v>
      </c>
      <c r="H113" s="58">
        <v>13788640</v>
      </c>
      <c r="I113" s="58">
        <v>10195282</v>
      </c>
    </row>
    <row r="114" spans="1:9" ht="12.75" customHeight="1" x14ac:dyDescent="0.2">
      <c r="A114" s="184" t="s">
        <v>103</v>
      </c>
      <c r="B114" s="184"/>
      <c r="C114" s="184"/>
      <c r="D114" s="184"/>
      <c r="E114" s="184"/>
      <c r="F114" s="184"/>
      <c r="G114" s="16">
        <v>106</v>
      </c>
      <c r="H114" s="58">
        <v>0</v>
      </c>
      <c r="I114" s="58">
        <v>0</v>
      </c>
    </row>
    <row r="115" spans="1:9" ht="12.75" customHeight="1" x14ac:dyDescent="0.2">
      <c r="A115" s="188" t="s">
        <v>104</v>
      </c>
      <c r="B115" s="188"/>
      <c r="C115" s="188"/>
      <c r="D115" s="188"/>
      <c r="E115" s="188"/>
      <c r="F115" s="188"/>
      <c r="G115" s="17">
        <v>107</v>
      </c>
      <c r="H115" s="59">
        <f>SUM(H116:H129)</f>
        <v>471745643</v>
      </c>
      <c r="I115" s="59">
        <f>SUM(I116:I129)</f>
        <v>394989110</v>
      </c>
    </row>
    <row r="116" spans="1:9" ht="12.75" customHeight="1" x14ac:dyDescent="0.2">
      <c r="A116" s="184" t="s">
        <v>93</v>
      </c>
      <c r="B116" s="184"/>
      <c r="C116" s="184"/>
      <c r="D116" s="184"/>
      <c r="E116" s="184"/>
      <c r="F116" s="184"/>
      <c r="G116" s="16">
        <v>108</v>
      </c>
      <c r="H116" s="44">
        <v>25977</v>
      </c>
      <c r="I116" s="44">
        <v>0</v>
      </c>
    </row>
    <row r="117" spans="1:9" ht="12.75" customHeight="1" x14ac:dyDescent="0.2">
      <c r="A117" s="184" t="s">
        <v>94</v>
      </c>
      <c r="B117" s="184"/>
      <c r="C117" s="184"/>
      <c r="D117" s="184"/>
      <c r="E117" s="184"/>
      <c r="F117" s="184"/>
      <c r="G117" s="16">
        <v>109</v>
      </c>
      <c r="H117" s="44">
        <v>0</v>
      </c>
      <c r="I117" s="44">
        <v>0</v>
      </c>
    </row>
    <row r="118" spans="1:9" ht="12.75" customHeight="1" x14ac:dyDescent="0.2">
      <c r="A118" s="184" t="s">
        <v>95</v>
      </c>
      <c r="B118" s="184"/>
      <c r="C118" s="184"/>
      <c r="D118" s="184"/>
      <c r="E118" s="184"/>
      <c r="F118" s="184"/>
      <c r="G118" s="16">
        <v>110</v>
      </c>
      <c r="H118" s="44">
        <v>0</v>
      </c>
      <c r="I118" s="44">
        <v>0</v>
      </c>
    </row>
    <row r="119" spans="1:9" ht="25.9" customHeight="1" x14ac:dyDescent="0.2">
      <c r="A119" s="184" t="s">
        <v>96</v>
      </c>
      <c r="B119" s="184"/>
      <c r="C119" s="184"/>
      <c r="D119" s="184"/>
      <c r="E119" s="184"/>
      <c r="F119" s="184"/>
      <c r="G119" s="16">
        <v>111</v>
      </c>
      <c r="H119" s="44">
        <v>0</v>
      </c>
      <c r="I119" s="44">
        <v>0</v>
      </c>
    </row>
    <row r="120" spans="1:9" ht="12.75" customHeight="1" x14ac:dyDescent="0.2">
      <c r="A120" s="184" t="s">
        <v>97</v>
      </c>
      <c r="B120" s="184"/>
      <c r="C120" s="184"/>
      <c r="D120" s="184"/>
      <c r="E120" s="184"/>
      <c r="F120" s="184"/>
      <c r="G120" s="16">
        <v>112</v>
      </c>
      <c r="H120" s="44">
        <v>12887037</v>
      </c>
      <c r="I120" s="44">
        <v>12386623</v>
      </c>
    </row>
    <row r="121" spans="1:9" ht="12.75" customHeight="1" x14ac:dyDescent="0.2">
      <c r="A121" s="184" t="s">
        <v>98</v>
      </c>
      <c r="B121" s="184"/>
      <c r="C121" s="184"/>
      <c r="D121" s="184"/>
      <c r="E121" s="184"/>
      <c r="F121" s="184"/>
      <c r="G121" s="16">
        <v>113</v>
      </c>
      <c r="H121" s="44">
        <v>119105393</v>
      </c>
      <c r="I121" s="44">
        <v>82251949</v>
      </c>
    </row>
    <row r="122" spans="1:9" ht="12.75" customHeight="1" x14ac:dyDescent="0.2">
      <c r="A122" s="184" t="s">
        <v>99</v>
      </c>
      <c r="B122" s="184"/>
      <c r="C122" s="184"/>
      <c r="D122" s="184"/>
      <c r="E122" s="184"/>
      <c r="F122" s="184"/>
      <c r="G122" s="16">
        <v>114</v>
      </c>
      <c r="H122" s="44">
        <v>783356</v>
      </c>
      <c r="I122" s="44">
        <v>4559584</v>
      </c>
    </row>
    <row r="123" spans="1:9" ht="12.75" customHeight="1" x14ac:dyDescent="0.2">
      <c r="A123" s="184" t="s">
        <v>100</v>
      </c>
      <c r="B123" s="184"/>
      <c r="C123" s="184"/>
      <c r="D123" s="184"/>
      <c r="E123" s="184"/>
      <c r="F123" s="184"/>
      <c r="G123" s="16">
        <v>115</v>
      </c>
      <c r="H123" s="44">
        <v>185012278</v>
      </c>
      <c r="I123" s="44">
        <v>66121844</v>
      </c>
    </row>
    <row r="124" spans="1:9" x14ac:dyDescent="0.2">
      <c r="A124" s="184" t="s">
        <v>101</v>
      </c>
      <c r="B124" s="184"/>
      <c r="C124" s="184"/>
      <c r="D124" s="184"/>
      <c r="E124" s="184"/>
      <c r="F124" s="184"/>
      <c r="G124" s="16">
        <v>116</v>
      </c>
      <c r="H124" s="44">
        <v>0</v>
      </c>
      <c r="I124" s="44">
        <v>0</v>
      </c>
    </row>
    <row r="125" spans="1:9" x14ac:dyDescent="0.2">
      <c r="A125" s="184" t="s">
        <v>105</v>
      </c>
      <c r="B125" s="184"/>
      <c r="C125" s="184"/>
      <c r="D125" s="184"/>
      <c r="E125" s="184"/>
      <c r="F125" s="184"/>
      <c r="G125" s="16">
        <v>117</v>
      </c>
      <c r="H125" s="44">
        <v>11903997</v>
      </c>
      <c r="I125" s="44">
        <v>10103264</v>
      </c>
    </row>
    <row r="126" spans="1:9" x14ac:dyDescent="0.2">
      <c r="A126" s="184" t="s">
        <v>106</v>
      </c>
      <c r="B126" s="184"/>
      <c r="C126" s="184"/>
      <c r="D126" s="184"/>
      <c r="E126" s="184"/>
      <c r="F126" s="184"/>
      <c r="G126" s="16">
        <v>118</v>
      </c>
      <c r="H126" s="44">
        <v>10238721</v>
      </c>
      <c r="I126" s="44">
        <v>7474460</v>
      </c>
    </row>
    <row r="127" spans="1:9" x14ac:dyDescent="0.2">
      <c r="A127" s="184" t="s">
        <v>107</v>
      </c>
      <c r="B127" s="184"/>
      <c r="C127" s="184"/>
      <c r="D127" s="184"/>
      <c r="E127" s="184"/>
      <c r="F127" s="184"/>
      <c r="G127" s="16">
        <v>119</v>
      </c>
      <c r="H127" s="44">
        <v>0</v>
      </c>
      <c r="I127" s="44">
        <v>0</v>
      </c>
    </row>
    <row r="128" spans="1:9" x14ac:dyDescent="0.2">
      <c r="A128" s="184" t="s">
        <v>108</v>
      </c>
      <c r="B128" s="184"/>
      <c r="C128" s="184"/>
      <c r="D128" s="184"/>
      <c r="E128" s="184"/>
      <c r="F128" s="184"/>
      <c r="G128" s="16">
        <v>120</v>
      </c>
      <c r="H128" s="58">
        <v>0</v>
      </c>
      <c r="I128" s="58">
        <v>0</v>
      </c>
    </row>
    <row r="129" spans="1:9" x14ac:dyDescent="0.2">
      <c r="A129" s="184" t="s">
        <v>109</v>
      </c>
      <c r="B129" s="184"/>
      <c r="C129" s="184"/>
      <c r="D129" s="184"/>
      <c r="E129" s="184"/>
      <c r="F129" s="184"/>
      <c r="G129" s="16">
        <v>121</v>
      </c>
      <c r="H129" s="58">
        <v>131788884</v>
      </c>
      <c r="I129" s="58">
        <v>212091386</v>
      </c>
    </row>
    <row r="130" spans="1:9" ht="22.15" customHeight="1" x14ac:dyDescent="0.2">
      <c r="A130" s="220" t="s">
        <v>110</v>
      </c>
      <c r="B130" s="220"/>
      <c r="C130" s="220"/>
      <c r="D130" s="220"/>
      <c r="E130" s="220"/>
      <c r="F130" s="220"/>
      <c r="G130" s="16">
        <v>122</v>
      </c>
      <c r="H130" s="58">
        <v>30523745</v>
      </c>
      <c r="I130" s="58">
        <v>32734654</v>
      </c>
    </row>
    <row r="131" spans="1:9" x14ac:dyDescent="0.2">
      <c r="A131" s="188" t="s">
        <v>111</v>
      </c>
      <c r="B131" s="188"/>
      <c r="C131" s="188"/>
      <c r="D131" s="188"/>
      <c r="E131" s="188"/>
      <c r="F131" s="188"/>
      <c r="G131" s="17">
        <v>123</v>
      </c>
      <c r="H131" s="59">
        <f>H75+H96+H103+H115+H130</f>
        <v>1407119172</v>
      </c>
      <c r="I131" s="59">
        <f>I75+I96+I103+I115+I130</f>
        <v>1667527933</v>
      </c>
    </row>
    <row r="132" spans="1:9" x14ac:dyDescent="0.2">
      <c r="A132" s="221" t="s">
        <v>112</v>
      </c>
      <c r="B132" s="221"/>
      <c r="C132" s="221"/>
      <c r="D132" s="221"/>
      <c r="E132" s="221"/>
      <c r="F132" s="221"/>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4"/>
  <sheetViews>
    <sheetView topLeftCell="A31" zoomScaleNormal="100" zoomScaleSheetLayoutView="110" workbookViewId="0">
      <selection activeCell="I69" sqref="I69"/>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4" t="s">
        <v>114</v>
      </c>
      <c r="B1" s="197"/>
      <c r="C1" s="197"/>
      <c r="D1" s="197"/>
      <c r="E1" s="197"/>
      <c r="F1" s="197"/>
      <c r="G1" s="197"/>
      <c r="H1" s="197"/>
      <c r="I1" s="197"/>
    </row>
    <row r="2" spans="1:9" x14ac:dyDescent="0.2">
      <c r="A2" s="233" t="s">
        <v>447</v>
      </c>
      <c r="B2" s="199"/>
      <c r="C2" s="199"/>
      <c r="D2" s="199"/>
      <c r="E2" s="199"/>
      <c r="F2" s="199"/>
      <c r="G2" s="199"/>
      <c r="H2" s="199"/>
      <c r="I2" s="199"/>
    </row>
    <row r="3" spans="1:9" x14ac:dyDescent="0.2">
      <c r="A3" s="245" t="s">
        <v>361</v>
      </c>
      <c r="B3" s="246"/>
      <c r="C3" s="246"/>
      <c r="D3" s="246"/>
      <c r="E3" s="246"/>
      <c r="F3" s="246"/>
      <c r="G3" s="246"/>
      <c r="H3" s="246"/>
      <c r="I3" s="246"/>
    </row>
    <row r="4" spans="1:9" x14ac:dyDescent="0.2">
      <c r="A4" s="232" t="s">
        <v>448</v>
      </c>
      <c r="B4" s="203"/>
      <c r="C4" s="203"/>
      <c r="D4" s="203"/>
      <c r="E4" s="203"/>
      <c r="F4" s="203"/>
      <c r="G4" s="203"/>
      <c r="H4" s="203"/>
      <c r="I4" s="204"/>
    </row>
    <row r="5" spans="1:9" ht="24" thickBot="1" x14ac:dyDescent="0.25">
      <c r="A5" s="230" t="s">
        <v>2</v>
      </c>
      <c r="B5" s="209"/>
      <c r="C5" s="209"/>
      <c r="D5" s="209"/>
      <c r="E5" s="209"/>
      <c r="F5" s="210"/>
      <c r="G5" s="12" t="s">
        <v>115</v>
      </c>
      <c r="H5" s="46" t="s">
        <v>377</v>
      </c>
      <c r="I5" s="46" t="s">
        <v>353</v>
      </c>
    </row>
    <row r="6" spans="1:9" x14ac:dyDescent="0.2">
      <c r="A6" s="231">
        <v>1</v>
      </c>
      <c r="B6" s="206"/>
      <c r="C6" s="206"/>
      <c r="D6" s="206"/>
      <c r="E6" s="206"/>
      <c r="F6" s="207"/>
      <c r="G6" s="14">
        <v>2</v>
      </c>
      <c r="H6" s="20">
        <v>3</v>
      </c>
      <c r="I6" s="20">
        <v>4</v>
      </c>
    </row>
    <row r="7" spans="1:9" x14ac:dyDescent="0.2">
      <c r="A7" s="243" t="s">
        <v>128</v>
      </c>
      <c r="B7" s="243"/>
      <c r="C7" s="243"/>
      <c r="D7" s="243"/>
      <c r="E7" s="243"/>
      <c r="F7" s="243"/>
      <c r="G7" s="24">
        <v>125</v>
      </c>
      <c r="H7" s="63">
        <f>SUM(H8:H12)</f>
        <v>1728288841</v>
      </c>
      <c r="I7" s="63">
        <f>SUM(I8:I12)</f>
        <v>759494772</v>
      </c>
    </row>
    <row r="8" spans="1:9" x14ac:dyDescent="0.2">
      <c r="A8" s="184" t="s">
        <v>129</v>
      </c>
      <c r="B8" s="184"/>
      <c r="C8" s="184"/>
      <c r="D8" s="184"/>
      <c r="E8" s="184"/>
      <c r="F8" s="184"/>
      <c r="G8" s="16">
        <v>126</v>
      </c>
      <c r="H8" s="58">
        <v>119400</v>
      </c>
      <c r="I8" s="58">
        <v>172093</v>
      </c>
    </row>
    <row r="9" spans="1:9" x14ac:dyDescent="0.2">
      <c r="A9" s="184" t="s">
        <v>130</v>
      </c>
      <c r="B9" s="184"/>
      <c r="C9" s="184"/>
      <c r="D9" s="184"/>
      <c r="E9" s="184"/>
      <c r="F9" s="184"/>
      <c r="G9" s="16">
        <v>127</v>
      </c>
      <c r="H9" s="58">
        <v>1599396340</v>
      </c>
      <c r="I9" s="58">
        <v>509280847</v>
      </c>
    </row>
    <row r="10" spans="1:9" x14ac:dyDescent="0.2">
      <c r="A10" s="184" t="s">
        <v>131</v>
      </c>
      <c r="B10" s="184"/>
      <c r="C10" s="184"/>
      <c r="D10" s="184"/>
      <c r="E10" s="184"/>
      <c r="F10" s="184"/>
      <c r="G10" s="16">
        <v>128</v>
      </c>
      <c r="H10" s="58">
        <v>0</v>
      </c>
      <c r="I10" s="58">
        <v>0</v>
      </c>
    </row>
    <row r="11" spans="1:9" x14ac:dyDescent="0.2">
      <c r="A11" s="184" t="s">
        <v>132</v>
      </c>
      <c r="B11" s="184"/>
      <c r="C11" s="184"/>
      <c r="D11" s="184"/>
      <c r="E11" s="184"/>
      <c r="F11" s="184"/>
      <c r="G11" s="16">
        <v>129</v>
      </c>
      <c r="H11" s="58">
        <v>0</v>
      </c>
      <c r="I11" s="58">
        <v>0</v>
      </c>
    </row>
    <row r="12" spans="1:9" x14ac:dyDescent="0.2">
      <c r="A12" s="184" t="s">
        <v>133</v>
      </c>
      <c r="B12" s="184"/>
      <c r="C12" s="184"/>
      <c r="D12" s="184"/>
      <c r="E12" s="184"/>
      <c r="F12" s="184"/>
      <c r="G12" s="16">
        <v>130</v>
      </c>
      <c r="H12" s="58">
        <v>128773101</v>
      </c>
      <c r="I12" s="58">
        <f>266397744-16355912</f>
        <v>250041832</v>
      </c>
    </row>
    <row r="13" spans="1:9" x14ac:dyDescent="0.2">
      <c r="A13" s="188" t="s">
        <v>134</v>
      </c>
      <c r="B13" s="188"/>
      <c r="C13" s="188"/>
      <c r="D13" s="188"/>
      <c r="E13" s="188"/>
      <c r="F13" s="188"/>
      <c r="G13" s="17">
        <v>131</v>
      </c>
      <c r="H13" s="59">
        <f>H14+H15+H19+H23+H24+H25+H28+H35</f>
        <v>1783672643</v>
      </c>
      <c r="I13" s="59">
        <f>I14+I15+I19+I23+I24+I25+I28+I35</f>
        <v>1094869003</v>
      </c>
    </row>
    <row r="14" spans="1:9" x14ac:dyDescent="0.2">
      <c r="A14" s="184" t="s">
        <v>116</v>
      </c>
      <c r="B14" s="184"/>
      <c r="C14" s="184"/>
      <c r="D14" s="184"/>
      <c r="E14" s="184"/>
      <c r="F14" s="184"/>
      <c r="G14" s="16">
        <v>132</v>
      </c>
      <c r="H14" s="58">
        <v>0</v>
      </c>
      <c r="I14" s="58">
        <v>0</v>
      </c>
    </row>
    <row r="15" spans="1:9" x14ac:dyDescent="0.2">
      <c r="A15" s="244" t="s">
        <v>135</v>
      </c>
      <c r="B15" s="244"/>
      <c r="C15" s="244"/>
      <c r="D15" s="244"/>
      <c r="E15" s="244"/>
      <c r="F15" s="244"/>
      <c r="G15" s="17">
        <v>133</v>
      </c>
      <c r="H15" s="59">
        <f>SUM(H16:H18)</f>
        <v>1202125423</v>
      </c>
      <c r="I15" s="59">
        <f>SUM(I16:I18)</f>
        <v>470224167</v>
      </c>
    </row>
    <row r="16" spans="1:9" x14ac:dyDescent="0.2">
      <c r="A16" s="235" t="s">
        <v>136</v>
      </c>
      <c r="B16" s="235"/>
      <c r="C16" s="235"/>
      <c r="D16" s="235"/>
      <c r="E16" s="235"/>
      <c r="F16" s="235"/>
      <c r="G16" s="16">
        <v>134</v>
      </c>
      <c r="H16" s="58">
        <v>358031638</v>
      </c>
      <c r="I16" s="58">
        <v>107811860</v>
      </c>
    </row>
    <row r="17" spans="1:9" x14ac:dyDescent="0.2">
      <c r="A17" s="235" t="s">
        <v>137</v>
      </c>
      <c r="B17" s="235"/>
      <c r="C17" s="235"/>
      <c r="D17" s="235"/>
      <c r="E17" s="235"/>
      <c r="F17" s="235"/>
      <c r="G17" s="16">
        <v>135</v>
      </c>
      <c r="H17" s="58">
        <v>0</v>
      </c>
      <c r="I17" s="58">
        <v>0</v>
      </c>
    </row>
    <row r="18" spans="1:9" x14ac:dyDescent="0.2">
      <c r="A18" s="235" t="s">
        <v>138</v>
      </c>
      <c r="B18" s="235"/>
      <c r="C18" s="235"/>
      <c r="D18" s="235"/>
      <c r="E18" s="235"/>
      <c r="F18" s="235"/>
      <c r="G18" s="16">
        <v>136</v>
      </c>
      <c r="H18" s="58">
        <v>844093785</v>
      </c>
      <c r="I18" s="58">
        <v>362412307</v>
      </c>
    </row>
    <row r="19" spans="1:9" x14ac:dyDescent="0.2">
      <c r="A19" s="244" t="s">
        <v>139</v>
      </c>
      <c r="B19" s="244"/>
      <c r="C19" s="244"/>
      <c r="D19" s="244"/>
      <c r="E19" s="244"/>
      <c r="F19" s="244"/>
      <c r="G19" s="17">
        <v>137</v>
      </c>
      <c r="H19" s="59">
        <f>SUM(H20:H22)</f>
        <v>245872557</v>
      </c>
      <c r="I19" s="59">
        <f>SUM(I20:I22)</f>
        <v>211525994</v>
      </c>
    </row>
    <row r="20" spans="1:9" x14ac:dyDescent="0.2">
      <c r="A20" s="235" t="s">
        <v>117</v>
      </c>
      <c r="B20" s="235"/>
      <c r="C20" s="235"/>
      <c r="D20" s="235"/>
      <c r="E20" s="235"/>
      <c r="F20" s="235"/>
      <c r="G20" s="16">
        <v>138</v>
      </c>
      <c r="H20" s="58">
        <v>133907272</v>
      </c>
      <c r="I20" s="58">
        <v>118593572</v>
      </c>
    </row>
    <row r="21" spans="1:9" x14ac:dyDescent="0.2">
      <c r="A21" s="235" t="s">
        <v>118</v>
      </c>
      <c r="B21" s="235"/>
      <c r="C21" s="235"/>
      <c r="D21" s="235"/>
      <c r="E21" s="235"/>
      <c r="F21" s="235"/>
      <c r="G21" s="16">
        <v>139</v>
      </c>
      <c r="H21" s="58">
        <v>66760084</v>
      </c>
      <c r="I21" s="58">
        <v>54293225</v>
      </c>
    </row>
    <row r="22" spans="1:9" x14ac:dyDescent="0.2">
      <c r="A22" s="235" t="s">
        <v>119</v>
      </c>
      <c r="B22" s="235"/>
      <c r="C22" s="235"/>
      <c r="D22" s="235"/>
      <c r="E22" s="235"/>
      <c r="F22" s="235"/>
      <c r="G22" s="16">
        <v>140</v>
      </c>
      <c r="H22" s="58">
        <v>45205201</v>
      </c>
      <c r="I22" s="58">
        <v>38639197</v>
      </c>
    </row>
    <row r="23" spans="1:9" x14ac:dyDescent="0.2">
      <c r="A23" s="184" t="s">
        <v>120</v>
      </c>
      <c r="B23" s="184"/>
      <c r="C23" s="184"/>
      <c r="D23" s="184"/>
      <c r="E23" s="184"/>
      <c r="F23" s="184"/>
      <c r="G23" s="16">
        <v>141</v>
      </c>
      <c r="H23" s="58">
        <v>208647293</v>
      </c>
      <c r="I23" s="58">
        <v>210036055</v>
      </c>
    </row>
    <row r="24" spans="1:9" x14ac:dyDescent="0.2">
      <c r="A24" s="184" t="s">
        <v>121</v>
      </c>
      <c r="B24" s="184"/>
      <c r="C24" s="184"/>
      <c r="D24" s="184"/>
      <c r="E24" s="184"/>
      <c r="F24" s="184"/>
      <c r="G24" s="16">
        <v>142</v>
      </c>
      <c r="H24" s="58">
        <v>108373619</v>
      </c>
      <c r="I24" s="58">
        <f>70836555-16355912</f>
        <v>54480643</v>
      </c>
    </row>
    <row r="25" spans="1:9" x14ac:dyDescent="0.2">
      <c r="A25" s="244" t="s">
        <v>140</v>
      </c>
      <c r="B25" s="244"/>
      <c r="C25" s="244"/>
      <c r="D25" s="244"/>
      <c r="E25" s="244"/>
      <c r="F25" s="244"/>
      <c r="G25" s="17">
        <v>143</v>
      </c>
      <c r="H25" s="59">
        <f>H26+H27</f>
        <v>820722</v>
      </c>
      <c r="I25" s="59">
        <f>I26+I27</f>
        <v>118520140</v>
      </c>
    </row>
    <row r="26" spans="1:9" x14ac:dyDescent="0.2">
      <c r="A26" s="235" t="s">
        <v>141</v>
      </c>
      <c r="B26" s="235"/>
      <c r="C26" s="235"/>
      <c r="D26" s="235"/>
      <c r="E26" s="235"/>
      <c r="F26" s="235"/>
      <c r="G26" s="16">
        <v>144</v>
      </c>
      <c r="H26" s="58">
        <v>0</v>
      </c>
      <c r="I26" s="58">
        <v>118068089</v>
      </c>
    </row>
    <row r="27" spans="1:9" x14ac:dyDescent="0.2">
      <c r="A27" s="235" t="s">
        <v>142</v>
      </c>
      <c r="B27" s="235"/>
      <c r="C27" s="235"/>
      <c r="D27" s="235"/>
      <c r="E27" s="235"/>
      <c r="F27" s="235"/>
      <c r="G27" s="16">
        <v>145</v>
      </c>
      <c r="H27" s="58">
        <v>820722</v>
      </c>
      <c r="I27" s="58">
        <v>452051</v>
      </c>
    </row>
    <row r="28" spans="1:9" x14ac:dyDescent="0.2">
      <c r="A28" s="244" t="s">
        <v>143</v>
      </c>
      <c r="B28" s="244"/>
      <c r="C28" s="244"/>
      <c r="D28" s="244"/>
      <c r="E28" s="244"/>
      <c r="F28" s="244"/>
      <c r="G28" s="17">
        <v>146</v>
      </c>
      <c r="H28" s="59">
        <f>SUM(H29:H34)</f>
        <v>1854944</v>
      </c>
      <c r="I28" s="59">
        <f>SUM(I29:I34)</f>
        <v>7836981</v>
      </c>
    </row>
    <row r="29" spans="1:9" x14ac:dyDescent="0.2">
      <c r="A29" s="235" t="s">
        <v>144</v>
      </c>
      <c r="B29" s="235"/>
      <c r="C29" s="235"/>
      <c r="D29" s="235"/>
      <c r="E29" s="235"/>
      <c r="F29" s="235"/>
      <c r="G29" s="16">
        <v>147</v>
      </c>
      <c r="H29" s="58">
        <v>962632</v>
      </c>
      <c r="I29" s="58">
        <v>7112973</v>
      </c>
    </row>
    <row r="30" spans="1:9" x14ac:dyDescent="0.2">
      <c r="A30" s="235" t="s">
        <v>145</v>
      </c>
      <c r="B30" s="235"/>
      <c r="C30" s="235"/>
      <c r="D30" s="235"/>
      <c r="E30" s="235"/>
      <c r="F30" s="235"/>
      <c r="G30" s="16">
        <v>148</v>
      </c>
      <c r="H30" s="58">
        <v>0</v>
      </c>
      <c r="I30" s="58">
        <v>0</v>
      </c>
    </row>
    <row r="31" spans="1:9" x14ac:dyDescent="0.2">
      <c r="A31" s="235" t="s">
        <v>146</v>
      </c>
      <c r="B31" s="235"/>
      <c r="C31" s="235"/>
      <c r="D31" s="235"/>
      <c r="E31" s="235"/>
      <c r="F31" s="235"/>
      <c r="G31" s="16">
        <v>149</v>
      </c>
      <c r="H31" s="58">
        <v>668138</v>
      </c>
      <c r="I31" s="58">
        <v>724008</v>
      </c>
    </row>
    <row r="32" spans="1:9" x14ac:dyDescent="0.2">
      <c r="A32" s="235" t="s">
        <v>147</v>
      </c>
      <c r="B32" s="235"/>
      <c r="C32" s="235"/>
      <c r="D32" s="235"/>
      <c r="E32" s="235"/>
      <c r="F32" s="235"/>
      <c r="G32" s="16">
        <v>150</v>
      </c>
      <c r="H32" s="58">
        <v>0</v>
      </c>
      <c r="I32" s="58">
        <v>0</v>
      </c>
    </row>
    <row r="33" spans="1:9" x14ac:dyDescent="0.2">
      <c r="A33" s="235" t="s">
        <v>148</v>
      </c>
      <c r="B33" s="235"/>
      <c r="C33" s="235"/>
      <c r="D33" s="235"/>
      <c r="E33" s="235"/>
      <c r="F33" s="235"/>
      <c r="G33" s="16">
        <v>151</v>
      </c>
      <c r="H33" s="58">
        <v>0</v>
      </c>
      <c r="I33" s="58">
        <v>0</v>
      </c>
    </row>
    <row r="34" spans="1:9" x14ac:dyDescent="0.2">
      <c r="A34" s="235" t="s">
        <v>149</v>
      </c>
      <c r="B34" s="235"/>
      <c r="C34" s="235"/>
      <c r="D34" s="235"/>
      <c r="E34" s="235"/>
      <c r="F34" s="235"/>
      <c r="G34" s="16">
        <v>152</v>
      </c>
      <c r="H34" s="58">
        <v>224174</v>
      </c>
      <c r="I34" s="58">
        <v>0</v>
      </c>
    </row>
    <row r="35" spans="1:9" x14ac:dyDescent="0.2">
      <c r="A35" s="184" t="s">
        <v>122</v>
      </c>
      <c r="B35" s="184"/>
      <c r="C35" s="184"/>
      <c r="D35" s="184"/>
      <c r="E35" s="184"/>
      <c r="F35" s="184"/>
      <c r="G35" s="16">
        <v>153</v>
      </c>
      <c r="H35" s="58">
        <v>15978085</v>
      </c>
      <c r="I35" s="58">
        <v>22245023</v>
      </c>
    </row>
    <row r="36" spans="1:9" x14ac:dyDescent="0.2">
      <c r="A36" s="188" t="s">
        <v>150</v>
      </c>
      <c r="B36" s="188"/>
      <c r="C36" s="188"/>
      <c r="D36" s="188"/>
      <c r="E36" s="188"/>
      <c r="F36" s="188"/>
      <c r="G36" s="17">
        <v>154</v>
      </c>
      <c r="H36" s="59">
        <f>SUM(H37:H46)</f>
        <v>22925244</v>
      </c>
      <c r="I36" s="59">
        <f>SUM(I37:I46)</f>
        <v>49300420</v>
      </c>
    </row>
    <row r="37" spans="1:9" x14ac:dyDescent="0.2">
      <c r="A37" s="184" t="s">
        <v>151</v>
      </c>
      <c r="B37" s="184"/>
      <c r="C37" s="184"/>
      <c r="D37" s="184"/>
      <c r="E37" s="184"/>
      <c r="F37" s="184"/>
      <c r="G37" s="16">
        <v>155</v>
      </c>
      <c r="H37" s="58">
        <v>351735</v>
      </c>
      <c r="I37" s="58">
        <v>0</v>
      </c>
    </row>
    <row r="38" spans="1:9" ht="25.15" customHeight="1" x14ac:dyDescent="0.2">
      <c r="A38" s="184" t="s">
        <v>152</v>
      </c>
      <c r="B38" s="184"/>
      <c r="C38" s="184"/>
      <c r="D38" s="184"/>
      <c r="E38" s="184"/>
      <c r="F38" s="184"/>
      <c r="G38" s="16">
        <v>156</v>
      </c>
      <c r="H38" s="58">
        <v>0</v>
      </c>
      <c r="I38" s="58">
        <v>0</v>
      </c>
    </row>
    <row r="39" spans="1:9" ht="28.15" customHeight="1" x14ac:dyDescent="0.2">
      <c r="A39" s="184" t="s">
        <v>153</v>
      </c>
      <c r="B39" s="184"/>
      <c r="C39" s="184"/>
      <c r="D39" s="184"/>
      <c r="E39" s="184"/>
      <c r="F39" s="184"/>
      <c r="G39" s="16">
        <v>157</v>
      </c>
      <c r="H39" s="58">
        <v>0</v>
      </c>
      <c r="I39" s="58">
        <v>0</v>
      </c>
    </row>
    <row r="40" spans="1:9" ht="28.15" customHeight="1" x14ac:dyDescent="0.2">
      <c r="A40" s="184" t="s">
        <v>154</v>
      </c>
      <c r="B40" s="184"/>
      <c r="C40" s="184"/>
      <c r="D40" s="184"/>
      <c r="E40" s="184"/>
      <c r="F40" s="184"/>
      <c r="G40" s="16">
        <v>158</v>
      </c>
      <c r="H40" s="58">
        <v>0</v>
      </c>
      <c r="I40" s="58">
        <v>10813</v>
      </c>
    </row>
    <row r="41" spans="1:9" ht="22.9" customHeight="1" x14ac:dyDescent="0.2">
      <c r="A41" s="184" t="s">
        <v>155</v>
      </c>
      <c r="B41" s="184"/>
      <c r="C41" s="184"/>
      <c r="D41" s="184"/>
      <c r="E41" s="184"/>
      <c r="F41" s="184"/>
      <c r="G41" s="16">
        <v>159</v>
      </c>
      <c r="H41" s="58">
        <v>0</v>
      </c>
      <c r="I41" s="58">
        <v>0</v>
      </c>
    </row>
    <row r="42" spans="1:9" x14ac:dyDescent="0.2">
      <c r="A42" s="184" t="s">
        <v>156</v>
      </c>
      <c r="B42" s="184"/>
      <c r="C42" s="184"/>
      <c r="D42" s="184"/>
      <c r="E42" s="184"/>
      <c r="F42" s="184"/>
      <c r="G42" s="16">
        <v>160</v>
      </c>
      <c r="H42" s="58">
        <v>0</v>
      </c>
      <c r="I42" s="58">
        <v>0</v>
      </c>
    </row>
    <row r="43" spans="1:9" x14ac:dyDescent="0.2">
      <c r="A43" s="184" t="s">
        <v>157</v>
      </c>
      <c r="B43" s="184"/>
      <c r="C43" s="184"/>
      <c r="D43" s="184"/>
      <c r="E43" s="184"/>
      <c r="F43" s="184"/>
      <c r="G43" s="16">
        <v>161</v>
      </c>
      <c r="H43" s="58">
        <v>167050</v>
      </c>
      <c r="I43" s="58">
        <v>4026037</v>
      </c>
    </row>
    <row r="44" spans="1:9" x14ac:dyDescent="0.2">
      <c r="A44" s="184" t="s">
        <v>158</v>
      </c>
      <c r="B44" s="184"/>
      <c r="C44" s="184"/>
      <c r="D44" s="184"/>
      <c r="E44" s="184"/>
      <c r="F44" s="184"/>
      <c r="G44" s="16">
        <v>162</v>
      </c>
      <c r="H44" s="58">
        <v>22372384</v>
      </c>
      <c r="I44" s="58">
        <v>45263570</v>
      </c>
    </row>
    <row r="45" spans="1:9" x14ac:dyDescent="0.2">
      <c r="A45" s="184" t="s">
        <v>159</v>
      </c>
      <c r="B45" s="184"/>
      <c r="C45" s="184"/>
      <c r="D45" s="184"/>
      <c r="E45" s="184"/>
      <c r="F45" s="184"/>
      <c r="G45" s="16">
        <v>163</v>
      </c>
      <c r="H45" s="58">
        <v>0</v>
      </c>
      <c r="I45" s="58">
        <v>0</v>
      </c>
    </row>
    <row r="46" spans="1:9" x14ac:dyDescent="0.2">
      <c r="A46" s="184" t="s">
        <v>160</v>
      </c>
      <c r="B46" s="184"/>
      <c r="C46" s="184"/>
      <c r="D46" s="184"/>
      <c r="E46" s="184"/>
      <c r="F46" s="184"/>
      <c r="G46" s="16">
        <v>164</v>
      </c>
      <c r="H46" s="58">
        <v>34075</v>
      </c>
      <c r="I46" s="58">
        <v>0</v>
      </c>
    </row>
    <row r="47" spans="1:9" x14ac:dyDescent="0.2">
      <c r="A47" s="188" t="s">
        <v>161</v>
      </c>
      <c r="B47" s="188"/>
      <c r="C47" s="188"/>
      <c r="D47" s="188"/>
      <c r="E47" s="188"/>
      <c r="F47" s="188"/>
      <c r="G47" s="17">
        <v>165</v>
      </c>
      <c r="H47" s="59">
        <f>SUM(H48:H54)</f>
        <v>46899961</v>
      </c>
      <c r="I47" s="59">
        <f>SUM(I48:I54)</f>
        <v>72151610</v>
      </c>
    </row>
    <row r="48" spans="1:9" ht="23.45" customHeight="1" x14ac:dyDescent="0.2">
      <c r="A48" s="184" t="s">
        <v>162</v>
      </c>
      <c r="B48" s="184"/>
      <c r="C48" s="184"/>
      <c r="D48" s="184"/>
      <c r="E48" s="184"/>
      <c r="F48" s="184"/>
      <c r="G48" s="16">
        <v>166</v>
      </c>
      <c r="H48" s="58">
        <v>526027</v>
      </c>
      <c r="I48" s="58">
        <v>4932787</v>
      </c>
    </row>
    <row r="49" spans="1:9" x14ac:dyDescent="0.2">
      <c r="A49" s="237" t="s">
        <v>163</v>
      </c>
      <c r="B49" s="237"/>
      <c r="C49" s="237"/>
      <c r="D49" s="237"/>
      <c r="E49" s="237"/>
      <c r="F49" s="237"/>
      <c r="G49" s="16">
        <v>167</v>
      </c>
      <c r="H49" s="58">
        <v>0</v>
      </c>
      <c r="I49" s="58">
        <v>0</v>
      </c>
    </row>
    <row r="50" spans="1:9" x14ac:dyDescent="0.2">
      <c r="A50" s="237" t="s">
        <v>164</v>
      </c>
      <c r="B50" s="237"/>
      <c r="C50" s="237"/>
      <c r="D50" s="237"/>
      <c r="E50" s="237"/>
      <c r="F50" s="237"/>
      <c r="G50" s="16">
        <v>168</v>
      </c>
      <c r="H50" s="58">
        <v>18884128</v>
      </c>
      <c r="I50" s="58">
        <v>17572702</v>
      </c>
    </row>
    <row r="51" spans="1:9" x14ac:dyDescent="0.2">
      <c r="A51" s="237" t="s">
        <v>165</v>
      </c>
      <c r="B51" s="237"/>
      <c r="C51" s="237"/>
      <c r="D51" s="237"/>
      <c r="E51" s="237"/>
      <c r="F51" s="237"/>
      <c r="G51" s="16">
        <v>169</v>
      </c>
      <c r="H51" s="58">
        <v>27411008</v>
      </c>
      <c r="I51" s="58">
        <v>49564055</v>
      </c>
    </row>
    <row r="52" spans="1:9" x14ac:dyDescent="0.2">
      <c r="A52" s="237" t="s">
        <v>166</v>
      </c>
      <c r="B52" s="237"/>
      <c r="C52" s="237"/>
      <c r="D52" s="237"/>
      <c r="E52" s="237"/>
      <c r="F52" s="237"/>
      <c r="G52" s="16">
        <v>170</v>
      </c>
      <c r="H52" s="58">
        <v>0</v>
      </c>
      <c r="I52" s="58">
        <v>0</v>
      </c>
    </row>
    <row r="53" spans="1:9" x14ac:dyDescent="0.2">
      <c r="A53" s="237" t="s">
        <v>167</v>
      </c>
      <c r="B53" s="237"/>
      <c r="C53" s="237"/>
      <c r="D53" s="237"/>
      <c r="E53" s="237"/>
      <c r="F53" s="237"/>
      <c r="G53" s="16">
        <v>171</v>
      </c>
      <c r="H53" s="58">
        <v>0</v>
      </c>
      <c r="I53" s="58">
        <v>0</v>
      </c>
    </row>
    <row r="54" spans="1:9" x14ac:dyDescent="0.2">
      <c r="A54" s="237" t="s">
        <v>168</v>
      </c>
      <c r="B54" s="237"/>
      <c r="C54" s="237"/>
      <c r="D54" s="237"/>
      <c r="E54" s="237"/>
      <c r="F54" s="237"/>
      <c r="G54" s="16">
        <v>172</v>
      </c>
      <c r="H54" s="58">
        <v>78798</v>
      </c>
      <c r="I54" s="58">
        <v>82066</v>
      </c>
    </row>
    <row r="55" spans="1:9" ht="30.6" customHeight="1" x14ac:dyDescent="0.2">
      <c r="A55" s="220" t="s">
        <v>169</v>
      </c>
      <c r="B55" s="220"/>
      <c r="C55" s="220"/>
      <c r="D55" s="220"/>
      <c r="E55" s="220"/>
      <c r="F55" s="220"/>
      <c r="G55" s="16">
        <v>173</v>
      </c>
      <c r="H55" s="58">
        <v>0</v>
      </c>
      <c r="I55" s="58">
        <v>0</v>
      </c>
    </row>
    <row r="56" spans="1:9" x14ac:dyDescent="0.2">
      <c r="A56" s="220" t="s">
        <v>170</v>
      </c>
      <c r="B56" s="220"/>
      <c r="C56" s="220"/>
      <c r="D56" s="220"/>
      <c r="E56" s="220"/>
      <c r="F56" s="220"/>
      <c r="G56" s="16">
        <v>174</v>
      </c>
      <c r="H56" s="58">
        <v>0</v>
      </c>
      <c r="I56" s="58">
        <v>0</v>
      </c>
    </row>
    <row r="57" spans="1:9" ht="28.9" customHeight="1" x14ac:dyDescent="0.2">
      <c r="A57" s="220" t="s">
        <v>171</v>
      </c>
      <c r="B57" s="220"/>
      <c r="C57" s="220"/>
      <c r="D57" s="220"/>
      <c r="E57" s="220"/>
      <c r="F57" s="220"/>
      <c r="G57" s="16">
        <v>175</v>
      </c>
      <c r="H57" s="58">
        <v>0</v>
      </c>
      <c r="I57" s="58">
        <v>0</v>
      </c>
    </row>
    <row r="58" spans="1:9" x14ac:dyDescent="0.2">
      <c r="A58" s="220" t="s">
        <v>172</v>
      </c>
      <c r="B58" s="220"/>
      <c r="C58" s="220"/>
      <c r="D58" s="220"/>
      <c r="E58" s="220"/>
      <c r="F58" s="220"/>
      <c r="G58" s="16">
        <v>176</v>
      </c>
      <c r="H58" s="58">
        <v>0</v>
      </c>
      <c r="I58" s="58">
        <v>0</v>
      </c>
    </row>
    <row r="59" spans="1:9" x14ac:dyDescent="0.2">
      <c r="A59" s="188" t="s">
        <v>173</v>
      </c>
      <c r="B59" s="188"/>
      <c r="C59" s="188"/>
      <c r="D59" s="188"/>
      <c r="E59" s="188"/>
      <c r="F59" s="188"/>
      <c r="G59" s="17">
        <v>177</v>
      </c>
      <c r="H59" s="59">
        <f>H7+H36+H55+H56</f>
        <v>1751214085</v>
      </c>
      <c r="I59" s="59">
        <f>I7+I36+I55+I56</f>
        <v>808795192</v>
      </c>
    </row>
    <row r="60" spans="1:9" x14ac:dyDescent="0.2">
      <c r="A60" s="188" t="s">
        <v>174</v>
      </c>
      <c r="B60" s="188"/>
      <c r="C60" s="188"/>
      <c r="D60" s="188"/>
      <c r="E60" s="188"/>
      <c r="F60" s="188"/>
      <c r="G60" s="17">
        <v>178</v>
      </c>
      <c r="H60" s="59">
        <f>H13+H47+H57+H58</f>
        <v>1830572604</v>
      </c>
      <c r="I60" s="59">
        <f>I13+I47+I57+I58</f>
        <v>1167020613</v>
      </c>
    </row>
    <row r="61" spans="1:9" x14ac:dyDescent="0.2">
      <c r="A61" s="188" t="s">
        <v>175</v>
      </c>
      <c r="B61" s="188"/>
      <c r="C61" s="188"/>
      <c r="D61" s="188"/>
      <c r="E61" s="188"/>
      <c r="F61" s="188"/>
      <c r="G61" s="17">
        <v>179</v>
      </c>
      <c r="H61" s="59">
        <f>H59-H60</f>
        <v>-79358519</v>
      </c>
      <c r="I61" s="59">
        <f>I59-I60</f>
        <v>-358225421</v>
      </c>
    </row>
    <row r="62" spans="1:9" x14ac:dyDescent="0.2">
      <c r="A62" s="236" t="s">
        <v>176</v>
      </c>
      <c r="B62" s="236"/>
      <c r="C62" s="236"/>
      <c r="D62" s="236"/>
      <c r="E62" s="236"/>
      <c r="F62" s="236"/>
      <c r="G62" s="17">
        <v>180</v>
      </c>
      <c r="H62" s="59">
        <f>+IF((H59-H60)&gt;0,(H59-H60),0)</f>
        <v>0</v>
      </c>
      <c r="I62" s="59">
        <f>+IF((I59-I60)&gt;0,(I59-I60),0)</f>
        <v>0</v>
      </c>
    </row>
    <row r="63" spans="1:9" x14ac:dyDescent="0.2">
      <c r="A63" s="236" t="s">
        <v>177</v>
      </c>
      <c r="B63" s="236"/>
      <c r="C63" s="236"/>
      <c r="D63" s="236"/>
      <c r="E63" s="236"/>
      <c r="F63" s="236"/>
      <c r="G63" s="17">
        <v>181</v>
      </c>
      <c r="H63" s="59">
        <f>+IF((H59-H60)&lt;0,(H59-H60),0)</f>
        <v>-79358519</v>
      </c>
      <c r="I63" s="59">
        <f>+IF((I59-I60)&lt;0,(I59-I60),0)</f>
        <v>-358225421</v>
      </c>
    </row>
    <row r="64" spans="1:9" x14ac:dyDescent="0.2">
      <c r="A64" s="220" t="s">
        <v>123</v>
      </c>
      <c r="B64" s="220"/>
      <c r="C64" s="220"/>
      <c r="D64" s="220"/>
      <c r="E64" s="220"/>
      <c r="F64" s="220"/>
      <c r="G64" s="16">
        <v>182</v>
      </c>
      <c r="H64" s="58">
        <v>0</v>
      </c>
      <c r="I64" s="58">
        <v>0</v>
      </c>
    </row>
    <row r="65" spans="1:9" x14ac:dyDescent="0.2">
      <c r="A65" s="188" t="s">
        <v>178</v>
      </c>
      <c r="B65" s="188"/>
      <c r="C65" s="188"/>
      <c r="D65" s="188"/>
      <c r="E65" s="188"/>
      <c r="F65" s="188"/>
      <c r="G65" s="17">
        <v>183</v>
      </c>
      <c r="H65" s="59">
        <f>H61-H64</f>
        <v>-79358519</v>
      </c>
      <c r="I65" s="59">
        <f>I61-I64</f>
        <v>-358225421</v>
      </c>
    </row>
    <row r="66" spans="1:9" x14ac:dyDescent="0.2">
      <c r="A66" s="236" t="s">
        <v>179</v>
      </c>
      <c r="B66" s="236"/>
      <c r="C66" s="236"/>
      <c r="D66" s="236"/>
      <c r="E66" s="236"/>
      <c r="F66" s="236"/>
      <c r="G66" s="17">
        <v>184</v>
      </c>
      <c r="H66" s="59">
        <f>+IF((H61-H64)&gt;0,(H61-H64),0)</f>
        <v>0</v>
      </c>
      <c r="I66" s="59">
        <f>+IF((I61-I64)&gt;0,(I61-I64),0)</f>
        <v>0</v>
      </c>
    </row>
    <row r="67" spans="1:9" x14ac:dyDescent="0.2">
      <c r="A67" s="242" t="s">
        <v>180</v>
      </c>
      <c r="B67" s="242"/>
      <c r="C67" s="242"/>
      <c r="D67" s="242"/>
      <c r="E67" s="242"/>
      <c r="F67" s="242"/>
      <c r="G67" s="18">
        <v>185</v>
      </c>
      <c r="H67" s="64">
        <f>+IF((H61-H64)&lt;0,(H61-H64),0)</f>
        <v>-79358519</v>
      </c>
      <c r="I67" s="64">
        <f>+IF((I61-I64)&lt;0,(I61-I64),0)</f>
        <v>-358225421</v>
      </c>
    </row>
    <row r="68" spans="1:9" x14ac:dyDescent="0.2">
      <c r="A68" s="228" t="s">
        <v>181</v>
      </c>
      <c r="B68" s="228"/>
      <c r="C68" s="228"/>
      <c r="D68" s="228"/>
      <c r="E68" s="228"/>
      <c r="F68" s="228"/>
      <c r="G68" s="238"/>
      <c r="H68" s="238"/>
      <c r="I68" s="238"/>
    </row>
    <row r="69" spans="1:9" ht="25.9" customHeight="1" x14ac:dyDescent="0.2">
      <c r="A69" s="188" t="s">
        <v>182</v>
      </c>
      <c r="B69" s="188"/>
      <c r="C69" s="188"/>
      <c r="D69" s="188"/>
      <c r="E69" s="188"/>
      <c r="F69" s="188"/>
      <c r="G69" s="17">
        <v>186</v>
      </c>
      <c r="H69" s="59">
        <f>H70-H71</f>
        <v>0</v>
      </c>
      <c r="I69" s="59">
        <f>I70-I71</f>
        <v>0</v>
      </c>
    </row>
    <row r="70" spans="1:9" x14ac:dyDescent="0.2">
      <c r="A70" s="237" t="s">
        <v>183</v>
      </c>
      <c r="B70" s="237"/>
      <c r="C70" s="237"/>
      <c r="D70" s="237"/>
      <c r="E70" s="237"/>
      <c r="F70" s="237"/>
      <c r="G70" s="16">
        <v>187</v>
      </c>
      <c r="H70" s="58">
        <v>0</v>
      </c>
      <c r="I70" s="58">
        <v>0</v>
      </c>
    </row>
    <row r="71" spans="1:9" x14ac:dyDescent="0.2">
      <c r="A71" s="237" t="s">
        <v>184</v>
      </c>
      <c r="B71" s="237"/>
      <c r="C71" s="237"/>
      <c r="D71" s="237"/>
      <c r="E71" s="237"/>
      <c r="F71" s="237"/>
      <c r="G71" s="16">
        <v>188</v>
      </c>
      <c r="H71" s="58">
        <v>0</v>
      </c>
      <c r="I71" s="58">
        <v>0</v>
      </c>
    </row>
    <row r="72" spans="1:9" x14ac:dyDescent="0.2">
      <c r="A72" s="220" t="s">
        <v>185</v>
      </c>
      <c r="B72" s="220"/>
      <c r="C72" s="220"/>
      <c r="D72" s="220"/>
      <c r="E72" s="220"/>
      <c r="F72" s="220"/>
      <c r="G72" s="16">
        <v>189</v>
      </c>
      <c r="H72" s="58">
        <v>0</v>
      </c>
      <c r="I72" s="58">
        <v>0</v>
      </c>
    </row>
    <row r="73" spans="1:9" x14ac:dyDescent="0.2">
      <c r="A73" s="236" t="s">
        <v>186</v>
      </c>
      <c r="B73" s="236"/>
      <c r="C73" s="236"/>
      <c r="D73" s="236"/>
      <c r="E73" s="236"/>
      <c r="F73" s="236"/>
      <c r="G73" s="17">
        <v>190</v>
      </c>
      <c r="H73" s="117">
        <v>0</v>
      </c>
      <c r="I73" s="117">
        <v>0</v>
      </c>
    </row>
    <row r="74" spans="1:9" x14ac:dyDescent="0.2">
      <c r="A74" s="242" t="s">
        <v>187</v>
      </c>
      <c r="B74" s="242"/>
      <c r="C74" s="242"/>
      <c r="D74" s="242"/>
      <c r="E74" s="242"/>
      <c r="F74" s="242"/>
      <c r="G74" s="18">
        <v>191</v>
      </c>
      <c r="H74" s="118">
        <v>0</v>
      </c>
      <c r="I74" s="118">
        <v>0</v>
      </c>
    </row>
    <row r="75" spans="1:9" x14ac:dyDescent="0.2">
      <c r="A75" s="228" t="s">
        <v>188</v>
      </c>
      <c r="B75" s="228"/>
      <c r="C75" s="228"/>
      <c r="D75" s="228"/>
      <c r="E75" s="228"/>
      <c r="F75" s="228"/>
      <c r="G75" s="238"/>
      <c r="H75" s="238"/>
      <c r="I75" s="238"/>
    </row>
    <row r="76" spans="1:9" x14ac:dyDescent="0.2">
      <c r="A76" s="188" t="s">
        <v>189</v>
      </c>
      <c r="B76" s="188"/>
      <c r="C76" s="188"/>
      <c r="D76" s="188"/>
      <c r="E76" s="188"/>
      <c r="F76" s="188"/>
      <c r="G76" s="17">
        <v>192</v>
      </c>
      <c r="H76" s="117">
        <v>0</v>
      </c>
      <c r="I76" s="117">
        <v>0</v>
      </c>
    </row>
    <row r="77" spans="1:9" x14ac:dyDescent="0.2">
      <c r="A77" s="252" t="s">
        <v>190</v>
      </c>
      <c r="B77" s="252"/>
      <c r="C77" s="252"/>
      <c r="D77" s="252"/>
      <c r="E77" s="252"/>
      <c r="F77" s="252"/>
      <c r="G77" s="22">
        <v>193</v>
      </c>
      <c r="H77" s="65">
        <v>0</v>
      </c>
      <c r="I77" s="65">
        <v>0</v>
      </c>
    </row>
    <row r="78" spans="1:9" x14ac:dyDescent="0.2">
      <c r="A78" s="252" t="s">
        <v>191</v>
      </c>
      <c r="B78" s="252"/>
      <c r="C78" s="252"/>
      <c r="D78" s="252"/>
      <c r="E78" s="252"/>
      <c r="F78" s="252"/>
      <c r="G78" s="22">
        <v>194</v>
      </c>
      <c r="H78" s="65">
        <v>0</v>
      </c>
      <c r="I78" s="65">
        <v>0</v>
      </c>
    </row>
    <row r="79" spans="1:9" x14ac:dyDescent="0.2">
      <c r="A79" s="188" t="s">
        <v>192</v>
      </c>
      <c r="B79" s="188"/>
      <c r="C79" s="188"/>
      <c r="D79" s="188"/>
      <c r="E79" s="188"/>
      <c r="F79" s="188"/>
      <c r="G79" s="17">
        <v>195</v>
      </c>
      <c r="H79" s="117">
        <v>0</v>
      </c>
      <c r="I79" s="117">
        <v>0</v>
      </c>
    </row>
    <row r="80" spans="1:9" x14ac:dyDescent="0.2">
      <c r="A80" s="188" t="s">
        <v>193</v>
      </c>
      <c r="B80" s="188"/>
      <c r="C80" s="188"/>
      <c r="D80" s="188"/>
      <c r="E80" s="188"/>
      <c r="F80" s="188"/>
      <c r="G80" s="17">
        <v>196</v>
      </c>
      <c r="H80" s="117">
        <v>0</v>
      </c>
      <c r="I80" s="117">
        <v>0</v>
      </c>
    </row>
    <row r="81" spans="1:9" x14ac:dyDescent="0.2">
      <c r="A81" s="236" t="s">
        <v>194</v>
      </c>
      <c r="B81" s="236"/>
      <c r="C81" s="236"/>
      <c r="D81" s="236"/>
      <c r="E81" s="236"/>
      <c r="F81" s="236"/>
      <c r="G81" s="17">
        <v>197</v>
      </c>
      <c r="H81" s="117">
        <v>0</v>
      </c>
      <c r="I81" s="117">
        <v>0</v>
      </c>
    </row>
    <row r="82" spans="1:9" x14ac:dyDescent="0.2">
      <c r="A82" s="242" t="s">
        <v>195</v>
      </c>
      <c r="B82" s="242"/>
      <c r="C82" s="242"/>
      <c r="D82" s="242"/>
      <c r="E82" s="242"/>
      <c r="F82" s="242"/>
      <c r="G82" s="18">
        <v>198</v>
      </c>
      <c r="H82" s="118">
        <v>0</v>
      </c>
      <c r="I82" s="118">
        <v>0</v>
      </c>
    </row>
    <row r="83" spans="1:9" x14ac:dyDescent="0.2">
      <c r="A83" s="228" t="s">
        <v>124</v>
      </c>
      <c r="B83" s="228"/>
      <c r="C83" s="228"/>
      <c r="D83" s="228"/>
      <c r="E83" s="228"/>
      <c r="F83" s="228"/>
      <c r="G83" s="238"/>
      <c r="H83" s="238"/>
      <c r="I83" s="238"/>
    </row>
    <row r="84" spans="1:9" x14ac:dyDescent="0.2">
      <c r="A84" s="239" t="s">
        <v>196</v>
      </c>
      <c r="B84" s="239"/>
      <c r="C84" s="239"/>
      <c r="D84" s="239"/>
      <c r="E84" s="239"/>
      <c r="F84" s="239"/>
      <c r="G84" s="17">
        <v>199</v>
      </c>
      <c r="H84" s="53">
        <f>H85+H86</f>
        <v>0</v>
      </c>
      <c r="I84" s="53">
        <f>I85+I86</f>
        <v>0</v>
      </c>
    </row>
    <row r="85" spans="1:9" x14ac:dyDescent="0.2">
      <c r="A85" s="240" t="s">
        <v>197</v>
      </c>
      <c r="B85" s="240"/>
      <c r="C85" s="240"/>
      <c r="D85" s="240"/>
      <c r="E85" s="240"/>
      <c r="F85" s="240"/>
      <c r="G85" s="16">
        <v>200</v>
      </c>
      <c r="H85" s="52">
        <v>0</v>
      </c>
      <c r="I85" s="52">
        <v>0</v>
      </c>
    </row>
    <row r="86" spans="1:9" x14ac:dyDescent="0.2">
      <c r="A86" s="241" t="s">
        <v>198</v>
      </c>
      <c r="B86" s="241"/>
      <c r="C86" s="241"/>
      <c r="D86" s="241"/>
      <c r="E86" s="241"/>
      <c r="F86" s="241"/>
      <c r="G86" s="19">
        <v>201</v>
      </c>
      <c r="H86" s="66">
        <v>0</v>
      </c>
      <c r="I86" s="66">
        <v>0</v>
      </c>
    </row>
    <row r="87" spans="1:9" x14ac:dyDescent="0.2">
      <c r="A87" s="249" t="s">
        <v>126</v>
      </c>
      <c r="B87" s="249"/>
      <c r="C87" s="249"/>
      <c r="D87" s="249"/>
      <c r="E87" s="249"/>
      <c r="F87" s="249"/>
      <c r="G87" s="250"/>
      <c r="H87" s="250"/>
      <c r="I87" s="250"/>
    </row>
    <row r="88" spans="1:9" x14ac:dyDescent="0.2">
      <c r="A88" s="251" t="s">
        <v>199</v>
      </c>
      <c r="B88" s="251"/>
      <c r="C88" s="251"/>
      <c r="D88" s="251"/>
      <c r="E88" s="251"/>
      <c r="F88" s="251"/>
      <c r="G88" s="16">
        <v>202</v>
      </c>
      <c r="H88" s="52">
        <v>-79358519</v>
      </c>
      <c r="I88" s="52">
        <v>-358225421</v>
      </c>
    </row>
    <row r="89" spans="1:9" ht="24.6" customHeight="1" x14ac:dyDescent="0.2">
      <c r="A89" s="247" t="s">
        <v>200</v>
      </c>
      <c r="B89" s="247"/>
      <c r="C89" s="247"/>
      <c r="D89" s="247"/>
      <c r="E89" s="247"/>
      <c r="F89" s="247"/>
      <c r="G89" s="17">
        <v>203</v>
      </c>
      <c r="H89" s="53">
        <f>SUM(H90:H97)</f>
        <v>130376</v>
      </c>
      <c r="I89" s="53">
        <f>SUM(I90:I97)</f>
        <v>-737453</v>
      </c>
    </row>
    <row r="90" spans="1:9" x14ac:dyDescent="0.2">
      <c r="A90" s="237" t="s">
        <v>201</v>
      </c>
      <c r="B90" s="237"/>
      <c r="C90" s="237"/>
      <c r="D90" s="237"/>
      <c r="E90" s="237"/>
      <c r="F90" s="237"/>
      <c r="G90" s="16">
        <v>204</v>
      </c>
      <c r="H90" s="52">
        <v>0</v>
      </c>
      <c r="I90" s="52">
        <v>0</v>
      </c>
    </row>
    <row r="91" spans="1:9" ht="21.6" customHeight="1" x14ac:dyDescent="0.2">
      <c r="A91" s="237" t="s">
        <v>202</v>
      </c>
      <c r="B91" s="237"/>
      <c r="C91" s="237"/>
      <c r="D91" s="237"/>
      <c r="E91" s="237"/>
      <c r="F91" s="237"/>
      <c r="G91" s="16">
        <v>205</v>
      </c>
      <c r="H91" s="52">
        <v>0</v>
      </c>
      <c r="I91" s="52">
        <v>0</v>
      </c>
    </row>
    <row r="92" spans="1:9" ht="21.6" customHeight="1" x14ac:dyDescent="0.2">
      <c r="A92" s="237" t="s">
        <v>203</v>
      </c>
      <c r="B92" s="237"/>
      <c r="C92" s="237"/>
      <c r="D92" s="237"/>
      <c r="E92" s="237"/>
      <c r="F92" s="237"/>
      <c r="G92" s="16">
        <v>206</v>
      </c>
      <c r="H92" s="52">
        <v>232200</v>
      </c>
      <c r="I92" s="52">
        <v>-201240</v>
      </c>
    </row>
    <row r="93" spans="1:9" x14ac:dyDescent="0.2">
      <c r="A93" s="237" t="s">
        <v>204</v>
      </c>
      <c r="B93" s="237"/>
      <c r="C93" s="237"/>
      <c r="D93" s="237"/>
      <c r="E93" s="237"/>
      <c r="F93" s="237"/>
      <c r="G93" s="16">
        <v>207</v>
      </c>
      <c r="H93" s="52">
        <v>-101824</v>
      </c>
      <c r="I93" s="52">
        <v>-536213</v>
      </c>
    </row>
    <row r="94" spans="1:9" x14ac:dyDescent="0.2">
      <c r="A94" s="237" t="s">
        <v>205</v>
      </c>
      <c r="B94" s="237"/>
      <c r="C94" s="237"/>
      <c r="D94" s="237"/>
      <c r="E94" s="237"/>
      <c r="F94" s="237"/>
      <c r="G94" s="16">
        <v>208</v>
      </c>
      <c r="H94" s="52">
        <v>0</v>
      </c>
      <c r="I94" s="52">
        <v>0</v>
      </c>
    </row>
    <row r="95" spans="1:9" ht="20.45" customHeight="1" x14ac:dyDescent="0.2">
      <c r="A95" s="237" t="s">
        <v>206</v>
      </c>
      <c r="B95" s="237"/>
      <c r="C95" s="237"/>
      <c r="D95" s="237"/>
      <c r="E95" s="237"/>
      <c r="F95" s="237"/>
      <c r="G95" s="16">
        <v>209</v>
      </c>
      <c r="H95" s="52">
        <v>0</v>
      </c>
      <c r="I95" s="52">
        <v>0</v>
      </c>
    </row>
    <row r="96" spans="1:9" x14ac:dyDescent="0.2">
      <c r="A96" s="237" t="s">
        <v>207</v>
      </c>
      <c r="B96" s="237"/>
      <c r="C96" s="237"/>
      <c r="D96" s="237"/>
      <c r="E96" s="237"/>
      <c r="F96" s="237"/>
      <c r="G96" s="16">
        <v>210</v>
      </c>
      <c r="H96" s="52">
        <v>0</v>
      </c>
      <c r="I96" s="52">
        <v>0</v>
      </c>
    </row>
    <row r="97" spans="1:9" x14ac:dyDescent="0.2">
      <c r="A97" s="237" t="s">
        <v>208</v>
      </c>
      <c r="B97" s="237"/>
      <c r="C97" s="237"/>
      <c r="D97" s="237"/>
      <c r="E97" s="237"/>
      <c r="F97" s="237"/>
      <c r="G97" s="16">
        <v>211</v>
      </c>
      <c r="H97" s="52">
        <v>0</v>
      </c>
      <c r="I97" s="52">
        <v>0</v>
      </c>
    </row>
    <row r="98" spans="1:9" x14ac:dyDescent="0.2">
      <c r="A98" s="251" t="s">
        <v>127</v>
      </c>
      <c r="B98" s="251"/>
      <c r="C98" s="251"/>
      <c r="D98" s="251"/>
      <c r="E98" s="251"/>
      <c r="F98" s="251"/>
      <c r="G98" s="16">
        <v>212</v>
      </c>
      <c r="H98" s="52">
        <v>0</v>
      </c>
      <c r="I98" s="52">
        <v>0</v>
      </c>
    </row>
    <row r="99" spans="1:9" ht="27.6" customHeight="1" x14ac:dyDescent="0.2">
      <c r="A99" s="247" t="s">
        <v>209</v>
      </c>
      <c r="B99" s="247"/>
      <c r="C99" s="247"/>
      <c r="D99" s="247"/>
      <c r="E99" s="247"/>
      <c r="F99" s="247"/>
      <c r="G99" s="17">
        <v>213</v>
      </c>
      <c r="H99" s="53">
        <f>H89-H98</f>
        <v>130376</v>
      </c>
      <c r="I99" s="53">
        <f>I89-I98</f>
        <v>-737453</v>
      </c>
    </row>
    <row r="100" spans="1:9" x14ac:dyDescent="0.2">
      <c r="A100" s="248" t="s">
        <v>210</v>
      </c>
      <c r="B100" s="248"/>
      <c r="C100" s="248"/>
      <c r="D100" s="248"/>
      <c r="E100" s="248"/>
      <c r="F100" s="248"/>
      <c r="G100" s="18">
        <v>214</v>
      </c>
      <c r="H100" s="54">
        <f>H88+H99</f>
        <v>-79228143</v>
      </c>
      <c r="I100" s="54">
        <f>I88+I99</f>
        <v>-358962874</v>
      </c>
    </row>
    <row r="101" spans="1:9" x14ac:dyDescent="0.2">
      <c r="A101" s="228" t="s">
        <v>211</v>
      </c>
      <c r="B101" s="228"/>
      <c r="C101" s="228"/>
      <c r="D101" s="228"/>
      <c r="E101" s="228"/>
      <c r="F101" s="228"/>
      <c r="G101" s="238"/>
      <c r="H101" s="238"/>
      <c r="I101" s="238"/>
    </row>
    <row r="102" spans="1:9" x14ac:dyDescent="0.2">
      <c r="A102" s="239" t="s">
        <v>212</v>
      </c>
      <c r="B102" s="239"/>
      <c r="C102" s="239"/>
      <c r="D102" s="239"/>
      <c r="E102" s="239"/>
      <c r="F102" s="239"/>
      <c r="G102" s="17">
        <v>215</v>
      </c>
      <c r="H102" s="53">
        <f>H103+H104</f>
        <v>0</v>
      </c>
      <c r="I102" s="53">
        <f>I103+I104</f>
        <v>0</v>
      </c>
    </row>
    <row r="103" spans="1:9" x14ac:dyDescent="0.2">
      <c r="A103" s="240" t="s">
        <v>125</v>
      </c>
      <c r="B103" s="240"/>
      <c r="C103" s="240"/>
      <c r="D103" s="240"/>
      <c r="E103" s="240"/>
      <c r="F103" s="240"/>
      <c r="G103" s="16">
        <v>216</v>
      </c>
      <c r="H103" s="52">
        <v>0</v>
      </c>
      <c r="I103" s="52">
        <v>0</v>
      </c>
    </row>
    <row r="104" spans="1:9" x14ac:dyDescent="0.2">
      <c r="A104" s="241" t="s">
        <v>213</v>
      </c>
      <c r="B104" s="241"/>
      <c r="C104" s="241"/>
      <c r="D104" s="241"/>
      <c r="E104" s="241"/>
      <c r="F104" s="241"/>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zoomScaleNormal="100" zoomScaleSheetLayoutView="100" workbookViewId="0">
      <pane ySplit="6" topLeftCell="A43" activePane="bottomLeft" state="frozen"/>
      <selection pane="bottomLeft" activeCell="M48" sqref="M48"/>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4" t="s">
        <v>214</v>
      </c>
      <c r="B1" s="253"/>
      <c r="C1" s="253"/>
      <c r="D1" s="253"/>
      <c r="E1" s="253"/>
      <c r="F1" s="253"/>
      <c r="G1" s="253"/>
      <c r="H1" s="253"/>
      <c r="I1" s="253"/>
    </row>
    <row r="2" spans="1:9" x14ac:dyDescent="0.2">
      <c r="A2" s="233" t="s">
        <v>447</v>
      </c>
      <c r="B2" s="199"/>
      <c r="C2" s="199"/>
      <c r="D2" s="199"/>
      <c r="E2" s="199"/>
      <c r="F2" s="199"/>
      <c r="G2" s="199"/>
      <c r="H2" s="199"/>
      <c r="I2" s="199"/>
    </row>
    <row r="3" spans="1:9" x14ac:dyDescent="0.2">
      <c r="A3" s="261" t="s">
        <v>361</v>
      </c>
      <c r="B3" s="262"/>
      <c r="C3" s="262"/>
      <c r="D3" s="262"/>
      <c r="E3" s="262"/>
      <c r="F3" s="262"/>
      <c r="G3" s="262"/>
      <c r="H3" s="262"/>
      <c r="I3" s="262"/>
    </row>
    <row r="4" spans="1:9" x14ac:dyDescent="0.2">
      <c r="A4" s="257" t="s">
        <v>451</v>
      </c>
      <c r="B4" s="203"/>
      <c r="C4" s="203"/>
      <c r="D4" s="203"/>
      <c r="E4" s="203"/>
      <c r="F4" s="203"/>
      <c r="G4" s="203"/>
      <c r="H4" s="203"/>
      <c r="I4" s="204"/>
    </row>
    <row r="5" spans="1:9" ht="23.25" thickBot="1" x14ac:dyDescent="0.25">
      <c r="A5" s="269" t="s">
        <v>2</v>
      </c>
      <c r="B5" s="270"/>
      <c r="C5" s="270"/>
      <c r="D5" s="270"/>
      <c r="E5" s="270"/>
      <c r="F5" s="271"/>
      <c r="G5" s="13" t="s">
        <v>115</v>
      </c>
      <c r="H5" s="46" t="s">
        <v>377</v>
      </c>
      <c r="I5" s="46" t="s">
        <v>353</v>
      </c>
    </row>
    <row r="6" spans="1:9" x14ac:dyDescent="0.2">
      <c r="A6" s="272">
        <v>1</v>
      </c>
      <c r="B6" s="273"/>
      <c r="C6" s="273"/>
      <c r="D6" s="273"/>
      <c r="E6" s="273"/>
      <c r="F6" s="274"/>
      <c r="G6" s="20">
        <v>2</v>
      </c>
      <c r="H6" s="20" t="s">
        <v>215</v>
      </c>
      <c r="I6" s="20" t="s">
        <v>216</v>
      </c>
    </row>
    <row r="7" spans="1:9" x14ac:dyDescent="0.2">
      <c r="A7" s="275" t="s">
        <v>217</v>
      </c>
      <c r="B7" s="276"/>
      <c r="C7" s="276"/>
      <c r="D7" s="276"/>
      <c r="E7" s="276"/>
      <c r="F7" s="276"/>
      <c r="G7" s="276"/>
      <c r="H7" s="276"/>
      <c r="I7" s="277"/>
    </row>
    <row r="8" spans="1:9" ht="12.75" customHeight="1" x14ac:dyDescent="0.2">
      <c r="A8" s="278" t="s">
        <v>218</v>
      </c>
      <c r="B8" s="279"/>
      <c r="C8" s="279"/>
      <c r="D8" s="279"/>
      <c r="E8" s="279"/>
      <c r="F8" s="280"/>
      <c r="G8" s="21">
        <v>1</v>
      </c>
      <c r="H8" s="47">
        <v>-79358519</v>
      </c>
      <c r="I8" s="47">
        <v>-358225421</v>
      </c>
    </row>
    <row r="9" spans="1:9" ht="12.75" customHeight="1" x14ac:dyDescent="0.2">
      <c r="A9" s="266" t="s">
        <v>219</v>
      </c>
      <c r="B9" s="267"/>
      <c r="C9" s="267"/>
      <c r="D9" s="267"/>
      <c r="E9" s="267"/>
      <c r="F9" s="268"/>
      <c r="G9" s="17">
        <v>2</v>
      </c>
      <c r="H9" s="48">
        <f>H10+H11+H12+H13+H14+H15+H16+H17</f>
        <v>94565989</v>
      </c>
      <c r="I9" s="48">
        <f>I10+I11+I12+I13+I14+I15+I16+I17</f>
        <v>386874815</v>
      </c>
    </row>
    <row r="10" spans="1:9" ht="12.75" customHeight="1" x14ac:dyDescent="0.2">
      <c r="A10" s="258" t="s">
        <v>220</v>
      </c>
      <c r="B10" s="259"/>
      <c r="C10" s="259"/>
      <c r="D10" s="259"/>
      <c r="E10" s="259"/>
      <c r="F10" s="260"/>
      <c r="G10" s="22">
        <v>3</v>
      </c>
      <c r="H10" s="49">
        <v>208647293</v>
      </c>
      <c r="I10" s="49">
        <v>210036055</v>
      </c>
    </row>
    <row r="11" spans="1:9" ht="31.15" customHeight="1" x14ac:dyDescent="0.2">
      <c r="A11" s="258" t="s">
        <v>385</v>
      </c>
      <c r="B11" s="259"/>
      <c r="C11" s="259"/>
      <c r="D11" s="259"/>
      <c r="E11" s="259"/>
      <c r="F11" s="260"/>
      <c r="G11" s="22">
        <v>4</v>
      </c>
      <c r="H11" s="49">
        <v>-22581</v>
      </c>
      <c r="I11" s="49">
        <v>-239311</v>
      </c>
    </row>
    <row r="12" spans="1:9" ht="28.15" customHeight="1" x14ac:dyDescent="0.2">
      <c r="A12" s="258" t="s">
        <v>386</v>
      </c>
      <c r="B12" s="259"/>
      <c r="C12" s="259"/>
      <c r="D12" s="259"/>
      <c r="E12" s="259"/>
      <c r="F12" s="260"/>
      <c r="G12" s="22">
        <v>5</v>
      </c>
      <c r="H12" s="49">
        <v>0</v>
      </c>
      <c r="I12" s="49">
        <v>0</v>
      </c>
    </row>
    <row r="13" spans="1:9" ht="12.75" customHeight="1" x14ac:dyDescent="0.2">
      <c r="A13" s="258" t="s">
        <v>221</v>
      </c>
      <c r="B13" s="259"/>
      <c r="C13" s="259"/>
      <c r="D13" s="259"/>
      <c r="E13" s="259"/>
      <c r="F13" s="260"/>
      <c r="G13" s="22">
        <v>6</v>
      </c>
      <c r="H13" s="49">
        <v>-552860</v>
      </c>
      <c r="I13" s="49">
        <v>-4036849</v>
      </c>
    </row>
    <row r="14" spans="1:9" ht="12.75" customHeight="1" x14ac:dyDescent="0.2">
      <c r="A14" s="258" t="s">
        <v>222</v>
      </c>
      <c r="B14" s="259"/>
      <c r="C14" s="259"/>
      <c r="D14" s="259"/>
      <c r="E14" s="259"/>
      <c r="F14" s="260"/>
      <c r="G14" s="22">
        <v>7</v>
      </c>
      <c r="H14" s="49">
        <v>19410155</v>
      </c>
      <c r="I14" s="49">
        <v>22505490</v>
      </c>
    </row>
    <row r="15" spans="1:9" ht="12.75" customHeight="1" x14ac:dyDescent="0.2">
      <c r="A15" s="258" t="s">
        <v>223</v>
      </c>
      <c r="B15" s="259"/>
      <c r="C15" s="259"/>
      <c r="D15" s="259"/>
      <c r="E15" s="259"/>
      <c r="F15" s="260"/>
      <c r="G15" s="22">
        <v>8</v>
      </c>
      <c r="H15" s="49">
        <v>1854944</v>
      </c>
      <c r="I15" s="49">
        <v>7836981</v>
      </c>
    </row>
    <row r="16" spans="1:9" ht="12.75" customHeight="1" x14ac:dyDescent="0.2">
      <c r="A16" s="258" t="s">
        <v>224</v>
      </c>
      <c r="B16" s="259"/>
      <c r="C16" s="259"/>
      <c r="D16" s="259"/>
      <c r="E16" s="259"/>
      <c r="F16" s="260"/>
      <c r="G16" s="22">
        <v>9</v>
      </c>
      <c r="H16" s="49">
        <v>5442921</v>
      </c>
      <c r="I16" s="49">
        <v>-3058895</v>
      </c>
    </row>
    <row r="17" spans="1:9" ht="27.6" customHeight="1" x14ac:dyDescent="0.2">
      <c r="A17" s="258" t="s">
        <v>225</v>
      </c>
      <c r="B17" s="259"/>
      <c r="C17" s="259"/>
      <c r="D17" s="259"/>
      <c r="E17" s="259"/>
      <c r="F17" s="260"/>
      <c r="G17" s="22">
        <v>10</v>
      </c>
      <c r="H17" s="49">
        <v>-140213883</v>
      </c>
      <c r="I17" s="49">
        <v>153831344</v>
      </c>
    </row>
    <row r="18" spans="1:9" ht="29.45" customHeight="1" x14ac:dyDescent="0.2">
      <c r="A18" s="263" t="s">
        <v>388</v>
      </c>
      <c r="B18" s="264"/>
      <c r="C18" s="264"/>
      <c r="D18" s="264"/>
      <c r="E18" s="264"/>
      <c r="F18" s="265"/>
      <c r="G18" s="17">
        <v>11</v>
      </c>
      <c r="H18" s="48">
        <f>H8+H9</f>
        <v>15207470</v>
      </c>
      <c r="I18" s="48">
        <f>I8+I9</f>
        <v>28649394</v>
      </c>
    </row>
    <row r="19" spans="1:9" ht="12.75" customHeight="1" x14ac:dyDescent="0.2">
      <c r="A19" s="266" t="s">
        <v>226</v>
      </c>
      <c r="B19" s="267"/>
      <c r="C19" s="267"/>
      <c r="D19" s="267"/>
      <c r="E19" s="267"/>
      <c r="F19" s="268"/>
      <c r="G19" s="17">
        <v>12</v>
      </c>
      <c r="H19" s="48">
        <f>H20+H21+H22+H23</f>
        <v>145008037</v>
      </c>
      <c r="I19" s="48">
        <f>I20+I21+I22+I23</f>
        <v>-57476366</v>
      </c>
    </row>
    <row r="20" spans="1:9" ht="12.75" customHeight="1" x14ac:dyDescent="0.2">
      <c r="A20" s="258" t="s">
        <v>227</v>
      </c>
      <c r="B20" s="259"/>
      <c r="C20" s="259"/>
      <c r="D20" s="259"/>
      <c r="E20" s="259"/>
      <c r="F20" s="260"/>
      <c r="G20" s="22">
        <v>13</v>
      </c>
      <c r="H20" s="49">
        <v>77808603</v>
      </c>
      <c r="I20" s="49">
        <v>-52561940</v>
      </c>
    </row>
    <row r="21" spans="1:9" ht="12.75" customHeight="1" x14ac:dyDescent="0.2">
      <c r="A21" s="258" t="s">
        <v>228</v>
      </c>
      <c r="B21" s="259"/>
      <c r="C21" s="259"/>
      <c r="D21" s="259"/>
      <c r="E21" s="259"/>
      <c r="F21" s="260"/>
      <c r="G21" s="22">
        <v>14</v>
      </c>
      <c r="H21" s="49">
        <v>20612552</v>
      </c>
      <c r="I21" s="49">
        <v>38519023</v>
      </c>
    </row>
    <row r="22" spans="1:9" ht="12.75" customHeight="1" x14ac:dyDescent="0.2">
      <c r="A22" s="258" t="s">
        <v>229</v>
      </c>
      <c r="B22" s="259"/>
      <c r="C22" s="259"/>
      <c r="D22" s="259"/>
      <c r="E22" s="259"/>
      <c r="F22" s="260"/>
      <c r="G22" s="22">
        <v>15</v>
      </c>
      <c r="H22" s="49">
        <v>-1428774</v>
      </c>
      <c r="I22" s="49">
        <v>-442986</v>
      </c>
    </row>
    <row r="23" spans="1:9" ht="12.75" customHeight="1" x14ac:dyDescent="0.2">
      <c r="A23" s="258" t="s">
        <v>230</v>
      </c>
      <c r="B23" s="259"/>
      <c r="C23" s="259"/>
      <c r="D23" s="259"/>
      <c r="E23" s="259"/>
      <c r="F23" s="260"/>
      <c r="G23" s="22">
        <v>16</v>
      </c>
      <c r="H23" s="49">
        <v>48015656</v>
      </c>
      <c r="I23" s="49">
        <v>-42990463</v>
      </c>
    </row>
    <row r="24" spans="1:9" ht="12.75" customHeight="1" x14ac:dyDescent="0.2">
      <c r="A24" s="263" t="s">
        <v>231</v>
      </c>
      <c r="B24" s="264"/>
      <c r="C24" s="264"/>
      <c r="D24" s="264"/>
      <c r="E24" s="264"/>
      <c r="F24" s="265"/>
      <c r="G24" s="17">
        <v>17</v>
      </c>
      <c r="H24" s="48">
        <f>H18+H19</f>
        <v>160215507</v>
      </c>
      <c r="I24" s="48">
        <f>I18+I19</f>
        <v>-28826972</v>
      </c>
    </row>
    <row r="25" spans="1:9" ht="12.75" customHeight="1" x14ac:dyDescent="0.2">
      <c r="A25" s="254" t="s">
        <v>232</v>
      </c>
      <c r="B25" s="255"/>
      <c r="C25" s="255"/>
      <c r="D25" s="255"/>
      <c r="E25" s="255"/>
      <c r="F25" s="256"/>
      <c r="G25" s="22">
        <v>18</v>
      </c>
      <c r="H25" s="49">
        <v>-18136720</v>
      </c>
      <c r="I25" s="49">
        <v>-15360423</v>
      </c>
    </row>
    <row r="26" spans="1:9" ht="12.75" customHeight="1" x14ac:dyDescent="0.2">
      <c r="A26" s="254" t="s">
        <v>233</v>
      </c>
      <c r="B26" s="255"/>
      <c r="C26" s="255"/>
      <c r="D26" s="255"/>
      <c r="E26" s="255"/>
      <c r="F26" s="256"/>
      <c r="G26" s="22">
        <v>19</v>
      </c>
      <c r="H26" s="49">
        <v>0</v>
      </c>
      <c r="I26" s="49">
        <v>0</v>
      </c>
    </row>
    <row r="27" spans="1:9" ht="28.9" customHeight="1" x14ac:dyDescent="0.2">
      <c r="A27" s="281" t="s">
        <v>234</v>
      </c>
      <c r="B27" s="282"/>
      <c r="C27" s="282"/>
      <c r="D27" s="282"/>
      <c r="E27" s="282"/>
      <c r="F27" s="283"/>
      <c r="G27" s="18">
        <v>20</v>
      </c>
      <c r="H27" s="50">
        <f>H24+H25+H26</f>
        <v>142078787</v>
      </c>
      <c r="I27" s="50">
        <f>I24+I25+I26</f>
        <v>-44187395</v>
      </c>
    </row>
    <row r="28" spans="1:9" x14ac:dyDescent="0.2">
      <c r="A28" s="275" t="s">
        <v>235</v>
      </c>
      <c r="B28" s="276"/>
      <c r="C28" s="276"/>
      <c r="D28" s="276"/>
      <c r="E28" s="276"/>
      <c r="F28" s="276"/>
      <c r="G28" s="276"/>
      <c r="H28" s="276"/>
      <c r="I28" s="277"/>
    </row>
    <row r="29" spans="1:9" ht="23.45" customHeight="1" x14ac:dyDescent="0.2">
      <c r="A29" s="278" t="s">
        <v>236</v>
      </c>
      <c r="B29" s="279"/>
      <c r="C29" s="279"/>
      <c r="D29" s="279"/>
      <c r="E29" s="279"/>
      <c r="F29" s="280"/>
      <c r="G29" s="21">
        <v>21</v>
      </c>
      <c r="H29" s="51">
        <v>147874</v>
      </c>
      <c r="I29" s="51">
        <v>1028985</v>
      </c>
    </row>
    <row r="30" spans="1:9" ht="12.75" customHeight="1" x14ac:dyDescent="0.2">
      <c r="A30" s="254" t="s">
        <v>237</v>
      </c>
      <c r="B30" s="255"/>
      <c r="C30" s="255"/>
      <c r="D30" s="255"/>
      <c r="E30" s="255"/>
      <c r="F30" s="256"/>
      <c r="G30" s="22">
        <v>22</v>
      </c>
      <c r="H30" s="52">
        <v>0</v>
      </c>
      <c r="I30" s="52">
        <v>0</v>
      </c>
    </row>
    <row r="31" spans="1:9" ht="12.75" customHeight="1" x14ac:dyDescent="0.2">
      <c r="A31" s="254" t="s">
        <v>238</v>
      </c>
      <c r="B31" s="255"/>
      <c r="C31" s="255"/>
      <c r="D31" s="255"/>
      <c r="E31" s="255"/>
      <c r="F31" s="256"/>
      <c r="G31" s="22">
        <v>23</v>
      </c>
      <c r="H31" s="52">
        <v>0</v>
      </c>
      <c r="I31" s="52">
        <v>0</v>
      </c>
    </row>
    <row r="32" spans="1:9" ht="12.75" customHeight="1" x14ac:dyDescent="0.2">
      <c r="A32" s="254" t="s">
        <v>239</v>
      </c>
      <c r="B32" s="255"/>
      <c r="C32" s="255"/>
      <c r="D32" s="255"/>
      <c r="E32" s="255"/>
      <c r="F32" s="256"/>
      <c r="G32" s="22">
        <v>24</v>
      </c>
      <c r="H32" s="52">
        <v>379995</v>
      </c>
      <c r="I32" s="52">
        <v>0</v>
      </c>
    </row>
    <row r="33" spans="1:9" ht="12.75" customHeight="1" x14ac:dyDescent="0.2">
      <c r="A33" s="254" t="s">
        <v>240</v>
      </c>
      <c r="B33" s="255"/>
      <c r="C33" s="255"/>
      <c r="D33" s="255"/>
      <c r="E33" s="255"/>
      <c r="F33" s="256"/>
      <c r="G33" s="22">
        <v>25</v>
      </c>
      <c r="H33" s="52">
        <v>0</v>
      </c>
      <c r="I33" s="52">
        <v>0</v>
      </c>
    </row>
    <row r="34" spans="1:9" ht="12.75" customHeight="1" x14ac:dyDescent="0.2">
      <c r="A34" s="254" t="s">
        <v>241</v>
      </c>
      <c r="B34" s="255"/>
      <c r="C34" s="255"/>
      <c r="D34" s="255"/>
      <c r="E34" s="255"/>
      <c r="F34" s="256"/>
      <c r="G34" s="22">
        <v>26</v>
      </c>
      <c r="H34" s="52">
        <v>0</v>
      </c>
      <c r="I34" s="52">
        <v>0</v>
      </c>
    </row>
    <row r="35" spans="1:9" ht="27.6" customHeight="1" x14ac:dyDescent="0.2">
      <c r="A35" s="263" t="s">
        <v>242</v>
      </c>
      <c r="B35" s="264"/>
      <c r="C35" s="264"/>
      <c r="D35" s="264"/>
      <c r="E35" s="264"/>
      <c r="F35" s="265"/>
      <c r="G35" s="17">
        <v>27</v>
      </c>
      <c r="H35" s="53">
        <f>H29+H30+H31+H32+H33+H34</f>
        <v>527869</v>
      </c>
      <c r="I35" s="53">
        <f>I29+I30+I31+I32+I33+I34</f>
        <v>1028985</v>
      </c>
    </row>
    <row r="36" spans="1:9" ht="26.45" customHeight="1" x14ac:dyDescent="0.2">
      <c r="A36" s="254" t="s">
        <v>243</v>
      </c>
      <c r="B36" s="255"/>
      <c r="C36" s="255"/>
      <c r="D36" s="255"/>
      <c r="E36" s="255"/>
      <c r="F36" s="256"/>
      <c r="G36" s="22">
        <v>28</v>
      </c>
      <c r="H36" s="52">
        <v>-97267776</v>
      </c>
      <c r="I36" s="52">
        <v>-60715157</v>
      </c>
    </row>
    <row r="37" spans="1:9" ht="12.75" customHeight="1" x14ac:dyDescent="0.2">
      <c r="A37" s="254" t="s">
        <v>244</v>
      </c>
      <c r="B37" s="255"/>
      <c r="C37" s="255"/>
      <c r="D37" s="255"/>
      <c r="E37" s="255"/>
      <c r="F37" s="256"/>
      <c r="G37" s="22">
        <v>29</v>
      </c>
      <c r="H37" s="52">
        <v>0</v>
      </c>
      <c r="I37" s="52">
        <v>0</v>
      </c>
    </row>
    <row r="38" spans="1:9" ht="12.75" customHeight="1" x14ac:dyDescent="0.2">
      <c r="A38" s="254" t="s">
        <v>245</v>
      </c>
      <c r="B38" s="255"/>
      <c r="C38" s="255"/>
      <c r="D38" s="255"/>
      <c r="E38" s="255"/>
      <c r="F38" s="256"/>
      <c r="G38" s="22">
        <v>30</v>
      </c>
      <c r="H38" s="52">
        <v>0</v>
      </c>
      <c r="I38" s="52">
        <v>-1300000</v>
      </c>
    </row>
    <row r="39" spans="1:9" ht="12.75" customHeight="1" x14ac:dyDescent="0.2">
      <c r="A39" s="254" t="s">
        <v>246</v>
      </c>
      <c r="B39" s="255"/>
      <c r="C39" s="255"/>
      <c r="D39" s="255"/>
      <c r="E39" s="255"/>
      <c r="F39" s="256"/>
      <c r="G39" s="22">
        <v>31</v>
      </c>
      <c r="H39" s="52">
        <v>0</v>
      </c>
      <c r="I39" s="52">
        <v>0</v>
      </c>
    </row>
    <row r="40" spans="1:9" ht="12.75" customHeight="1" x14ac:dyDescent="0.2">
      <c r="A40" s="254" t="s">
        <v>247</v>
      </c>
      <c r="B40" s="255"/>
      <c r="C40" s="255"/>
      <c r="D40" s="255"/>
      <c r="E40" s="255"/>
      <c r="F40" s="256"/>
      <c r="G40" s="22">
        <v>32</v>
      </c>
      <c r="H40" s="52">
        <v>0</v>
      </c>
      <c r="I40" s="52">
        <v>0</v>
      </c>
    </row>
    <row r="41" spans="1:9" ht="22.9" customHeight="1" x14ac:dyDescent="0.2">
      <c r="A41" s="263" t="s">
        <v>248</v>
      </c>
      <c r="B41" s="264"/>
      <c r="C41" s="264"/>
      <c r="D41" s="264"/>
      <c r="E41" s="264"/>
      <c r="F41" s="265"/>
      <c r="G41" s="17">
        <v>33</v>
      </c>
      <c r="H41" s="53">
        <f>H36+H37+H38+H39+H40</f>
        <v>-97267776</v>
      </c>
      <c r="I41" s="53">
        <f>I36+I37+I38+I39+I40</f>
        <v>-62015157</v>
      </c>
    </row>
    <row r="42" spans="1:9" ht="30.6" customHeight="1" x14ac:dyDescent="0.2">
      <c r="A42" s="281" t="s">
        <v>249</v>
      </c>
      <c r="B42" s="282"/>
      <c r="C42" s="282"/>
      <c r="D42" s="282"/>
      <c r="E42" s="282"/>
      <c r="F42" s="283"/>
      <c r="G42" s="18">
        <v>34</v>
      </c>
      <c r="H42" s="54">
        <f>H35+H41</f>
        <v>-96739907</v>
      </c>
      <c r="I42" s="54">
        <f>I35+I41</f>
        <v>-60986172</v>
      </c>
    </row>
    <row r="43" spans="1:9" x14ac:dyDescent="0.2">
      <c r="A43" s="275" t="s">
        <v>250</v>
      </c>
      <c r="B43" s="276"/>
      <c r="C43" s="276"/>
      <c r="D43" s="276"/>
      <c r="E43" s="276"/>
      <c r="F43" s="276"/>
      <c r="G43" s="276"/>
      <c r="H43" s="276"/>
      <c r="I43" s="277"/>
    </row>
    <row r="44" spans="1:9" ht="12.75" customHeight="1" x14ac:dyDescent="0.2">
      <c r="A44" s="278" t="s">
        <v>251</v>
      </c>
      <c r="B44" s="279"/>
      <c r="C44" s="279"/>
      <c r="D44" s="279"/>
      <c r="E44" s="279"/>
      <c r="F44" s="280"/>
      <c r="G44" s="21">
        <v>35</v>
      </c>
      <c r="H44" s="51">
        <v>0</v>
      </c>
      <c r="I44" s="51">
        <v>0</v>
      </c>
    </row>
    <row r="45" spans="1:9" ht="27.6" customHeight="1" x14ac:dyDescent="0.2">
      <c r="A45" s="254" t="s">
        <v>252</v>
      </c>
      <c r="B45" s="255"/>
      <c r="C45" s="255"/>
      <c r="D45" s="255"/>
      <c r="E45" s="255"/>
      <c r="F45" s="256"/>
      <c r="G45" s="22">
        <v>36</v>
      </c>
      <c r="H45" s="52">
        <v>0</v>
      </c>
      <c r="I45" s="52">
        <v>0</v>
      </c>
    </row>
    <row r="46" spans="1:9" ht="12.75" customHeight="1" x14ac:dyDescent="0.2">
      <c r="A46" s="254" t="s">
        <v>253</v>
      </c>
      <c r="B46" s="255"/>
      <c r="C46" s="255"/>
      <c r="D46" s="255"/>
      <c r="E46" s="255"/>
      <c r="F46" s="256"/>
      <c r="G46" s="22">
        <v>37</v>
      </c>
      <c r="H46" s="52">
        <v>110654000</v>
      </c>
      <c r="I46" s="52">
        <v>407450000</v>
      </c>
    </row>
    <row r="47" spans="1:9" ht="12.75" customHeight="1" x14ac:dyDescent="0.2">
      <c r="A47" s="254" t="s">
        <v>254</v>
      </c>
      <c r="B47" s="255"/>
      <c r="C47" s="255"/>
      <c r="D47" s="255"/>
      <c r="E47" s="255"/>
      <c r="F47" s="256"/>
      <c r="G47" s="22">
        <v>38</v>
      </c>
      <c r="H47" s="52">
        <v>0</v>
      </c>
      <c r="I47" s="52">
        <v>350000000</v>
      </c>
    </row>
    <row r="48" spans="1:9" ht="25.9" customHeight="1" x14ac:dyDescent="0.2">
      <c r="A48" s="263" t="s">
        <v>255</v>
      </c>
      <c r="B48" s="264"/>
      <c r="C48" s="264"/>
      <c r="D48" s="264"/>
      <c r="E48" s="264"/>
      <c r="F48" s="265"/>
      <c r="G48" s="17">
        <v>39</v>
      </c>
      <c r="H48" s="53">
        <f>H44+H45+H46+H47</f>
        <v>110654000</v>
      </c>
      <c r="I48" s="53">
        <f>I44+I45+I46+I47</f>
        <v>757450000</v>
      </c>
    </row>
    <row r="49" spans="1:9" ht="24.6" customHeight="1" x14ac:dyDescent="0.2">
      <c r="A49" s="254" t="s">
        <v>387</v>
      </c>
      <c r="B49" s="255"/>
      <c r="C49" s="255"/>
      <c r="D49" s="255"/>
      <c r="E49" s="255"/>
      <c r="F49" s="256"/>
      <c r="G49" s="22">
        <v>40</v>
      </c>
      <c r="H49" s="52">
        <v>-57147855</v>
      </c>
      <c r="I49" s="52">
        <v>-47246421</v>
      </c>
    </row>
    <row r="50" spans="1:9" ht="12.75" customHeight="1" x14ac:dyDescent="0.2">
      <c r="A50" s="254" t="s">
        <v>256</v>
      </c>
      <c r="B50" s="255"/>
      <c r="C50" s="255"/>
      <c r="D50" s="255"/>
      <c r="E50" s="255"/>
      <c r="F50" s="256"/>
      <c r="G50" s="22">
        <v>41</v>
      </c>
      <c r="H50" s="52">
        <v>0</v>
      </c>
      <c r="I50" s="52">
        <v>0</v>
      </c>
    </row>
    <row r="51" spans="1:9" ht="12.75" customHeight="1" x14ac:dyDescent="0.2">
      <c r="A51" s="254" t="s">
        <v>257</v>
      </c>
      <c r="B51" s="255"/>
      <c r="C51" s="255"/>
      <c r="D51" s="255"/>
      <c r="E51" s="255"/>
      <c r="F51" s="256"/>
      <c r="G51" s="22">
        <v>42</v>
      </c>
      <c r="H51" s="52">
        <v>0</v>
      </c>
      <c r="I51" s="52">
        <v>0</v>
      </c>
    </row>
    <row r="52" spans="1:9" ht="26.45" customHeight="1" x14ac:dyDescent="0.2">
      <c r="A52" s="254" t="s">
        <v>258</v>
      </c>
      <c r="B52" s="255"/>
      <c r="C52" s="255"/>
      <c r="D52" s="255"/>
      <c r="E52" s="255"/>
      <c r="F52" s="256"/>
      <c r="G52" s="22">
        <v>43</v>
      </c>
      <c r="H52" s="52">
        <v>0</v>
      </c>
      <c r="I52" s="52">
        <v>0</v>
      </c>
    </row>
    <row r="53" spans="1:9" ht="12.75" customHeight="1" x14ac:dyDescent="0.2">
      <c r="A53" s="254" t="s">
        <v>259</v>
      </c>
      <c r="B53" s="255"/>
      <c r="C53" s="255"/>
      <c r="D53" s="255"/>
      <c r="E53" s="255"/>
      <c r="F53" s="256"/>
      <c r="G53" s="22">
        <v>44</v>
      </c>
      <c r="H53" s="52">
        <v>-81721092</v>
      </c>
      <c r="I53" s="52">
        <v>-64454971</v>
      </c>
    </row>
    <row r="54" spans="1:9" ht="27.6" customHeight="1" x14ac:dyDescent="0.2">
      <c r="A54" s="263" t="s">
        <v>260</v>
      </c>
      <c r="B54" s="264"/>
      <c r="C54" s="264"/>
      <c r="D54" s="264"/>
      <c r="E54" s="264"/>
      <c r="F54" s="265"/>
      <c r="G54" s="17">
        <v>45</v>
      </c>
      <c r="H54" s="53">
        <f>H49+H50+H51+H52+H53</f>
        <v>-138868947</v>
      </c>
      <c r="I54" s="53">
        <f>I49+I50+I51+I52+I53</f>
        <v>-111701392</v>
      </c>
    </row>
    <row r="55" spans="1:9" ht="27.6" customHeight="1" x14ac:dyDescent="0.2">
      <c r="A55" s="284" t="s">
        <v>261</v>
      </c>
      <c r="B55" s="285"/>
      <c r="C55" s="285"/>
      <c r="D55" s="285"/>
      <c r="E55" s="285"/>
      <c r="F55" s="286"/>
      <c r="G55" s="17">
        <v>46</v>
      </c>
      <c r="H55" s="53">
        <f>H48+H54</f>
        <v>-28214947</v>
      </c>
      <c r="I55" s="53">
        <f>I48+I54</f>
        <v>645748608</v>
      </c>
    </row>
    <row r="56" spans="1:9" x14ac:dyDescent="0.2">
      <c r="A56" s="190" t="s">
        <v>262</v>
      </c>
      <c r="B56" s="191"/>
      <c r="C56" s="191"/>
      <c r="D56" s="191"/>
      <c r="E56" s="191"/>
      <c r="F56" s="192"/>
      <c r="G56" s="22">
        <v>47</v>
      </c>
      <c r="H56" s="52">
        <v>0</v>
      </c>
      <c r="I56" s="52">
        <v>0</v>
      </c>
    </row>
    <row r="57" spans="1:9" ht="27" customHeight="1" x14ac:dyDescent="0.2">
      <c r="A57" s="284" t="s">
        <v>263</v>
      </c>
      <c r="B57" s="285"/>
      <c r="C57" s="285"/>
      <c r="D57" s="285"/>
      <c r="E57" s="285"/>
      <c r="F57" s="286"/>
      <c r="G57" s="17">
        <v>48</v>
      </c>
      <c r="H57" s="53">
        <f>H27+H42+H55+H56</f>
        <v>17123933</v>
      </c>
      <c r="I57" s="53">
        <f>I27+I42+I55+I56</f>
        <v>540575041</v>
      </c>
    </row>
    <row r="58" spans="1:9" ht="15.6" customHeight="1" x14ac:dyDescent="0.2">
      <c r="A58" s="287" t="s">
        <v>264</v>
      </c>
      <c r="B58" s="288"/>
      <c r="C58" s="288"/>
      <c r="D58" s="288"/>
      <c r="E58" s="288"/>
      <c r="F58" s="289"/>
      <c r="G58" s="22">
        <v>49</v>
      </c>
      <c r="H58" s="52">
        <v>16624810</v>
      </c>
      <c r="I58" s="52">
        <v>33748743</v>
      </c>
    </row>
    <row r="59" spans="1:9" ht="28.9" customHeight="1" x14ac:dyDescent="0.2">
      <c r="A59" s="281" t="s">
        <v>265</v>
      </c>
      <c r="B59" s="282"/>
      <c r="C59" s="282"/>
      <c r="D59" s="282"/>
      <c r="E59" s="282"/>
      <c r="F59" s="283"/>
      <c r="G59" s="18">
        <v>50</v>
      </c>
      <c r="H59" s="54">
        <f>H57+H58</f>
        <v>33748743</v>
      </c>
      <c r="I59" s="54">
        <f>I57+I58</f>
        <v>574323784</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topLeftCell="A28" zoomScaleNormal="100" zoomScaleSheetLayoutView="110" workbookViewId="0">
      <selection activeCell="J53" sqref="J53"/>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4" t="s">
        <v>266</v>
      </c>
      <c r="B1" s="253"/>
      <c r="C1" s="253"/>
      <c r="D1" s="253"/>
      <c r="E1" s="253"/>
      <c r="F1" s="253"/>
      <c r="G1" s="253"/>
      <c r="H1" s="253"/>
      <c r="I1" s="253"/>
    </row>
    <row r="2" spans="1:9" ht="12.75" customHeight="1" x14ac:dyDescent="0.2">
      <c r="A2" s="233" t="s">
        <v>409</v>
      </c>
      <c r="B2" s="199"/>
      <c r="C2" s="199"/>
      <c r="D2" s="199"/>
      <c r="E2" s="199"/>
      <c r="F2" s="199"/>
      <c r="G2" s="199"/>
      <c r="H2" s="199"/>
      <c r="I2" s="199"/>
    </row>
    <row r="3" spans="1:9" x14ac:dyDescent="0.2">
      <c r="A3" s="261" t="s">
        <v>361</v>
      </c>
      <c r="B3" s="295"/>
      <c r="C3" s="295"/>
      <c r="D3" s="295"/>
      <c r="E3" s="295"/>
      <c r="F3" s="295"/>
      <c r="G3" s="295"/>
      <c r="H3" s="295"/>
      <c r="I3" s="295"/>
    </row>
    <row r="4" spans="1:9" x14ac:dyDescent="0.2">
      <c r="A4" s="257" t="s">
        <v>410</v>
      </c>
      <c r="B4" s="203"/>
      <c r="C4" s="203"/>
      <c r="D4" s="203"/>
      <c r="E4" s="203"/>
      <c r="F4" s="203"/>
      <c r="G4" s="203"/>
      <c r="H4" s="203"/>
      <c r="I4" s="204"/>
    </row>
    <row r="5" spans="1:9" ht="34.5" thickBot="1" x14ac:dyDescent="0.25">
      <c r="A5" s="269" t="s">
        <v>2</v>
      </c>
      <c r="B5" s="270"/>
      <c r="C5" s="270"/>
      <c r="D5" s="270"/>
      <c r="E5" s="270"/>
      <c r="F5" s="271"/>
      <c r="G5" s="12" t="s">
        <v>115</v>
      </c>
      <c r="H5" s="46" t="s">
        <v>377</v>
      </c>
      <c r="I5" s="46" t="s">
        <v>353</v>
      </c>
    </row>
    <row r="6" spans="1:9" x14ac:dyDescent="0.2">
      <c r="A6" s="272">
        <v>1</v>
      </c>
      <c r="B6" s="273"/>
      <c r="C6" s="273"/>
      <c r="D6" s="273"/>
      <c r="E6" s="273"/>
      <c r="F6" s="274"/>
      <c r="G6" s="14">
        <v>2</v>
      </c>
      <c r="H6" s="20" t="s">
        <v>215</v>
      </c>
      <c r="I6" s="20" t="s">
        <v>216</v>
      </c>
    </row>
    <row r="7" spans="1:9" x14ac:dyDescent="0.2">
      <c r="A7" s="275" t="s">
        <v>217</v>
      </c>
      <c r="B7" s="291"/>
      <c r="C7" s="291"/>
      <c r="D7" s="291"/>
      <c r="E7" s="291"/>
      <c r="F7" s="291"/>
      <c r="G7" s="291"/>
      <c r="H7" s="291"/>
      <c r="I7" s="292"/>
    </row>
    <row r="8" spans="1:9" x14ac:dyDescent="0.2">
      <c r="A8" s="294" t="s">
        <v>267</v>
      </c>
      <c r="B8" s="294"/>
      <c r="C8" s="294"/>
      <c r="D8" s="294"/>
      <c r="E8" s="294"/>
      <c r="F8" s="294"/>
      <c r="G8" s="15">
        <v>1</v>
      </c>
      <c r="H8" s="51">
        <v>0</v>
      </c>
      <c r="I8" s="51">
        <v>0</v>
      </c>
    </row>
    <row r="9" spans="1:9" x14ac:dyDescent="0.2">
      <c r="A9" s="237" t="s">
        <v>268</v>
      </c>
      <c r="B9" s="237"/>
      <c r="C9" s="237"/>
      <c r="D9" s="237"/>
      <c r="E9" s="237"/>
      <c r="F9" s="237"/>
      <c r="G9" s="16">
        <v>2</v>
      </c>
      <c r="H9" s="51">
        <v>0</v>
      </c>
      <c r="I9" s="51">
        <v>0</v>
      </c>
    </row>
    <row r="10" spans="1:9" x14ac:dyDescent="0.2">
      <c r="A10" s="237" t="s">
        <v>269</v>
      </c>
      <c r="B10" s="237"/>
      <c r="C10" s="237"/>
      <c r="D10" s="237"/>
      <c r="E10" s="237"/>
      <c r="F10" s="237"/>
      <c r="G10" s="16">
        <v>3</v>
      </c>
      <c r="H10" s="51">
        <v>0</v>
      </c>
      <c r="I10" s="51">
        <v>0</v>
      </c>
    </row>
    <row r="11" spans="1:9" x14ac:dyDescent="0.2">
      <c r="A11" s="237" t="s">
        <v>270</v>
      </c>
      <c r="B11" s="237"/>
      <c r="C11" s="237"/>
      <c r="D11" s="237"/>
      <c r="E11" s="237"/>
      <c r="F11" s="237"/>
      <c r="G11" s="16">
        <v>4</v>
      </c>
      <c r="H11" s="51">
        <v>0</v>
      </c>
      <c r="I11" s="51">
        <v>0</v>
      </c>
    </row>
    <row r="12" spans="1:9" x14ac:dyDescent="0.2">
      <c r="A12" s="237" t="s">
        <v>271</v>
      </c>
      <c r="B12" s="237"/>
      <c r="C12" s="237"/>
      <c r="D12" s="237"/>
      <c r="E12" s="237"/>
      <c r="F12" s="237"/>
      <c r="G12" s="16">
        <v>5</v>
      </c>
      <c r="H12" s="51">
        <v>0</v>
      </c>
      <c r="I12" s="51">
        <v>0</v>
      </c>
    </row>
    <row r="13" spans="1:9" x14ac:dyDescent="0.2">
      <c r="A13" s="237" t="s">
        <v>272</v>
      </c>
      <c r="B13" s="237"/>
      <c r="C13" s="237"/>
      <c r="D13" s="237"/>
      <c r="E13" s="237"/>
      <c r="F13" s="237"/>
      <c r="G13" s="16">
        <v>6</v>
      </c>
      <c r="H13" s="51">
        <v>0</v>
      </c>
      <c r="I13" s="51">
        <v>0</v>
      </c>
    </row>
    <row r="14" spans="1:9" x14ac:dyDescent="0.2">
      <c r="A14" s="237" t="s">
        <v>273</v>
      </c>
      <c r="B14" s="237"/>
      <c r="C14" s="237"/>
      <c r="D14" s="237"/>
      <c r="E14" s="237"/>
      <c r="F14" s="237"/>
      <c r="G14" s="16">
        <v>7</v>
      </c>
      <c r="H14" s="51">
        <v>0</v>
      </c>
      <c r="I14" s="51">
        <v>0</v>
      </c>
    </row>
    <row r="15" spans="1:9" x14ac:dyDescent="0.2">
      <c r="A15" s="237" t="s">
        <v>274</v>
      </c>
      <c r="B15" s="237"/>
      <c r="C15" s="237"/>
      <c r="D15" s="237"/>
      <c r="E15" s="237"/>
      <c r="F15" s="237"/>
      <c r="G15" s="16">
        <v>8</v>
      </c>
      <c r="H15" s="51">
        <v>0</v>
      </c>
      <c r="I15" s="51">
        <v>0</v>
      </c>
    </row>
    <row r="16" spans="1:9" x14ac:dyDescent="0.2">
      <c r="A16" s="247" t="s">
        <v>275</v>
      </c>
      <c r="B16" s="247"/>
      <c r="C16" s="247"/>
      <c r="D16" s="247"/>
      <c r="E16" s="247"/>
      <c r="F16" s="247"/>
      <c r="G16" s="17">
        <v>9</v>
      </c>
      <c r="H16" s="53">
        <f>SUM(H8:H15)</f>
        <v>0</v>
      </c>
      <c r="I16" s="53">
        <f>SUM(I8:I15)</f>
        <v>0</v>
      </c>
    </row>
    <row r="17" spans="1:9" x14ac:dyDescent="0.2">
      <c r="A17" s="237" t="s">
        <v>276</v>
      </c>
      <c r="B17" s="237"/>
      <c r="C17" s="237"/>
      <c r="D17" s="237"/>
      <c r="E17" s="237"/>
      <c r="F17" s="237"/>
      <c r="G17" s="16">
        <v>10</v>
      </c>
      <c r="H17" s="51">
        <v>0</v>
      </c>
      <c r="I17" s="51">
        <v>0</v>
      </c>
    </row>
    <row r="18" spans="1:9" x14ac:dyDescent="0.2">
      <c r="A18" s="237" t="s">
        <v>277</v>
      </c>
      <c r="B18" s="237"/>
      <c r="C18" s="237"/>
      <c r="D18" s="237"/>
      <c r="E18" s="237"/>
      <c r="F18" s="237"/>
      <c r="G18" s="16">
        <v>11</v>
      </c>
      <c r="H18" s="51">
        <v>0</v>
      </c>
      <c r="I18" s="51">
        <v>0</v>
      </c>
    </row>
    <row r="19" spans="1:9" ht="25.9" customHeight="1" x14ac:dyDescent="0.2">
      <c r="A19" s="293" t="s">
        <v>278</v>
      </c>
      <c r="B19" s="293"/>
      <c r="C19" s="293"/>
      <c r="D19" s="293"/>
      <c r="E19" s="293"/>
      <c r="F19" s="293"/>
      <c r="G19" s="18">
        <v>12</v>
      </c>
      <c r="H19" s="54">
        <f>H16+H17+H18</f>
        <v>0</v>
      </c>
      <c r="I19" s="54">
        <f>I16+I17+I18</f>
        <v>0</v>
      </c>
    </row>
    <row r="20" spans="1:9" x14ac:dyDescent="0.2">
      <c r="A20" s="275" t="s">
        <v>235</v>
      </c>
      <c r="B20" s="291"/>
      <c r="C20" s="291"/>
      <c r="D20" s="291"/>
      <c r="E20" s="291"/>
      <c r="F20" s="291"/>
      <c r="G20" s="291"/>
      <c r="H20" s="291"/>
      <c r="I20" s="292"/>
    </row>
    <row r="21" spans="1:9" ht="26.45" customHeight="1" x14ac:dyDescent="0.2">
      <c r="A21" s="294" t="s">
        <v>279</v>
      </c>
      <c r="B21" s="294"/>
      <c r="C21" s="294"/>
      <c r="D21" s="294"/>
      <c r="E21" s="294"/>
      <c r="F21" s="294"/>
      <c r="G21" s="15">
        <v>13</v>
      </c>
      <c r="H21" s="51">
        <v>0</v>
      </c>
      <c r="I21" s="51">
        <v>0</v>
      </c>
    </row>
    <row r="22" spans="1:9" x14ac:dyDescent="0.2">
      <c r="A22" s="237" t="s">
        <v>280</v>
      </c>
      <c r="B22" s="237"/>
      <c r="C22" s="237"/>
      <c r="D22" s="237"/>
      <c r="E22" s="237"/>
      <c r="F22" s="237"/>
      <c r="G22" s="16">
        <v>14</v>
      </c>
      <c r="H22" s="51">
        <v>0</v>
      </c>
      <c r="I22" s="51">
        <v>0</v>
      </c>
    </row>
    <row r="23" spans="1:9" x14ac:dyDescent="0.2">
      <c r="A23" s="237" t="s">
        <v>281</v>
      </c>
      <c r="B23" s="237"/>
      <c r="C23" s="237"/>
      <c r="D23" s="237"/>
      <c r="E23" s="237"/>
      <c r="F23" s="237"/>
      <c r="G23" s="16">
        <v>15</v>
      </c>
      <c r="H23" s="51">
        <v>0</v>
      </c>
      <c r="I23" s="51">
        <v>0</v>
      </c>
    </row>
    <row r="24" spans="1:9" x14ac:dyDescent="0.2">
      <c r="A24" s="237" t="s">
        <v>282</v>
      </c>
      <c r="B24" s="237"/>
      <c r="C24" s="237"/>
      <c r="D24" s="237"/>
      <c r="E24" s="237"/>
      <c r="F24" s="237"/>
      <c r="G24" s="16">
        <v>16</v>
      </c>
      <c r="H24" s="51">
        <v>0</v>
      </c>
      <c r="I24" s="51">
        <v>0</v>
      </c>
    </row>
    <row r="25" spans="1:9" x14ac:dyDescent="0.2">
      <c r="A25" s="237" t="s">
        <v>283</v>
      </c>
      <c r="B25" s="237"/>
      <c r="C25" s="237"/>
      <c r="D25" s="237"/>
      <c r="E25" s="237"/>
      <c r="F25" s="237"/>
      <c r="G25" s="16">
        <v>17</v>
      </c>
      <c r="H25" s="51">
        <v>0</v>
      </c>
      <c r="I25" s="51">
        <v>0</v>
      </c>
    </row>
    <row r="26" spans="1:9" x14ac:dyDescent="0.2">
      <c r="A26" s="237" t="s">
        <v>284</v>
      </c>
      <c r="B26" s="237"/>
      <c r="C26" s="237"/>
      <c r="D26" s="237"/>
      <c r="E26" s="237"/>
      <c r="F26" s="237"/>
      <c r="G26" s="16">
        <v>18</v>
      </c>
      <c r="H26" s="51">
        <v>0</v>
      </c>
      <c r="I26" s="51">
        <v>0</v>
      </c>
    </row>
    <row r="27" spans="1:9" ht="25.15" customHeight="1" x14ac:dyDescent="0.2">
      <c r="A27" s="247" t="s">
        <v>285</v>
      </c>
      <c r="B27" s="247"/>
      <c r="C27" s="247"/>
      <c r="D27" s="247"/>
      <c r="E27" s="247"/>
      <c r="F27" s="247"/>
      <c r="G27" s="17">
        <v>19</v>
      </c>
      <c r="H27" s="53">
        <f>SUM(H21:H26)</f>
        <v>0</v>
      </c>
      <c r="I27" s="53">
        <f>SUM(I21:I26)</f>
        <v>0</v>
      </c>
    </row>
    <row r="28" spans="1:9" ht="21" customHeight="1" x14ac:dyDescent="0.2">
      <c r="A28" s="237" t="s">
        <v>286</v>
      </c>
      <c r="B28" s="237"/>
      <c r="C28" s="237"/>
      <c r="D28" s="237"/>
      <c r="E28" s="237"/>
      <c r="F28" s="237"/>
      <c r="G28" s="16">
        <v>20</v>
      </c>
      <c r="H28" s="51">
        <v>0</v>
      </c>
      <c r="I28" s="51">
        <v>0</v>
      </c>
    </row>
    <row r="29" spans="1:9" x14ac:dyDescent="0.2">
      <c r="A29" s="237" t="s">
        <v>287</v>
      </c>
      <c r="B29" s="237"/>
      <c r="C29" s="237"/>
      <c r="D29" s="237"/>
      <c r="E29" s="237"/>
      <c r="F29" s="237"/>
      <c r="G29" s="16">
        <v>21</v>
      </c>
      <c r="H29" s="51">
        <v>0</v>
      </c>
      <c r="I29" s="51">
        <v>0</v>
      </c>
    </row>
    <row r="30" spans="1:9" x14ac:dyDescent="0.2">
      <c r="A30" s="237" t="s">
        <v>288</v>
      </c>
      <c r="B30" s="237"/>
      <c r="C30" s="237"/>
      <c r="D30" s="237"/>
      <c r="E30" s="237"/>
      <c r="F30" s="237"/>
      <c r="G30" s="16">
        <v>22</v>
      </c>
      <c r="H30" s="51">
        <v>0</v>
      </c>
      <c r="I30" s="51">
        <v>0</v>
      </c>
    </row>
    <row r="31" spans="1:9" x14ac:dyDescent="0.2">
      <c r="A31" s="237" t="s">
        <v>289</v>
      </c>
      <c r="B31" s="237"/>
      <c r="C31" s="237"/>
      <c r="D31" s="237"/>
      <c r="E31" s="237"/>
      <c r="F31" s="237"/>
      <c r="G31" s="16">
        <v>23</v>
      </c>
      <c r="H31" s="51">
        <v>0</v>
      </c>
      <c r="I31" s="51">
        <v>0</v>
      </c>
    </row>
    <row r="32" spans="1:9" x14ac:dyDescent="0.2">
      <c r="A32" s="237" t="s">
        <v>290</v>
      </c>
      <c r="B32" s="237"/>
      <c r="C32" s="237"/>
      <c r="D32" s="237"/>
      <c r="E32" s="237"/>
      <c r="F32" s="237"/>
      <c r="G32" s="16">
        <v>24</v>
      </c>
      <c r="H32" s="51">
        <v>0</v>
      </c>
      <c r="I32" s="51">
        <v>0</v>
      </c>
    </row>
    <row r="33" spans="1:9" ht="28.9" customHeight="1" x14ac:dyDescent="0.2">
      <c r="A33" s="247" t="s">
        <v>291</v>
      </c>
      <c r="B33" s="247"/>
      <c r="C33" s="247"/>
      <c r="D33" s="247"/>
      <c r="E33" s="247"/>
      <c r="F33" s="247"/>
      <c r="G33" s="17">
        <v>25</v>
      </c>
      <c r="H33" s="53">
        <f>SUM(H28:H32)</f>
        <v>0</v>
      </c>
      <c r="I33" s="53">
        <f>SUM(I28:I32)</f>
        <v>0</v>
      </c>
    </row>
    <row r="34" spans="1:9" ht="26.45" customHeight="1" x14ac:dyDescent="0.2">
      <c r="A34" s="293" t="s">
        <v>292</v>
      </c>
      <c r="B34" s="293"/>
      <c r="C34" s="293"/>
      <c r="D34" s="293"/>
      <c r="E34" s="293"/>
      <c r="F34" s="293"/>
      <c r="G34" s="18">
        <v>26</v>
      </c>
      <c r="H34" s="54">
        <f>H27+H33</f>
        <v>0</v>
      </c>
      <c r="I34" s="54">
        <f>I27+I33</f>
        <v>0</v>
      </c>
    </row>
    <row r="35" spans="1:9" x14ac:dyDescent="0.2">
      <c r="A35" s="275" t="s">
        <v>250</v>
      </c>
      <c r="B35" s="291"/>
      <c r="C35" s="291"/>
      <c r="D35" s="291"/>
      <c r="E35" s="291"/>
      <c r="F35" s="291"/>
      <c r="G35" s="291">
        <v>0</v>
      </c>
      <c r="H35" s="291"/>
      <c r="I35" s="292"/>
    </row>
    <row r="36" spans="1:9" x14ac:dyDescent="0.2">
      <c r="A36" s="290" t="s">
        <v>293</v>
      </c>
      <c r="B36" s="290"/>
      <c r="C36" s="290"/>
      <c r="D36" s="290"/>
      <c r="E36" s="290"/>
      <c r="F36" s="290"/>
      <c r="G36" s="15">
        <v>27</v>
      </c>
      <c r="H36" s="51">
        <v>0</v>
      </c>
      <c r="I36" s="51">
        <v>0</v>
      </c>
    </row>
    <row r="37" spans="1:9" ht="21.6" customHeight="1" x14ac:dyDescent="0.2">
      <c r="A37" s="184" t="s">
        <v>294</v>
      </c>
      <c r="B37" s="184"/>
      <c r="C37" s="184"/>
      <c r="D37" s="184"/>
      <c r="E37" s="184"/>
      <c r="F37" s="184"/>
      <c r="G37" s="16">
        <v>28</v>
      </c>
      <c r="H37" s="51">
        <v>0</v>
      </c>
      <c r="I37" s="51">
        <v>0</v>
      </c>
    </row>
    <row r="38" spans="1:9" x14ac:dyDescent="0.2">
      <c r="A38" s="184" t="s">
        <v>295</v>
      </c>
      <c r="B38" s="184"/>
      <c r="C38" s="184"/>
      <c r="D38" s="184"/>
      <c r="E38" s="184"/>
      <c r="F38" s="184"/>
      <c r="G38" s="16">
        <v>29</v>
      </c>
      <c r="H38" s="51">
        <v>0</v>
      </c>
      <c r="I38" s="51">
        <v>0</v>
      </c>
    </row>
    <row r="39" spans="1:9" x14ac:dyDescent="0.2">
      <c r="A39" s="184" t="s">
        <v>296</v>
      </c>
      <c r="B39" s="184"/>
      <c r="C39" s="184"/>
      <c r="D39" s="184"/>
      <c r="E39" s="184"/>
      <c r="F39" s="184"/>
      <c r="G39" s="16">
        <v>30</v>
      </c>
      <c r="H39" s="51">
        <v>0</v>
      </c>
      <c r="I39" s="51">
        <v>0</v>
      </c>
    </row>
    <row r="40" spans="1:9" ht="26.45" customHeight="1" x14ac:dyDescent="0.2">
      <c r="A40" s="247" t="s">
        <v>297</v>
      </c>
      <c r="B40" s="247"/>
      <c r="C40" s="247"/>
      <c r="D40" s="247"/>
      <c r="E40" s="247"/>
      <c r="F40" s="247"/>
      <c r="G40" s="17">
        <v>31</v>
      </c>
      <c r="H40" s="53">
        <f>H39+H38+H37+H36</f>
        <v>0</v>
      </c>
      <c r="I40" s="53">
        <f>I39+I38+I37+I36</f>
        <v>0</v>
      </c>
    </row>
    <row r="41" spans="1:9" ht="22.9" customHeight="1" x14ac:dyDescent="0.2">
      <c r="A41" s="184" t="s">
        <v>298</v>
      </c>
      <c r="B41" s="184"/>
      <c r="C41" s="184"/>
      <c r="D41" s="184"/>
      <c r="E41" s="184"/>
      <c r="F41" s="184"/>
      <c r="G41" s="16">
        <v>32</v>
      </c>
      <c r="H41" s="51">
        <v>0</v>
      </c>
      <c r="I41" s="51">
        <v>0</v>
      </c>
    </row>
    <row r="42" spans="1:9" x14ac:dyDescent="0.2">
      <c r="A42" s="184" t="s">
        <v>299</v>
      </c>
      <c r="B42" s="184"/>
      <c r="C42" s="184"/>
      <c r="D42" s="184"/>
      <c r="E42" s="184"/>
      <c r="F42" s="184"/>
      <c r="G42" s="16">
        <v>33</v>
      </c>
      <c r="H42" s="51">
        <v>0</v>
      </c>
      <c r="I42" s="51">
        <v>0</v>
      </c>
    </row>
    <row r="43" spans="1:9" x14ac:dyDescent="0.2">
      <c r="A43" s="184" t="s">
        <v>300</v>
      </c>
      <c r="B43" s="184"/>
      <c r="C43" s="184"/>
      <c r="D43" s="184"/>
      <c r="E43" s="184"/>
      <c r="F43" s="184"/>
      <c r="G43" s="16">
        <v>34</v>
      </c>
      <c r="H43" s="51">
        <v>0</v>
      </c>
      <c r="I43" s="51">
        <v>0</v>
      </c>
    </row>
    <row r="44" spans="1:9" ht="25.15" customHeight="1" x14ac:dyDescent="0.2">
      <c r="A44" s="184" t="s">
        <v>301</v>
      </c>
      <c r="B44" s="184"/>
      <c r="C44" s="184"/>
      <c r="D44" s="184"/>
      <c r="E44" s="184"/>
      <c r="F44" s="184"/>
      <c r="G44" s="16">
        <v>35</v>
      </c>
      <c r="H44" s="51">
        <v>0</v>
      </c>
      <c r="I44" s="51">
        <v>0</v>
      </c>
    </row>
    <row r="45" spans="1:9" x14ac:dyDescent="0.2">
      <c r="A45" s="184" t="s">
        <v>302</v>
      </c>
      <c r="B45" s="184"/>
      <c r="C45" s="184"/>
      <c r="D45" s="184"/>
      <c r="E45" s="184"/>
      <c r="F45" s="184"/>
      <c r="G45" s="16">
        <v>36</v>
      </c>
      <c r="H45" s="51">
        <v>0</v>
      </c>
      <c r="I45" s="51">
        <v>0</v>
      </c>
    </row>
    <row r="46" spans="1:9" ht="25.15" customHeight="1" x14ac:dyDescent="0.2">
      <c r="A46" s="247" t="s">
        <v>303</v>
      </c>
      <c r="B46" s="247"/>
      <c r="C46" s="247"/>
      <c r="D46" s="247"/>
      <c r="E46" s="247"/>
      <c r="F46" s="247"/>
      <c r="G46" s="17">
        <v>37</v>
      </c>
      <c r="H46" s="53">
        <f>H45+H44+H43+H42+H41</f>
        <v>0</v>
      </c>
      <c r="I46" s="53">
        <f>I45+I44+I43+I42+I41</f>
        <v>0</v>
      </c>
    </row>
    <row r="47" spans="1:9" ht="28.15" customHeight="1" x14ac:dyDescent="0.2">
      <c r="A47" s="239" t="s">
        <v>304</v>
      </c>
      <c r="B47" s="239"/>
      <c r="C47" s="239"/>
      <c r="D47" s="239"/>
      <c r="E47" s="239"/>
      <c r="F47" s="239"/>
      <c r="G47" s="17">
        <v>38</v>
      </c>
      <c r="H47" s="53">
        <f>H46+H40</f>
        <v>0</v>
      </c>
      <c r="I47" s="53">
        <f>I46+I40</f>
        <v>0</v>
      </c>
    </row>
    <row r="48" spans="1:9" x14ac:dyDescent="0.2">
      <c r="A48" s="237" t="s">
        <v>305</v>
      </c>
      <c r="B48" s="237"/>
      <c r="C48" s="237"/>
      <c r="D48" s="237"/>
      <c r="E48" s="237"/>
      <c r="F48" s="237"/>
      <c r="G48" s="16">
        <v>39</v>
      </c>
      <c r="H48" s="51">
        <v>0</v>
      </c>
      <c r="I48" s="51">
        <v>0</v>
      </c>
    </row>
    <row r="49" spans="1:9" ht="24.6" customHeight="1" x14ac:dyDescent="0.2">
      <c r="A49" s="239" t="s">
        <v>306</v>
      </c>
      <c r="B49" s="239"/>
      <c r="C49" s="239"/>
      <c r="D49" s="239"/>
      <c r="E49" s="239"/>
      <c r="F49" s="239"/>
      <c r="G49" s="17">
        <v>40</v>
      </c>
      <c r="H49" s="53">
        <f>H19+H34+H47+H48</f>
        <v>0</v>
      </c>
      <c r="I49" s="53">
        <f>I19+I34+I47+I48</f>
        <v>0</v>
      </c>
    </row>
    <row r="50" spans="1:9" x14ac:dyDescent="0.2">
      <c r="A50" s="297" t="s">
        <v>264</v>
      </c>
      <c r="B50" s="297"/>
      <c r="C50" s="297"/>
      <c r="D50" s="297"/>
      <c r="E50" s="297"/>
      <c r="F50" s="297"/>
      <c r="G50" s="16">
        <v>41</v>
      </c>
      <c r="H50" s="51">
        <v>0</v>
      </c>
      <c r="I50" s="51">
        <v>0</v>
      </c>
    </row>
    <row r="51" spans="1:9" ht="28.9" customHeight="1" x14ac:dyDescent="0.2">
      <c r="A51" s="296" t="s">
        <v>307</v>
      </c>
      <c r="B51" s="296"/>
      <c r="C51" s="296"/>
      <c r="D51" s="296"/>
      <c r="E51" s="296"/>
      <c r="F51" s="296"/>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opLeftCell="A4" zoomScale="80" zoomScaleNormal="80" zoomScaleSheetLayoutView="70" workbookViewId="0">
      <pane ySplit="2" topLeftCell="A6" activePane="bottomLeft" state="frozen"/>
      <selection activeCell="A4" sqref="A4"/>
      <selection pane="bottomLeft" activeCell="W29" sqref="W29"/>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8" t="s">
        <v>308</v>
      </c>
      <c r="B1" s="299"/>
      <c r="C1" s="299"/>
      <c r="D1" s="299"/>
      <c r="E1" s="299"/>
      <c r="F1" s="299"/>
      <c r="G1" s="299"/>
      <c r="H1" s="299"/>
      <c r="I1" s="299"/>
      <c r="J1" s="299"/>
      <c r="K1" s="68"/>
    </row>
    <row r="2" spans="1:23" ht="15.75" x14ac:dyDescent="0.2">
      <c r="A2" s="3"/>
      <c r="B2" s="4"/>
      <c r="C2" s="300" t="s">
        <v>309</v>
      </c>
      <c r="D2" s="300"/>
      <c r="E2" s="5">
        <v>43831</v>
      </c>
      <c r="F2" s="6" t="s">
        <v>0</v>
      </c>
      <c r="G2" s="5">
        <v>44196</v>
      </c>
      <c r="H2" s="70"/>
      <c r="I2" s="70"/>
      <c r="J2" s="70"/>
      <c r="K2" s="71"/>
      <c r="V2" s="72" t="s">
        <v>361</v>
      </c>
    </row>
    <row r="3" spans="1:23" ht="13.5" customHeight="1" thickBot="1" x14ac:dyDescent="0.25">
      <c r="A3" s="303" t="s">
        <v>310</v>
      </c>
      <c r="B3" s="304"/>
      <c r="C3" s="304"/>
      <c r="D3" s="304"/>
      <c r="E3" s="304"/>
      <c r="F3" s="304"/>
      <c r="G3" s="307" t="s">
        <v>3</v>
      </c>
      <c r="H3" s="309" t="s">
        <v>311</v>
      </c>
      <c r="I3" s="309"/>
      <c r="J3" s="309"/>
      <c r="K3" s="309"/>
      <c r="L3" s="309"/>
      <c r="M3" s="309"/>
      <c r="N3" s="309"/>
      <c r="O3" s="309"/>
      <c r="P3" s="309"/>
      <c r="Q3" s="309"/>
      <c r="R3" s="309"/>
      <c r="S3" s="309"/>
      <c r="T3" s="309"/>
      <c r="U3" s="309"/>
      <c r="V3" s="309" t="s">
        <v>312</v>
      </c>
      <c r="W3" s="311" t="s">
        <v>313</v>
      </c>
    </row>
    <row r="4" spans="1:23" ht="57" thickBot="1" x14ac:dyDescent="0.25">
      <c r="A4" s="305"/>
      <c r="B4" s="306"/>
      <c r="C4" s="306"/>
      <c r="D4" s="306"/>
      <c r="E4" s="306"/>
      <c r="F4" s="306"/>
      <c r="G4" s="308"/>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2.5" x14ac:dyDescent="0.2">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
      <c r="A7" s="318" t="s">
        <v>378</v>
      </c>
      <c r="B7" s="318"/>
      <c r="C7" s="318"/>
      <c r="D7" s="318"/>
      <c r="E7" s="318"/>
      <c r="F7" s="318"/>
      <c r="G7" s="8">
        <v>1</v>
      </c>
      <c r="H7" s="77">
        <v>277879530</v>
      </c>
      <c r="I7" s="77">
        <v>0</v>
      </c>
      <c r="J7" s="77">
        <v>14549784</v>
      </c>
      <c r="K7" s="77">
        <v>0</v>
      </c>
      <c r="L7" s="77">
        <v>2940</v>
      </c>
      <c r="M7" s="77">
        <v>0</v>
      </c>
      <c r="N7" s="77">
        <v>96007429</v>
      </c>
      <c r="O7" s="77">
        <v>0</v>
      </c>
      <c r="P7" s="77">
        <v>-1006200</v>
      </c>
      <c r="Q7" s="77">
        <v>-372676</v>
      </c>
      <c r="R7" s="77">
        <v>0</v>
      </c>
      <c r="S7" s="77">
        <v>0</v>
      </c>
      <c r="T7" s="77">
        <v>-82937001</v>
      </c>
      <c r="U7" s="78">
        <f>H7+I7+J7+K7-L7+M7+N7+O7+P7+Q7+R7+S7+T7</f>
        <v>304117926</v>
      </c>
      <c r="V7" s="77">
        <v>0</v>
      </c>
      <c r="W7" s="78">
        <f>U7+V7</f>
        <v>304117926</v>
      </c>
    </row>
    <row r="8" spans="1:23" x14ac:dyDescent="0.2">
      <c r="A8" s="301" t="s">
        <v>329</v>
      </c>
      <c r="B8" s="301"/>
      <c r="C8" s="301"/>
      <c r="D8" s="301"/>
      <c r="E8" s="301"/>
      <c r="F8" s="30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1" t="s">
        <v>330</v>
      </c>
      <c r="B9" s="301"/>
      <c r="C9" s="301"/>
      <c r="D9" s="301"/>
      <c r="E9" s="301"/>
      <c r="F9" s="30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2" t="s">
        <v>379</v>
      </c>
      <c r="B10" s="302"/>
      <c r="C10" s="302"/>
      <c r="D10" s="302"/>
      <c r="E10" s="302"/>
      <c r="F10" s="302"/>
      <c r="G10" s="9">
        <v>4</v>
      </c>
      <c r="H10" s="79">
        <f>H7+H8+H9</f>
        <v>277879530</v>
      </c>
      <c r="I10" s="79">
        <f t="shared" ref="I10:W10" si="2">I7+I8+I9</f>
        <v>0</v>
      </c>
      <c r="J10" s="79">
        <f t="shared" si="2"/>
        <v>14549784</v>
      </c>
      <c r="K10" s="79">
        <f t="shared" si="2"/>
        <v>0</v>
      </c>
      <c r="L10" s="79">
        <f t="shared" si="2"/>
        <v>2940</v>
      </c>
      <c r="M10" s="79">
        <f t="shared" si="2"/>
        <v>0</v>
      </c>
      <c r="N10" s="79">
        <f t="shared" si="2"/>
        <v>96007429</v>
      </c>
      <c r="O10" s="79">
        <f t="shared" si="2"/>
        <v>0</v>
      </c>
      <c r="P10" s="79">
        <f t="shared" si="2"/>
        <v>-1006200</v>
      </c>
      <c r="Q10" s="79">
        <f t="shared" si="2"/>
        <v>-372676</v>
      </c>
      <c r="R10" s="79">
        <f t="shared" si="2"/>
        <v>0</v>
      </c>
      <c r="S10" s="79">
        <f t="shared" si="2"/>
        <v>0</v>
      </c>
      <c r="T10" s="79">
        <f t="shared" si="2"/>
        <v>-82937001</v>
      </c>
      <c r="U10" s="79">
        <f t="shared" si="2"/>
        <v>304117926</v>
      </c>
      <c r="V10" s="79">
        <f t="shared" si="2"/>
        <v>0</v>
      </c>
      <c r="W10" s="79">
        <f t="shared" si="2"/>
        <v>304117926</v>
      </c>
    </row>
    <row r="11" spans="1:23" x14ac:dyDescent="0.2">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-79358519</v>
      </c>
      <c r="U11" s="78">
        <f>H11+I11+J11+K11-L11+M11+N11+O11+P11+Q11+R11+S11+T11</f>
        <v>-79358519</v>
      </c>
      <c r="V11" s="77">
        <v>0</v>
      </c>
      <c r="W11" s="78">
        <f t="shared" ref="W11:W28" si="3">U11+V11</f>
        <v>-79358519</v>
      </c>
    </row>
    <row r="12" spans="1:23" x14ac:dyDescent="0.2">
      <c r="A12" s="301" t="s">
        <v>332</v>
      </c>
      <c r="B12" s="301"/>
      <c r="C12" s="301"/>
      <c r="D12" s="301"/>
      <c r="E12" s="301"/>
      <c r="F12" s="30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1" t="s">
        <v>333</v>
      </c>
      <c r="B13" s="301"/>
      <c r="C13" s="301"/>
      <c r="D13" s="301"/>
      <c r="E13" s="301"/>
      <c r="F13" s="301"/>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1" t="s">
        <v>334</v>
      </c>
      <c r="B14" s="301"/>
      <c r="C14" s="301"/>
      <c r="D14" s="301"/>
      <c r="E14" s="301"/>
      <c r="F14" s="301"/>
      <c r="G14" s="8">
        <v>8</v>
      </c>
      <c r="H14" s="81">
        <v>0</v>
      </c>
      <c r="I14" s="81">
        <v>0</v>
      </c>
      <c r="J14" s="81">
        <v>0</v>
      </c>
      <c r="K14" s="81">
        <v>0</v>
      </c>
      <c r="L14" s="81">
        <v>0</v>
      </c>
      <c r="M14" s="81">
        <v>0</v>
      </c>
      <c r="N14" s="81">
        <v>0</v>
      </c>
      <c r="O14" s="81">
        <v>0</v>
      </c>
      <c r="P14" s="77">
        <v>232200</v>
      </c>
      <c r="Q14" s="81">
        <v>0</v>
      </c>
      <c r="R14" s="81">
        <v>0</v>
      </c>
      <c r="S14" s="77">
        <v>0</v>
      </c>
      <c r="T14" s="77">
        <v>0</v>
      </c>
      <c r="U14" s="78">
        <f t="shared" si="4"/>
        <v>232200</v>
      </c>
      <c r="V14" s="77">
        <v>0</v>
      </c>
      <c r="W14" s="78">
        <f t="shared" si="3"/>
        <v>232200</v>
      </c>
    </row>
    <row r="15" spans="1:23" x14ac:dyDescent="0.2">
      <c r="A15" s="301" t="s">
        <v>335</v>
      </c>
      <c r="B15" s="301"/>
      <c r="C15" s="301"/>
      <c r="D15" s="301"/>
      <c r="E15" s="301"/>
      <c r="F15" s="301"/>
      <c r="G15" s="8">
        <v>9</v>
      </c>
      <c r="H15" s="81">
        <v>0</v>
      </c>
      <c r="I15" s="81">
        <v>0</v>
      </c>
      <c r="J15" s="81">
        <v>0</v>
      </c>
      <c r="K15" s="81">
        <v>0</v>
      </c>
      <c r="L15" s="81">
        <v>0</v>
      </c>
      <c r="M15" s="81">
        <v>0</v>
      </c>
      <c r="N15" s="81">
        <v>0</v>
      </c>
      <c r="O15" s="81">
        <v>0</v>
      </c>
      <c r="P15" s="81">
        <v>0</v>
      </c>
      <c r="Q15" s="77">
        <v>-101824</v>
      </c>
      <c r="R15" s="81">
        <v>0</v>
      </c>
      <c r="S15" s="77">
        <v>0</v>
      </c>
      <c r="T15" s="77">
        <v>0</v>
      </c>
      <c r="U15" s="78">
        <f t="shared" si="4"/>
        <v>-101824</v>
      </c>
      <c r="V15" s="77">
        <v>0</v>
      </c>
      <c r="W15" s="78">
        <f t="shared" si="3"/>
        <v>-101824</v>
      </c>
    </row>
    <row r="16" spans="1:23" ht="28.5" customHeight="1" x14ac:dyDescent="0.2">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1" t="s">
        <v>337</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1" t="s">
        <v>338</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1" t="s">
        <v>339</v>
      </c>
      <c r="B19" s="301"/>
      <c r="C19" s="301"/>
      <c r="D19" s="301"/>
      <c r="E19" s="301"/>
      <c r="F19" s="301"/>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1" t="s">
        <v>340</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1" t="s">
        <v>341</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1" t="s">
        <v>342</v>
      </c>
      <c r="B22" s="301"/>
      <c r="C22" s="301"/>
      <c r="D22" s="301"/>
      <c r="E22" s="301"/>
      <c r="F22" s="301"/>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1" t="s">
        <v>343</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1" t="s">
        <v>344</v>
      </c>
      <c r="B24" s="301"/>
      <c r="C24" s="301"/>
      <c r="D24" s="301"/>
      <c r="E24" s="301"/>
      <c r="F24" s="30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1" t="s">
        <v>345</v>
      </c>
      <c r="B25" s="301"/>
      <c r="C25" s="301"/>
      <c r="D25" s="301"/>
      <c r="E25" s="301"/>
      <c r="F25" s="301"/>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1" t="s">
        <v>346</v>
      </c>
      <c r="B26" s="301"/>
      <c r="C26" s="301"/>
      <c r="D26" s="301"/>
      <c r="E26" s="301"/>
      <c r="F26" s="30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1" t="s">
        <v>347</v>
      </c>
      <c r="B27" s="301"/>
      <c r="C27" s="301"/>
      <c r="D27" s="301"/>
      <c r="E27" s="301"/>
      <c r="F27" s="301"/>
      <c r="G27" s="8">
        <v>21</v>
      </c>
      <c r="H27" s="77">
        <v>0</v>
      </c>
      <c r="I27" s="77">
        <v>0</v>
      </c>
      <c r="J27" s="77">
        <v>0</v>
      </c>
      <c r="K27" s="77">
        <v>0</v>
      </c>
      <c r="L27" s="77">
        <v>0</v>
      </c>
      <c r="M27" s="77">
        <v>0</v>
      </c>
      <c r="N27" s="77">
        <v>-82937001</v>
      </c>
      <c r="O27" s="77">
        <v>0</v>
      </c>
      <c r="P27" s="77">
        <v>0</v>
      </c>
      <c r="Q27" s="77">
        <v>0</v>
      </c>
      <c r="R27" s="77">
        <v>0</v>
      </c>
      <c r="S27" s="77">
        <v>0</v>
      </c>
      <c r="T27" s="77">
        <v>82937001</v>
      </c>
      <c r="U27" s="78">
        <f t="shared" si="4"/>
        <v>0</v>
      </c>
      <c r="V27" s="77">
        <v>0</v>
      </c>
      <c r="W27" s="78">
        <f t="shared" si="3"/>
        <v>0</v>
      </c>
    </row>
    <row r="28" spans="1:23" x14ac:dyDescent="0.2">
      <c r="A28" s="301" t="s">
        <v>348</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9" t="s">
        <v>380</v>
      </c>
      <c r="B29" s="319"/>
      <c r="C29" s="319"/>
      <c r="D29" s="319"/>
      <c r="E29" s="319"/>
      <c r="F29" s="319"/>
      <c r="G29" s="10">
        <v>23</v>
      </c>
      <c r="H29" s="80">
        <f>SUM(H10:H28)</f>
        <v>277879530</v>
      </c>
      <c r="I29" s="80">
        <f t="shared" ref="I29:W29" si="5">SUM(I10:I28)</f>
        <v>0</v>
      </c>
      <c r="J29" s="80">
        <f t="shared" si="5"/>
        <v>14549784</v>
      </c>
      <c r="K29" s="80">
        <f t="shared" si="5"/>
        <v>0</v>
      </c>
      <c r="L29" s="80">
        <f t="shared" si="5"/>
        <v>2940</v>
      </c>
      <c r="M29" s="80">
        <f t="shared" si="5"/>
        <v>0</v>
      </c>
      <c r="N29" s="80">
        <f t="shared" si="5"/>
        <v>13070428</v>
      </c>
      <c r="O29" s="80">
        <f t="shared" si="5"/>
        <v>0</v>
      </c>
      <c r="P29" s="80">
        <f t="shared" si="5"/>
        <v>-774000</v>
      </c>
      <c r="Q29" s="80">
        <f t="shared" si="5"/>
        <v>-474500</v>
      </c>
      <c r="R29" s="80">
        <f t="shared" si="5"/>
        <v>0</v>
      </c>
      <c r="S29" s="80">
        <f t="shared" si="5"/>
        <v>0</v>
      </c>
      <c r="T29" s="80">
        <f t="shared" si="5"/>
        <v>-79358519</v>
      </c>
      <c r="U29" s="80">
        <f t="shared" si="5"/>
        <v>224889783</v>
      </c>
      <c r="V29" s="80">
        <f t="shared" si="5"/>
        <v>0</v>
      </c>
      <c r="W29" s="80">
        <f t="shared" si="5"/>
        <v>224889783</v>
      </c>
    </row>
    <row r="30" spans="1:23" x14ac:dyDescent="0.2">
      <c r="A30" s="320" t="s">
        <v>349</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
      <c r="A31" s="322" t="s">
        <v>350</v>
      </c>
      <c r="B31" s="322"/>
      <c r="C31" s="322"/>
      <c r="D31" s="322"/>
      <c r="E31" s="322"/>
      <c r="F31" s="322"/>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232200</v>
      </c>
      <c r="Q31" s="79">
        <f t="shared" si="6"/>
        <v>-101824</v>
      </c>
      <c r="R31" s="79">
        <f t="shared" si="6"/>
        <v>0</v>
      </c>
      <c r="S31" s="79">
        <f t="shared" si="6"/>
        <v>0</v>
      </c>
      <c r="T31" s="79">
        <f t="shared" si="6"/>
        <v>0</v>
      </c>
      <c r="U31" s="79">
        <f t="shared" si="6"/>
        <v>130376</v>
      </c>
      <c r="V31" s="79">
        <f t="shared" si="6"/>
        <v>0</v>
      </c>
      <c r="W31" s="79">
        <f t="shared" si="6"/>
        <v>130376</v>
      </c>
    </row>
    <row r="32" spans="1:23" ht="31.5" customHeight="1" x14ac:dyDescent="0.2">
      <c r="A32" s="322" t="s">
        <v>351</v>
      </c>
      <c r="B32" s="322"/>
      <c r="C32" s="322"/>
      <c r="D32" s="322"/>
      <c r="E32" s="322"/>
      <c r="F32" s="322"/>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232200</v>
      </c>
      <c r="Q32" s="79">
        <f t="shared" si="7"/>
        <v>-101824</v>
      </c>
      <c r="R32" s="79">
        <f t="shared" si="7"/>
        <v>0</v>
      </c>
      <c r="S32" s="79">
        <f t="shared" si="7"/>
        <v>0</v>
      </c>
      <c r="T32" s="79">
        <f t="shared" si="7"/>
        <v>-79358519</v>
      </c>
      <c r="U32" s="79">
        <f t="shared" si="7"/>
        <v>-79228143</v>
      </c>
      <c r="V32" s="79">
        <f t="shared" si="7"/>
        <v>0</v>
      </c>
      <c r="W32" s="79">
        <f t="shared" si="7"/>
        <v>-79228143</v>
      </c>
    </row>
    <row r="33" spans="1:23" ht="30.75" customHeight="1" x14ac:dyDescent="0.2">
      <c r="A33" s="323" t="s">
        <v>352</v>
      </c>
      <c r="B33" s="323"/>
      <c r="C33" s="323"/>
      <c r="D33" s="323"/>
      <c r="E33" s="323"/>
      <c r="F33" s="323"/>
      <c r="G33" s="10">
        <v>26</v>
      </c>
      <c r="H33" s="80">
        <f>SUM(H21:H28)</f>
        <v>0</v>
      </c>
      <c r="I33" s="80">
        <f t="shared" ref="I33:W33" si="8">SUM(I21:I28)</f>
        <v>0</v>
      </c>
      <c r="J33" s="80">
        <f t="shared" si="8"/>
        <v>0</v>
      </c>
      <c r="K33" s="80">
        <f t="shared" si="8"/>
        <v>0</v>
      </c>
      <c r="L33" s="80">
        <f t="shared" si="8"/>
        <v>0</v>
      </c>
      <c r="M33" s="80">
        <f t="shared" si="8"/>
        <v>0</v>
      </c>
      <c r="N33" s="80">
        <f t="shared" si="8"/>
        <v>-82937001</v>
      </c>
      <c r="O33" s="80">
        <f t="shared" si="8"/>
        <v>0</v>
      </c>
      <c r="P33" s="80">
        <f t="shared" si="8"/>
        <v>0</v>
      </c>
      <c r="Q33" s="80">
        <f t="shared" si="8"/>
        <v>0</v>
      </c>
      <c r="R33" s="80">
        <f t="shared" si="8"/>
        <v>0</v>
      </c>
      <c r="S33" s="80">
        <f t="shared" si="8"/>
        <v>0</v>
      </c>
      <c r="T33" s="80">
        <f t="shared" si="8"/>
        <v>82937001</v>
      </c>
      <c r="U33" s="80">
        <f t="shared" si="8"/>
        <v>0</v>
      </c>
      <c r="V33" s="80">
        <f t="shared" si="8"/>
        <v>0</v>
      </c>
      <c r="W33" s="80">
        <f t="shared" si="8"/>
        <v>0</v>
      </c>
    </row>
    <row r="34" spans="1:23" x14ac:dyDescent="0.2">
      <c r="A34" s="320" t="s">
        <v>353</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
      <c r="A35" s="318" t="s">
        <v>381</v>
      </c>
      <c r="B35" s="318"/>
      <c r="C35" s="318"/>
      <c r="D35" s="318"/>
      <c r="E35" s="318"/>
      <c r="F35" s="318"/>
      <c r="G35" s="8">
        <v>27</v>
      </c>
      <c r="H35" s="77">
        <v>277879530</v>
      </c>
      <c r="I35" s="77">
        <v>0</v>
      </c>
      <c r="J35" s="77">
        <v>14549784</v>
      </c>
      <c r="K35" s="77">
        <v>0</v>
      </c>
      <c r="L35" s="77">
        <v>2940</v>
      </c>
      <c r="M35" s="77">
        <v>0</v>
      </c>
      <c r="N35" s="77">
        <v>13070428</v>
      </c>
      <c r="O35" s="77">
        <v>0</v>
      </c>
      <c r="P35" s="77">
        <v>-774000</v>
      </c>
      <c r="Q35" s="77">
        <v>-474500</v>
      </c>
      <c r="R35" s="77">
        <v>0</v>
      </c>
      <c r="S35" s="77">
        <v>0</v>
      </c>
      <c r="T35" s="77">
        <v>-79358519</v>
      </c>
      <c r="U35" s="78">
        <f t="shared" ref="U35:U37" si="9">H35+I35+J35+K35-L35+M35+N35+O35+P35+Q35+R35+S35+T35</f>
        <v>224889783</v>
      </c>
      <c r="V35" s="77">
        <v>0</v>
      </c>
      <c r="W35" s="78">
        <f t="shared" ref="W35:W37" si="10">U35+V35</f>
        <v>224889783</v>
      </c>
    </row>
    <row r="36" spans="1:23" x14ac:dyDescent="0.2">
      <c r="A36" s="301" t="s">
        <v>329</v>
      </c>
      <c r="B36" s="301"/>
      <c r="C36" s="301"/>
      <c r="D36" s="301"/>
      <c r="E36" s="301"/>
      <c r="F36" s="30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1" t="s">
        <v>330</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2" t="s">
        <v>382</v>
      </c>
      <c r="B38" s="302"/>
      <c r="C38" s="302"/>
      <c r="D38" s="302"/>
      <c r="E38" s="302"/>
      <c r="F38" s="302"/>
      <c r="G38" s="9">
        <v>30</v>
      </c>
      <c r="H38" s="79">
        <f>H35+H36+H37</f>
        <v>277879530</v>
      </c>
      <c r="I38" s="79">
        <f t="shared" ref="I38:W38" si="11">I35+I36+I37</f>
        <v>0</v>
      </c>
      <c r="J38" s="79">
        <f t="shared" si="11"/>
        <v>14549784</v>
      </c>
      <c r="K38" s="79">
        <f t="shared" si="11"/>
        <v>0</v>
      </c>
      <c r="L38" s="79">
        <f t="shared" si="11"/>
        <v>2940</v>
      </c>
      <c r="M38" s="79">
        <f t="shared" si="11"/>
        <v>0</v>
      </c>
      <c r="N38" s="79">
        <f t="shared" si="11"/>
        <v>13070428</v>
      </c>
      <c r="O38" s="79">
        <f t="shared" si="11"/>
        <v>0</v>
      </c>
      <c r="P38" s="79">
        <f t="shared" si="11"/>
        <v>-774000</v>
      </c>
      <c r="Q38" s="79">
        <f t="shared" si="11"/>
        <v>-474500</v>
      </c>
      <c r="R38" s="79">
        <f t="shared" si="11"/>
        <v>0</v>
      </c>
      <c r="S38" s="79">
        <f t="shared" si="11"/>
        <v>0</v>
      </c>
      <c r="T38" s="79">
        <f t="shared" si="11"/>
        <v>-79358519</v>
      </c>
      <c r="U38" s="79">
        <f t="shared" si="11"/>
        <v>224889783</v>
      </c>
      <c r="V38" s="79">
        <f t="shared" si="11"/>
        <v>0</v>
      </c>
      <c r="W38" s="79">
        <f t="shared" si="11"/>
        <v>224889783</v>
      </c>
    </row>
    <row r="39" spans="1:23" x14ac:dyDescent="0.2">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-358225421</v>
      </c>
      <c r="U39" s="78">
        <f t="shared" ref="U39:U56" si="12">H39+I39+J39+K39-L39+M39+N39+O39+P39+Q39+R39+S39+T39</f>
        <v>-358225421</v>
      </c>
      <c r="V39" s="77">
        <v>0</v>
      </c>
      <c r="W39" s="78">
        <f t="shared" ref="W39:W56" si="13">U39+V39</f>
        <v>-358225421</v>
      </c>
    </row>
    <row r="40" spans="1:23" x14ac:dyDescent="0.2">
      <c r="A40" s="301" t="s">
        <v>332</v>
      </c>
      <c r="B40" s="301"/>
      <c r="C40" s="301"/>
      <c r="D40" s="301"/>
      <c r="E40" s="301"/>
      <c r="F40" s="30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1" t="s">
        <v>354</v>
      </c>
      <c r="B41" s="301"/>
      <c r="C41" s="301"/>
      <c r="D41" s="301"/>
      <c r="E41" s="301"/>
      <c r="F41" s="301"/>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1" t="s">
        <v>334</v>
      </c>
      <c r="B42" s="301"/>
      <c r="C42" s="301"/>
      <c r="D42" s="301"/>
      <c r="E42" s="301"/>
      <c r="F42" s="301"/>
      <c r="G42" s="8">
        <v>34</v>
      </c>
      <c r="H42" s="81">
        <v>0</v>
      </c>
      <c r="I42" s="81">
        <v>0</v>
      </c>
      <c r="J42" s="81">
        <v>0</v>
      </c>
      <c r="K42" s="81">
        <v>0</v>
      </c>
      <c r="L42" s="81">
        <v>0</v>
      </c>
      <c r="M42" s="81">
        <v>0</v>
      </c>
      <c r="N42" s="81">
        <v>0</v>
      </c>
      <c r="O42" s="81">
        <v>0</v>
      </c>
      <c r="P42" s="77">
        <v>-201240</v>
      </c>
      <c r="Q42" s="81">
        <v>0</v>
      </c>
      <c r="R42" s="81">
        <v>0</v>
      </c>
      <c r="S42" s="77">
        <v>0</v>
      </c>
      <c r="T42" s="77">
        <v>0</v>
      </c>
      <c r="U42" s="78">
        <f t="shared" si="12"/>
        <v>-201240</v>
      </c>
      <c r="V42" s="77">
        <v>0</v>
      </c>
      <c r="W42" s="78">
        <f t="shared" si="13"/>
        <v>-201240</v>
      </c>
    </row>
    <row r="43" spans="1:23" ht="21" customHeight="1" x14ac:dyDescent="0.2">
      <c r="A43" s="301" t="s">
        <v>335</v>
      </c>
      <c r="B43" s="301"/>
      <c r="C43" s="301"/>
      <c r="D43" s="301"/>
      <c r="E43" s="301"/>
      <c r="F43" s="301"/>
      <c r="G43" s="8">
        <v>35</v>
      </c>
      <c r="H43" s="81">
        <v>0</v>
      </c>
      <c r="I43" s="81">
        <v>0</v>
      </c>
      <c r="J43" s="81">
        <v>0</v>
      </c>
      <c r="K43" s="81">
        <v>0</v>
      </c>
      <c r="L43" s="81">
        <v>0</v>
      </c>
      <c r="M43" s="81">
        <v>0</v>
      </c>
      <c r="N43" s="81">
        <v>0</v>
      </c>
      <c r="O43" s="81">
        <v>0</v>
      </c>
      <c r="P43" s="81">
        <v>0</v>
      </c>
      <c r="Q43" s="77">
        <v>-536213</v>
      </c>
      <c r="R43" s="81">
        <v>0</v>
      </c>
      <c r="S43" s="77">
        <v>0</v>
      </c>
      <c r="T43" s="77">
        <v>0</v>
      </c>
      <c r="U43" s="78">
        <f t="shared" si="12"/>
        <v>-536213</v>
      </c>
      <c r="V43" s="77">
        <v>0</v>
      </c>
      <c r="W43" s="78">
        <f t="shared" si="13"/>
        <v>-536213</v>
      </c>
    </row>
    <row r="44" spans="1:23" ht="29.25" customHeight="1" x14ac:dyDescent="0.2">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1" t="s">
        <v>355</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1" t="s">
        <v>338</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1" t="s">
        <v>339</v>
      </c>
      <c r="B47" s="301"/>
      <c r="C47" s="301"/>
      <c r="D47" s="301"/>
      <c r="E47" s="301"/>
      <c r="F47" s="301"/>
      <c r="G47" s="8">
        <v>39</v>
      </c>
      <c r="H47" s="77">
        <v>0</v>
      </c>
      <c r="I47" s="77">
        <v>0</v>
      </c>
      <c r="J47" s="77">
        <v>0</v>
      </c>
      <c r="K47" s="77">
        <v>0</v>
      </c>
      <c r="L47" s="77">
        <v>-2940</v>
      </c>
      <c r="M47" s="77">
        <v>0</v>
      </c>
      <c r="N47" s="77">
        <v>0</v>
      </c>
      <c r="O47" s="77">
        <v>0</v>
      </c>
      <c r="P47" s="77">
        <v>0</v>
      </c>
      <c r="Q47" s="77">
        <v>0</v>
      </c>
      <c r="R47" s="77">
        <v>0</v>
      </c>
      <c r="S47" s="77">
        <v>0</v>
      </c>
      <c r="T47" s="77">
        <v>0</v>
      </c>
      <c r="U47" s="78">
        <f t="shared" si="12"/>
        <v>2940</v>
      </c>
      <c r="V47" s="77">
        <v>0</v>
      </c>
      <c r="W47" s="78">
        <f t="shared" si="13"/>
        <v>2940</v>
      </c>
    </row>
    <row r="48" spans="1:23" x14ac:dyDescent="0.2">
      <c r="A48" s="301" t="s">
        <v>340</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1" t="s">
        <v>356</v>
      </c>
      <c r="B49" s="301"/>
      <c r="C49" s="301"/>
      <c r="D49" s="301"/>
      <c r="E49" s="301"/>
      <c r="F49" s="301"/>
      <c r="G49" s="8">
        <v>41</v>
      </c>
      <c r="H49" s="77">
        <v>0</v>
      </c>
      <c r="I49" s="77">
        <v>350000000</v>
      </c>
      <c r="J49" s="77">
        <v>0</v>
      </c>
      <c r="K49" s="77">
        <v>0</v>
      </c>
      <c r="L49" s="77">
        <v>0</v>
      </c>
      <c r="M49" s="77">
        <v>0</v>
      </c>
      <c r="N49" s="77">
        <v>0</v>
      </c>
      <c r="O49" s="77">
        <v>0</v>
      </c>
      <c r="P49" s="77">
        <v>0</v>
      </c>
      <c r="Q49" s="77">
        <v>0</v>
      </c>
      <c r="R49" s="77">
        <v>0</v>
      </c>
      <c r="S49" s="77">
        <v>0</v>
      </c>
      <c r="T49" s="77">
        <v>0</v>
      </c>
      <c r="U49" s="78">
        <f>H49+I49+J49+K49-L49+M49+N49+O49+P49+Q49+R49+S49+T49</f>
        <v>350000000</v>
      </c>
      <c r="V49" s="77">
        <v>0</v>
      </c>
      <c r="W49" s="78">
        <f t="shared" si="13"/>
        <v>350000000</v>
      </c>
    </row>
    <row r="50" spans="1:23" ht="26.25" customHeight="1" x14ac:dyDescent="0.2">
      <c r="A50" s="301" t="s">
        <v>342</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1" t="s">
        <v>357</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1" t="s">
        <v>344</v>
      </c>
      <c r="B52" s="301"/>
      <c r="C52" s="301"/>
      <c r="D52" s="301"/>
      <c r="E52" s="301"/>
      <c r="F52" s="301"/>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1" t="s">
        <v>345</v>
      </c>
      <c r="B53" s="301"/>
      <c r="C53" s="301"/>
      <c r="D53" s="301"/>
      <c r="E53" s="301"/>
      <c r="F53" s="301"/>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1" t="s">
        <v>346</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1" t="s">
        <v>347</v>
      </c>
      <c r="B55" s="301"/>
      <c r="C55" s="301"/>
      <c r="D55" s="301"/>
      <c r="E55" s="301"/>
      <c r="F55" s="301"/>
      <c r="G55" s="8">
        <v>47</v>
      </c>
      <c r="H55" s="77">
        <v>0</v>
      </c>
      <c r="I55" s="77">
        <v>0</v>
      </c>
      <c r="J55" s="77">
        <v>-14549784</v>
      </c>
      <c r="K55" s="77">
        <v>0</v>
      </c>
      <c r="L55" s="77">
        <v>0</v>
      </c>
      <c r="M55" s="77">
        <v>0</v>
      </c>
      <c r="N55" s="77">
        <v>-13070428</v>
      </c>
      <c r="O55" s="77">
        <v>0</v>
      </c>
      <c r="P55" s="77">
        <v>0</v>
      </c>
      <c r="Q55" s="77">
        <v>0</v>
      </c>
      <c r="R55" s="77">
        <v>0</v>
      </c>
      <c r="S55" s="77">
        <v>-51738306</v>
      </c>
      <c r="T55" s="77">
        <v>79358519</v>
      </c>
      <c r="U55" s="78">
        <f t="shared" si="12"/>
        <v>1</v>
      </c>
      <c r="V55" s="77">
        <v>0</v>
      </c>
      <c r="W55" s="78">
        <f t="shared" si="13"/>
        <v>1</v>
      </c>
    </row>
    <row r="56" spans="1:23" x14ac:dyDescent="0.2">
      <c r="A56" s="301" t="s">
        <v>348</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9" t="s">
        <v>383</v>
      </c>
      <c r="B57" s="319"/>
      <c r="C57" s="319"/>
      <c r="D57" s="319"/>
      <c r="E57" s="319"/>
      <c r="F57" s="319"/>
      <c r="G57" s="10">
        <v>49</v>
      </c>
      <c r="H57" s="80">
        <f>SUM(H38:H56)</f>
        <v>277879530</v>
      </c>
      <c r="I57" s="80">
        <f t="shared" ref="I57:W57" si="14">SUM(I38:I56)</f>
        <v>350000000</v>
      </c>
      <c r="J57" s="80">
        <f t="shared" si="14"/>
        <v>0</v>
      </c>
      <c r="K57" s="80">
        <f t="shared" si="14"/>
        <v>0</v>
      </c>
      <c r="L57" s="80">
        <f t="shared" si="14"/>
        <v>0</v>
      </c>
      <c r="M57" s="80">
        <f t="shared" si="14"/>
        <v>0</v>
      </c>
      <c r="N57" s="80">
        <f t="shared" si="14"/>
        <v>0</v>
      </c>
      <c r="O57" s="80">
        <f t="shared" si="14"/>
        <v>0</v>
      </c>
      <c r="P57" s="80">
        <f t="shared" si="14"/>
        <v>-975240</v>
      </c>
      <c r="Q57" s="80">
        <f t="shared" si="14"/>
        <v>-1010713</v>
      </c>
      <c r="R57" s="80">
        <f t="shared" si="14"/>
        <v>0</v>
      </c>
      <c r="S57" s="80">
        <f t="shared" si="14"/>
        <v>-51738306</v>
      </c>
      <c r="T57" s="80">
        <f t="shared" si="14"/>
        <v>-358225421</v>
      </c>
      <c r="U57" s="80">
        <f t="shared" si="14"/>
        <v>215929850</v>
      </c>
      <c r="V57" s="80">
        <f t="shared" si="14"/>
        <v>0</v>
      </c>
      <c r="W57" s="80">
        <f t="shared" si="14"/>
        <v>215929850</v>
      </c>
    </row>
    <row r="58" spans="1:23" x14ac:dyDescent="0.2">
      <c r="A58" s="320" t="s">
        <v>349</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
      <c r="A59" s="322" t="s">
        <v>358</v>
      </c>
      <c r="B59" s="322"/>
      <c r="C59" s="322"/>
      <c r="D59" s="322"/>
      <c r="E59" s="322"/>
      <c r="F59" s="322"/>
      <c r="G59" s="9">
        <v>50</v>
      </c>
      <c r="H59" s="79">
        <f>SUM(H40:H48)</f>
        <v>0</v>
      </c>
      <c r="I59" s="79">
        <f t="shared" ref="I59:W59" si="15">SUM(I40:I48)</f>
        <v>0</v>
      </c>
      <c r="J59" s="79">
        <f t="shared" si="15"/>
        <v>0</v>
      </c>
      <c r="K59" s="79">
        <f t="shared" si="15"/>
        <v>0</v>
      </c>
      <c r="L59" s="79">
        <f t="shared" si="15"/>
        <v>-2940</v>
      </c>
      <c r="M59" s="79">
        <f t="shared" si="15"/>
        <v>0</v>
      </c>
      <c r="N59" s="79">
        <f t="shared" si="15"/>
        <v>0</v>
      </c>
      <c r="O59" s="79">
        <f t="shared" si="15"/>
        <v>0</v>
      </c>
      <c r="P59" s="79">
        <f t="shared" si="15"/>
        <v>-201240</v>
      </c>
      <c r="Q59" s="79">
        <f t="shared" si="15"/>
        <v>-536213</v>
      </c>
      <c r="R59" s="79">
        <f t="shared" si="15"/>
        <v>0</v>
      </c>
      <c r="S59" s="79">
        <f t="shared" si="15"/>
        <v>0</v>
      </c>
      <c r="T59" s="79">
        <f t="shared" si="15"/>
        <v>0</v>
      </c>
      <c r="U59" s="79">
        <f t="shared" si="15"/>
        <v>-734513</v>
      </c>
      <c r="V59" s="79">
        <f t="shared" si="15"/>
        <v>0</v>
      </c>
      <c r="W59" s="79">
        <f t="shared" si="15"/>
        <v>-734513</v>
      </c>
    </row>
    <row r="60" spans="1:23" ht="27.75" customHeight="1" x14ac:dyDescent="0.2">
      <c r="A60" s="322" t="s">
        <v>359</v>
      </c>
      <c r="B60" s="322"/>
      <c r="C60" s="322"/>
      <c r="D60" s="322"/>
      <c r="E60" s="322"/>
      <c r="F60" s="322"/>
      <c r="G60" s="9">
        <v>51</v>
      </c>
      <c r="H60" s="79">
        <f>H39+H59</f>
        <v>0</v>
      </c>
      <c r="I60" s="79">
        <f t="shared" ref="I60:W60" si="16">I39+I59</f>
        <v>0</v>
      </c>
      <c r="J60" s="79">
        <f t="shared" si="16"/>
        <v>0</v>
      </c>
      <c r="K60" s="79">
        <f t="shared" si="16"/>
        <v>0</v>
      </c>
      <c r="L60" s="79">
        <f t="shared" si="16"/>
        <v>-2940</v>
      </c>
      <c r="M60" s="79">
        <f t="shared" si="16"/>
        <v>0</v>
      </c>
      <c r="N60" s="79">
        <f t="shared" si="16"/>
        <v>0</v>
      </c>
      <c r="O60" s="79">
        <f t="shared" si="16"/>
        <v>0</v>
      </c>
      <c r="P60" s="79">
        <f t="shared" si="16"/>
        <v>-201240</v>
      </c>
      <c r="Q60" s="79">
        <f t="shared" si="16"/>
        <v>-536213</v>
      </c>
      <c r="R60" s="79">
        <f t="shared" si="16"/>
        <v>0</v>
      </c>
      <c r="S60" s="79">
        <f t="shared" si="16"/>
        <v>0</v>
      </c>
      <c r="T60" s="79">
        <f t="shared" si="16"/>
        <v>-358225421</v>
      </c>
      <c r="U60" s="79">
        <f t="shared" si="16"/>
        <v>-358959934</v>
      </c>
      <c r="V60" s="79">
        <f t="shared" si="16"/>
        <v>0</v>
      </c>
      <c r="W60" s="79">
        <f t="shared" si="16"/>
        <v>-358959934</v>
      </c>
    </row>
    <row r="61" spans="1:23" ht="29.25" customHeight="1" x14ac:dyDescent="0.2">
      <c r="A61" s="323" t="s">
        <v>360</v>
      </c>
      <c r="B61" s="323"/>
      <c r="C61" s="323"/>
      <c r="D61" s="323"/>
      <c r="E61" s="323"/>
      <c r="F61" s="323"/>
      <c r="G61" s="10">
        <v>52</v>
      </c>
      <c r="H61" s="80">
        <f>SUM(H49:H56)</f>
        <v>0</v>
      </c>
      <c r="I61" s="80">
        <f t="shared" ref="I61:W61" si="17">SUM(I49:I56)</f>
        <v>350000000</v>
      </c>
      <c r="J61" s="80">
        <f t="shared" si="17"/>
        <v>-14549784</v>
      </c>
      <c r="K61" s="80">
        <f t="shared" si="17"/>
        <v>0</v>
      </c>
      <c r="L61" s="80">
        <f t="shared" si="17"/>
        <v>0</v>
      </c>
      <c r="M61" s="80">
        <f t="shared" si="17"/>
        <v>0</v>
      </c>
      <c r="N61" s="80">
        <f t="shared" si="17"/>
        <v>-13070428</v>
      </c>
      <c r="O61" s="80">
        <f t="shared" si="17"/>
        <v>0</v>
      </c>
      <c r="P61" s="80">
        <f t="shared" si="17"/>
        <v>0</v>
      </c>
      <c r="Q61" s="80">
        <f t="shared" si="17"/>
        <v>0</v>
      </c>
      <c r="R61" s="80">
        <f t="shared" si="17"/>
        <v>0</v>
      </c>
      <c r="S61" s="80">
        <f t="shared" si="17"/>
        <v>-51738306</v>
      </c>
      <c r="T61" s="80">
        <f t="shared" si="17"/>
        <v>79358519</v>
      </c>
      <c r="U61" s="80">
        <f t="shared" si="17"/>
        <v>350000001</v>
      </c>
      <c r="V61" s="80">
        <f t="shared" si="17"/>
        <v>0</v>
      </c>
      <c r="W61" s="80">
        <f t="shared" si="17"/>
        <v>350000001</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view="pageBreakPreview" zoomScale="90" zoomScaleNormal="100" zoomScaleSheetLayoutView="90" workbookViewId="0">
      <selection sqref="A1:J27"/>
    </sheetView>
  </sheetViews>
  <sheetFormatPr defaultRowHeight="12.75" x14ac:dyDescent="0.2"/>
  <cols>
    <col min="10" max="10" width="33.42578125" customWidth="1"/>
  </cols>
  <sheetData>
    <row r="1" spans="1:10" x14ac:dyDescent="0.2">
      <c r="A1" s="325" t="s">
        <v>453</v>
      </c>
      <c r="B1" s="326"/>
      <c r="C1" s="326"/>
      <c r="D1" s="326"/>
      <c r="E1" s="326"/>
      <c r="F1" s="326"/>
      <c r="G1" s="326"/>
      <c r="H1" s="326"/>
      <c r="I1" s="326"/>
      <c r="J1" s="326"/>
    </row>
    <row r="2" spans="1:10" x14ac:dyDescent="0.2">
      <c r="A2" s="326"/>
      <c r="B2" s="326"/>
      <c r="C2" s="326"/>
      <c r="D2" s="326"/>
      <c r="E2" s="326"/>
      <c r="F2" s="326"/>
      <c r="G2" s="326"/>
      <c r="H2" s="326"/>
      <c r="I2" s="326"/>
      <c r="J2" s="326"/>
    </row>
    <row r="3" spans="1:10" x14ac:dyDescent="0.2">
      <c r="A3" s="326"/>
      <c r="B3" s="326"/>
      <c r="C3" s="326"/>
      <c r="D3" s="326"/>
      <c r="E3" s="326"/>
      <c r="F3" s="326"/>
      <c r="G3" s="326"/>
      <c r="H3" s="326"/>
      <c r="I3" s="326"/>
      <c r="J3" s="326"/>
    </row>
    <row r="4" spans="1:10" x14ac:dyDescent="0.2">
      <c r="A4" s="326"/>
      <c r="B4" s="326"/>
      <c r="C4" s="326"/>
      <c r="D4" s="326"/>
      <c r="E4" s="326"/>
      <c r="F4" s="326"/>
      <c r="G4" s="326"/>
      <c r="H4" s="326"/>
      <c r="I4" s="326"/>
      <c r="J4" s="326"/>
    </row>
    <row r="5" spans="1:10" x14ac:dyDescent="0.2">
      <c r="A5" s="326"/>
      <c r="B5" s="326"/>
      <c r="C5" s="326"/>
      <c r="D5" s="326"/>
      <c r="E5" s="326"/>
      <c r="F5" s="326"/>
      <c r="G5" s="326"/>
      <c r="H5" s="326"/>
      <c r="I5" s="326"/>
      <c r="J5" s="326"/>
    </row>
    <row r="6" spans="1:10" x14ac:dyDescent="0.2">
      <c r="A6" s="326"/>
      <c r="B6" s="326"/>
      <c r="C6" s="326"/>
      <c r="D6" s="326"/>
      <c r="E6" s="326"/>
      <c r="F6" s="326"/>
      <c r="G6" s="326"/>
      <c r="H6" s="326"/>
      <c r="I6" s="326"/>
      <c r="J6" s="326"/>
    </row>
    <row r="7" spans="1:10" x14ac:dyDescent="0.2">
      <c r="A7" s="326"/>
      <c r="B7" s="326"/>
      <c r="C7" s="326"/>
      <c r="D7" s="326"/>
      <c r="E7" s="326"/>
      <c r="F7" s="326"/>
      <c r="G7" s="326"/>
      <c r="H7" s="326"/>
      <c r="I7" s="326"/>
      <c r="J7" s="326"/>
    </row>
    <row r="8" spans="1:10" x14ac:dyDescent="0.2">
      <c r="A8" s="326"/>
      <c r="B8" s="326"/>
      <c r="C8" s="326"/>
      <c r="D8" s="326"/>
      <c r="E8" s="326"/>
      <c r="F8" s="326"/>
      <c r="G8" s="326"/>
      <c r="H8" s="326"/>
      <c r="I8" s="326"/>
      <c r="J8" s="326"/>
    </row>
    <row r="9" spans="1:10" x14ac:dyDescent="0.2">
      <c r="A9" s="326"/>
      <c r="B9" s="326"/>
      <c r="C9" s="326"/>
      <c r="D9" s="326"/>
      <c r="E9" s="326"/>
      <c r="F9" s="326"/>
      <c r="G9" s="326"/>
      <c r="H9" s="326"/>
      <c r="I9" s="326"/>
      <c r="J9" s="326"/>
    </row>
    <row r="10" spans="1:10" x14ac:dyDescent="0.2">
      <c r="A10" s="326"/>
      <c r="B10" s="326"/>
      <c r="C10" s="326"/>
      <c r="D10" s="326"/>
      <c r="E10" s="326"/>
      <c r="F10" s="326"/>
      <c r="G10" s="326"/>
      <c r="H10" s="326"/>
      <c r="I10" s="326"/>
      <c r="J10" s="326"/>
    </row>
    <row r="11" spans="1:10" x14ac:dyDescent="0.2">
      <c r="A11" s="326"/>
      <c r="B11" s="326"/>
      <c r="C11" s="326"/>
      <c r="D11" s="326"/>
      <c r="E11" s="326"/>
      <c r="F11" s="326"/>
      <c r="G11" s="326"/>
      <c r="H11" s="326"/>
      <c r="I11" s="326"/>
      <c r="J11" s="326"/>
    </row>
    <row r="12" spans="1:10" x14ac:dyDescent="0.2">
      <c r="A12" s="326"/>
      <c r="B12" s="326"/>
      <c r="C12" s="326"/>
      <c r="D12" s="326"/>
      <c r="E12" s="326"/>
      <c r="F12" s="326"/>
      <c r="G12" s="326"/>
      <c r="H12" s="326"/>
      <c r="I12" s="326"/>
      <c r="J12" s="326"/>
    </row>
    <row r="13" spans="1:10" x14ac:dyDescent="0.2">
      <c r="A13" s="326"/>
      <c r="B13" s="326"/>
      <c r="C13" s="326"/>
      <c r="D13" s="326"/>
      <c r="E13" s="326"/>
      <c r="F13" s="326"/>
      <c r="G13" s="326"/>
      <c r="H13" s="326"/>
      <c r="I13" s="326"/>
      <c r="J13" s="326"/>
    </row>
    <row r="14" spans="1:10" x14ac:dyDescent="0.2">
      <c r="A14" s="326"/>
      <c r="B14" s="326"/>
      <c r="C14" s="326"/>
      <c r="D14" s="326"/>
      <c r="E14" s="326"/>
      <c r="F14" s="326"/>
      <c r="G14" s="326"/>
      <c r="H14" s="326"/>
      <c r="I14" s="326"/>
      <c r="J14" s="326"/>
    </row>
    <row r="15" spans="1:10" x14ac:dyDescent="0.2">
      <c r="A15" s="326"/>
      <c r="B15" s="326"/>
      <c r="C15" s="326"/>
      <c r="D15" s="326"/>
      <c r="E15" s="326"/>
      <c r="F15" s="326"/>
      <c r="G15" s="326"/>
      <c r="H15" s="326"/>
      <c r="I15" s="326"/>
      <c r="J15" s="326"/>
    </row>
    <row r="16" spans="1:10" x14ac:dyDescent="0.2">
      <c r="A16" s="326"/>
      <c r="B16" s="326"/>
      <c r="C16" s="326"/>
      <c r="D16" s="326"/>
      <c r="E16" s="326"/>
      <c r="F16" s="326"/>
      <c r="G16" s="326"/>
      <c r="H16" s="326"/>
      <c r="I16" s="326"/>
      <c r="J16" s="326"/>
    </row>
    <row r="17" spans="1:10" x14ac:dyDescent="0.2">
      <c r="A17" s="326"/>
      <c r="B17" s="326"/>
      <c r="C17" s="326"/>
      <c r="D17" s="326"/>
      <c r="E17" s="326"/>
      <c r="F17" s="326"/>
      <c r="G17" s="326"/>
      <c r="H17" s="326"/>
      <c r="I17" s="326"/>
      <c r="J17" s="326"/>
    </row>
    <row r="18" spans="1:10" x14ac:dyDescent="0.2">
      <c r="A18" s="326"/>
      <c r="B18" s="326"/>
      <c r="C18" s="326"/>
      <c r="D18" s="326"/>
      <c r="E18" s="326"/>
      <c r="F18" s="326"/>
      <c r="G18" s="326"/>
      <c r="H18" s="326"/>
      <c r="I18" s="326"/>
      <c r="J18" s="326"/>
    </row>
    <row r="19" spans="1:10" x14ac:dyDescent="0.2">
      <c r="A19" s="326"/>
      <c r="B19" s="326"/>
      <c r="C19" s="326"/>
      <c r="D19" s="326"/>
      <c r="E19" s="326"/>
      <c r="F19" s="326"/>
      <c r="G19" s="326"/>
      <c r="H19" s="326"/>
      <c r="I19" s="326"/>
      <c r="J19" s="326"/>
    </row>
    <row r="20" spans="1:10" ht="40.5" customHeight="1" x14ac:dyDescent="0.2">
      <c r="A20" s="326"/>
      <c r="B20" s="326"/>
      <c r="C20" s="326"/>
      <c r="D20" s="326"/>
      <c r="E20" s="326"/>
      <c r="F20" s="326"/>
      <c r="G20" s="326"/>
      <c r="H20" s="326"/>
      <c r="I20" s="326"/>
      <c r="J20" s="326"/>
    </row>
    <row r="21" spans="1:10" ht="77.25" customHeight="1" x14ac:dyDescent="0.2">
      <c r="A21" s="326"/>
      <c r="B21" s="326"/>
      <c r="C21" s="326"/>
      <c r="D21" s="326"/>
      <c r="E21" s="326"/>
      <c r="F21" s="326"/>
      <c r="G21" s="326"/>
      <c r="H21" s="326"/>
      <c r="I21" s="326"/>
      <c r="J21" s="326"/>
    </row>
    <row r="22" spans="1:10" ht="112.5" customHeight="1" x14ac:dyDescent="0.2">
      <c r="A22" s="326"/>
      <c r="B22" s="326"/>
      <c r="C22" s="326"/>
      <c r="D22" s="326"/>
      <c r="E22" s="326"/>
      <c r="F22" s="326"/>
      <c r="G22" s="326"/>
      <c r="H22" s="326"/>
      <c r="I22" s="326"/>
      <c r="J22" s="326"/>
    </row>
    <row r="23" spans="1:10" ht="139.5" customHeight="1" x14ac:dyDescent="0.2">
      <c r="A23" s="326"/>
      <c r="B23" s="326"/>
      <c r="C23" s="326"/>
      <c r="D23" s="326"/>
      <c r="E23" s="326"/>
      <c r="F23" s="326"/>
      <c r="G23" s="326"/>
      <c r="H23" s="326"/>
      <c r="I23" s="326"/>
      <c r="J23" s="326"/>
    </row>
    <row r="24" spans="1:10" ht="166.5" customHeight="1" x14ac:dyDescent="0.2">
      <c r="A24" s="326"/>
      <c r="B24" s="326"/>
      <c r="C24" s="326"/>
      <c r="D24" s="326"/>
      <c r="E24" s="326"/>
      <c r="F24" s="326"/>
      <c r="G24" s="326"/>
      <c r="H24" s="326"/>
      <c r="I24" s="326"/>
      <c r="J24" s="326"/>
    </row>
    <row r="25" spans="1:10" ht="148.5" customHeight="1" x14ac:dyDescent="0.2">
      <c r="A25" s="326"/>
      <c r="B25" s="326"/>
      <c r="C25" s="326"/>
      <c r="D25" s="326"/>
      <c r="E25" s="326"/>
      <c r="F25" s="326"/>
      <c r="G25" s="326"/>
      <c r="H25" s="326"/>
      <c r="I25" s="326"/>
      <c r="J25" s="326"/>
    </row>
    <row r="26" spans="1:10" x14ac:dyDescent="0.2">
      <c r="A26" s="326"/>
      <c r="B26" s="326"/>
      <c r="C26" s="326"/>
      <c r="D26" s="326"/>
      <c r="E26" s="326"/>
      <c r="F26" s="326"/>
      <c r="G26" s="326"/>
      <c r="H26" s="326"/>
      <c r="I26" s="326"/>
      <c r="J26" s="326"/>
    </row>
    <row r="27" spans="1:10" x14ac:dyDescent="0.2">
      <c r="A27" s="326"/>
      <c r="B27" s="326"/>
      <c r="C27" s="326"/>
      <c r="D27" s="326"/>
      <c r="E27" s="326"/>
      <c r="F27" s="326"/>
      <c r="G27" s="326"/>
      <c r="H27" s="326"/>
      <c r="I27" s="326"/>
      <c r="J27" s="326"/>
    </row>
    <row r="28" spans="1:10" x14ac:dyDescent="0.2">
      <c r="A28" s="119"/>
    </row>
    <row r="29" spans="1:10" ht="90.75" customHeight="1" x14ac:dyDescent="0.2">
      <c r="A29" s="325" t="s">
        <v>452</v>
      </c>
      <c r="B29" s="325"/>
      <c r="C29" s="325"/>
      <c r="D29" s="325"/>
      <c r="E29" s="325"/>
      <c r="F29" s="325"/>
      <c r="G29" s="325"/>
      <c r="H29" s="325"/>
      <c r="I29" s="325"/>
      <c r="J29" s="325"/>
    </row>
    <row r="30" spans="1:10" ht="77.25" customHeight="1" x14ac:dyDescent="0.2">
      <c r="A30" s="325"/>
      <c r="B30" s="325"/>
      <c r="C30" s="325"/>
      <c r="D30" s="325"/>
      <c r="E30" s="325"/>
      <c r="F30" s="325"/>
      <c r="G30" s="325"/>
      <c r="H30" s="325"/>
      <c r="I30" s="325"/>
      <c r="J30" s="325"/>
    </row>
    <row r="31" spans="1:10" ht="92.25" customHeight="1" x14ac:dyDescent="0.2">
      <c r="A31" s="325"/>
      <c r="B31" s="325"/>
      <c r="C31" s="325"/>
      <c r="D31" s="325"/>
      <c r="E31" s="325"/>
      <c r="F31" s="325"/>
      <c r="G31" s="325"/>
      <c r="H31" s="325"/>
      <c r="I31" s="325"/>
      <c r="J31" s="325"/>
    </row>
    <row r="32" spans="1:10" ht="111" customHeight="1" x14ac:dyDescent="0.2">
      <c r="A32" s="325"/>
      <c r="B32" s="325"/>
      <c r="C32" s="325"/>
      <c r="D32" s="325"/>
      <c r="E32" s="325"/>
      <c r="F32" s="325"/>
      <c r="G32" s="325"/>
      <c r="H32" s="325"/>
      <c r="I32" s="325"/>
      <c r="J32" s="325"/>
    </row>
    <row r="33" spans="1:10" ht="117.75" customHeight="1" x14ac:dyDescent="0.2">
      <c r="A33" s="325"/>
      <c r="B33" s="325"/>
      <c r="C33" s="325"/>
      <c r="D33" s="325"/>
      <c r="E33" s="325"/>
      <c r="F33" s="325"/>
      <c r="G33" s="325"/>
      <c r="H33" s="325"/>
      <c r="I33" s="325"/>
      <c r="J33" s="325"/>
    </row>
    <row r="34" spans="1:10" ht="54.75" customHeight="1" x14ac:dyDescent="0.2">
      <c r="A34" s="325"/>
      <c r="B34" s="325"/>
      <c r="C34" s="325"/>
      <c r="D34" s="325"/>
      <c r="E34" s="325"/>
      <c r="F34" s="325"/>
      <c r="G34" s="325"/>
      <c r="H34" s="325"/>
      <c r="I34" s="325"/>
      <c r="J34" s="325"/>
    </row>
    <row r="35" spans="1:10" x14ac:dyDescent="0.2">
      <c r="A35" s="325"/>
      <c r="B35" s="325"/>
      <c r="C35" s="325"/>
      <c r="D35" s="325"/>
      <c r="E35" s="325"/>
      <c r="F35" s="325"/>
      <c r="G35" s="325"/>
      <c r="H35" s="325"/>
      <c r="I35" s="325"/>
      <c r="J35" s="325"/>
    </row>
    <row r="36" spans="1:10" x14ac:dyDescent="0.2">
      <c r="A36" s="325"/>
      <c r="B36" s="325"/>
      <c r="C36" s="325"/>
      <c r="D36" s="325"/>
      <c r="E36" s="325"/>
      <c r="F36" s="325"/>
      <c r="G36" s="325"/>
      <c r="H36" s="325"/>
      <c r="I36" s="325"/>
      <c r="J36" s="325"/>
    </row>
    <row r="37" spans="1:10" ht="71.25" customHeight="1" x14ac:dyDescent="0.2">
      <c r="A37" s="325"/>
      <c r="B37" s="325"/>
      <c r="C37" s="325"/>
      <c r="D37" s="325"/>
      <c r="E37" s="325"/>
      <c r="F37" s="325"/>
      <c r="G37" s="325"/>
      <c r="H37" s="325"/>
      <c r="I37" s="325"/>
      <c r="J37" s="325"/>
    </row>
    <row r="38" spans="1:10" x14ac:dyDescent="0.2">
      <c r="A38" s="325"/>
      <c r="B38" s="325"/>
      <c r="C38" s="325"/>
      <c r="D38" s="325"/>
      <c r="E38" s="325"/>
      <c r="F38" s="325"/>
      <c r="G38" s="325"/>
      <c r="H38" s="325"/>
      <c r="I38" s="325"/>
      <c r="J38" s="325"/>
    </row>
    <row r="39" spans="1:10" x14ac:dyDescent="0.2">
      <c r="A39" s="325"/>
      <c r="B39" s="325"/>
      <c r="C39" s="325"/>
      <c r="D39" s="325"/>
      <c r="E39" s="325"/>
      <c r="F39" s="325"/>
      <c r="G39" s="325"/>
      <c r="H39" s="325"/>
      <c r="I39" s="325"/>
      <c r="J39" s="325"/>
    </row>
    <row r="40" spans="1:10" x14ac:dyDescent="0.2">
      <c r="A40" s="325"/>
      <c r="B40" s="325"/>
      <c r="C40" s="325"/>
      <c r="D40" s="325"/>
      <c r="E40" s="325"/>
      <c r="F40" s="325"/>
      <c r="G40" s="325"/>
      <c r="H40" s="325"/>
      <c r="I40" s="325"/>
      <c r="J40" s="325"/>
    </row>
    <row r="41" spans="1:10" ht="25.5" customHeight="1" x14ac:dyDescent="0.2">
      <c r="A41" s="325"/>
      <c r="B41" s="325"/>
      <c r="C41" s="325"/>
      <c r="D41" s="325"/>
      <c r="E41" s="325"/>
      <c r="F41" s="325"/>
      <c r="G41" s="325"/>
      <c r="H41" s="325"/>
      <c r="I41" s="325"/>
      <c r="J41" s="325"/>
    </row>
    <row r="42" spans="1:10" ht="72.75" customHeight="1" x14ac:dyDescent="0.2">
      <c r="A42" s="325"/>
      <c r="B42" s="325"/>
      <c r="C42" s="325"/>
      <c r="D42" s="325"/>
      <c r="E42" s="325"/>
      <c r="F42" s="325"/>
      <c r="G42" s="325"/>
      <c r="H42" s="325"/>
      <c r="I42" s="325"/>
      <c r="J42" s="325"/>
    </row>
  </sheetData>
  <mergeCells count="2">
    <mergeCell ref="A1:J27"/>
    <mergeCell ref="A29:J42"/>
  </mergeCells>
  <pageMargins left="0.70866141732283472" right="0.70866141732283472" top="0.74803149606299213" bottom="0.74803149606299213" header="0.31496062992125984" footer="0.31496062992125984"/>
  <pageSetup paperSize="9" scale="72" orientation="portrait" r:id="rId1"/>
  <rowBreaks count="1" manualBreakCount="1">
    <brk id="2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f00c05a3-a522-4b3b-aeec-75a37a6bc44f"/>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ebeef9ca-c00b-443c-ae4d-d16a6508f86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Mikulec Vesna</cp:lastModifiedBy>
  <cp:lastPrinted>2021-05-31T10:17:01Z</cp:lastPrinted>
  <dcterms:created xsi:type="dcterms:W3CDTF">2008-10-17T11:51:54Z</dcterms:created>
  <dcterms:modified xsi:type="dcterms:W3CDTF">2021-05-31T10:19:41Z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