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0\Documents\FINANCIJE\HANFA i BURZA_ZSE\"/>
    </mc:Choice>
  </mc:AlternateContent>
  <bookViews>
    <workbookView xWindow="0" yWindow="0" windowWidth="20490" windowHeight="7005" activeTab="6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 " sheetId="22" r:id="rId7"/>
  </sheets>
  <definedNames>
    <definedName name="_xlnm.Print_Area" localSheetId="6">'Bilješke '!$A$1:$J$53</definedName>
    <definedName name="_xlnm.Print_Area" localSheetId="0">'OPĆI PODACI'!$A$1:$I$63</definedName>
    <definedName name="_xlnm.Print_Area" localSheetId="5">PK!$A$1:$K$25</definedName>
  </definedNames>
  <calcPr calcId="171027"/>
</workbook>
</file>

<file path=xl/calcChain.xml><?xml version="1.0" encoding="utf-8"?>
<calcChain xmlns="http://schemas.openxmlformats.org/spreadsheetml/2006/main">
  <c r="J44" i="20" l="1"/>
  <c r="J46" i="20"/>
  <c r="J38" i="20"/>
  <c r="J45" i="20"/>
  <c r="J31" i="20"/>
  <c r="J33" i="20"/>
  <c r="J27" i="20"/>
  <c r="J32" i="20"/>
  <c r="J18" i="20"/>
  <c r="J20" i="20"/>
  <c r="J13" i="20"/>
  <c r="J19" i="20"/>
  <c r="J47" i="20"/>
  <c r="J50" i="20"/>
  <c r="K66" i="19"/>
  <c r="K56" i="18"/>
  <c r="L56" i="18"/>
  <c r="L67" i="18"/>
  <c r="M56" i="18"/>
  <c r="J56" i="18"/>
  <c r="K48" i="20"/>
  <c r="K44" i="20"/>
  <c r="G16" i="22"/>
  <c r="F16" i="22"/>
  <c r="H15" i="22"/>
  <c r="H14" i="22"/>
  <c r="G7" i="22"/>
  <c r="F7" i="22"/>
  <c r="H6" i="22"/>
  <c r="H5" i="22"/>
  <c r="K10" i="17"/>
  <c r="K9" i="17"/>
  <c r="K8" i="17"/>
  <c r="K7" i="17"/>
  <c r="K16" i="19"/>
  <c r="K57" i="18"/>
  <c r="K66" i="18"/>
  <c r="K67" i="18"/>
  <c r="L57" i="18"/>
  <c r="L66" i="18"/>
  <c r="M57" i="18"/>
  <c r="M66" i="18"/>
  <c r="M67" i="18"/>
  <c r="K7" i="18"/>
  <c r="K27" i="18"/>
  <c r="K12" i="18"/>
  <c r="K16" i="18"/>
  <c r="K22" i="18"/>
  <c r="K33" i="18"/>
  <c r="L7" i="18"/>
  <c r="L27" i="18"/>
  <c r="L12" i="18"/>
  <c r="L16" i="18"/>
  <c r="L22" i="18"/>
  <c r="L33" i="18"/>
  <c r="M7" i="18"/>
  <c r="M27" i="18"/>
  <c r="M12" i="18"/>
  <c r="M16" i="18"/>
  <c r="M22" i="18"/>
  <c r="M33" i="18"/>
  <c r="K53" i="21"/>
  <c r="J53" i="21"/>
  <c r="K19" i="21"/>
  <c r="K12" i="21"/>
  <c r="K21" i="21"/>
  <c r="K32" i="21"/>
  <c r="K34" i="21"/>
  <c r="K28" i="21"/>
  <c r="K33" i="21"/>
  <c r="K45" i="21"/>
  <c r="K47" i="21"/>
  <c r="K39" i="21"/>
  <c r="K46" i="21"/>
  <c r="J19" i="21"/>
  <c r="J20" i="21"/>
  <c r="J12" i="21"/>
  <c r="J21" i="21"/>
  <c r="J32" i="21"/>
  <c r="J33" i="21"/>
  <c r="J28" i="21"/>
  <c r="J34" i="21"/>
  <c r="J45" i="21"/>
  <c r="J46" i="21"/>
  <c r="J39" i="21"/>
  <c r="J47" i="21"/>
  <c r="K52" i="20"/>
  <c r="K18" i="20"/>
  <c r="K13" i="20"/>
  <c r="K31" i="20"/>
  <c r="K27" i="20"/>
  <c r="K45" i="20"/>
  <c r="K72" i="19"/>
  <c r="K79" i="19"/>
  <c r="K82" i="19"/>
  <c r="K90" i="19"/>
  <c r="K100" i="19"/>
  <c r="J72" i="19"/>
  <c r="J79" i="19"/>
  <c r="J82" i="19"/>
  <c r="J86" i="19"/>
  <c r="J90" i="19"/>
  <c r="J100" i="19"/>
  <c r="K9" i="19"/>
  <c r="K26" i="19"/>
  <c r="K35" i="19"/>
  <c r="K41" i="19"/>
  <c r="K49" i="19"/>
  <c r="K56" i="19"/>
  <c r="J9" i="19"/>
  <c r="J16" i="19"/>
  <c r="J26" i="19"/>
  <c r="J35" i="19"/>
  <c r="J41" i="19"/>
  <c r="J49" i="19"/>
  <c r="J56" i="19"/>
  <c r="J12" i="18"/>
  <c r="J57" i="18"/>
  <c r="J66" i="18"/>
  <c r="J67" i="18"/>
  <c r="J7" i="18"/>
  <c r="J27" i="18"/>
  <c r="J16" i="18"/>
  <c r="J22" i="18"/>
  <c r="J33" i="18"/>
  <c r="J14" i="17"/>
  <c r="K14" i="17"/>
  <c r="J21" i="17"/>
  <c r="K21" i="17"/>
  <c r="K10" i="18"/>
  <c r="K43" i="18"/>
  <c r="J69" i="19"/>
  <c r="J114" i="19"/>
  <c r="J8" i="19"/>
  <c r="J66" i="19"/>
  <c r="J49" i="21"/>
  <c r="J48" i="21"/>
  <c r="K20" i="21"/>
  <c r="K48" i="21"/>
  <c r="K49" i="21"/>
  <c r="H7" i="22"/>
  <c r="H16" i="22"/>
  <c r="K46" i="20"/>
  <c r="K32" i="20"/>
  <c r="K33" i="20"/>
  <c r="K20" i="20"/>
  <c r="K19" i="20"/>
  <c r="M10" i="18"/>
  <c r="M43" i="18"/>
  <c r="K42" i="18"/>
  <c r="J10" i="18"/>
  <c r="J43" i="18"/>
  <c r="J42" i="18"/>
  <c r="J45" i="18"/>
  <c r="M42" i="18"/>
  <c r="L42" i="18"/>
  <c r="K46" i="18"/>
  <c r="K44" i="18"/>
  <c r="K48" i="18"/>
  <c r="J44" i="18"/>
  <c r="J48" i="18"/>
  <c r="K45" i="18"/>
  <c r="L10" i="18"/>
  <c r="K8" i="19"/>
  <c r="K69" i="19"/>
  <c r="K40" i="19"/>
  <c r="K47" i="20"/>
  <c r="M45" i="18"/>
  <c r="M44" i="18"/>
  <c r="M48" i="18"/>
  <c r="M50" i="18"/>
  <c r="M46" i="18"/>
  <c r="J46" i="18"/>
  <c r="J50" i="18"/>
  <c r="J49" i="18"/>
  <c r="K49" i="18"/>
  <c r="K50" i="18"/>
  <c r="L43" i="18"/>
  <c r="M49" i="18"/>
  <c r="L46" i="18"/>
  <c r="L45" i="18"/>
  <c r="L44" i="18"/>
  <c r="L48" i="18"/>
  <c r="L50" i="18"/>
  <c r="L49" i="18"/>
  <c r="K114" i="19"/>
  <c r="J48" i="20"/>
  <c r="J51" i="20"/>
  <c r="J52" i="20"/>
</calcChain>
</file>

<file path=xl/sharedStrings.xml><?xml version="1.0" encoding="utf-8"?>
<sst xmlns="http://schemas.openxmlformats.org/spreadsheetml/2006/main" count="410" uniqueCount="353">
  <si>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</si>
  <si>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</si>
  <si>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</si>
  <si>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</si>
  <si>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</si>
  <si>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</si>
  <si>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</si>
  <si>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</si>
  <si>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</si>
  <si>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</si>
  <si>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</si>
  <si>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</si>
  <si>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</si>
  <si>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</si>
  <si>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</si>
  <si>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</si>
  <si>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</si>
  <si>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</si>
  <si>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</si>
  <si>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</si>
  <si>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</si>
  <si>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</si>
  <si>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</si>
  <si>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</si>
  <si>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</si>
  <si>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</si>
  <si>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</si>
  <si>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</si>
  <si>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</si>
  <si>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</si>
  <si>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</si>
  <si>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</si>
  <si>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</si>
  <si>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</si>
  <si>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</si>
  <si>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</si>
  <si>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</si>
  <si>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</si>
  <si>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</si>
  <si>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</si>
  <si>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</si>
  <si>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</si>
  <si>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</si>
  <si>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</si>
  <si>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</si>
  <si>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</si>
  <si>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</si>
  <si>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</si>
  <si>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</si>
  <si>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</si>
  <si>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</si>
  <si>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</si>
  <si>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</si>
  <si>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</si>
  <si>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</si>
  <si>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</si>
  <si>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</si>
  <si>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</si>
  <si>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</si>
  <si>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</si>
  <si>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</si>
  <si>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</si>
  <si>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</si>
  <si>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</si>
  <si>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</si>
  <si>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</si>
  <si>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</si>
  <si>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</si>
  <si>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</si>
  <si>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</si>
  <si>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</si>
  <si>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</si>
  <si>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</si>
  <si>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</si>
  <si>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</si>
  <si>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</si>
  <si>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</si>
  <si>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</si>
  <si>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</si>
  <si>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</si>
  <si>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</si>
  <si>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</si>
  <si>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</si>
  <si>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</si>
  <si>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</si>
  <si>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</si>
  <si>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</si>
  <si>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</si>
  <si>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</si>
  <si>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</si>
  <si>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</si>
  <si>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</si>
  <si>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</si>
  <si>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</si>
  <si>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</si>
  <si>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</si>
  <si>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</si>
  <si>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</si>
  <si>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</si>
  <si>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</si>
  <si>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</si>
  <si>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</si>
  <si>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</si>
  <si>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</si>
  <si>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</si>
  <si>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</si>
  <si>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</si>
  <si>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</si>
  <si>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</si>
  <si>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</si>
  <si>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</si>
  <si>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</si>
  <si>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</si>
  <si>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</si>
  <si>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</si>
  <si>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</si>
  <si>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</si>
  <si>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</si>
  <si>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</si>
  <si>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</si>
  <si>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</si>
  <si>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</si>
  <si>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</si>
  <si>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</si>
  <si>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</si>
  <si>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</si>
  <si>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</si>
  <si>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</si>
  <si>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</si>
  <si>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</si>
  <si>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</si>
  <si>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</si>
  <si>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</si>
  <si>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</si>
  <si>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</si>
  <si>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</si>
  <si>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</si>
  <si>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</si>
  <si>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</si>
  <si>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</si>
  <si>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</si>
  <si>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</si>
  <si>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</si>
  <si>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</si>
  <si>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</si>
  <si>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</si>
  <si>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</si>
  <si>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</si>
  <si>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</si>
  <si>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</si>
  <si>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</si>
  <si>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</si>
  <si>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</si>
  <si>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</si>
  <si>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</si>
  <si>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</si>
  <si>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</si>
  <si>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</si>
  <si>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</si>
  <si>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</si>
  <si>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</si>
  <si>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</si>
  <si>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</si>
  <si>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</si>
  <si>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</si>
  <si>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</si>
  <si>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</si>
  <si>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</si>
  <si>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</si>
  <si>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</si>
  <si>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</si>
  <si>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</si>
  <si>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</si>
  <si>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</si>
  <si>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</si>
  <si>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</si>
  <si>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</si>
  <si>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</si>
  <si>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</si>
  <si>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</si>
  <si>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</si>
  <si>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</si>
  <si>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</si>
  <si>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</si>
  <si>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</si>
  <si>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</si>
  <si>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</si>
  <si>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</si>
  <si>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</si>
  <si>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</si>
  <si>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</si>
  <si>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</si>
  <si>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</si>
  <si>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</si>
  <si>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</si>
  <si>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</si>
  <si>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</si>
  <si>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</si>
  <si>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</si>
  <si>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</si>
  <si>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</si>
  <si>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</si>
  <si>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</si>
  <si>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</si>
  <si>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</si>
  <si>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</si>
  <si>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</si>
  <si>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</si>
  <si>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</si>
  <si>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</si>
  <si>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</si>
  <si>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</si>
  <si>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</si>
  <si>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</si>
  <si>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</si>
  <si>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</si>
  <si>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</si>
  <si>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</si>
  <si>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</si>
  <si>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</si>
  <si>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</si>
  <si>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</si>
  <si>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</si>
  <si>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</si>
  <si>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</si>
  <si>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</si>
  <si>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</si>
  <si>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</si>
  <si>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</si>
  <si>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</si>
  <si>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</si>
  <si>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</si>
  <si>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</si>
  <si>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</si>
  <si>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</si>
  <si>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</si>
  <si>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</si>
  <si>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</si>
  <si>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</si>
  <si>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</si>
  <si>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</si>
  <si>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</si>
  <si>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</si>
  <si>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</si>
  <si>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</si>
  <si>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</si>
  <si>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</si>
  <si>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</si>
  <si>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</si>
  <si>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</si>
  <si>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</si>
  <si>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</si>
  <si>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</si>
  <si>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</si>
  <si>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</si>
  <si>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</si>
  <si>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</si>
  <si>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</si>
  <si>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</si>
  <si>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</si>
  <si>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</si>
  <si>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</si>
  <si>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</si>
  <si>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</si>
  <si>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</si>
  <si>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</si>
  <si>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</si>
  <si>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</si>
  <si>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</si>
  <si>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</si>
  <si>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</si>
  <si>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</si>
  <si>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</si>
  <si>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</si>
  <si>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</si>
  <si>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</si>
  <si>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</si>
  <si>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</si>
  <si>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</si>
  <si>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</si>
  <si>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</si>
  <si>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</si>
  <si>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</si>
  <si>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</si>
  <si>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</si>
  <si>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</si>
  <si>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</si>
  <si>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</si>
  <si>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</si>
  <si>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</si>
  <si>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</si>
  <si>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</si>
  <si>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</si>
  <si>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</si>
  <si>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</si>
  <si>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</si>
  <si>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</si>
  <si>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</si>
  <si>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</si>
  <si>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</si>
  <si>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</si>
  <si>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</si>
  <si>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</si>
  <si>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</si>
  <si>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</si>
  <si>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</si>
  <si>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</si>
  <si>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</si>
  <si>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</si>
  <si>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</si>
  <si>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</si>
  <si>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</si>
  <si>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</si>
  <si>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</si>
  <si>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</si>
  <si>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</si>
  <si>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</si>
  <si>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</si>
  <si>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</si>
  <si>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</si>
  <si>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</si>
  <si>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</si>
  <si>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01.01.2016.</t>
  </si>
  <si>
    <t>30.09.2016.</t>
  </si>
  <si>
    <t>03108252</t>
  </si>
  <si>
    <t>070016015</t>
  </si>
  <si>
    <t>16536095427</t>
  </si>
  <si>
    <t>ČATEKS d.d.</t>
  </si>
  <si>
    <t>Čakovec</t>
  </si>
  <si>
    <t>Zrinsko-Frankopanska 25</t>
  </si>
  <si>
    <t>financije@cateks.hr</t>
  </si>
  <si>
    <t>www.cateks.hr</t>
  </si>
  <si>
    <t>ČAKOVEC</t>
  </si>
  <si>
    <t>MEĐIMURSKA</t>
  </si>
  <si>
    <t>NE</t>
  </si>
  <si>
    <t>1392</t>
  </si>
  <si>
    <t>BILANDŽIJA MATIJA</t>
  </si>
  <si>
    <t>040379401</t>
  </si>
  <si>
    <t>040328445</t>
  </si>
  <si>
    <t>SABOLIĆ DAVOR</t>
  </si>
  <si>
    <t>Obveznik: Čateks d.d.</t>
  </si>
  <si>
    <t>stanje na dan 30.09.2016.</t>
  </si>
  <si>
    <t>u razdoblju 01.01.2016.. do 30.09.2016.</t>
  </si>
  <si>
    <t>u razdoblju 01.01.2016. do 30.09.2016.</t>
  </si>
  <si>
    <r>
      <t xml:space="preserve">Prihodi od prodaje                                                                                         </t>
    </r>
    <r>
      <rPr>
        <b/>
        <sz val="8"/>
        <color indexed="8"/>
        <rFont val="Arial"/>
        <family val="2"/>
        <charset val="238"/>
      </rPr>
      <t>/u 000 kn</t>
    </r>
    <r>
      <rPr>
        <b/>
        <sz val="10"/>
        <color indexed="8"/>
        <rFont val="Arial"/>
        <family val="2"/>
        <charset val="238"/>
      </rPr>
      <t>/</t>
    </r>
  </si>
  <si>
    <t>Indeks</t>
  </si>
  <si>
    <t>Prihodi od prodaje na domaćem tržištu</t>
  </si>
  <si>
    <t>Prihodi od prodaje na inozemnom tržištu</t>
  </si>
  <si>
    <r>
      <t xml:space="preserve">Troškovi sirovina i materijala                                                                      </t>
    </r>
    <r>
      <rPr>
        <b/>
        <sz val="8"/>
        <color indexed="8"/>
        <rFont val="Arial"/>
        <family val="2"/>
        <charset val="238"/>
      </rPr>
      <t xml:space="preserve"> / u 000 kn/</t>
    </r>
  </si>
  <si>
    <t>Troškovi sirovina</t>
  </si>
  <si>
    <t>Troškovi energije</t>
  </si>
  <si>
    <t>I.-IX.2015.</t>
  </si>
  <si>
    <t>I.-IX.2016.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</si>
</sst>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9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sz val="9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charset val="1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charset val="238"/>
    </font>
    <font>
      <b/>
      <sz val="10"/>
      <name val="Arial"/>
      <charset val="238"/>
    </font>
    <font>
      <b/>
      <sz val="9"/>
      <name val="Arial"/>
      <charset val="238"/>
    </font>
    <font>
      <b/>
      <sz val="8"/>
      <name val="Arial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12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11" fillId="0" borderId="0" xfId="4">
      <alignment vertical="top"/>
    </xf>
    <xf numFmtId="0" fontId="11" fillId="0" borderId="0" xfId="4" applyAlignment="1"/>
    <xf numFmtId="0" fontId="17" fillId="0" borderId="0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164" fontId="19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5" fillId="0" borderId="7" xfId="0" applyFont="1" applyFill="1" applyBorder="1" applyAlignment="1">
      <alignment vertical="center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7" xfId="0" applyFill="1" applyBorder="1"/>
    <xf numFmtId="0" fontId="8" fillId="0" borderId="9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1" xfId="0" applyNumberFormat="1" applyFont="1" applyFill="1" applyBorder="1" applyAlignment="1" applyProtection="1">
      <alignment vertical="center"/>
      <protection hidden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5" fillId="0" borderId="0" xfId="0" applyFont="1" applyFill="1"/>
    <xf numFmtId="0" fontId="8" fillId="0" borderId="8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" applyFont="1" applyFill="1" applyAlignment="1">
      <alignment wrapText="1"/>
    </xf>
    <xf numFmtId="0" fontId="1" fillId="0" borderId="0" xfId="0" applyFont="1" applyFill="1"/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 applyProtection="1">
      <alignment horizontal="left" vertical="center" wrapText="1"/>
      <protection hidden="1"/>
    </xf>
    <xf numFmtId="0" fontId="5" fillId="0" borderId="13" xfId="2" applyFont="1" applyFill="1" applyBorder="1" applyAlignment="1" applyProtection="1">
      <alignment vertical="center"/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4" fillId="0" borderId="12" xfId="2" applyFont="1" applyFill="1" applyBorder="1" applyAlignment="1" applyProtection="1">
      <alignment horizontal="right" vertical="center"/>
      <protection locked="0" hidden="1"/>
    </xf>
    <xf numFmtId="49" fontId="4" fillId="0" borderId="12" xfId="2" applyNumberFormat="1" applyFont="1" applyBorder="1" applyAlignment="1" applyProtection="1">
      <alignment horizontal="center" vertical="center"/>
      <protection locked="0" hidden="1"/>
    </xf>
    <xf numFmtId="0" fontId="11" fillId="0" borderId="0" xfId="4" applyBorder="1" applyAlignment="1"/>
    <xf numFmtId="0" fontId="11" fillId="0" borderId="12" xfId="4" applyBorder="1" applyAlignment="1"/>
    <xf numFmtId="0" fontId="4" fillId="0" borderId="13" xfId="2" applyFont="1" applyBorder="1" applyAlignment="1" applyProtection="1">
      <alignment vertical="center"/>
      <protection hidden="1"/>
    </xf>
    <xf numFmtId="14" fontId="4" fillId="0" borderId="9" xfId="2" applyNumberFormat="1" applyFont="1" applyFill="1" applyBorder="1" applyAlignment="1" applyProtection="1">
      <alignment horizontal="center" vertical="center"/>
      <protection locked="0" hidden="1"/>
    </xf>
    <xf numFmtId="1" fontId="4" fillId="0" borderId="8" xfId="2" applyNumberFormat="1" applyFont="1" applyFill="1" applyBorder="1" applyAlignment="1" applyProtection="1">
      <alignment horizontal="center" vertical="center"/>
      <protection locked="0" hidden="1"/>
    </xf>
    <xf numFmtId="3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4" fillId="0" borderId="8" xfId="2" applyFont="1" applyFill="1" applyBorder="1" applyAlignment="1" applyProtection="1">
      <alignment horizontal="center" vertical="center"/>
      <protection locked="0" hidden="1"/>
    </xf>
    <xf numFmtId="49" fontId="4" fillId="0" borderId="8" xfId="2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" applyFont="1" applyFill="1" applyBorder="1" applyAlignment="1" applyProtection="1">
      <alignment horizontal="right" vertical="center"/>
      <protection locked="0" hidden="1"/>
    </xf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14" xfId="2" applyFont="1" applyBorder="1" applyAlignment="1"/>
    <xf numFmtId="0" fontId="5" fillId="0" borderId="15" xfId="2" applyFont="1" applyBorder="1" applyAlignment="1"/>
    <xf numFmtId="0" fontId="5" fillId="0" borderId="0" xfId="2" applyFont="1" applyAlignment="1"/>
    <xf numFmtId="0" fontId="24" fillId="0" borderId="0" xfId="2" applyFont="1" applyAlignment="1"/>
    <xf numFmtId="0" fontId="5" fillId="0" borderId="13" xfId="2" applyFont="1" applyFill="1" applyBorder="1" applyAlignment="1" applyProtection="1">
      <alignment horizontal="center" vertical="center"/>
      <protection locked="0" hidden="1"/>
    </xf>
    <xf numFmtId="0" fontId="5" fillId="0" borderId="12" xfId="2" applyFont="1" applyBorder="1" applyAlignment="1" applyProtection="1">
      <alignment horizontal="left" vertical="center" wrapText="1"/>
      <protection hidden="1"/>
    </xf>
    <xf numFmtId="0" fontId="5" fillId="0" borderId="13" xfId="2" applyFont="1" applyBorder="1" applyAlignment="1" applyProtection="1">
      <protection hidden="1"/>
    </xf>
    <xf numFmtId="0" fontId="5" fillId="0" borderId="12" xfId="2" applyFont="1" applyFill="1" applyBorder="1" applyAlignment="1" applyProtection="1"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12" xfId="2" applyFont="1" applyBorder="1" applyAlignment="1" applyProtection="1">
      <alignment wrapText="1"/>
      <protection hidden="1"/>
    </xf>
    <xf numFmtId="0" fontId="5" fillId="0" borderId="13" xfId="2" applyFont="1" applyBorder="1" applyAlignment="1" applyProtection="1">
      <alignment horizontal="right"/>
      <protection hidden="1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12" xfId="2" applyFont="1" applyBorder="1" applyAlignment="1" applyProtection="1">
      <protection hidden="1"/>
    </xf>
    <xf numFmtId="0" fontId="5" fillId="0" borderId="13" xfId="2" applyFont="1" applyBorder="1" applyAlignment="1" applyProtection="1">
      <alignment horizontal="right" wrapText="1"/>
      <protection hidden="1"/>
    </xf>
    <xf numFmtId="0" fontId="5" fillId="0" borderId="0" xfId="2" applyFont="1" applyBorder="1" applyAlignment="1" applyProtection="1">
      <alignment horizontal="right" wrapText="1"/>
      <protection hidden="1"/>
    </xf>
    <xf numFmtId="0" fontId="5" fillId="0" borderId="0" xfId="2" applyFont="1" applyBorder="1" applyAlignment="1" applyProtection="1">
      <alignment horizontal="left"/>
      <protection hidden="1"/>
    </xf>
    <xf numFmtId="0" fontId="5" fillId="0" borderId="0" xfId="2" applyFont="1" applyFill="1" applyBorder="1" applyAlignment="1" applyProtection="1">
      <protection hidden="1"/>
    </xf>
    <xf numFmtId="0" fontId="5" fillId="0" borderId="0" xfId="2" applyFont="1" applyBorder="1" applyAlignment="1" applyProtection="1">
      <alignment vertical="top"/>
      <protection hidden="1"/>
    </xf>
    <xf numFmtId="0" fontId="5" fillId="0" borderId="0" xfId="2" applyFont="1" applyBorder="1" applyAlignment="1" applyProtection="1">
      <alignment horizontal="right" vertical="center"/>
      <protection hidden="1"/>
    </xf>
    <xf numFmtId="0" fontId="5" fillId="0" borderId="12" xfId="2" applyFont="1" applyBorder="1" applyAlignment="1" applyProtection="1">
      <alignment vertical="top"/>
      <protection hidden="1"/>
    </xf>
    <xf numFmtId="0" fontId="5" fillId="0" borderId="0" xfId="2" applyFont="1" applyBorder="1" applyAlignment="1"/>
    <xf numFmtId="0" fontId="5" fillId="0" borderId="12" xfId="2" applyFont="1" applyBorder="1" applyAlignment="1" applyProtection="1">
      <alignment horizontal="left" vertical="top" wrapText="1"/>
      <protection hidden="1"/>
    </xf>
    <xf numFmtId="0" fontId="5" fillId="0" borderId="13" xfId="2" applyFont="1" applyBorder="1" applyAlignment="1"/>
    <xf numFmtId="0" fontId="5" fillId="0" borderId="0" xfId="2" applyFont="1" applyBorder="1" applyAlignment="1" applyProtection="1">
      <alignment horizontal="center" vertical="center"/>
      <protection locked="0"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12" xfId="2" applyFont="1" applyBorder="1" applyAlignment="1" applyProtection="1">
      <alignment horizontal="left" vertical="top" indent="2"/>
      <protection hidden="1"/>
    </xf>
    <xf numFmtId="0" fontId="5" fillId="0" borderId="12" xfId="2" applyFont="1" applyBorder="1" applyAlignment="1" applyProtection="1">
      <alignment horizontal="left" vertical="top" wrapText="1" indent="2"/>
      <protection hidden="1"/>
    </xf>
    <xf numFmtId="0" fontId="5" fillId="0" borderId="13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right" vertical="top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0" xfId="2" applyFont="1" applyFill="1" applyBorder="1" applyAlignment="1"/>
    <xf numFmtId="0" fontId="5" fillId="0" borderId="13" xfId="2" applyFont="1" applyBorder="1" applyAlignment="1" applyProtection="1">
      <alignment horizontal="left" vertical="top"/>
      <protection hidden="1"/>
    </xf>
    <xf numFmtId="0" fontId="5" fillId="0" borderId="0" xfId="2" applyFont="1" applyBorder="1" applyAlignment="1" applyProtection="1">
      <alignment horizontal="left" vertical="top"/>
      <protection hidden="1"/>
    </xf>
    <xf numFmtId="0" fontId="5" fillId="0" borderId="12" xfId="2" applyFont="1" applyBorder="1" applyAlignment="1" applyProtection="1">
      <alignment horizontal="left"/>
      <protection hidden="1"/>
    </xf>
    <xf numFmtId="0" fontId="5" fillId="0" borderId="14" xfId="2" applyFont="1" applyBorder="1" applyAlignment="1" applyProtection="1">
      <protection hidden="1"/>
    </xf>
    <xf numFmtId="0" fontId="5" fillId="0" borderId="15" xfId="2" applyFont="1" applyBorder="1" applyAlignment="1" applyProtection="1">
      <protection hidden="1"/>
    </xf>
    <xf numFmtId="0" fontId="5" fillId="0" borderId="13" xfId="2" applyFont="1" applyBorder="1" applyAlignment="1" applyProtection="1">
      <alignment horizontal="left"/>
      <protection hidden="1"/>
    </xf>
    <xf numFmtId="0" fontId="5" fillId="0" borderId="0" xfId="2" applyFont="1" applyBorder="1" applyAlignment="1" applyProtection="1">
      <alignment vertical="center"/>
      <protection hidden="1"/>
    </xf>
    <xf numFmtId="0" fontId="5" fillId="0" borderId="12" xfId="2" applyFont="1" applyFill="1" applyBorder="1" applyAlignment="1" applyProtection="1">
      <alignment vertical="center"/>
      <protection hidden="1"/>
    </xf>
    <xf numFmtId="0" fontId="25" fillId="0" borderId="0" xfId="4" applyFont="1" applyBorder="1" applyAlignment="1" applyProtection="1">
      <alignment vertical="center"/>
      <protection hidden="1"/>
    </xf>
    <xf numFmtId="0" fontId="25" fillId="0" borderId="12" xfId="4" applyFont="1" applyFill="1" applyBorder="1" applyAlignment="1" applyProtection="1">
      <alignment vertical="center"/>
      <protection hidden="1"/>
    </xf>
    <xf numFmtId="0" fontId="25" fillId="0" borderId="0" xfId="4" applyFont="1" applyBorder="1" applyAlignment="1" applyProtection="1">
      <alignment horizontal="left"/>
      <protection hidden="1"/>
    </xf>
    <xf numFmtId="0" fontId="5" fillId="0" borderId="16" xfId="2" applyFont="1" applyBorder="1" applyAlignment="1" applyProtection="1">
      <protection hidden="1"/>
    </xf>
    <xf numFmtId="0" fontId="5" fillId="0" borderId="16" xfId="2" applyFont="1" applyBorder="1" applyAlignment="1"/>
    <xf numFmtId="0" fontId="5" fillId="0" borderId="17" xfId="2" applyFont="1" applyBorder="1" applyAlignment="1" applyProtection="1">
      <protection hidden="1"/>
    </xf>
    <xf numFmtId="0" fontId="5" fillId="0" borderId="18" xfId="2" applyFont="1" applyFill="1" applyBorder="1" applyAlignment="1" applyProtection="1">
      <alignment horizontal="right" vertical="top" wrapText="1"/>
      <protection hidden="1"/>
    </xf>
    <xf numFmtId="0" fontId="5" fillId="0" borderId="19" xfId="2" applyFont="1" applyFill="1" applyBorder="1" applyAlignment="1" applyProtection="1">
      <alignment horizontal="right" vertical="top" wrapText="1"/>
      <protection hidden="1"/>
    </xf>
    <xf numFmtId="0" fontId="5" fillId="0" borderId="19" xfId="2" applyFont="1" applyFill="1" applyBorder="1" applyAlignment="1" applyProtection="1">
      <protection hidden="1"/>
    </xf>
    <xf numFmtId="0" fontId="5" fillId="0" borderId="20" xfId="2" applyFont="1" applyFill="1" applyBorder="1" applyAlignment="1" applyProtection="1">
      <protection hidden="1"/>
    </xf>
    <xf numFmtId="3" fontId="0" fillId="0" borderId="0" xfId="0" applyNumberFormat="1" applyFill="1"/>
    <xf numFmtId="0" fontId="0" fillId="0" borderId="0" xfId="0" applyAlignment="1">
      <alignment horizontal="left" vertical="center"/>
    </xf>
    <xf numFmtId="0" fontId="22" fillId="0" borderId="0" xfId="4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9" xfId="4" applyFont="1" applyBorder="1" applyAlignment="1">
      <alignment horizontal="center" vertical="center" wrapText="1"/>
    </xf>
    <xf numFmtId="0" fontId="27" fillId="0" borderId="0" xfId="4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5" fillId="0" borderId="9" xfId="4" applyNumberFormat="1" applyFont="1" applyBorder="1" applyAlignment="1">
      <alignment horizontal="right" vertical="center" wrapText="1"/>
    </xf>
    <xf numFmtId="1" fontId="15" fillId="0" borderId="9" xfId="4" applyNumberFormat="1" applyFont="1" applyBorder="1" applyAlignment="1">
      <alignment horizontal="right" vertical="center" wrapText="1"/>
    </xf>
    <xf numFmtId="0" fontId="27" fillId="0" borderId="0" xfId="4" applyFont="1" applyBorder="1" applyAlignment="1">
      <alignment horizontal="justify" vertical="top" wrapText="1"/>
    </xf>
    <xf numFmtId="3" fontId="27" fillId="0" borderId="0" xfId="4" applyNumberFormat="1" applyFont="1" applyBorder="1" applyAlignment="1">
      <alignment horizontal="justify" vertical="top" wrapText="1"/>
    </xf>
    <xf numFmtId="3" fontId="11" fillId="0" borderId="0" xfId="4" applyNumberFormat="1" applyAlignment="1"/>
    <xf numFmtId="0" fontId="28" fillId="0" borderId="0" xfId="4" applyFont="1" applyAlignment="1"/>
    <xf numFmtId="0" fontId="5" fillId="0" borderId="19" xfId="2" applyFont="1" applyFill="1" applyBorder="1" applyAlignment="1" applyProtection="1">
      <alignment horizontal="center" vertical="top"/>
      <protection hidden="1"/>
    </xf>
    <xf numFmtId="0" fontId="5" fillId="0" borderId="19" xfId="2" applyFont="1" applyFill="1" applyBorder="1" applyAlignment="1" applyProtection="1">
      <alignment horizontal="center"/>
      <protection hidden="1"/>
    </xf>
    <xf numFmtId="0" fontId="5" fillId="0" borderId="13" xfId="2" applyFont="1" applyBorder="1" applyAlignment="1" applyProtection="1">
      <alignment horizontal="right" vertical="center" wrapText="1"/>
      <protection hidden="1"/>
    </xf>
    <xf numFmtId="0" fontId="5" fillId="0" borderId="12" xfId="2" applyFont="1" applyBorder="1" applyAlignment="1" applyProtection="1">
      <alignment horizontal="right" wrapText="1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5" fillId="0" borderId="13" xfId="2" applyFont="1" applyBorder="1" applyAlignment="1" applyProtection="1">
      <alignment horizontal="right" vertical="center"/>
      <protection hidden="1"/>
    </xf>
    <xf numFmtId="0" fontId="5" fillId="0" borderId="12" xfId="2" applyFont="1" applyBorder="1" applyAlignment="1" applyProtection="1">
      <alignment horizontal="right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5" fillId="0" borderId="20" xfId="2" applyFont="1" applyFill="1" applyBorder="1" applyAlignment="1">
      <alignment horizontal="left" vertical="center"/>
    </xf>
    <xf numFmtId="0" fontId="21" fillId="0" borderId="0" xfId="4" applyFont="1" applyBorder="1" applyAlignment="1" applyProtection="1">
      <alignment horizontal="left"/>
      <protection hidden="1"/>
    </xf>
    <xf numFmtId="0" fontId="22" fillId="0" borderId="0" xfId="4" applyFont="1" applyBorder="1" applyAlignment="1"/>
    <xf numFmtId="0" fontId="25" fillId="0" borderId="0" xfId="4" applyFont="1" applyBorder="1" applyAlignment="1" applyProtection="1">
      <alignment horizontal="left"/>
      <protection hidden="1"/>
    </xf>
    <xf numFmtId="0" fontId="11" fillId="0" borderId="0" xfId="4" applyBorder="1" applyAlignment="1"/>
    <xf numFmtId="0" fontId="11" fillId="0" borderId="12" xfId="4" applyBorder="1" applyAlignment="1"/>
    <xf numFmtId="0" fontId="5" fillId="0" borderId="22" xfId="2" applyFont="1" applyBorder="1" applyAlignment="1" applyProtection="1">
      <alignment horizontal="center" vertical="top"/>
      <protection hidden="1"/>
    </xf>
    <xf numFmtId="0" fontId="5" fillId="0" borderId="22" xfId="2" applyFont="1" applyBorder="1" applyAlignment="1">
      <alignment horizontal="center"/>
    </xf>
    <xf numFmtId="0" fontId="5" fillId="0" borderId="23" xfId="2" applyFont="1" applyBorder="1" applyAlignment="1"/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5" fillId="0" borderId="19" xfId="2" applyFont="1" applyFill="1" applyBorder="1" applyAlignment="1"/>
    <xf numFmtId="0" fontId="5" fillId="0" borderId="20" xfId="2" applyFont="1" applyFill="1" applyBorder="1" applyAlignment="1"/>
    <xf numFmtId="0" fontId="12" fillId="0" borderId="21" xfId="2" applyFont="1" applyBorder="1" applyAlignment="1"/>
    <xf numFmtId="0" fontId="12" fillId="0" borderId="14" xfId="2" applyFont="1" applyBorder="1" applyAlignment="1"/>
    <xf numFmtId="0" fontId="5" fillId="0" borderId="0" xfId="2" applyFont="1" applyBorder="1" applyAlignment="1" applyProtection="1">
      <alignment vertical="center"/>
      <protection hidden="1"/>
    </xf>
    <xf numFmtId="0" fontId="5" fillId="0" borderId="0" xfId="2" applyFont="1" applyBorder="1" applyAlignment="1" applyProtection="1">
      <alignment horizontal="center" vertical="top"/>
      <protection hidden="1"/>
    </xf>
    <xf numFmtId="0" fontId="5" fillId="0" borderId="0" xfId="2" applyFont="1" applyBorder="1" applyAlignment="1" applyProtection="1">
      <alignment horizontal="center"/>
      <protection hidden="1"/>
    </xf>
    <xf numFmtId="0" fontId="5" fillId="0" borderId="14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alignment vertical="top" wrapText="1"/>
      <protection hidden="1"/>
    </xf>
    <xf numFmtId="0" fontId="5" fillId="0" borderId="0" xfId="2" applyFont="1" applyBorder="1" applyAlignment="1" applyProtection="1">
      <alignment wrapText="1"/>
      <protection hidden="1"/>
    </xf>
    <xf numFmtId="0" fontId="5" fillId="0" borderId="0" xfId="2" applyFont="1" applyBorder="1" applyAlignment="1" applyProtection="1">
      <alignment horizontal="right" vertical="center"/>
      <protection hidden="1"/>
    </xf>
    <xf numFmtId="0" fontId="5" fillId="0" borderId="13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vertical="center"/>
    </xf>
    <xf numFmtId="0" fontId="5" fillId="0" borderId="12" xfId="2" applyFont="1" applyBorder="1" applyAlignment="1">
      <alignment horizontal="center"/>
    </xf>
    <xf numFmtId="0" fontId="5" fillId="0" borderId="19" xfId="2" applyFont="1" applyFill="1" applyBorder="1" applyAlignment="1">
      <alignment horizontal="left"/>
    </xf>
    <xf numFmtId="0" fontId="5" fillId="0" borderId="20" xfId="2" applyFont="1" applyFill="1" applyBorder="1" applyAlignment="1">
      <alignment horizontal="left"/>
    </xf>
    <xf numFmtId="0" fontId="5" fillId="0" borderId="0" xfId="2" applyFont="1" applyBorder="1" applyAlignment="1" applyProtection="1">
      <alignment horizontal="right"/>
      <protection hidden="1"/>
    </xf>
    <xf numFmtId="0" fontId="5" fillId="0" borderId="19" xfId="2" applyFont="1" applyFill="1" applyBorder="1" applyAlignment="1">
      <alignment horizontal="left" vertical="center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5" fillId="0" borderId="0" xfId="2" applyFont="1" applyBorder="1" applyAlignment="1" applyProtection="1">
      <alignment horizontal="right" wrapText="1"/>
      <protection hidden="1"/>
    </xf>
    <xf numFmtId="0" fontId="5" fillId="0" borderId="13" xfId="2" applyFont="1" applyBorder="1" applyAlignment="1" applyProtection="1">
      <alignment horizontal="right" wrapText="1"/>
      <protection hidden="1"/>
    </xf>
    <xf numFmtId="0" fontId="4" fillId="0" borderId="13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2" xfId="2" applyFont="1" applyFill="1" applyBorder="1" applyAlignment="1" applyProtection="1">
      <alignment horizontal="left" vertical="center" wrapText="1"/>
      <protection hidden="1"/>
    </xf>
    <xf numFmtId="0" fontId="13" fillId="0" borderId="13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2" xfId="2" applyFont="1" applyBorder="1" applyAlignment="1" applyProtection="1">
      <alignment horizontal="center" vertical="center" wrapText="1"/>
      <protection hidden="1"/>
    </xf>
    <xf numFmtId="0" fontId="2" fillId="0" borderId="13" xfId="2" applyFont="1" applyBorder="1" applyAlignment="1" applyProtection="1">
      <alignment horizontal="right" vertical="center" wrapText="1"/>
      <protection hidden="1"/>
    </xf>
    <xf numFmtId="0" fontId="2" fillId="0" borderId="12" xfId="2" applyFont="1" applyBorder="1" applyAlignment="1" applyProtection="1">
      <alignment horizontal="right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0" xfId="0" applyFont="1" applyFill="1" applyBorder="1" applyAlignment="1" applyProtection="1">
      <alignment vertical="center" wrapText="1"/>
      <protection hidden="1"/>
    </xf>
    <xf numFmtId="0" fontId="9" fillId="0" borderId="27" xfId="0" applyFont="1" applyFill="1" applyBorder="1" applyAlignment="1" applyProtection="1">
      <alignment vertical="center" wrapText="1"/>
      <protection hidden="1"/>
    </xf>
    <xf numFmtId="0" fontId="9" fillId="0" borderId="28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Fill="1" applyBorder="1" applyAlignment="1" applyProtection="1">
      <alignment horizontal="center" vertical="center" wrapText="1"/>
      <protection hidden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5" fillId="0" borderId="19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vertical="center"/>
    </xf>
    <xf numFmtId="0" fontId="15" fillId="0" borderId="2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31" xfId="0" applyFont="1" applyFill="1" applyBorder="1" applyAlignment="1">
      <alignment horizontal="left" vertical="center" wrapText="1" indent="1"/>
    </xf>
    <xf numFmtId="0" fontId="5" fillId="0" borderId="32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15" fillId="0" borderId="27" xfId="0" applyFont="1" applyFill="1" applyBorder="1" applyAlignment="1">
      <alignment horizontal="left" vertical="center" wrapText="1"/>
    </xf>
    <xf numFmtId="0" fontId="15" fillId="0" borderId="28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vertical="center"/>
    </xf>
    <xf numFmtId="0" fontId="15" fillId="0" borderId="3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32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33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 applyProtection="1">
      <alignment vertical="center" wrapText="1"/>
      <protection hidden="1"/>
    </xf>
    <xf numFmtId="0" fontId="8" fillId="0" borderId="27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vertical="center" wrapText="1"/>
    </xf>
    <xf numFmtId="0" fontId="15" fillId="0" borderId="28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15" fillId="0" borderId="33" xfId="0" applyFont="1" applyFill="1" applyBorder="1"/>
    <xf numFmtId="0" fontId="15" fillId="0" borderId="34" xfId="0" applyFont="1" applyFill="1" applyBorder="1"/>
    <xf numFmtId="0" fontId="15" fillId="0" borderId="31" xfId="0" applyFont="1" applyFill="1" applyBorder="1"/>
    <xf numFmtId="0" fontId="15" fillId="0" borderId="32" xfId="0" applyFont="1" applyFill="1" applyBorder="1"/>
    <xf numFmtId="0" fontId="7" fillId="0" borderId="29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17" fillId="0" borderId="0" xfId="4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vertical="center" wrapText="1"/>
    </xf>
    <xf numFmtId="0" fontId="18" fillId="0" borderId="0" xfId="4" applyFont="1" applyFill="1" applyBorder="1" applyAlignment="1" applyProtection="1">
      <alignment horizontal="center" vertical="center"/>
      <protection hidden="1"/>
    </xf>
    <xf numFmtId="14" fontId="18" fillId="0" borderId="0" xfId="4" applyNumberFormat="1" applyFont="1" applyFill="1" applyBorder="1" applyAlignment="1" applyProtection="1">
      <alignment horizontal="center" vertical="center"/>
      <protection locked="0" hidden="1"/>
    </xf>
    <xf numFmtId="0" fontId="1" fillId="0" borderId="0" xfId="4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0" fontId="15" fillId="0" borderId="10" xfId="4" applyFont="1" applyBorder="1" applyAlignment="1">
      <alignment horizontal="center" vertical="top" wrapText="1"/>
    </xf>
    <xf numFmtId="0" fontId="15" fillId="0" borderId="27" xfId="4" applyFont="1" applyBorder="1" applyAlignment="1">
      <alignment horizontal="center" vertical="top" wrapText="1"/>
    </xf>
    <xf numFmtId="0" fontId="15" fillId="0" borderId="28" xfId="4" applyFont="1" applyBorder="1" applyAlignment="1">
      <alignment horizontal="center" vertical="top" wrapText="1"/>
    </xf>
    <xf numFmtId="0" fontId="12" fillId="0" borderId="0" xfId="4" applyFont="1" applyAlignment="1">
      <alignment horizontal="left" vertical="center"/>
    </xf>
    <xf numFmtId="0" fontId="22" fillId="0" borderId="10" xfId="4" applyFont="1" applyBorder="1" applyAlignment="1">
      <alignment horizontal="right" vertical="center"/>
    </xf>
    <xf numFmtId="0" fontId="22" fillId="0" borderId="27" xfId="4" applyFont="1" applyBorder="1" applyAlignment="1">
      <alignment horizontal="right" vertical="center"/>
    </xf>
    <xf numFmtId="0" fontId="22" fillId="0" borderId="28" xfId="4" applyFont="1" applyBorder="1" applyAlignment="1">
      <alignment horizontal="right" vertical="center"/>
    </xf>
    <xf numFmtId="0" fontId="15" fillId="0" borderId="10" xfId="4" applyFont="1" applyBorder="1" applyAlignment="1">
      <alignment horizontal="left" vertical="center" wrapText="1"/>
    </xf>
    <xf numFmtId="0" fontId="15" fillId="0" borderId="27" xfId="4" applyFont="1" applyBorder="1" applyAlignment="1">
      <alignment horizontal="left" vertical="center" wrapText="1"/>
    </xf>
    <xf numFmtId="0" fontId="15" fillId="0" borderId="28" xfId="4" applyFont="1" applyBorder="1" applyAlignment="1">
      <alignment horizontal="left" vertical="center" wrapText="1"/>
    </xf>
    <xf numFmtId="0" fontId="11" fillId="0" borderId="0" xfId="4" applyAlignment="1"/>
    <xf numFmtId="0" fontId="11" fillId="0" borderId="27" xfId="4" applyBorder="1" applyAlignment="1">
      <alignment horizontal="right" vertical="center"/>
    </xf>
    <xf numFmtId="0" fontId="11" fillId="0" borderId="28" xfId="4" applyBorder="1" applyAlignment="1">
      <alignment horizontal="right" vertical="center"/>
    </xf>
    <xf numFmtId="0" fontId="15" fillId="0" borderId="9" xfId="4" applyFont="1" applyBorder="1" applyAlignment="1">
      <alignment horizontal="left" vertical="center" wrapText="1"/>
    </xf>
  </cellXfs>
  <cellStyles count="5">
    <cellStyle name="Hiperveza" xfId="1" builtinId="8"/>
    <cellStyle name="Normal_TFI-POD" xfId="2"/>
    <cellStyle name="Normalno" xfId="0" builtinId="0"/>
    <cellStyle name="Obično_Knjiga2" xfId="3"/>
    <cellStyle name="Style 1" xfId="4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30" zoomScaleNormal="100" zoomScaleSheetLayoutView="130" workbookViewId="0">
      <selection activeCell="A4" sqref="A4:I4"/>
    </sheetView>
  </sheetViews>
  <sheetFormatPr defaultRowHeight="12.75" x14ac:dyDescent="0.2"/>
  <cols>
    <col min="1" max="1" width="9.140625" style="79"/>
    <col min="2" max="2" width="13" style="79" customWidth="1"/>
    <col min="3" max="6" width="9.140625" style="79"/>
    <col min="7" max="7" width="15.140625" style="79" customWidth="1"/>
    <col min="8" max="8" width="19.28515625" style="79" customWidth="1"/>
    <col min="9" max="9" width="14.42578125" style="79" customWidth="1"/>
    <col min="10" max="16384" width="9.140625" style="79"/>
  </cols>
  <sheetData>
    <row r="1" spans="1:12" ht="15.75" x14ac:dyDescent="0.25">
      <c r="A1" s="163" t="s">
        <v>248</v>
      </c>
      <c r="B1" s="164"/>
      <c r="C1" s="164"/>
      <c r="D1" s="76"/>
      <c r="E1" s="76"/>
      <c r="F1" s="76"/>
      <c r="G1" s="76"/>
      <c r="H1" s="76"/>
      <c r="I1" s="77"/>
      <c r="J1" s="78"/>
      <c r="K1" s="78"/>
      <c r="L1" s="78"/>
    </row>
    <row r="2" spans="1:12" x14ac:dyDescent="0.2">
      <c r="A2" s="191" t="s">
        <v>249</v>
      </c>
      <c r="B2" s="192"/>
      <c r="C2" s="192"/>
      <c r="D2" s="193"/>
      <c r="E2" s="69" t="s">
        <v>322</v>
      </c>
      <c r="F2" s="80"/>
      <c r="G2" s="10" t="s">
        <v>250</v>
      </c>
      <c r="H2" s="69" t="s">
        <v>323</v>
      </c>
      <c r="I2" s="61"/>
      <c r="J2" s="78"/>
      <c r="K2" s="78"/>
      <c r="L2" s="78"/>
    </row>
    <row r="3" spans="1:12" x14ac:dyDescent="0.2">
      <c r="A3" s="62"/>
      <c r="B3" s="11"/>
      <c r="C3" s="11"/>
      <c r="D3" s="11"/>
      <c r="E3" s="12"/>
      <c r="F3" s="12"/>
      <c r="G3" s="11"/>
      <c r="H3" s="11"/>
      <c r="I3" s="81"/>
      <c r="J3" s="78"/>
      <c r="K3" s="78"/>
      <c r="L3" s="78"/>
    </row>
    <row r="4" spans="1:12" ht="15" x14ac:dyDescent="0.2">
      <c r="A4" s="194" t="s">
        <v>316</v>
      </c>
      <c r="B4" s="195"/>
      <c r="C4" s="195"/>
      <c r="D4" s="195"/>
      <c r="E4" s="195"/>
      <c r="F4" s="195"/>
      <c r="G4" s="195"/>
      <c r="H4" s="195"/>
      <c r="I4" s="196"/>
      <c r="J4" s="78"/>
      <c r="K4" s="78"/>
      <c r="L4" s="78"/>
    </row>
    <row r="5" spans="1:12" x14ac:dyDescent="0.2">
      <c r="A5" s="82"/>
      <c r="B5" s="17"/>
      <c r="C5" s="17"/>
      <c r="D5" s="17"/>
      <c r="E5" s="13"/>
      <c r="F5" s="63"/>
      <c r="G5" s="14"/>
      <c r="H5" s="15"/>
      <c r="I5" s="83"/>
      <c r="J5" s="78"/>
      <c r="K5" s="78"/>
      <c r="L5" s="78"/>
    </row>
    <row r="6" spans="1:12" x14ac:dyDescent="0.2">
      <c r="A6" s="146" t="s">
        <v>251</v>
      </c>
      <c r="B6" s="147"/>
      <c r="C6" s="158" t="s">
        <v>324</v>
      </c>
      <c r="D6" s="159"/>
      <c r="E6" s="84"/>
      <c r="F6" s="84"/>
      <c r="G6" s="84"/>
      <c r="H6" s="84"/>
      <c r="I6" s="85"/>
      <c r="J6" s="78"/>
      <c r="K6" s="78"/>
      <c r="L6" s="78"/>
    </row>
    <row r="7" spans="1:12" x14ac:dyDescent="0.2">
      <c r="A7" s="86"/>
      <c r="B7" s="87"/>
      <c r="C7" s="17"/>
      <c r="D7" s="17"/>
      <c r="E7" s="84"/>
      <c r="F7" s="84"/>
      <c r="G7" s="84"/>
      <c r="H7" s="84"/>
      <c r="I7" s="85"/>
      <c r="J7" s="78"/>
      <c r="K7" s="78"/>
      <c r="L7" s="78"/>
    </row>
    <row r="8" spans="1:12" x14ac:dyDescent="0.2">
      <c r="A8" s="197" t="s">
        <v>252</v>
      </c>
      <c r="B8" s="198"/>
      <c r="C8" s="158" t="s">
        <v>325</v>
      </c>
      <c r="D8" s="159"/>
      <c r="E8" s="84"/>
      <c r="F8" s="84"/>
      <c r="G8" s="84"/>
      <c r="H8" s="84"/>
      <c r="I8" s="88"/>
      <c r="J8" s="78"/>
      <c r="K8" s="78"/>
      <c r="L8" s="78"/>
    </row>
    <row r="9" spans="1:12" x14ac:dyDescent="0.2">
      <c r="A9" s="89"/>
      <c r="B9" s="90"/>
      <c r="C9" s="91"/>
      <c r="D9" s="92"/>
      <c r="E9" s="17"/>
      <c r="F9" s="17"/>
      <c r="G9" s="17"/>
      <c r="H9" s="17"/>
      <c r="I9" s="88"/>
      <c r="J9" s="78"/>
      <c r="K9" s="78"/>
      <c r="L9" s="78"/>
    </row>
    <row r="10" spans="1:12" x14ac:dyDescent="0.2">
      <c r="A10" s="141" t="s">
        <v>253</v>
      </c>
      <c r="B10" s="189"/>
      <c r="C10" s="158" t="s">
        <v>326</v>
      </c>
      <c r="D10" s="159"/>
      <c r="E10" s="17"/>
      <c r="F10" s="17"/>
      <c r="G10" s="17"/>
      <c r="H10" s="17"/>
      <c r="I10" s="88"/>
      <c r="J10" s="78"/>
      <c r="K10" s="78"/>
      <c r="L10" s="78"/>
    </row>
    <row r="11" spans="1:12" x14ac:dyDescent="0.2">
      <c r="A11" s="190"/>
      <c r="B11" s="189"/>
      <c r="C11" s="17"/>
      <c r="D11" s="17"/>
      <c r="E11" s="17"/>
      <c r="F11" s="17"/>
      <c r="G11" s="17"/>
      <c r="H11" s="17"/>
      <c r="I11" s="88"/>
      <c r="J11" s="78"/>
      <c r="K11" s="78"/>
      <c r="L11" s="78"/>
    </row>
    <row r="12" spans="1:12" x14ac:dyDescent="0.2">
      <c r="A12" s="146" t="s">
        <v>254</v>
      </c>
      <c r="B12" s="147"/>
      <c r="C12" s="160" t="s">
        <v>327</v>
      </c>
      <c r="D12" s="183"/>
      <c r="E12" s="183"/>
      <c r="F12" s="183"/>
      <c r="G12" s="183"/>
      <c r="H12" s="183"/>
      <c r="I12" s="149"/>
      <c r="J12" s="78"/>
      <c r="K12" s="78"/>
      <c r="L12" s="78"/>
    </row>
    <row r="13" spans="1:12" x14ac:dyDescent="0.2">
      <c r="A13" s="86"/>
      <c r="B13" s="87"/>
      <c r="C13" s="93"/>
      <c r="D13" s="17"/>
      <c r="E13" s="17"/>
      <c r="F13" s="17"/>
      <c r="G13" s="17"/>
      <c r="H13" s="17"/>
      <c r="I13" s="88"/>
      <c r="J13" s="78"/>
      <c r="K13" s="78"/>
      <c r="L13" s="78"/>
    </row>
    <row r="14" spans="1:12" x14ac:dyDescent="0.2">
      <c r="A14" s="146" t="s">
        <v>255</v>
      </c>
      <c r="B14" s="147"/>
      <c r="C14" s="187">
        <v>40000</v>
      </c>
      <c r="D14" s="188"/>
      <c r="E14" s="17"/>
      <c r="F14" s="160" t="s">
        <v>328</v>
      </c>
      <c r="G14" s="183"/>
      <c r="H14" s="183"/>
      <c r="I14" s="149"/>
      <c r="J14" s="78"/>
      <c r="K14" s="78"/>
      <c r="L14" s="78"/>
    </row>
    <row r="15" spans="1:12" x14ac:dyDescent="0.2">
      <c r="A15" s="86"/>
      <c r="B15" s="87"/>
      <c r="C15" s="17"/>
      <c r="D15" s="17"/>
      <c r="E15" s="17"/>
      <c r="F15" s="17"/>
      <c r="G15" s="17"/>
      <c r="H15" s="17"/>
      <c r="I15" s="88"/>
      <c r="J15" s="78"/>
      <c r="K15" s="78"/>
      <c r="L15" s="78"/>
    </row>
    <row r="16" spans="1:12" x14ac:dyDescent="0.2">
      <c r="A16" s="146" t="s">
        <v>256</v>
      </c>
      <c r="B16" s="147"/>
      <c r="C16" s="160" t="s">
        <v>329</v>
      </c>
      <c r="D16" s="183"/>
      <c r="E16" s="183"/>
      <c r="F16" s="183"/>
      <c r="G16" s="183"/>
      <c r="H16" s="183"/>
      <c r="I16" s="149"/>
      <c r="J16" s="78"/>
      <c r="K16" s="78"/>
      <c r="L16" s="78"/>
    </row>
    <row r="17" spans="1:12" x14ac:dyDescent="0.2">
      <c r="A17" s="86"/>
      <c r="B17" s="87"/>
      <c r="C17" s="17"/>
      <c r="D17" s="17"/>
      <c r="E17" s="17"/>
      <c r="F17" s="17"/>
      <c r="G17" s="17"/>
      <c r="H17" s="17"/>
      <c r="I17" s="88"/>
      <c r="J17" s="78"/>
      <c r="K17" s="78"/>
      <c r="L17" s="78"/>
    </row>
    <row r="18" spans="1:12" x14ac:dyDescent="0.2">
      <c r="A18" s="146" t="s">
        <v>257</v>
      </c>
      <c r="B18" s="147"/>
      <c r="C18" s="184" t="s">
        <v>330</v>
      </c>
      <c r="D18" s="185"/>
      <c r="E18" s="185"/>
      <c r="F18" s="185"/>
      <c r="G18" s="185"/>
      <c r="H18" s="185"/>
      <c r="I18" s="186"/>
      <c r="J18" s="78"/>
      <c r="K18" s="78"/>
      <c r="L18" s="78"/>
    </row>
    <row r="19" spans="1:12" x14ac:dyDescent="0.2">
      <c r="A19" s="86"/>
      <c r="B19" s="87"/>
      <c r="C19" s="93"/>
      <c r="D19" s="17"/>
      <c r="E19" s="17"/>
      <c r="F19" s="17"/>
      <c r="G19" s="17"/>
      <c r="H19" s="17"/>
      <c r="I19" s="88"/>
      <c r="J19" s="78"/>
      <c r="K19" s="78"/>
      <c r="L19" s="78"/>
    </row>
    <row r="20" spans="1:12" x14ac:dyDescent="0.2">
      <c r="A20" s="146" t="s">
        <v>258</v>
      </c>
      <c r="B20" s="147"/>
      <c r="C20" s="184" t="s">
        <v>331</v>
      </c>
      <c r="D20" s="185"/>
      <c r="E20" s="185"/>
      <c r="F20" s="185"/>
      <c r="G20" s="185"/>
      <c r="H20" s="185"/>
      <c r="I20" s="186"/>
      <c r="J20" s="78"/>
      <c r="K20" s="78"/>
      <c r="L20" s="78"/>
    </row>
    <row r="21" spans="1:12" x14ac:dyDescent="0.2">
      <c r="A21" s="86"/>
      <c r="B21" s="87"/>
      <c r="C21" s="93"/>
      <c r="D21" s="17"/>
      <c r="E21" s="17"/>
      <c r="F21" s="17"/>
      <c r="G21" s="17"/>
      <c r="H21" s="17"/>
      <c r="I21" s="88"/>
      <c r="J21" s="78"/>
      <c r="K21" s="78"/>
      <c r="L21" s="78"/>
    </row>
    <row r="22" spans="1:12" x14ac:dyDescent="0.2">
      <c r="A22" s="146" t="s">
        <v>259</v>
      </c>
      <c r="B22" s="147"/>
      <c r="C22" s="70">
        <v>60</v>
      </c>
      <c r="D22" s="160" t="s">
        <v>332</v>
      </c>
      <c r="E22" s="180"/>
      <c r="F22" s="181"/>
      <c r="G22" s="146"/>
      <c r="H22" s="182"/>
      <c r="I22" s="64"/>
      <c r="J22" s="78"/>
      <c r="K22" s="78"/>
      <c r="L22" s="78"/>
    </row>
    <row r="23" spans="1:12" x14ac:dyDescent="0.2">
      <c r="A23" s="86"/>
      <c r="B23" s="87"/>
      <c r="C23" s="17"/>
      <c r="D23" s="17"/>
      <c r="E23" s="17"/>
      <c r="F23" s="17"/>
      <c r="G23" s="17"/>
      <c r="H23" s="17"/>
      <c r="I23" s="88"/>
      <c r="J23" s="78"/>
      <c r="K23" s="78"/>
      <c r="L23" s="78"/>
    </row>
    <row r="24" spans="1:12" x14ac:dyDescent="0.2">
      <c r="A24" s="146" t="s">
        <v>260</v>
      </c>
      <c r="B24" s="147"/>
      <c r="C24" s="70">
        <v>20</v>
      </c>
      <c r="D24" s="160" t="s">
        <v>333</v>
      </c>
      <c r="E24" s="180"/>
      <c r="F24" s="180"/>
      <c r="G24" s="181"/>
      <c r="H24" s="94" t="s">
        <v>261</v>
      </c>
      <c r="I24" s="71">
        <v>338</v>
      </c>
      <c r="J24" s="78"/>
      <c r="K24" s="78"/>
      <c r="L24" s="78"/>
    </row>
    <row r="25" spans="1:12" x14ac:dyDescent="0.2">
      <c r="A25" s="86"/>
      <c r="B25" s="87"/>
      <c r="C25" s="17"/>
      <c r="D25" s="17"/>
      <c r="E25" s="17"/>
      <c r="F25" s="17"/>
      <c r="G25" s="87"/>
      <c r="H25" s="87" t="s">
        <v>317</v>
      </c>
      <c r="I25" s="95"/>
      <c r="J25" s="78"/>
      <c r="K25" s="78"/>
      <c r="L25" s="78"/>
    </row>
    <row r="26" spans="1:12" x14ac:dyDescent="0.2">
      <c r="A26" s="146" t="s">
        <v>262</v>
      </c>
      <c r="B26" s="147"/>
      <c r="C26" s="72" t="s">
        <v>334</v>
      </c>
      <c r="D26" s="18"/>
      <c r="E26" s="96"/>
      <c r="F26" s="17"/>
      <c r="G26" s="174" t="s">
        <v>263</v>
      </c>
      <c r="H26" s="147"/>
      <c r="I26" s="73" t="s">
        <v>335</v>
      </c>
      <c r="J26" s="78"/>
      <c r="K26" s="78"/>
      <c r="L26" s="78"/>
    </row>
    <row r="27" spans="1:12" x14ac:dyDescent="0.2">
      <c r="A27" s="86"/>
      <c r="B27" s="87"/>
      <c r="C27" s="17"/>
      <c r="D27" s="17"/>
      <c r="E27" s="17"/>
      <c r="F27" s="17"/>
      <c r="G27" s="17"/>
      <c r="H27" s="17"/>
      <c r="I27" s="97"/>
      <c r="J27" s="78"/>
      <c r="K27" s="78"/>
      <c r="L27" s="78"/>
    </row>
    <row r="28" spans="1:12" x14ac:dyDescent="0.2">
      <c r="A28" s="175" t="s">
        <v>264</v>
      </c>
      <c r="B28" s="176"/>
      <c r="C28" s="177"/>
      <c r="D28" s="177"/>
      <c r="E28" s="176" t="s">
        <v>265</v>
      </c>
      <c r="F28" s="178"/>
      <c r="G28" s="178"/>
      <c r="H28" s="177" t="s">
        <v>266</v>
      </c>
      <c r="I28" s="179"/>
      <c r="J28" s="78"/>
      <c r="K28" s="78"/>
      <c r="L28" s="78"/>
    </row>
    <row r="29" spans="1:12" x14ac:dyDescent="0.2">
      <c r="A29" s="98"/>
      <c r="B29" s="96"/>
      <c r="C29" s="96"/>
      <c r="D29" s="92"/>
      <c r="E29" s="17"/>
      <c r="F29" s="17"/>
      <c r="G29" s="17"/>
      <c r="H29" s="99"/>
      <c r="I29" s="97"/>
      <c r="J29" s="78"/>
      <c r="K29" s="78"/>
      <c r="L29" s="78"/>
    </row>
    <row r="30" spans="1:12" x14ac:dyDescent="0.2">
      <c r="A30" s="171"/>
      <c r="B30" s="161"/>
      <c r="C30" s="161"/>
      <c r="D30" s="162"/>
      <c r="E30" s="171"/>
      <c r="F30" s="161"/>
      <c r="G30" s="161"/>
      <c r="H30" s="158"/>
      <c r="I30" s="159"/>
      <c r="J30" s="78"/>
      <c r="K30" s="78"/>
      <c r="L30" s="78"/>
    </row>
    <row r="31" spans="1:12" x14ac:dyDescent="0.2">
      <c r="A31" s="86"/>
      <c r="B31" s="87"/>
      <c r="C31" s="93"/>
      <c r="D31" s="172"/>
      <c r="E31" s="172"/>
      <c r="F31" s="172"/>
      <c r="G31" s="173"/>
      <c r="H31" s="17"/>
      <c r="I31" s="101"/>
      <c r="J31" s="78"/>
      <c r="K31" s="78"/>
      <c r="L31" s="78"/>
    </row>
    <row r="32" spans="1:12" x14ac:dyDescent="0.2">
      <c r="A32" s="171"/>
      <c r="B32" s="161"/>
      <c r="C32" s="161"/>
      <c r="D32" s="162"/>
      <c r="E32" s="171"/>
      <c r="F32" s="161"/>
      <c r="G32" s="161"/>
      <c r="H32" s="158"/>
      <c r="I32" s="159"/>
      <c r="J32" s="78"/>
      <c r="K32" s="78"/>
      <c r="L32" s="78"/>
    </row>
    <row r="33" spans="1:12" x14ac:dyDescent="0.2">
      <c r="A33" s="86"/>
      <c r="B33" s="87"/>
      <c r="C33" s="93"/>
      <c r="D33" s="100"/>
      <c r="E33" s="100"/>
      <c r="F33" s="100"/>
      <c r="G33" s="84"/>
      <c r="H33" s="17"/>
      <c r="I33" s="102"/>
      <c r="J33" s="78"/>
      <c r="K33" s="78"/>
      <c r="L33" s="78"/>
    </row>
    <row r="34" spans="1:12" x14ac:dyDescent="0.2">
      <c r="A34" s="171"/>
      <c r="B34" s="161"/>
      <c r="C34" s="161"/>
      <c r="D34" s="162"/>
      <c r="E34" s="171"/>
      <c r="F34" s="161"/>
      <c r="G34" s="161"/>
      <c r="H34" s="158"/>
      <c r="I34" s="159"/>
      <c r="J34" s="78"/>
      <c r="K34" s="78"/>
      <c r="L34" s="78"/>
    </row>
    <row r="35" spans="1:12" x14ac:dyDescent="0.2">
      <c r="A35" s="86"/>
      <c r="B35" s="87"/>
      <c r="C35" s="93"/>
      <c r="D35" s="100"/>
      <c r="E35" s="100"/>
      <c r="F35" s="100"/>
      <c r="G35" s="84"/>
      <c r="H35" s="17"/>
      <c r="I35" s="102"/>
      <c r="J35" s="78"/>
      <c r="K35" s="78"/>
      <c r="L35" s="78"/>
    </row>
    <row r="36" spans="1:12" x14ac:dyDescent="0.2">
      <c r="A36" s="171"/>
      <c r="B36" s="161"/>
      <c r="C36" s="161"/>
      <c r="D36" s="162"/>
      <c r="E36" s="171"/>
      <c r="F36" s="161"/>
      <c r="G36" s="161"/>
      <c r="H36" s="158"/>
      <c r="I36" s="159"/>
      <c r="J36" s="78"/>
      <c r="K36" s="78"/>
      <c r="L36" s="78"/>
    </row>
    <row r="37" spans="1:12" x14ac:dyDescent="0.2">
      <c r="A37" s="103"/>
      <c r="B37" s="104"/>
      <c r="C37" s="166"/>
      <c r="D37" s="167"/>
      <c r="E37" s="17"/>
      <c r="F37" s="166"/>
      <c r="G37" s="167"/>
      <c r="H37" s="17"/>
      <c r="I37" s="88"/>
      <c r="J37" s="78"/>
      <c r="K37" s="78"/>
      <c r="L37" s="78"/>
    </row>
    <row r="38" spans="1:12" x14ac:dyDescent="0.2">
      <c r="A38" s="171"/>
      <c r="B38" s="161"/>
      <c r="C38" s="161"/>
      <c r="D38" s="162"/>
      <c r="E38" s="171"/>
      <c r="F38" s="161"/>
      <c r="G38" s="161"/>
      <c r="H38" s="158"/>
      <c r="I38" s="159"/>
      <c r="J38" s="78"/>
      <c r="K38" s="78"/>
      <c r="L38" s="78"/>
    </row>
    <row r="39" spans="1:12" x14ac:dyDescent="0.2">
      <c r="A39" s="103"/>
      <c r="B39" s="104"/>
      <c r="C39" s="105"/>
      <c r="D39" s="106"/>
      <c r="E39" s="17"/>
      <c r="F39" s="105"/>
      <c r="G39" s="106"/>
      <c r="H39" s="17"/>
      <c r="I39" s="88"/>
      <c r="J39" s="78"/>
      <c r="K39" s="78"/>
      <c r="L39" s="78"/>
    </row>
    <row r="40" spans="1:12" x14ac:dyDescent="0.2">
      <c r="A40" s="171"/>
      <c r="B40" s="161"/>
      <c r="C40" s="161"/>
      <c r="D40" s="162"/>
      <c r="E40" s="171"/>
      <c r="F40" s="161"/>
      <c r="G40" s="161"/>
      <c r="H40" s="158"/>
      <c r="I40" s="159"/>
      <c r="J40" s="78"/>
      <c r="K40" s="78"/>
      <c r="L40" s="78"/>
    </row>
    <row r="41" spans="1:12" x14ac:dyDescent="0.2">
      <c r="A41" s="74"/>
      <c r="B41" s="96"/>
      <c r="C41" s="96"/>
      <c r="D41" s="96"/>
      <c r="E41" s="16"/>
      <c r="F41" s="107"/>
      <c r="G41" s="107"/>
      <c r="H41" s="75"/>
      <c r="I41" s="65"/>
      <c r="J41" s="78"/>
      <c r="K41" s="78"/>
      <c r="L41" s="78"/>
    </row>
    <row r="42" spans="1:12" x14ac:dyDescent="0.2">
      <c r="A42" s="103"/>
      <c r="B42" s="104"/>
      <c r="C42" s="105"/>
      <c r="D42" s="106"/>
      <c r="E42" s="17"/>
      <c r="F42" s="105"/>
      <c r="G42" s="106"/>
      <c r="H42" s="17"/>
      <c r="I42" s="88"/>
      <c r="J42" s="78"/>
      <c r="K42" s="78"/>
      <c r="L42" s="78"/>
    </row>
    <row r="43" spans="1:12" x14ac:dyDescent="0.2">
      <c r="A43" s="108"/>
      <c r="B43" s="109"/>
      <c r="C43" s="109"/>
      <c r="D43" s="91"/>
      <c r="E43" s="91"/>
      <c r="F43" s="109"/>
      <c r="G43" s="91"/>
      <c r="H43" s="91"/>
      <c r="I43" s="110"/>
      <c r="J43" s="78"/>
      <c r="K43" s="78"/>
      <c r="L43" s="78"/>
    </row>
    <row r="44" spans="1:12" x14ac:dyDescent="0.2">
      <c r="A44" s="141" t="s">
        <v>267</v>
      </c>
      <c r="B44" s="142"/>
      <c r="C44" s="158"/>
      <c r="D44" s="159"/>
      <c r="E44" s="92"/>
      <c r="F44" s="160"/>
      <c r="G44" s="161"/>
      <c r="H44" s="161"/>
      <c r="I44" s="162"/>
      <c r="J44" s="78"/>
      <c r="K44" s="78"/>
      <c r="L44" s="78"/>
    </row>
    <row r="45" spans="1:12" x14ac:dyDescent="0.2">
      <c r="A45" s="103"/>
      <c r="B45" s="104"/>
      <c r="C45" s="166"/>
      <c r="D45" s="167"/>
      <c r="E45" s="17"/>
      <c r="F45" s="166"/>
      <c r="G45" s="168"/>
      <c r="H45" s="111"/>
      <c r="I45" s="112"/>
      <c r="J45" s="78"/>
      <c r="K45" s="78"/>
      <c r="L45" s="78"/>
    </row>
    <row r="46" spans="1:12" x14ac:dyDescent="0.2">
      <c r="A46" s="141" t="s">
        <v>268</v>
      </c>
      <c r="B46" s="142"/>
      <c r="C46" s="160" t="s">
        <v>336</v>
      </c>
      <c r="D46" s="169"/>
      <c r="E46" s="169"/>
      <c r="F46" s="169"/>
      <c r="G46" s="169"/>
      <c r="H46" s="169"/>
      <c r="I46" s="170"/>
      <c r="J46" s="78"/>
      <c r="K46" s="78"/>
      <c r="L46" s="78"/>
    </row>
    <row r="47" spans="1:12" x14ac:dyDescent="0.2">
      <c r="A47" s="86"/>
      <c r="B47" s="87"/>
      <c r="C47" s="93" t="s">
        <v>269</v>
      </c>
      <c r="D47" s="17"/>
      <c r="E47" s="17"/>
      <c r="F47" s="17"/>
      <c r="G47" s="17"/>
      <c r="H47" s="17"/>
      <c r="I47" s="88"/>
      <c r="J47" s="78"/>
      <c r="K47" s="78"/>
      <c r="L47" s="78"/>
    </row>
    <row r="48" spans="1:12" x14ac:dyDescent="0.2">
      <c r="A48" s="141" t="s">
        <v>270</v>
      </c>
      <c r="B48" s="142"/>
      <c r="C48" s="148" t="s">
        <v>337</v>
      </c>
      <c r="D48" s="144"/>
      <c r="E48" s="145"/>
      <c r="F48" s="17"/>
      <c r="G48" s="94" t="s">
        <v>271</v>
      </c>
      <c r="H48" s="148" t="s">
        <v>338</v>
      </c>
      <c r="I48" s="145"/>
      <c r="J48" s="78"/>
      <c r="K48" s="78"/>
      <c r="L48" s="78"/>
    </row>
    <row r="49" spans="1:12" x14ac:dyDescent="0.2">
      <c r="A49" s="86"/>
      <c r="B49" s="87"/>
      <c r="C49" s="93"/>
      <c r="D49" s="17"/>
      <c r="E49" s="17"/>
      <c r="F49" s="17"/>
      <c r="G49" s="17"/>
      <c r="H49" s="17"/>
      <c r="I49" s="88"/>
      <c r="J49" s="78"/>
      <c r="K49" s="78"/>
      <c r="L49" s="78"/>
    </row>
    <row r="50" spans="1:12" x14ac:dyDescent="0.2">
      <c r="A50" s="141" t="s">
        <v>257</v>
      </c>
      <c r="B50" s="142"/>
      <c r="C50" s="143" t="s">
        <v>330</v>
      </c>
      <c r="D50" s="144"/>
      <c r="E50" s="144"/>
      <c r="F50" s="144"/>
      <c r="G50" s="144"/>
      <c r="H50" s="144"/>
      <c r="I50" s="145"/>
      <c r="J50" s="78"/>
      <c r="K50" s="78"/>
      <c r="L50" s="78"/>
    </row>
    <row r="51" spans="1:12" x14ac:dyDescent="0.2">
      <c r="A51" s="86"/>
      <c r="B51" s="87"/>
      <c r="C51" s="17"/>
      <c r="D51" s="17"/>
      <c r="E51" s="17"/>
      <c r="F51" s="17"/>
      <c r="G51" s="17"/>
      <c r="H51" s="17"/>
      <c r="I51" s="88"/>
      <c r="J51" s="78"/>
      <c r="K51" s="78"/>
      <c r="L51" s="78"/>
    </row>
    <row r="52" spans="1:12" x14ac:dyDescent="0.2">
      <c r="A52" s="146" t="s">
        <v>272</v>
      </c>
      <c r="B52" s="147"/>
      <c r="C52" s="148" t="s">
        <v>339</v>
      </c>
      <c r="D52" s="144"/>
      <c r="E52" s="144"/>
      <c r="F52" s="144"/>
      <c r="G52" s="144"/>
      <c r="H52" s="144"/>
      <c r="I52" s="149"/>
      <c r="J52" s="78"/>
      <c r="K52" s="78"/>
      <c r="L52" s="78"/>
    </row>
    <row r="53" spans="1:12" x14ac:dyDescent="0.2">
      <c r="A53" s="113"/>
      <c r="B53" s="91"/>
      <c r="C53" s="165" t="s">
        <v>273</v>
      </c>
      <c r="D53" s="165"/>
      <c r="E53" s="165"/>
      <c r="F53" s="165"/>
      <c r="G53" s="165"/>
      <c r="H53" s="165"/>
      <c r="I53" s="115"/>
      <c r="J53" s="78"/>
      <c r="K53" s="78"/>
      <c r="L53" s="78"/>
    </row>
    <row r="54" spans="1:12" x14ac:dyDescent="0.2">
      <c r="A54" s="113"/>
      <c r="B54" s="91"/>
      <c r="C54" s="114"/>
      <c r="D54" s="114"/>
      <c r="E54" s="114"/>
      <c r="F54" s="114"/>
      <c r="G54" s="114"/>
      <c r="H54" s="114"/>
      <c r="I54" s="115"/>
      <c r="J54" s="78"/>
      <c r="K54" s="78"/>
      <c r="L54" s="78"/>
    </row>
    <row r="55" spans="1:12" x14ac:dyDescent="0.2">
      <c r="A55" s="113"/>
      <c r="B55" s="150" t="s">
        <v>274</v>
      </c>
      <c r="C55" s="151"/>
      <c r="D55" s="151"/>
      <c r="E55" s="151"/>
      <c r="F55" s="116"/>
      <c r="G55" s="116"/>
      <c r="H55" s="116"/>
      <c r="I55" s="117"/>
      <c r="J55" s="78"/>
      <c r="K55" s="78"/>
      <c r="L55" s="78"/>
    </row>
    <row r="56" spans="1:12" x14ac:dyDescent="0.2">
      <c r="A56" s="113"/>
      <c r="B56" s="152" t="s">
        <v>306</v>
      </c>
      <c r="C56" s="153"/>
      <c r="D56" s="153"/>
      <c r="E56" s="153"/>
      <c r="F56" s="153"/>
      <c r="G56" s="153"/>
      <c r="H56" s="153"/>
      <c r="I56" s="154"/>
      <c r="J56" s="78"/>
      <c r="K56" s="78"/>
      <c r="L56" s="78"/>
    </row>
    <row r="57" spans="1:12" x14ac:dyDescent="0.2">
      <c r="A57" s="113"/>
      <c r="B57" s="152" t="s">
        <v>307</v>
      </c>
      <c r="C57" s="153"/>
      <c r="D57" s="153"/>
      <c r="E57" s="153"/>
      <c r="F57" s="153"/>
      <c r="G57" s="153"/>
      <c r="H57" s="153"/>
      <c r="I57" s="117"/>
      <c r="J57" s="78"/>
      <c r="K57" s="78"/>
      <c r="L57" s="78"/>
    </row>
    <row r="58" spans="1:12" x14ac:dyDescent="0.2">
      <c r="A58" s="113"/>
      <c r="B58" s="152" t="s">
        <v>308</v>
      </c>
      <c r="C58" s="153"/>
      <c r="D58" s="153"/>
      <c r="E58" s="153"/>
      <c r="F58" s="153"/>
      <c r="G58" s="153"/>
      <c r="H58" s="153"/>
      <c r="I58" s="154"/>
      <c r="J58" s="78"/>
      <c r="K58" s="78"/>
      <c r="L58" s="78"/>
    </row>
    <row r="59" spans="1:12" x14ac:dyDescent="0.2">
      <c r="A59" s="113"/>
      <c r="B59" s="152" t="s">
        <v>309</v>
      </c>
      <c r="C59" s="153"/>
      <c r="D59" s="153"/>
      <c r="E59" s="153"/>
      <c r="F59" s="153"/>
      <c r="G59" s="153"/>
      <c r="H59" s="153"/>
      <c r="I59" s="154"/>
      <c r="J59" s="78"/>
      <c r="K59" s="78"/>
      <c r="L59" s="78"/>
    </row>
    <row r="60" spans="1:12" x14ac:dyDescent="0.2">
      <c r="A60" s="113"/>
      <c r="B60" s="118"/>
      <c r="C60" s="66"/>
      <c r="D60" s="66"/>
      <c r="E60" s="66"/>
      <c r="F60" s="66"/>
      <c r="G60" s="66"/>
      <c r="H60" s="66"/>
      <c r="I60" s="67"/>
      <c r="J60" s="78"/>
      <c r="K60" s="78"/>
      <c r="L60" s="78"/>
    </row>
    <row r="61" spans="1:12" ht="13.5" thickBot="1" x14ac:dyDescent="0.25">
      <c r="A61" s="68" t="s">
        <v>275</v>
      </c>
      <c r="B61" s="17"/>
      <c r="C61" s="17"/>
      <c r="D61" s="17"/>
      <c r="E61" s="17"/>
      <c r="F61" s="17"/>
      <c r="G61" s="119"/>
      <c r="H61" s="120"/>
      <c r="I61" s="121"/>
      <c r="J61" s="78"/>
      <c r="K61" s="78"/>
      <c r="L61" s="78"/>
    </row>
    <row r="62" spans="1:12" x14ac:dyDescent="0.2">
      <c r="A62" s="82"/>
      <c r="B62" s="17"/>
      <c r="C62" s="17"/>
      <c r="D62" s="17"/>
      <c r="E62" s="91" t="s">
        <v>276</v>
      </c>
      <c r="F62" s="96"/>
      <c r="G62" s="155" t="s">
        <v>277</v>
      </c>
      <c r="H62" s="156"/>
      <c r="I62" s="157"/>
      <c r="J62" s="78"/>
      <c r="K62" s="78"/>
      <c r="L62" s="78"/>
    </row>
    <row r="63" spans="1:12" x14ac:dyDescent="0.2">
      <c r="A63" s="122"/>
      <c r="B63" s="123"/>
      <c r="C63" s="124"/>
      <c r="D63" s="124"/>
      <c r="E63" s="124"/>
      <c r="F63" s="124"/>
      <c r="G63" s="139"/>
      <c r="H63" s="140"/>
      <c r="I63" s="125"/>
      <c r="J63" s="78"/>
      <c r="K63" s="78"/>
      <c r="L63" s="78"/>
    </row>
  </sheetData>
  <protectedRanges>
    <protectedRange sqref="E2 H2 C6:D6 C8:D8 C10:D10 C12:I12 C14:D14 F14:I14 C16:I16 C18:I18 C20:I20 C24:G24 C22:F22 C26 I26 I24 A30:I30 A32:I32 A34:D34" name="Range1_1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21"/>
  <sheetViews>
    <sheetView view="pageBreakPreview" topLeftCell="A58" zoomScale="110" zoomScaleNormal="100" workbookViewId="0">
      <selection activeCell="K115" sqref="K115"/>
    </sheetView>
  </sheetViews>
  <sheetFormatPr defaultRowHeight="12.75" x14ac:dyDescent="0.2"/>
  <cols>
    <col min="1" max="9" width="9.140625" style="28"/>
    <col min="10" max="10" width="10.85546875" style="28" customWidth="1"/>
    <col min="11" max="11" width="11.28515625" style="28" customWidth="1"/>
    <col min="12" max="12" width="18.42578125" style="28" customWidth="1"/>
    <col min="13" max="16384" width="9.140625" style="28"/>
  </cols>
  <sheetData>
    <row r="1" spans="1:12" ht="12.75" customHeight="1" x14ac:dyDescent="0.2">
      <c r="A1" s="199" t="s">
        <v>153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2" ht="12.75" customHeight="1" x14ac:dyDescent="0.2">
      <c r="A2" s="200" t="s">
        <v>341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2" x14ac:dyDescent="0.2">
      <c r="A3" s="201" t="s">
        <v>340</v>
      </c>
      <c r="B3" s="202"/>
      <c r="C3" s="202"/>
      <c r="D3" s="202"/>
      <c r="E3" s="202"/>
      <c r="F3" s="202"/>
      <c r="G3" s="202"/>
      <c r="H3" s="202"/>
      <c r="I3" s="202"/>
      <c r="J3" s="202"/>
      <c r="K3" s="203"/>
    </row>
    <row r="4" spans="1:12" ht="22.5" x14ac:dyDescent="0.2">
      <c r="A4" s="204" t="s">
        <v>59</v>
      </c>
      <c r="B4" s="205"/>
      <c r="C4" s="205"/>
      <c r="D4" s="205"/>
      <c r="E4" s="205"/>
      <c r="F4" s="205"/>
      <c r="G4" s="205"/>
      <c r="H4" s="206"/>
      <c r="I4" s="34" t="s">
        <v>278</v>
      </c>
      <c r="J4" s="35" t="s">
        <v>318</v>
      </c>
      <c r="K4" s="36" t="s">
        <v>319</v>
      </c>
    </row>
    <row r="5" spans="1:12" x14ac:dyDescent="0.2">
      <c r="A5" s="210">
        <v>1</v>
      </c>
      <c r="B5" s="210"/>
      <c r="C5" s="210"/>
      <c r="D5" s="210"/>
      <c r="E5" s="210"/>
      <c r="F5" s="210"/>
      <c r="G5" s="210"/>
      <c r="H5" s="210"/>
      <c r="I5" s="33">
        <v>2</v>
      </c>
      <c r="J5" s="32">
        <v>3</v>
      </c>
      <c r="K5" s="32">
        <v>4</v>
      </c>
    </row>
    <row r="6" spans="1:12" x14ac:dyDescent="0.2">
      <c r="A6" s="211"/>
      <c r="B6" s="212"/>
      <c r="C6" s="212"/>
      <c r="D6" s="212"/>
      <c r="E6" s="212"/>
      <c r="F6" s="212"/>
      <c r="G6" s="212"/>
      <c r="H6" s="212"/>
      <c r="I6" s="212"/>
      <c r="J6" s="212"/>
      <c r="K6" s="213"/>
    </row>
    <row r="7" spans="1:12" x14ac:dyDescent="0.2">
      <c r="A7" s="214" t="s">
        <v>60</v>
      </c>
      <c r="B7" s="215"/>
      <c r="C7" s="215"/>
      <c r="D7" s="215"/>
      <c r="E7" s="215"/>
      <c r="F7" s="215"/>
      <c r="G7" s="215"/>
      <c r="H7" s="216"/>
      <c r="I7" s="3">
        <v>1</v>
      </c>
      <c r="J7" s="6"/>
      <c r="K7" s="6"/>
    </row>
    <row r="8" spans="1:12" x14ac:dyDescent="0.2">
      <c r="A8" s="217" t="s">
        <v>13</v>
      </c>
      <c r="B8" s="218"/>
      <c r="C8" s="218"/>
      <c r="D8" s="218"/>
      <c r="E8" s="218"/>
      <c r="F8" s="218"/>
      <c r="G8" s="218"/>
      <c r="H8" s="219"/>
      <c r="I8" s="1">
        <v>2</v>
      </c>
      <c r="J8" s="29">
        <f>J9+J16+J26+J35+J39</f>
        <v>53750133</v>
      </c>
      <c r="K8" s="29">
        <f>K9+K16+K26+K35+K39</f>
        <v>54693998.609999999</v>
      </c>
      <c r="L8" s="126"/>
    </row>
    <row r="9" spans="1:12" x14ac:dyDescent="0.2">
      <c r="A9" s="207" t="s">
        <v>205</v>
      </c>
      <c r="B9" s="208"/>
      <c r="C9" s="208"/>
      <c r="D9" s="208"/>
      <c r="E9" s="208"/>
      <c r="F9" s="208"/>
      <c r="G9" s="208"/>
      <c r="H9" s="209"/>
      <c r="I9" s="1">
        <v>3</v>
      </c>
      <c r="J9" s="29">
        <f>SUM(J10:J15)</f>
        <v>128333</v>
      </c>
      <c r="K9" s="29">
        <f>SUM(K10:K15)</f>
        <v>107333</v>
      </c>
      <c r="L9" s="126"/>
    </row>
    <row r="10" spans="1:12" x14ac:dyDescent="0.2">
      <c r="A10" s="207" t="s">
        <v>112</v>
      </c>
      <c r="B10" s="208"/>
      <c r="C10" s="208"/>
      <c r="D10" s="208"/>
      <c r="E10" s="208"/>
      <c r="F10" s="208"/>
      <c r="G10" s="208"/>
      <c r="H10" s="209"/>
      <c r="I10" s="1">
        <v>4</v>
      </c>
      <c r="J10" s="7">
        <v>0</v>
      </c>
      <c r="K10" s="7">
        <v>0</v>
      </c>
      <c r="L10" s="126"/>
    </row>
    <row r="11" spans="1:12" x14ac:dyDescent="0.2">
      <c r="A11" s="207" t="s">
        <v>14</v>
      </c>
      <c r="B11" s="208"/>
      <c r="C11" s="208"/>
      <c r="D11" s="208"/>
      <c r="E11" s="208"/>
      <c r="F11" s="208"/>
      <c r="G11" s="208"/>
      <c r="H11" s="209"/>
      <c r="I11" s="1">
        <v>5</v>
      </c>
      <c r="J11" s="7">
        <v>128333</v>
      </c>
      <c r="K11" s="7">
        <v>107333</v>
      </c>
      <c r="L11" s="126"/>
    </row>
    <row r="12" spans="1:12" x14ac:dyDescent="0.2">
      <c r="A12" s="207" t="s">
        <v>113</v>
      </c>
      <c r="B12" s="208"/>
      <c r="C12" s="208"/>
      <c r="D12" s="208"/>
      <c r="E12" s="208"/>
      <c r="F12" s="208"/>
      <c r="G12" s="208"/>
      <c r="H12" s="209"/>
      <c r="I12" s="1">
        <v>6</v>
      </c>
      <c r="J12" s="7">
        <v>0</v>
      </c>
      <c r="K12" s="7">
        <v>0</v>
      </c>
      <c r="L12" s="126"/>
    </row>
    <row r="13" spans="1:12" x14ac:dyDescent="0.2">
      <c r="A13" s="207" t="s">
        <v>208</v>
      </c>
      <c r="B13" s="208"/>
      <c r="C13" s="208"/>
      <c r="D13" s="208"/>
      <c r="E13" s="208"/>
      <c r="F13" s="208"/>
      <c r="G13" s="208"/>
      <c r="H13" s="209"/>
      <c r="I13" s="1">
        <v>7</v>
      </c>
      <c r="J13" s="7">
        <v>0</v>
      </c>
      <c r="K13" s="7">
        <v>0</v>
      </c>
      <c r="L13" s="126"/>
    </row>
    <row r="14" spans="1:12" x14ac:dyDescent="0.2">
      <c r="A14" s="207" t="s">
        <v>209</v>
      </c>
      <c r="B14" s="208"/>
      <c r="C14" s="208"/>
      <c r="D14" s="208"/>
      <c r="E14" s="208"/>
      <c r="F14" s="208"/>
      <c r="G14" s="208"/>
      <c r="H14" s="209"/>
      <c r="I14" s="1">
        <v>8</v>
      </c>
      <c r="J14" s="7">
        <v>0</v>
      </c>
      <c r="K14" s="7">
        <v>0</v>
      </c>
      <c r="L14" s="126"/>
    </row>
    <row r="15" spans="1:12" x14ac:dyDescent="0.2">
      <c r="A15" s="207" t="s">
        <v>210</v>
      </c>
      <c r="B15" s="208"/>
      <c r="C15" s="208"/>
      <c r="D15" s="208"/>
      <c r="E15" s="208"/>
      <c r="F15" s="208"/>
      <c r="G15" s="208"/>
      <c r="H15" s="209"/>
      <c r="I15" s="1">
        <v>9</v>
      </c>
      <c r="J15" s="7">
        <v>0</v>
      </c>
      <c r="K15" s="7">
        <v>0</v>
      </c>
      <c r="L15" s="126"/>
    </row>
    <row r="16" spans="1:12" x14ac:dyDescent="0.2">
      <c r="A16" s="207" t="s">
        <v>206</v>
      </c>
      <c r="B16" s="208"/>
      <c r="C16" s="208"/>
      <c r="D16" s="208"/>
      <c r="E16" s="208"/>
      <c r="F16" s="208"/>
      <c r="G16" s="208"/>
      <c r="H16" s="209"/>
      <c r="I16" s="1">
        <v>10</v>
      </c>
      <c r="J16" s="29">
        <f>SUM(J17:J25)</f>
        <v>53094078</v>
      </c>
      <c r="K16" s="29">
        <f>SUM(K17:K25)</f>
        <v>53490450.539999999</v>
      </c>
      <c r="L16" s="126"/>
    </row>
    <row r="17" spans="1:12" x14ac:dyDescent="0.2">
      <c r="A17" s="207" t="s">
        <v>211</v>
      </c>
      <c r="B17" s="208"/>
      <c r="C17" s="208"/>
      <c r="D17" s="208"/>
      <c r="E17" s="208"/>
      <c r="F17" s="208"/>
      <c r="G17" s="208"/>
      <c r="H17" s="209"/>
      <c r="I17" s="1">
        <v>11</v>
      </c>
      <c r="J17" s="7">
        <v>22610793</v>
      </c>
      <c r="K17" s="7">
        <v>22610793</v>
      </c>
      <c r="L17" s="126"/>
    </row>
    <row r="18" spans="1:12" x14ac:dyDescent="0.2">
      <c r="A18" s="207" t="s">
        <v>247</v>
      </c>
      <c r="B18" s="208"/>
      <c r="C18" s="208"/>
      <c r="D18" s="208"/>
      <c r="E18" s="208"/>
      <c r="F18" s="208"/>
      <c r="G18" s="208"/>
      <c r="H18" s="209"/>
      <c r="I18" s="1">
        <v>12</v>
      </c>
      <c r="J18" s="7">
        <v>15968443</v>
      </c>
      <c r="K18" s="7">
        <v>14982762</v>
      </c>
      <c r="L18" s="126"/>
    </row>
    <row r="19" spans="1:12" x14ac:dyDescent="0.2">
      <c r="A19" s="207" t="s">
        <v>212</v>
      </c>
      <c r="B19" s="208"/>
      <c r="C19" s="208"/>
      <c r="D19" s="208"/>
      <c r="E19" s="208"/>
      <c r="F19" s="208"/>
      <c r="G19" s="208"/>
      <c r="H19" s="209"/>
      <c r="I19" s="1">
        <v>13</v>
      </c>
      <c r="J19" s="7">
        <v>14258314</v>
      </c>
      <c r="K19" s="7">
        <v>13522899</v>
      </c>
      <c r="L19" s="126"/>
    </row>
    <row r="20" spans="1:12" x14ac:dyDescent="0.2">
      <c r="A20" s="207" t="s">
        <v>27</v>
      </c>
      <c r="B20" s="208"/>
      <c r="C20" s="208"/>
      <c r="D20" s="208"/>
      <c r="E20" s="208"/>
      <c r="F20" s="208"/>
      <c r="G20" s="208"/>
      <c r="H20" s="209"/>
      <c r="I20" s="1">
        <v>14</v>
      </c>
      <c r="J20" s="7">
        <v>256528</v>
      </c>
      <c r="K20" s="7">
        <v>242883</v>
      </c>
      <c r="L20" s="126"/>
    </row>
    <row r="21" spans="1:12" x14ac:dyDescent="0.2">
      <c r="A21" s="207" t="s">
        <v>28</v>
      </c>
      <c r="B21" s="208"/>
      <c r="C21" s="208"/>
      <c r="D21" s="208"/>
      <c r="E21" s="208"/>
      <c r="F21" s="208"/>
      <c r="G21" s="208"/>
      <c r="H21" s="209"/>
      <c r="I21" s="1">
        <v>15</v>
      </c>
      <c r="J21" s="7">
        <v>0</v>
      </c>
      <c r="K21" s="7">
        <v>0</v>
      </c>
      <c r="L21" s="126"/>
    </row>
    <row r="22" spans="1:12" x14ac:dyDescent="0.2">
      <c r="A22" s="207" t="s">
        <v>72</v>
      </c>
      <c r="B22" s="208"/>
      <c r="C22" s="208"/>
      <c r="D22" s="208"/>
      <c r="E22" s="208"/>
      <c r="F22" s="208"/>
      <c r="G22" s="208"/>
      <c r="H22" s="209"/>
      <c r="I22" s="1">
        <v>16</v>
      </c>
      <c r="J22" s="7">
        <v>0</v>
      </c>
      <c r="K22" s="7">
        <v>0</v>
      </c>
      <c r="L22" s="126"/>
    </row>
    <row r="23" spans="1:12" x14ac:dyDescent="0.2">
      <c r="A23" s="207" t="s">
        <v>73</v>
      </c>
      <c r="B23" s="208"/>
      <c r="C23" s="208"/>
      <c r="D23" s="208"/>
      <c r="E23" s="208"/>
      <c r="F23" s="208"/>
      <c r="G23" s="208"/>
      <c r="H23" s="209"/>
      <c r="I23" s="1">
        <v>17</v>
      </c>
      <c r="J23" s="7">
        <v>0</v>
      </c>
      <c r="K23" s="7">
        <v>2131113.54</v>
      </c>
      <c r="L23" s="126"/>
    </row>
    <row r="24" spans="1:12" x14ac:dyDescent="0.2">
      <c r="A24" s="207" t="s">
        <v>74</v>
      </c>
      <c r="B24" s="208"/>
      <c r="C24" s="208"/>
      <c r="D24" s="208"/>
      <c r="E24" s="208"/>
      <c r="F24" s="208"/>
      <c r="G24" s="208"/>
      <c r="H24" s="209"/>
      <c r="I24" s="1">
        <v>18</v>
      </c>
      <c r="J24" s="7">
        <v>0</v>
      </c>
      <c r="K24" s="7">
        <v>0</v>
      </c>
      <c r="L24" s="126"/>
    </row>
    <row r="25" spans="1:12" x14ac:dyDescent="0.2">
      <c r="A25" s="207" t="s">
        <v>75</v>
      </c>
      <c r="B25" s="208"/>
      <c r="C25" s="208"/>
      <c r="D25" s="208"/>
      <c r="E25" s="208"/>
      <c r="F25" s="208"/>
      <c r="G25" s="208"/>
      <c r="H25" s="209"/>
      <c r="I25" s="1">
        <v>19</v>
      </c>
      <c r="J25" s="7">
        <v>0</v>
      </c>
      <c r="K25" s="7">
        <v>0</v>
      </c>
      <c r="L25" s="126"/>
    </row>
    <row r="26" spans="1:12" x14ac:dyDescent="0.2">
      <c r="A26" s="207" t="s">
        <v>190</v>
      </c>
      <c r="B26" s="208"/>
      <c r="C26" s="208"/>
      <c r="D26" s="208"/>
      <c r="E26" s="208"/>
      <c r="F26" s="208"/>
      <c r="G26" s="208"/>
      <c r="H26" s="209"/>
      <c r="I26" s="1">
        <v>20</v>
      </c>
      <c r="J26" s="29">
        <f>SUM(J27:J34)</f>
        <v>64174</v>
      </c>
      <c r="K26" s="29">
        <f>SUM(K27:K34)</f>
        <v>636003.06999999995</v>
      </c>
      <c r="L26" s="126"/>
    </row>
    <row r="27" spans="1:12" x14ac:dyDescent="0.2">
      <c r="A27" s="207" t="s">
        <v>76</v>
      </c>
      <c r="B27" s="208"/>
      <c r="C27" s="208"/>
      <c r="D27" s="208"/>
      <c r="E27" s="208"/>
      <c r="F27" s="208"/>
      <c r="G27" s="208"/>
      <c r="H27" s="209"/>
      <c r="I27" s="1">
        <v>21</v>
      </c>
      <c r="J27" s="7">
        <v>25000</v>
      </c>
      <c r="K27" s="7">
        <v>25000</v>
      </c>
      <c r="L27" s="126"/>
    </row>
    <row r="28" spans="1:12" x14ac:dyDescent="0.2">
      <c r="A28" s="207" t="s">
        <v>77</v>
      </c>
      <c r="B28" s="208"/>
      <c r="C28" s="208"/>
      <c r="D28" s="208"/>
      <c r="E28" s="208"/>
      <c r="F28" s="208"/>
      <c r="G28" s="208"/>
      <c r="H28" s="209"/>
      <c r="I28" s="1">
        <v>22</v>
      </c>
      <c r="J28" s="7">
        <v>0</v>
      </c>
      <c r="K28" s="7">
        <v>0</v>
      </c>
      <c r="L28" s="126"/>
    </row>
    <row r="29" spans="1:12" x14ac:dyDescent="0.2">
      <c r="A29" s="207" t="s">
        <v>78</v>
      </c>
      <c r="B29" s="208"/>
      <c r="C29" s="208"/>
      <c r="D29" s="208"/>
      <c r="E29" s="208"/>
      <c r="F29" s="208"/>
      <c r="G29" s="208"/>
      <c r="H29" s="209"/>
      <c r="I29" s="1">
        <v>23</v>
      </c>
      <c r="J29" s="7">
        <v>0</v>
      </c>
      <c r="K29" s="7">
        <v>0</v>
      </c>
      <c r="L29" s="126"/>
    </row>
    <row r="30" spans="1:12" x14ac:dyDescent="0.2">
      <c r="A30" s="207" t="s">
        <v>83</v>
      </c>
      <c r="B30" s="208"/>
      <c r="C30" s="208"/>
      <c r="D30" s="208"/>
      <c r="E30" s="208"/>
      <c r="F30" s="208"/>
      <c r="G30" s="208"/>
      <c r="H30" s="209"/>
      <c r="I30" s="1">
        <v>24</v>
      </c>
      <c r="J30" s="7">
        <v>0</v>
      </c>
      <c r="K30" s="7">
        <v>0</v>
      </c>
      <c r="L30" s="126"/>
    </row>
    <row r="31" spans="1:12" x14ac:dyDescent="0.2">
      <c r="A31" s="207" t="s">
        <v>84</v>
      </c>
      <c r="B31" s="208"/>
      <c r="C31" s="208"/>
      <c r="D31" s="208"/>
      <c r="E31" s="208"/>
      <c r="F31" s="208"/>
      <c r="G31" s="208"/>
      <c r="H31" s="209"/>
      <c r="I31" s="1">
        <v>25</v>
      </c>
      <c r="J31" s="7">
        <v>0</v>
      </c>
      <c r="K31" s="7">
        <v>0</v>
      </c>
      <c r="L31" s="126"/>
    </row>
    <row r="32" spans="1:12" x14ac:dyDescent="0.2">
      <c r="A32" s="207" t="s">
        <v>85</v>
      </c>
      <c r="B32" s="208"/>
      <c r="C32" s="208"/>
      <c r="D32" s="208"/>
      <c r="E32" s="208"/>
      <c r="F32" s="208"/>
      <c r="G32" s="208"/>
      <c r="H32" s="209"/>
      <c r="I32" s="1">
        <v>26</v>
      </c>
      <c r="J32" s="7">
        <v>39174</v>
      </c>
      <c r="K32" s="7">
        <v>611003.06999999995</v>
      </c>
      <c r="L32" s="126"/>
    </row>
    <row r="33" spans="1:12" x14ac:dyDescent="0.2">
      <c r="A33" s="207" t="s">
        <v>79</v>
      </c>
      <c r="B33" s="208"/>
      <c r="C33" s="208"/>
      <c r="D33" s="208"/>
      <c r="E33" s="208"/>
      <c r="F33" s="208"/>
      <c r="G33" s="208"/>
      <c r="H33" s="209"/>
      <c r="I33" s="1">
        <v>27</v>
      </c>
      <c r="J33" s="7">
        <v>0</v>
      </c>
      <c r="K33" s="7">
        <v>0</v>
      </c>
      <c r="L33" s="126"/>
    </row>
    <row r="34" spans="1:12" x14ac:dyDescent="0.2">
      <c r="A34" s="207" t="s">
        <v>183</v>
      </c>
      <c r="B34" s="208"/>
      <c r="C34" s="208"/>
      <c r="D34" s="208"/>
      <c r="E34" s="208"/>
      <c r="F34" s="208"/>
      <c r="G34" s="208"/>
      <c r="H34" s="209"/>
      <c r="I34" s="1">
        <v>28</v>
      </c>
      <c r="J34" s="7">
        <v>0</v>
      </c>
      <c r="K34" s="7">
        <v>0</v>
      </c>
      <c r="L34" s="126"/>
    </row>
    <row r="35" spans="1:12" x14ac:dyDescent="0.2">
      <c r="A35" s="207" t="s">
        <v>184</v>
      </c>
      <c r="B35" s="208"/>
      <c r="C35" s="208"/>
      <c r="D35" s="208"/>
      <c r="E35" s="208"/>
      <c r="F35" s="208"/>
      <c r="G35" s="208"/>
      <c r="H35" s="209"/>
      <c r="I35" s="1">
        <v>29</v>
      </c>
      <c r="J35" s="29">
        <f>SUM(J36:J38)</f>
        <v>463548</v>
      </c>
      <c r="K35" s="29">
        <f>SUM(K36:K38)</f>
        <v>460212</v>
      </c>
      <c r="L35" s="126"/>
    </row>
    <row r="36" spans="1:12" x14ac:dyDescent="0.2">
      <c r="A36" s="207" t="s">
        <v>80</v>
      </c>
      <c r="B36" s="208"/>
      <c r="C36" s="208"/>
      <c r="D36" s="208"/>
      <c r="E36" s="208"/>
      <c r="F36" s="208"/>
      <c r="G36" s="208"/>
      <c r="H36" s="209"/>
      <c r="I36" s="1">
        <v>30</v>
      </c>
      <c r="J36" s="7">
        <v>0</v>
      </c>
      <c r="K36" s="7">
        <v>0</v>
      </c>
      <c r="L36" s="126"/>
    </row>
    <row r="37" spans="1:12" x14ac:dyDescent="0.2">
      <c r="A37" s="207" t="s">
        <v>81</v>
      </c>
      <c r="B37" s="208"/>
      <c r="C37" s="208"/>
      <c r="D37" s="208"/>
      <c r="E37" s="208"/>
      <c r="F37" s="208"/>
      <c r="G37" s="208"/>
      <c r="H37" s="209"/>
      <c r="I37" s="1">
        <v>31</v>
      </c>
      <c r="J37" s="7">
        <v>463548</v>
      </c>
      <c r="K37" s="7">
        <v>460212</v>
      </c>
      <c r="L37" s="126"/>
    </row>
    <row r="38" spans="1:12" x14ac:dyDescent="0.2">
      <c r="A38" s="207" t="s">
        <v>82</v>
      </c>
      <c r="B38" s="208"/>
      <c r="C38" s="208"/>
      <c r="D38" s="208"/>
      <c r="E38" s="208"/>
      <c r="F38" s="208"/>
      <c r="G38" s="208"/>
      <c r="H38" s="209"/>
      <c r="I38" s="1">
        <v>32</v>
      </c>
      <c r="J38" s="7">
        <v>0</v>
      </c>
      <c r="K38" s="7">
        <v>0</v>
      </c>
      <c r="L38" s="126"/>
    </row>
    <row r="39" spans="1:12" x14ac:dyDescent="0.2">
      <c r="A39" s="207" t="s">
        <v>185</v>
      </c>
      <c r="B39" s="208"/>
      <c r="C39" s="208"/>
      <c r="D39" s="208"/>
      <c r="E39" s="208"/>
      <c r="F39" s="208"/>
      <c r="G39" s="208"/>
      <c r="H39" s="209"/>
      <c r="I39" s="1">
        <v>33</v>
      </c>
      <c r="J39" s="7">
        <v>0</v>
      </c>
      <c r="K39" s="7">
        <v>0</v>
      </c>
      <c r="L39" s="126"/>
    </row>
    <row r="40" spans="1:12" x14ac:dyDescent="0.2">
      <c r="A40" s="217" t="s">
        <v>240</v>
      </c>
      <c r="B40" s="218"/>
      <c r="C40" s="218"/>
      <c r="D40" s="218"/>
      <c r="E40" s="218"/>
      <c r="F40" s="218"/>
      <c r="G40" s="218"/>
      <c r="H40" s="219"/>
      <c r="I40" s="1">
        <v>34</v>
      </c>
      <c r="J40" s="29">
        <v>37489350</v>
      </c>
      <c r="K40" s="29">
        <f>K41+K49+K56+K64</f>
        <v>38682062.479999997</v>
      </c>
      <c r="L40" s="126"/>
    </row>
    <row r="41" spans="1:12" x14ac:dyDescent="0.2">
      <c r="A41" s="207" t="s">
        <v>100</v>
      </c>
      <c r="B41" s="208"/>
      <c r="C41" s="208"/>
      <c r="D41" s="208"/>
      <c r="E41" s="208"/>
      <c r="F41" s="208"/>
      <c r="G41" s="208"/>
      <c r="H41" s="209"/>
      <c r="I41" s="1">
        <v>35</v>
      </c>
      <c r="J41" s="29">
        <f>SUM(J42:J48)</f>
        <v>24913457</v>
      </c>
      <c r="K41" s="29">
        <f>SUM(K42:K48)</f>
        <v>25370135.039999999</v>
      </c>
      <c r="L41" s="126"/>
    </row>
    <row r="42" spans="1:12" x14ac:dyDescent="0.2">
      <c r="A42" s="207" t="s">
        <v>117</v>
      </c>
      <c r="B42" s="208"/>
      <c r="C42" s="208"/>
      <c r="D42" s="208"/>
      <c r="E42" s="208"/>
      <c r="F42" s="208"/>
      <c r="G42" s="208"/>
      <c r="H42" s="209"/>
      <c r="I42" s="1">
        <v>36</v>
      </c>
      <c r="J42" s="7">
        <v>5971609</v>
      </c>
      <c r="K42" s="7">
        <v>5011339.4800000004</v>
      </c>
      <c r="L42" s="126"/>
    </row>
    <row r="43" spans="1:12" x14ac:dyDescent="0.2">
      <c r="A43" s="207" t="s">
        <v>118</v>
      </c>
      <c r="B43" s="208"/>
      <c r="C43" s="208"/>
      <c r="D43" s="208"/>
      <c r="E43" s="208"/>
      <c r="F43" s="208"/>
      <c r="G43" s="208"/>
      <c r="H43" s="209"/>
      <c r="I43" s="1">
        <v>37</v>
      </c>
      <c r="J43" s="7">
        <v>8737113</v>
      </c>
      <c r="K43" s="7">
        <v>5927913</v>
      </c>
      <c r="L43" s="126"/>
    </row>
    <row r="44" spans="1:12" x14ac:dyDescent="0.2">
      <c r="A44" s="207" t="s">
        <v>86</v>
      </c>
      <c r="B44" s="208"/>
      <c r="C44" s="208"/>
      <c r="D44" s="208"/>
      <c r="E44" s="208"/>
      <c r="F44" s="208"/>
      <c r="G44" s="208"/>
      <c r="H44" s="209"/>
      <c r="I44" s="1">
        <v>38</v>
      </c>
      <c r="J44" s="7">
        <v>10004369</v>
      </c>
      <c r="K44" s="7">
        <v>14338769.74</v>
      </c>
      <c r="L44" s="126"/>
    </row>
    <row r="45" spans="1:12" x14ac:dyDescent="0.2">
      <c r="A45" s="207" t="s">
        <v>87</v>
      </c>
      <c r="B45" s="208"/>
      <c r="C45" s="208"/>
      <c r="D45" s="208"/>
      <c r="E45" s="208"/>
      <c r="F45" s="208"/>
      <c r="G45" s="208"/>
      <c r="H45" s="209"/>
      <c r="I45" s="1">
        <v>39</v>
      </c>
      <c r="J45" s="7">
        <v>200366</v>
      </c>
      <c r="K45" s="7">
        <v>89144.82</v>
      </c>
      <c r="L45" s="126"/>
    </row>
    <row r="46" spans="1:12" x14ac:dyDescent="0.2">
      <c r="A46" s="207" t="s">
        <v>88</v>
      </c>
      <c r="B46" s="208"/>
      <c r="C46" s="208"/>
      <c r="D46" s="208"/>
      <c r="E46" s="208"/>
      <c r="F46" s="208"/>
      <c r="G46" s="208"/>
      <c r="H46" s="209"/>
      <c r="I46" s="1">
        <v>40</v>
      </c>
      <c r="J46" s="7">
        <v>0</v>
      </c>
      <c r="K46" s="7">
        <v>2968</v>
      </c>
      <c r="L46" s="126"/>
    </row>
    <row r="47" spans="1:12" x14ac:dyDescent="0.2">
      <c r="A47" s="207" t="s">
        <v>89</v>
      </c>
      <c r="B47" s="208"/>
      <c r="C47" s="208"/>
      <c r="D47" s="208"/>
      <c r="E47" s="208"/>
      <c r="F47" s="208"/>
      <c r="G47" s="208"/>
      <c r="H47" s="209"/>
      <c r="I47" s="1">
        <v>41</v>
      </c>
      <c r="J47" s="7">
        <v>0</v>
      </c>
      <c r="K47" s="7">
        <v>0</v>
      </c>
      <c r="L47" s="126"/>
    </row>
    <row r="48" spans="1:12" x14ac:dyDescent="0.2">
      <c r="A48" s="207" t="s">
        <v>90</v>
      </c>
      <c r="B48" s="208"/>
      <c r="C48" s="208"/>
      <c r="D48" s="208"/>
      <c r="E48" s="208"/>
      <c r="F48" s="208"/>
      <c r="G48" s="208"/>
      <c r="H48" s="209"/>
      <c r="I48" s="1">
        <v>42</v>
      </c>
      <c r="J48" s="7">
        <v>0</v>
      </c>
      <c r="K48" s="7">
        <v>0</v>
      </c>
      <c r="L48" s="126"/>
    </row>
    <row r="49" spans="1:12" x14ac:dyDescent="0.2">
      <c r="A49" s="207" t="s">
        <v>101</v>
      </c>
      <c r="B49" s="208"/>
      <c r="C49" s="208"/>
      <c r="D49" s="208"/>
      <c r="E49" s="208"/>
      <c r="F49" s="208"/>
      <c r="G49" s="208"/>
      <c r="H49" s="209"/>
      <c r="I49" s="1">
        <v>43</v>
      </c>
      <c r="J49" s="29">
        <f>SUM(J50:J55)</f>
        <v>10640288</v>
      </c>
      <c r="K49" s="29">
        <f>SUM(K50:K55)</f>
        <v>12821428</v>
      </c>
      <c r="L49" s="126"/>
    </row>
    <row r="50" spans="1:12" x14ac:dyDescent="0.2">
      <c r="A50" s="207" t="s">
        <v>200</v>
      </c>
      <c r="B50" s="208"/>
      <c r="C50" s="208"/>
      <c r="D50" s="208"/>
      <c r="E50" s="208"/>
      <c r="F50" s="208"/>
      <c r="G50" s="208"/>
      <c r="H50" s="209"/>
      <c r="I50" s="1">
        <v>44</v>
      </c>
      <c r="J50" s="7">
        <v>0</v>
      </c>
      <c r="K50" s="7">
        <v>0</v>
      </c>
      <c r="L50" s="126"/>
    </row>
    <row r="51" spans="1:12" x14ac:dyDescent="0.2">
      <c r="A51" s="207" t="s">
        <v>201</v>
      </c>
      <c r="B51" s="208"/>
      <c r="C51" s="208"/>
      <c r="D51" s="208"/>
      <c r="E51" s="208"/>
      <c r="F51" s="208"/>
      <c r="G51" s="208"/>
      <c r="H51" s="209"/>
      <c r="I51" s="1">
        <v>45</v>
      </c>
      <c r="J51" s="7">
        <v>9471804</v>
      </c>
      <c r="K51" s="7">
        <v>11910950</v>
      </c>
      <c r="L51" s="126"/>
    </row>
    <row r="52" spans="1:12" x14ac:dyDescent="0.2">
      <c r="A52" s="207" t="s">
        <v>202</v>
      </c>
      <c r="B52" s="208"/>
      <c r="C52" s="208"/>
      <c r="D52" s="208"/>
      <c r="E52" s="208"/>
      <c r="F52" s="208"/>
      <c r="G52" s="208"/>
      <c r="H52" s="209"/>
      <c r="I52" s="1">
        <v>46</v>
      </c>
      <c r="J52" s="7">
        <v>0</v>
      </c>
      <c r="K52" s="7">
        <v>0</v>
      </c>
      <c r="L52" s="126"/>
    </row>
    <row r="53" spans="1:12" x14ac:dyDescent="0.2">
      <c r="A53" s="207" t="s">
        <v>203</v>
      </c>
      <c r="B53" s="208"/>
      <c r="C53" s="208"/>
      <c r="D53" s="208"/>
      <c r="E53" s="208"/>
      <c r="F53" s="208"/>
      <c r="G53" s="208"/>
      <c r="H53" s="209"/>
      <c r="I53" s="1">
        <v>47</v>
      </c>
      <c r="J53" s="7">
        <v>242925</v>
      </c>
      <c r="K53" s="7">
        <v>75263</v>
      </c>
      <c r="L53" s="126"/>
    </row>
    <row r="54" spans="1:12" x14ac:dyDescent="0.2">
      <c r="A54" s="207" t="s">
        <v>10</v>
      </c>
      <c r="B54" s="208"/>
      <c r="C54" s="208"/>
      <c r="D54" s="208"/>
      <c r="E54" s="208"/>
      <c r="F54" s="208"/>
      <c r="G54" s="208"/>
      <c r="H54" s="209"/>
      <c r="I54" s="1">
        <v>48</v>
      </c>
      <c r="J54" s="7">
        <v>31084</v>
      </c>
      <c r="K54" s="7">
        <v>54722</v>
      </c>
      <c r="L54" s="126"/>
    </row>
    <row r="55" spans="1:12" x14ac:dyDescent="0.2">
      <c r="A55" s="207" t="s">
        <v>11</v>
      </c>
      <c r="B55" s="208"/>
      <c r="C55" s="208"/>
      <c r="D55" s="208"/>
      <c r="E55" s="208"/>
      <c r="F55" s="208"/>
      <c r="G55" s="208"/>
      <c r="H55" s="209"/>
      <c r="I55" s="1">
        <v>49</v>
      </c>
      <c r="J55" s="7">
        <v>894475</v>
      </c>
      <c r="K55" s="7">
        <v>780493</v>
      </c>
      <c r="L55" s="126"/>
    </row>
    <row r="56" spans="1:12" x14ac:dyDescent="0.2">
      <c r="A56" s="207" t="s">
        <v>102</v>
      </c>
      <c r="B56" s="208"/>
      <c r="C56" s="208"/>
      <c r="D56" s="208"/>
      <c r="E56" s="208"/>
      <c r="F56" s="208"/>
      <c r="G56" s="208"/>
      <c r="H56" s="209"/>
      <c r="I56" s="1">
        <v>50</v>
      </c>
      <c r="J56" s="29">
        <f>SUM(J57:J63)</f>
        <v>500</v>
      </c>
      <c r="K56" s="29">
        <f>SUM(K57:K63)</f>
        <v>0</v>
      </c>
      <c r="L56" s="126"/>
    </row>
    <row r="57" spans="1:12" x14ac:dyDescent="0.2">
      <c r="A57" s="207" t="s">
        <v>76</v>
      </c>
      <c r="B57" s="208"/>
      <c r="C57" s="208"/>
      <c r="D57" s="208"/>
      <c r="E57" s="208"/>
      <c r="F57" s="208"/>
      <c r="G57" s="208"/>
      <c r="H57" s="209"/>
      <c r="I57" s="1">
        <v>51</v>
      </c>
      <c r="J57" s="7">
        <v>0</v>
      </c>
      <c r="K57" s="7">
        <v>0</v>
      </c>
      <c r="L57" s="126"/>
    </row>
    <row r="58" spans="1:12" x14ac:dyDescent="0.2">
      <c r="A58" s="207" t="s">
        <v>77</v>
      </c>
      <c r="B58" s="208"/>
      <c r="C58" s="208"/>
      <c r="D58" s="208"/>
      <c r="E58" s="208"/>
      <c r="F58" s="208"/>
      <c r="G58" s="208"/>
      <c r="H58" s="209"/>
      <c r="I58" s="1">
        <v>52</v>
      </c>
      <c r="J58" s="7">
        <v>0</v>
      </c>
      <c r="K58" s="7">
        <v>0</v>
      </c>
      <c r="L58" s="126"/>
    </row>
    <row r="59" spans="1:12" x14ac:dyDescent="0.2">
      <c r="A59" s="207" t="s">
        <v>242</v>
      </c>
      <c r="B59" s="208"/>
      <c r="C59" s="208"/>
      <c r="D59" s="208"/>
      <c r="E59" s="208"/>
      <c r="F59" s="208"/>
      <c r="G59" s="208"/>
      <c r="H59" s="209"/>
      <c r="I59" s="1">
        <v>53</v>
      </c>
      <c r="J59" s="7">
        <v>0</v>
      </c>
      <c r="K59" s="7">
        <v>0</v>
      </c>
      <c r="L59" s="126"/>
    </row>
    <row r="60" spans="1:12" x14ac:dyDescent="0.2">
      <c r="A60" s="207" t="s">
        <v>83</v>
      </c>
      <c r="B60" s="208"/>
      <c r="C60" s="208"/>
      <c r="D60" s="208"/>
      <c r="E60" s="208"/>
      <c r="F60" s="208"/>
      <c r="G60" s="208"/>
      <c r="H60" s="209"/>
      <c r="I60" s="1">
        <v>54</v>
      </c>
      <c r="J60" s="7">
        <v>0</v>
      </c>
      <c r="K60" s="7">
        <v>0</v>
      </c>
      <c r="L60" s="126"/>
    </row>
    <row r="61" spans="1:12" x14ac:dyDescent="0.2">
      <c r="A61" s="207" t="s">
        <v>84</v>
      </c>
      <c r="B61" s="208"/>
      <c r="C61" s="208"/>
      <c r="D61" s="208"/>
      <c r="E61" s="208"/>
      <c r="F61" s="208"/>
      <c r="G61" s="208"/>
      <c r="H61" s="209"/>
      <c r="I61" s="1">
        <v>55</v>
      </c>
      <c r="J61" s="7">
        <v>0</v>
      </c>
      <c r="K61" s="7">
        <v>0</v>
      </c>
      <c r="L61" s="126"/>
    </row>
    <row r="62" spans="1:12" x14ac:dyDescent="0.2">
      <c r="A62" s="207" t="s">
        <v>85</v>
      </c>
      <c r="B62" s="208"/>
      <c r="C62" s="208"/>
      <c r="D62" s="208"/>
      <c r="E62" s="208"/>
      <c r="F62" s="208"/>
      <c r="G62" s="208"/>
      <c r="H62" s="209"/>
      <c r="I62" s="1">
        <v>56</v>
      </c>
      <c r="J62" s="7">
        <v>0</v>
      </c>
      <c r="K62" s="7">
        <v>0</v>
      </c>
      <c r="L62" s="126"/>
    </row>
    <row r="63" spans="1:12" x14ac:dyDescent="0.2">
      <c r="A63" s="207" t="s">
        <v>46</v>
      </c>
      <c r="B63" s="208"/>
      <c r="C63" s="208"/>
      <c r="D63" s="208"/>
      <c r="E63" s="208"/>
      <c r="F63" s="208"/>
      <c r="G63" s="208"/>
      <c r="H63" s="209"/>
      <c r="I63" s="1">
        <v>57</v>
      </c>
      <c r="J63" s="7">
        <v>500</v>
      </c>
      <c r="K63" s="7">
        <v>0</v>
      </c>
      <c r="L63" s="126"/>
    </row>
    <row r="64" spans="1:12" x14ac:dyDescent="0.2">
      <c r="A64" s="207" t="s">
        <v>207</v>
      </c>
      <c r="B64" s="208"/>
      <c r="C64" s="208"/>
      <c r="D64" s="208"/>
      <c r="E64" s="208"/>
      <c r="F64" s="208"/>
      <c r="G64" s="208"/>
      <c r="H64" s="209"/>
      <c r="I64" s="1">
        <v>58</v>
      </c>
      <c r="J64" s="7">
        <v>1935105</v>
      </c>
      <c r="K64" s="7">
        <v>490499.44</v>
      </c>
      <c r="L64" s="126"/>
    </row>
    <row r="65" spans="1:12" x14ac:dyDescent="0.2">
      <c r="A65" s="217" t="s">
        <v>56</v>
      </c>
      <c r="B65" s="218"/>
      <c r="C65" s="218"/>
      <c r="D65" s="218"/>
      <c r="E65" s="218"/>
      <c r="F65" s="218"/>
      <c r="G65" s="218"/>
      <c r="H65" s="219"/>
      <c r="I65" s="1">
        <v>59</v>
      </c>
      <c r="J65" s="7">
        <v>123107</v>
      </c>
      <c r="K65" s="7">
        <v>151045.49</v>
      </c>
      <c r="L65" s="126"/>
    </row>
    <row r="66" spans="1:12" x14ac:dyDescent="0.2">
      <c r="A66" s="217" t="s">
        <v>241</v>
      </c>
      <c r="B66" s="218"/>
      <c r="C66" s="218"/>
      <c r="D66" s="218"/>
      <c r="E66" s="218"/>
      <c r="F66" s="218"/>
      <c r="G66" s="218"/>
      <c r="H66" s="219"/>
      <c r="I66" s="1">
        <v>60</v>
      </c>
      <c r="J66" s="29">
        <f>J7+J8+J40+J65</f>
        <v>91362590</v>
      </c>
      <c r="K66" s="29">
        <f>K7+K8+K40+K65</f>
        <v>93527106.579999998</v>
      </c>
      <c r="L66" s="126"/>
    </row>
    <row r="67" spans="1:12" x14ac:dyDescent="0.2">
      <c r="A67" s="220" t="s">
        <v>91</v>
      </c>
      <c r="B67" s="221"/>
      <c r="C67" s="221"/>
      <c r="D67" s="221"/>
      <c r="E67" s="221"/>
      <c r="F67" s="221"/>
      <c r="G67" s="221"/>
      <c r="H67" s="222"/>
      <c r="I67" s="4">
        <v>61</v>
      </c>
      <c r="J67" s="8"/>
      <c r="K67" s="8"/>
      <c r="L67" s="126"/>
    </row>
    <row r="68" spans="1:12" x14ac:dyDescent="0.2">
      <c r="A68" s="223" t="s">
        <v>58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5"/>
      <c r="L68" s="126"/>
    </row>
    <row r="69" spans="1:12" x14ac:dyDescent="0.2">
      <c r="A69" s="214" t="s">
        <v>191</v>
      </c>
      <c r="B69" s="215"/>
      <c r="C69" s="215"/>
      <c r="D69" s="215"/>
      <c r="E69" s="215"/>
      <c r="F69" s="215"/>
      <c r="G69" s="215"/>
      <c r="H69" s="216"/>
      <c r="I69" s="3">
        <v>62</v>
      </c>
      <c r="J69" s="30">
        <f>J70+J71+J72+J78+J79+J82+J85</f>
        <v>45393724</v>
      </c>
      <c r="K69" s="30">
        <f>K70+K71+K72+K78+K79+K82+K85</f>
        <v>47743319.379999995</v>
      </c>
      <c r="L69" s="126"/>
    </row>
    <row r="70" spans="1:12" x14ac:dyDescent="0.2">
      <c r="A70" s="207" t="s">
        <v>141</v>
      </c>
      <c r="B70" s="208"/>
      <c r="C70" s="208"/>
      <c r="D70" s="208"/>
      <c r="E70" s="208"/>
      <c r="F70" s="208"/>
      <c r="G70" s="208"/>
      <c r="H70" s="209"/>
      <c r="I70" s="1">
        <v>63</v>
      </c>
      <c r="J70" s="7">
        <v>49240200</v>
      </c>
      <c r="K70" s="7">
        <v>49240200</v>
      </c>
      <c r="L70" s="126"/>
    </row>
    <row r="71" spans="1:12" x14ac:dyDescent="0.2">
      <c r="A71" s="207" t="s">
        <v>142</v>
      </c>
      <c r="B71" s="208"/>
      <c r="C71" s="208"/>
      <c r="D71" s="208"/>
      <c r="E71" s="208"/>
      <c r="F71" s="208"/>
      <c r="G71" s="208"/>
      <c r="H71" s="209"/>
      <c r="I71" s="1">
        <v>64</v>
      </c>
      <c r="J71" s="7">
        <v>1666693</v>
      </c>
      <c r="K71" s="7">
        <v>0</v>
      </c>
      <c r="L71" s="126"/>
    </row>
    <row r="72" spans="1:12" x14ac:dyDescent="0.2">
      <c r="A72" s="207" t="s">
        <v>143</v>
      </c>
      <c r="B72" s="208"/>
      <c r="C72" s="208"/>
      <c r="D72" s="208"/>
      <c r="E72" s="208"/>
      <c r="F72" s="208"/>
      <c r="G72" s="208"/>
      <c r="H72" s="209"/>
      <c r="I72" s="1">
        <v>65</v>
      </c>
      <c r="J72" s="29">
        <f>J73+J74-J75+J76+J77</f>
        <v>444572</v>
      </c>
      <c r="K72" s="29">
        <f>K73+K74-K75+K76+K77</f>
        <v>-588254.62000000011</v>
      </c>
      <c r="L72" s="126"/>
    </row>
    <row r="73" spans="1:12" x14ac:dyDescent="0.2">
      <c r="A73" s="207" t="s">
        <v>144</v>
      </c>
      <c r="B73" s="208"/>
      <c r="C73" s="208"/>
      <c r="D73" s="208"/>
      <c r="E73" s="208"/>
      <c r="F73" s="208"/>
      <c r="G73" s="208"/>
      <c r="H73" s="209"/>
      <c r="I73" s="1">
        <v>66</v>
      </c>
      <c r="J73" s="7">
        <v>1032827</v>
      </c>
      <c r="K73" s="7">
        <v>0</v>
      </c>
      <c r="L73" s="126"/>
    </row>
    <row r="74" spans="1:12" x14ac:dyDescent="0.2">
      <c r="A74" s="207" t="s">
        <v>145</v>
      </c>
      <c r="B74" s="208"/>
      <c r="C74" s="208"/>
      <c r="D74" s="208"/>
      <c r="E74" s="208"/>
      <c r="F74" s="208"/>
      <c r="G74" s="208"/>
      <c r="H74" s="209"/>
      <c r="I74" s="1">
        <v>67</v>
      </c>
      <c r="J74" s="7">
        <v>1943182</v>
      </c>
      <c r="K74" s="7">
        <v>1943182.38</v>
      </c>
      <c r="L74" s="126"/>
    </row>
    <row r="75" spans="1:12" x14ac:dyDescent="0.2">
      <c r="A75" s="207" t="s">
        <v>133</v>
      </c>
      <c r="B75" s="208"/>
      <c r="C75" s="208"/>
      <c r="D75" s="208"/>
      <c r="E75" s="208"/>
      <c r="F75" s="208"/>
      <c r="G75" s="208"/>
      <c r="H75" s="209"/>
      <c r="I75" s="1">
        <v>68</v>
      </c>
      <c r="J75" s="7">
        <v>2531437</v>
      </c>
      <c r="K75" s="7">
        <v>2531437</v>
      </c>
      <c r="L75" s="126"/>
    </row>
    <row r="76" spans="1:12" x14ac:dyDescent="0.2">
      <c r="A76" s="207" t="s">
        <v>134</v>
      </c>
      <c r="B76" s="208"/>
      <c r="C76" s="208"/>
      <c r="D76" s="208"/>
      <c r="E76" s="208"/>
      <c r="F76" s="208"/>
      <c r="G76" s="208"/>
      <c r="H76" s="209"/>
      <c r="I76" s="1">
        <v>69</v>
      </c>
      <c r="J76" s="7">
        <v>0</v>
      </c>
      <c r="K76" s="7">
        <v>0</v>
      </c>
      <c r="L76" s="126"/>
    </row>
    <row r="77" spans="1:12" x14ac:dyDescent="0.2">
      <c r="A77" s="207" t="s">
        <v>135</v>
      </c>
      <c r="B77" s="208"/>
      <c r="C77" s="208"/>
      <c r="D77" s="208"/>
      <c r="E77" s="208"/>
      <c r="F77" s="208"/>
      <c r="G77" s="208"/>
      <c r="H77" s="209"/>
      <c r="I77" s="1">
        <v>70</v>
      </c>
      <c r="J77" s="7">
        <v>0</v>
      </c>
      <c r="K77" s="7">
        <v>0</v>
      </c>
      <c r="L77" s="126"/>
    </row>
    <row r="78" spans="1:12" x14ac:dyDescent="0.2">
      <c r="A78" s="207" t="s">
        <v>136</v>
      </c>
      <c r="B78" s="208"/>
      <c r="C78" s="208"/>
      <c r="D78" s="208"/>
      <c r="E78" s="208"/>
      <c r="F78" s="208"/>
      <c r="G78" s="208"/>
      <c r="H78" s="209"/>
      <c r="I78" s="1">
        <v>71</v>
      </c>
      <c r="J78" s="7">
        <v>19929613</v>
      </c>
      <c r="K78" s="7">
        <v>19929613</v>
      </c>
      <c r="L78" s="126"/>
    </row>
    <row r="79" spans="1:12" x14ac:dyDescent="0.2">
      <c r="A79" s="207" t="s">
        <v>238</v>
      </c>
      <c r="B79" s="208"/>
      <c r="C79" s="208"/>
      <c r="D79" s="208"/>
      <c r="E79" s="208"/>
      <c r="F79" s="208"/>
      <c r="G79" s="208"/>
      <c r="H79" s="209"/>
      <c r="I79" s="1">
        <v>72</v>
      </c>
      <c r="J79" s="29">
        <f>J80-J81</f>
        <v>-28286181</v>
      </c>
      <c r="K79" s="29">
        <f>K80-K81</f>
        <v>-23187834</v>
      </c>
      <c r="L79" s="126"/>
    </row>
    <row r="80" spans="1:12" x14ac:dyDescent="0.2">
      <c r="A80" s="226" t="s">
        <v>169</v>
      </c>
      <c r="B80" s="227"/>
      <c r="C80" s="227"/>
      <c r="D80" s="227"/>
      <c r="E80" s="227"/>
      <c r="F80" s="227"/>
      <c r="G80" s="227"/>
      <c r="H80" s="228"/>
      <c r="I80" s="1">
        <v>73</v>
      </c>
      <c r="J80" s="7">
        <v>0</v>
      </c>
      <c r="K80" s="7">
        <v>0</v>
      </c>
      <c r="L80" s="126"/>
    </row>
    <row r="81" spans="1:12" x14ac:dyDescent="0.2">
      <c r="A81" s="226" t="s">
        <v>170</v>
      </c>
      <c r="B81" s="227"/>
      <c r="C81" s="227"/>
      <c r="D81" s="227"/>
      <c r="E81" s="227"/>
      <c r="F81" s="227"/>
      <c r="G81" s="227"/>
      <c r="H81" s="228"/>
      <c r="I81" s="1">
        <v>74</v>
      </c>
      <c r="J81" s="7">
        <v>28286181</v>
      </c>
      <c r="K81" s="7">
        <v>23187834</v>
      </c>
      <c r="L81" s="126"/>
    </row>
    <row r="82" spans="1:12" x14ac:dyDescent="0.2">
      <c r="A82" s="207" t="s">
        <v>239</v>
      </c>
      <c r="B82" s="208"/>
      <c r="C82" s="208"/>
      <c r="D82" s="208"/>
      <c r="E82" s="208"/>
      <c r="F82" s="208"/>
      <c r="G82" s="208"/>
      <c r="H82" s="209"/>
      <c r="I82" s="1">
        <v>75</v>
      </c>
      <c r="J82" s="29">
        <f>J83-J84</f>
        <v>2398827</v>
      </c>
      <c r="K82" s="29">
        <f>K83-K84</f>
        <v>2349595</v>
      </c>
      <c r="L82" s="126"/>
    </row>
    <row r="83" spans="1:12" x14ac:dyDescent="0.2">
      <c r="A83" s="226" t="s">
        <v>171</v>
      </c>
      <c r="B83" s="227"/>
      <c r="C83" s="227"/>
      <c r="D83" s="227"/>
      <c r="E83" s="227"/>
      <c r="F83" s="227"/>
      <c r="G83" s="227"/>
      <c r="H83" s="228"/>
      <c r="I83" s="1">
        <v>76</v>
      </c>
      <c r="J83" s="7">
        <v>2398827</v>
      </c>
      <c r="K83" s="7">
        <v>2349595</v>
      </c>
      <c r="L83" s="126"/>
    </row>
    <row r="84" spans="1:12" x14ac:dyDescent="0.2">
      <c r="A84" s="226" t="s">
        <v>172</v>
      </c>
      <c r="B84" s="227"/>
      <c r="C84" s="227"/>
      <c r="D84" s="227"/>
      <c r="E84" s="227"/>
      <c r="F84" s="227"/>
      <c r="G84" s="227"/>
      <c r="H84" s="228"/>
      <c r="I84" s="1">
        <v>77</v>
      </c>
      <c r="J84" s="7">
        <v>0</v>
      </c>
      <c r="K84" s="7">
        <v>0</v>
      </c>
      <c r="L84" s="126"/>
    </row>
    <row r="85" spans="1:12" x14ac:dyDescent="0.2">
      <c r="A85" s="207" t="s">
        <v>173</v>
      </c>
      <c r="B85" s="208"/>
      <c r="C85" s="208"/>
      <c r="D85" s="208"/>
      <c r="E85" s="208"/>
      <c r="F85" s="208"/>
      <c r="G85" s="208"/>
      <c r="H85" s="209"/>
      <c r="I85" s="1">
        <v>78</v>
      </c>
      <c r="J85" s="7">
        <v>0</v>
      </c>
      <c r="K85" s="7">
        <v>0</v>
      </c>
      <c r="L85" s="126"/>
    </row>
    <row r="86" spans="1:12" x14ac:dyDescent="0.2">
      <c r="A86" s="217" t="s">
        <v>19</v>
      </c>
      <c r="B86" s="218"/>
      <c r="C86" s="218"/>
      <c r="D86" s="218"/>
      <c r="E86" s="218"/>
      <c r="F86" s="218"/>
      <c r="G86" s="218"/>
      <c r="H86" s="219"/>
      <c r="I86" s="1">
        <v>79</v>
      </c>
      <c r="J86" s="29">
        <f>SUM(J87:J89)</f>
        <v>0</v>
      </c>
      <c r="K86" s="29">
        <v>0</v>
      </c>
      <c r="L86" s="126"/>
    </row>
    <row r="87" spans="1:12" x14ac:dyDescent="0.2">
      <c r="A87" s="207" t="s">
        <v>129</v>
      </c>
      <c r="B87" s="208"/>
      <c r="C87" s="208"/>
      <c r="D87" s="208"/>
      <c r="E87" s="208"/>
      <c r="F87" s="208"/>
      <c r="G87" s="208"/>
      <c r="H87" s="209"/>
      <c r="I87" s="1">
        <v>80</v>
      </c>
      <c r="J87" s="7">
        <v>0</v>
      </c>
      <c r="K87" s="7">
        <v>0</v>
      </c>
      <c r="L87" s="126"/>
    </row>
    <row r="88" spans="1:12" x14ac:dyDescent="0.2">
      <c r="A88" s="207" t="s">
        <v>130</v>
      </c>
      <c r="B88" s="208"/>
      <c r="C88" s="208"/>
      <c r="D88" s="208"/>
      <c r="E88" s="208"/>
      <c r="F88" s="208"/>
      <c r="G88" s="208"/>
      <c r="H88" s="209"/>
      <c r="I88" s="1">
        <v>81</v>
      </c>
      <c r="J88" s="7">
        <v>0</v>
      </c>
      <c r="K88" s="7">
        <v>0</v>
      </c>
      <c r="L88" s="126"/>
    </row>
    <row r="89" spans="1:12" x14ac:dyDescent="0.2">
      <c r="A89" s="207" t="s">
        <v>131</v>
      </c>
      <c r="B89" s="208"/>
      <c r="C89" s="208"/>
      <c r="D89" s="208"/>
      <c r="E89" s="208"/>
      <c r="F89" s="208"/>
      <c r="G89" s="208"/>
      <c r="H89" s="209"/>
      <c r="I89" s="1">
        <v>82</v>
      </c>
      <c r="J89" s="7">
        <v>0</v>
      </c>
      <c r="K89" s="7">
        <v>0</v>
      </c>
      <c r="L89" s="126"/>
    </row>
    <row r="90" spans="1:12" x14ac:dyDescent="0.2">
      <c r="A90" s="217" t="s">
        <v>20</v>
      </c>
      <c r="B90" s="218"/>
      <c r="C90" s="218"/>
      <c r="D90" s="218"/>
      <c r="E90" s="218"/>
      <c r="F90" s="218"/>
      <c r="G90" s="218"/>
      <c r="H90" s="219"/>
      <c r="I90" s="1">
        <v>83</v>
      </c>
      <c r="J90" s="29">
        <f>SUM(J91:J99)</f>
        <v>19801339</v>
      </c>
      <c r="K90" s="29">
        <f>SUM(K91:K99)</f>
        <v>22209097</v>
      </c>
      <c r="L90" s="126"/>
    </row>
    <row r="91" spans="1:12" x14ac:dyDescent="0.2">
      <c r="A91" s="207" t="s">
        <v>132</v>
      </c>
      <c r="B91" s="208"/>
      <c r="C91" s="208"/>
      <c r="D91" s="208"/>
      <c r="E91" s="208"/>
      <c r="F91" s="208"/>
      <c r="G91" s="208"/>
      <c r="H91" s="209"/>
      <c r="I91" s="1">
        <v>84</v>
      </c>
      <c r="J91" s="7">
        <v>0</v>
      </c>
      <c r="K91" s="7">
        <v>0</v>
      </c>
      <c r="L91" s="126"/>
    </row>
    <row r="92" spans="1:12" x14ac:dyDescent="0.2">
      <c r="A92" s="207" t="s">
        <v>243</v>
      </c>
      <c r="B92" s="208"/>
      <c r="C92" s="208"/>
      <c r="D92" s="208"/>
      <c r="E92" s="208"/>
      <c r="F92" s="208"/>
      <c r="G92" s="208"/>
      <c r="H92" s="209"/>
      <c r="I92" s="1">
        <v>85</v>
      </c>
      <c r="J92" s="7">
        <v>0</v>
      </c>
      <c r="K92" s="7">
        <v>0</v>
      </c>
      <c r="L92" s="126"/>
    </row>
    <row r="93" spans="1:12" x14ac:dyDescent="0.2">
      <c r="A93" s="207" t="s">
        <v>0</v>
      </c>
      <c r="B93" s="208"/>
      <c r="C93" s="208"/>
      <c r="D93" s="208"/>
      <c r="E93" s="208"/>
      <c r="F93" s="208"/>
      <c r="G93" s="208"/>
      <c r="H93" s="209"/>
      <c r="I93" s="1">
        <v>86</v>
      </c>
      <c r="J93" s="7">
        <v>19435663</v>
      </c>
      <c r="K93" s="7">
        <v>21911692</v>
      </c>
      <c r="L93" s="126"/>
    </row>
    <row r="94" spans="1:12" x14ac:dyDescent="0.2">
      <c r="A94" s="207" t="s">
        <v>244</v>
      </c>
      <c r="B94" s="208"/>
      <c r="C94" s="208"/>
      <c r="D94" s="208"/>
      <c r="E94" s="208"/>
      <c r="F94" s="208"/>
      <c r="G94" s="208"/>
      <c r="H94" s="209"/>
      <c r="I94" s="1">
        <v>87</v>
      </c>
      <c r="J94" s="7">
        <v>0</v>
      </c>
      <c r="K94" s="7">
        <v>0</v>
      </c>
      <c r="L94" s="126"/>
    </row>
    <row r="95" spans="1:12" x14ac:dyDescent="0.2">
      <c r="A95" s="207" t="s">
        <v>245</v>
      </c>
      <c r="B95" s="208"/>
      <c r="C95" s="208"/>
      <c r="D95" s="208"/>
      <c r="E95" s="208"/>
      <c r="F95" s="208"/>
      <c r="G95" s="208"/>
      <c r="H95" s="209"/>
      <c r="I95" s="1">
        <v>88</v>
      </c>
      <c r="J95" s="7">
        <v>0</v>
      </c>
      <c r="K95" s="7">
        <v>0</v>
      </c>
      <c r="L95" s="126"/>
    </row>
    <row r="96" spans="1:12" x14ac:dyDescent="0.2">
      <c r="A96" s="207" t="s">
        <v>246</v>
      </c>
      <c r="B96" s="208"/>
      <c r="C96" s="208"/>
      <c r="D96" s="208"/>
      <c r="E96" s="208"/>
      <c r="F96" s="208"/>
      <c r="G96" s="208"/>
      <c r="H96" s="209"/>
      <c r="I96" s="1">
        <v>89</v>
      </c>
      <c r="J96" s="7">
        <v>0</v>
      </c>
      <c r="K96" s="7">
        <v>0</v>
      </c>
      <c r="L96" s="126"/>
    </row>
    <row r="97" spans="1:12" x14ac:dyDescent="0.2">
      <c r="A97" s="207" t="s">
        <v>94</v>
      </c>
      <c r="B97" s="208"/>
      <c r="C97" s="208"/>
      <c r="D97" s="208"/>
      <c r="E97" s="208"/>
      <c r="F97" s="208"/>
      <c r="G97" s="208"/>
      <c r="H97" s="209"/>
      <c r="I97" s="1">
        <v>90</v>
      </c>
      <c r="J97" s="7">
        <v>0</v>
      </c>
      <c r="K97" s="7">
        <v>0</v>
      </c>
      <c r="L97" s="126"/>
    </row>
    <row r="98" spans="1:12" x14ac:dyDescent="0.2">
      <c r="A98" s="207" t="s">
        <v>92</v>
      </c>
      <c r="B98" s="208"/>
      <c r="C98" s="208"/>
      <c r="D98" s="208"/>
      <c r="E98" s="208"/>
      <c r="F98" s="208"/>
      <c r="G98" s="208"/>
      <c r="H98" s="209"/>
      <c r="I98" s="1">
        <v>91</v>
      </c>
      <c r="J98" s="7">
        <v>365676</v>
      </c>
      <c r="K98" s="7">
        <v>297405</v>
      </c>
      <c r="L98" s="126"/>
    </row>
    <row r="99" spans="1:12" x14ac:dyDescent="0.2">
      <c r="A99" s="207" t="s">
        <v>93</v>
      </c>
      <c r="B99" s="208"/>
      <c r="C99" s="208"/>
      <c r="D99" s="208"/>
      <c r="E99" s="208"/>
      <c r="F99" s="208"/>
      <c r="G99" s="208"/>
      <c r="H99" s="209"/>
      <c r="I99" s="1">
        <v>92</v>
      </c>
      <c r="J99" s="7">
        <v>0</v>
      </c>
      <c r="K99" s="7">
        <v>0</v>
      </c>
      <c r="L99" s="126"/>
    </row>
    <row r="100" spans="1:12" x14ac:dyDescent="0.2">
      <c r="A100" s="217" t="s">
        <v>21</v>
      </c>
      <c r="B100" s="218"/>
      <c r="C100" s="218"/>
      <c r="D100" s="218"/>
      <c r="E100" s="218"/>
      <c r="F100" s="218"/>
      <c r="G100" s="218"/>
      <c r="H100" s="219"/>
      <c r="I100" s="1">
        <v>93</v>
      </c>
      <c r="J100" s="29">
        <f>SUM(J101:J112)</f>
        <v>26167527</v>
      </c>
      <c r="K100" s="29">
        <f>SUM(K101:K112)</f>
        <v>23574690.490000002</v>
      </c>
      <c r="L100" s="126"/>
    </row>
    <row r="101" spans="1:12" x14ac:dyDescent="0.2">
      <c r="A101" s="207" t="s">
        <v>132</v>
      </c>
      <c r="B101" s="208"/>
      <c r="C101" s="208"/>
      <c r="D101" s="208"/>
      <c r="E101" s="208"/>
      <c r="F101" s="208"/>
      <c r="G101" s="208"/>
      <c r="H101" s="209"/>
      <c r="I101" s="1">
        <v>94</v>
      </c>
      <c r="J101" s="7">
        <v>0</v>
      </c>
      <c r="K101" s="7">
        <v>0</v>
      </c>
      <c r="L101" s="126"/>
    </row>
    <row r="102" spans="1:12" x14ac:dyDescent="0.2">
      <c r="A102" s="207" t="s">
        <v>243</v>
      </c>
      <c r="B102" s="208"/>
      <c r="C102" s="208"/>
      <c r="D102" s="208"/>
      <c r="E102" s="208"/>
      <c r="F102" s="208"/>
      <c r="G102" s="208"/>
      <c r="H102" s="209"/>
      <c r="I102" s="1">
        <v>95</v>
      </c>
      <c r="J102" s="7">
        <v>0</v>
      </c>
      <c r="K102" s="7">
        <v>791260</v>
      </c>
      <c r="L102" s="126"/>
    </row>
    <row r="103" spans="1:12" x14ac:dyDescent="0.2">
      <c r="A103" s="207" t="s">
        <v>0</v>
      </c>
      <c r="B103" s="208"/>
      <c r="C103" s="208"/>
      <c r="D103" s="208"/>
      <c r="E103" s="208"/>
      <c r="F103" s="208"/>
      <c r="G103" s="208"/>
      <c r="H103" s="209"/>
      <c r="I103" s="1">
        <v>96</v>
      </c>
      <c r="J103" s="7">
        <v>10575922</v>
      </c>
      <c r="K103" s="7">
        <v>7285055.4900000002</v>
      </c>
      <c r="L103" s="126"/>
    </row>
    <row r="104" spans="1:12" x14ac:dyDescent="0.2">
      <c r="A104" s="207" t="s">
        <v>244</v>
      </c>
      <c r="B104" s="208"/>
      <c r="C104" s="208"/>
      <c r="D104" s="208"/>
      <c r="E104" s="208"/>
      <c r="F104" s="208"/>
      <c r="G104" s="208"/>
      <c r="H104" s="209"/>
      <c r="I104" s="1">
        <v>97</v>
      </c>
      <c r="J104" s="7">
        <v>0</v>
      </c>
      <c r="K104" s="7">
        <v>0</v>
      </c>
      <c r="L104" s="126"/>
    </row>
    <row r="105" spans="1:12" x14ac:dyDescent="0.2">
      <c r="A105" s="207" t="s">
        <v>245</v>
      </c>
      <c r="B105" s="208"/>
      <c r="C105" s="208"/>
      <c r="D105" s="208"/>
      <c r="E105" s="208"/>
      <c r="F105" s="208"/>
      <c r="G105" s="208"/>
      <c r="H105" s="209"/>
      <c r="I105" s="1">
        <v>98</v>
      </c>
      <c r="J105" s="7">
        <v>12327890</v>
      </c>
      <c r="K105" s="7">
        <v>12397611</v>
      </c>
      <c r="L105" s="126"/>
    </row>
    <row r="106" spans="1:12" x14ac:dyDescent="0.2">
      <c r="A106" s="207" t="s">
        <v>246</v>
      </c>
      <c r="B106" s="208"/>
      <c r="C106" s="208"/>
      <c r="D106" s="208"/>
      <c r="E106" s="208"/>
      <c r="F106" s="208"/>
      <c r="G106" s="208"/>
      <c r="H106" s="209"/>
      <c r="I106" s="1">
        <v>99</v>
      </c>
      <c r="J106" s="7">
        <v>0</v>
      </c>
      <c r="K106" s="7">
        <v>0</v>
      </c>
      <c r="L106" s="126"/>
    </row>
    <row r="107" spans="1:12" x14ac:dyDescent="0.2">
      <c r="A107" s="207" t="s">
        <v>94</v>
      </c>
      <c r="B107" s="208"/>
      <c r="C107" s="208"/>
      <c r="D107" s="208"/>
      <c r="E107" s="208"/>
      <c r="F107" s="208"/>
      <c r="G107" s="208"/>
      <c r="H107" s="209"/>
      <c r="I107" s="1">
        <v>100</v>
      </c>
      <c r="J107" s="7">
        <v>0</v>
      </c>
      <c r="K107" s="7">
        <v>0</v>
      </c>
      <c r="L107" s="126"/>
    </row>
    <row r="108" spans="1:12" x14ac:dyDescent="0.2">
      <c r="A108" s="207" t="s">
        <v>95</v>
      </c>
      <c r="B108" s="208"/>
      <c r="C108" s="208"/>
      <c r="D108" s="208"/>
      <c r="E108" s="208"/>
      <c r="F108" s="208"/>
      <c r="G108" s="208"/>
      <c r="H108" s="209"/>
      <c r="I108" s="1">
        <v>101</v>
      </c>
      <c r="J108" s="7">
        <v>1367995</v>
      </c>
      <c r="K108" s="7">
        <v>1391773</v>
      </c>
      <c r="L108" s="126"/>
    </row>
    <row r="109" spans="1:12" x14ac:dyDescent="0.2">
      <c r="A109" s="207" t="s">
        <v>96</v>
      </c>
      <c r="B109" s="208"/>
      <c r="C109" s="208"/>
      <c r="D109" s="208"/>
      <c r="E109" s="208"/>
      <c r="F109" s="208"/>
      <c r="G109" s="208"/>
      <c r="H109" s="209"/>
      <c r="I109" s="1">
        <v>102</v>
      </c>
      <c r="J109" s="7">
        <v>1035078</v>
      </c>
      <c r="K109" s="7">
        <v>1269174</v>
      </c>
      <c r="L109" s="126"/>
    </row>
    <row r="110" spans="1:12" x14ac:dyDescent="0.2">
      <c r="A110" s="207" t="s">
        <v>99</v>
      </c>
      <c r="B110" s="208"/>
      <c r="C110" s="208"/>
      <c r="D110" s="208"/>
      <c r="E110" s="208"/>
      <c r="F110" s="208"/>
      <c r="G110" s="208"/>
      <c r="H110" s="209"/>
      <c r="I110" s="1">
        <v>103</v>
      </c>
      <c r="J110" s="7">
        <v>0</v>
      </c>
      <c r="K110" s="7">
        <v>0</v>
      </c>
      <c r="L110" s="126"/>
    </row>
    <row r="111" spans="1:12" x14ac:dyDescent="0.2">
      <c r="A111" s="207" t="s">
        <v>97</v>
      </c>
      <c r="B111" s="208"/>
      <c r="C111" s="208"/>
      <c r="D111" s="208"/>
      <c r="E111" s="208"/>
      <c r="F111" s="208"/>
      <c r="G111" s="208"/>
      <c r="H111" s="209"/>
      <c r="I111" s="1">
        <v>104</v>
      </c>
      <c r="J111" s="7">
        <v>0</v>
      </c>
      <c r="K111" s="7">
        <v>0</v>
      </c>
      <c r="L111" s="126"/>
    </row>
    <row r="112" spans="1:12" x14ac:dyDescent="0.2">
      <c r="A112" s="207" t="s">
        <v>98</v>
      </c>
      <c r="B112" s="208"/>
      <c r="C112" s="208"/>
      <c r="D112" s="208"/>
      <c r="E112" s="208"/>
      <c r="F112" s="208"/>
      <c r="G112" s="208"/>
      <c r="H112" s="209"/>
      <c r="I112" s="1">
        <v>105</v>
      </c>
      <c r="J112" s="7">
        <v>860642</v>
      </c>
      <c r="K112" s="7">
        <v>439817</v>
      </c>
      <c r="L112" s="126"/>
    </row>
    <row r="113" spans="1:12" x14ac:dyDescent="0.2">
      <c r="A113" s="217" t="s">
        <v>1</v>
      </c>
      <c r="B113" s="218"/>
      <c r="C113" s="218"/>
      <c r="D113" s="218"/>
      <c r="E113" s="218"/>
      <c r="F113" s="218"/>
      <c r="G113" s="218"/>
      <c r="H113" s="219"/>
      <c r="I113" s="1">
        <v>106</v>
      </c>
      <c r="J113" s="7">
        <v>0</v>
      </c>
      <c r="K113" s="7">
        <v>0</v>
      </c>
      <c r="L113" s="126"/>
    </row>
    <row r="114" spans="1:12" x14ac:dyDescent="0.2">
      <c r="A114" s="217" t="s">
        <v>25</v>
      </c>
      <c r="B114" s="218"/>
      <c r="C114" s="218"/>
      <c r="D114" s="218"/>
      <c r="E114" s="218"/>
      <c r="F114" s="218"/>
      <c r="G114" s="218"/>
      <c r="H114" s="219"/>
      <c r="I114" s="1">
        <v>107</v>
      </c>
      <c r="J114" s="29">
        <f>J69+J86+J90+J100+J113</f>
        <v>91362590</v>
      </c>
      <c r="K114" s="29">
        <f>K69+K86+K90+K100+K113</f>
        <v>93527106.870000005</v>
      </c>
      <c r="L114" s="126"/>
    </row>
    <row r="115" spans="1:12" x14ac:dyDescent="0.2">
      <c r="A115" s="231" t="s">
        <v>57</v>
      </c>
      <c r="B115" s="232"/>
      <c r="C115" s="232"/>
      <c r="D115" s="232"/>
      <c r="E115" s="232"/>
      <c r="F115" s="232"/>
      <c r="G115" s="232"/>
      <c r="H115" s="233"/>
      <c r="I115" s="2">
        <v>108</v>
      </c>
      <c r="J115" s="8"/>
      <c r="K115" s="8"/>
      <c r="L115" s="126"/>
    </row>
    <row r="116" spans="1:12" x14ac:dyDescent="0.2">
      <c r="A116" s="223" t="s">
        <v>310</v>
      </c>
      <c r="B116" s="234"/>
      <c r="C116" s="234"/>
      <c r="D116" s="234"/>
      <c r="E116" s="234"/>
      <c r="F116" s="234"/>
      <c r="G116" s="234"/>
      <c r="H116" s="234"/>
      <c r="I116" s="235"/>
      <c r="J116" s="235"/>
      <c r="K116" s="236"/>
      <c r="L116" s="126"/>
    </row>
    <row r="117" spans="1:12" x14ac:dyDescent="0.2">
      <c r="A117" s="214" t="s">
        <v>186</v>
      </c>
      <c r="B117" s="215"/>
      <c r="C117" s="215"/>
      <c r="D117" s="215"/>
      <c r="E117" s="215"/>
      <c r="F117" s="215"/>
      <c r="G117" s="215"/>
      <c r="H117" s="215"/>
      <c r="I117" s="237"/>
      <c r="J117" s="237"/>
      <c r="K117" s="238"/>
      <c r="L117" s="126"/>
    </row>
    <row r="118" spans="1:12" x14ac:dyDescent="0.2">
      <c r="A118" s="207" t="s">
        <v>8</v>
      </c>
      <c r="B118" s="208"/>
      <c r="C118" s="208"/>
      <c r="D118" s="208"/>
      <c r="E118" s="208"/>
      <c r="F118" s="208"/>
      <c r="G118" s="208"/>
      <c r="H118" s="209"/>
      <c r="I118" s="1">
        <v>109</v>
      </c>
      <c r="J118" s="7"/>
      <c r="K118" s="7"/>
      <c r="L118" s="126"/>
    </row>
    <row r="119" spans="1:12" x14ac:dyDescent="0.2">
      <c r="A119" s="239" t="s">
        <v>9</v>
      </c>
      <c r="B119" s="240"/>
      <c r="C119" s="240"/>
      <c r="D119" s="240"/>
      <c r="E119" s="240"/>
      <c r="F119" s="240"/>
      <c r="G119" s="240"/>
      <c r="H119" s="241"/>
      <c r="I119" s="4">
        <v>110</v>
      </c>
      <c r="J119" s="8"/>
      <c r="K119" s="8"/>
      <c r="L119" s="126"/>
    </row>
    <row r="120" spans="1:12" x14ac:dyDescent="0.2">
      <c r="A120" s="242" t="s">
        <v>311</v>
      </c>
      <c r="B120" s="243"/>
      <c r="C120" s="243"/>
      <c r="D120" s="243"/>
      <c r="E120" s="243"/>
      <c r="F120" s="243"/>
      <c r="G120" s="243"/>
      <c r="H120" s="243"/>
      <c r="I120" s="243"/>
      <c r="J120" s="243"/>
      <c r="K120" s="243"/>
      <c r="L120" s="126"/>
    </row>
    <row r="121" spans="1:12" x14ac:dyDescent="0.2">
      <c r="A121" s="229"/>
      <c r="B121" s="230"/>
      <c r="C121" s="230"/>
      <c r="D121" s="230"/>
      <c r="E121" s="230"/>
      <c r="F121" s="230"/>
      <c r="G121" s="230"/>
      <c r="H121" s="230"/>
      <c r="I121" s="230"/>
      <c r="J121" s="230"/>
      <c r="K121" s="230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43" zoomScale="110" zoomScaleNormal="100" workbookViewId="0">
      <selection sqref="A1:M1"/>
    </sheetView>
  </sheetViews>
  <sheetFormatPr defaultRowHeight="12.75" x14ac:dyDescent="0.2"/>
  <cols>
    <col min="1" max="9" width="9.140625" style="28"/>
    <col min="10" max="10" width="9.85546875" style="28" customWidth="1"/>
    <col min="11" max="11" width="10" style="28" customWidth="1"/>
    <col min="12" max="12" width="9.85546875" style="28" customWidth="1"/>
    <col min="13" max="13" width="10.28515625" style="28" customWidth="1"/>
    <col min="14" max="16384" width="9.140625" style="28"/>
  </cols>
  <sheetData>
    <row r="1" spans="1:13" ht="12.75" customHeight="1" x14ac:dyDescent="0.2">
      <c r="A1" s="199" t="s">
        <v>154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12.75" customHeight="1" x14ac:dyDescent="0.2">
      <c r="A2" s="253" t="s">
        <v>342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</row>
    <row r="3" spans="1:13" ht="12.75" customHeight="1" x14ac:dyDescent="0.2">
      <c r="A3" s="246" t="s">
        <v>340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ht="23.25" x14ac:dyDescent="0.2">
      <c r="A4" s="245" t="s">
        <v>59</v>
      </c>
      <c r="B4" s="245"/>
      <c r="C4" s="245"/>
      <c r="D4" s="245"/>
      <c r="E4" s="245"/>
      <c r="F4" s="245"/>
      <c r="G4" s="245"/>
      <c r="H4" s="245"/>
      <c r="I4" s="34" t="s">
        <v>279</v>
      </c>
      <c r="J4" s="244" t="s">
        <v>318</v>
      </c>
      <c r="K4" s="244"/>
      <c r="L4" s="244" t="s">
        <v>319</v>
      </c>
      <c r="M4" s="244"/>
    </row>
    <row r="5" spans="1:13" ht="22.5" x14ac:dyDescent="0.2">
      <c r="A5" s="245"/>
      <c r="B5" s="245"/>
      <c r="C5" s="245"/>
      <c r="D5" s="245"/>
      <c r="E5" s="245"/>
      <c r="F5" s="245"/>
      <c r="G5" s="245"/>
      <c r="H5" s="245"/>
      <c r="I5" s="34"/>
      <c r="J5" s="36" t="s">
        <v>314</v>
      </c>
      <c r="K5" s="36" t="s">
        <v>315</v>
      </c>
      <c r="L5" s="36" t="s">
        <v>314</v>
      </c>
      <c r="M5" s="36" t="s">
        <v>315</v>
      </c>
    </row>
    <row r="6" spans="1:13" x14ac:dyDescent="0.2">
      <c r="A6" s="244">
        <v>1</v>
      </c>
      <c r="B6" s="244"/>
      <c r="C6" s="244"/>
      <c r="D6" s="244"/>
      <c r="E6" s="244"/>
      <c r="F6" s="244"/>
      <c r="G6" s="244"/>
      <c r="H6" s="244"/>
      <c r="I6" s="39">
        <v>2</v>
      </c>
      <c r="J6" s="36">
        <v>3</v>
      </c>
      <c r="K6" s="36">
        <v>4</v>
      </c>
      <c r="L6" s="36">
        <v>5</v>
      </c>
      <c r="M6" s="36">
        <v>6</v>
      </c>
    </row>
    <row r="7" spans="1:13" x14ac:dyDescent="0.2">
      <c r="A7" s="214" t="s">
        <v>26</v>
      </c>
      <c r="B7" s="215"/>
      <c r="C7" s="215"/>
      <c r="D7" s="215"/>
      <c r="E7" s="215"/>
      <c r="F7" s="215"/>
      <c r="G7" s="215"/>
      <c r="H7" s="216"/>
      <c r="I7" s="3">
        <v>111</v>
      </c>
      <c r="J7" s="30">
        <f>SUM(J8:J9)</f>
        <v>66501790</v>
      </c>
      <c r="K7" s="30">
        <f>SUM(K8:K9)</f>
        <v>24118080</v>
      </c>
      <c r="L7" s="30">
        <f>SUM(L8:L9)</f>
        <v>68113839</v>
      </c>
      <c r="M7" s="30">
        <f>SUM(M8:M9)</f>
        <v>22906915.52</v>
      </c>
    </row>
    <row r="8" spans="1:13" x14ac:dyDescent="0.2">
      <c r="A8" s="217" t="s">
        <v>152</v>
      </c>
      <c r="B8" s="218"/>
      <c r="C8" s="218"/>
      <c r="D8" s="218"/>
      <c r="E8" s="218"/>
      <c r="F8" s="218"/>
      <c r="G8" s="218"/>
      <c r="H8" s="219"/>
      <c r="I8" s="1">
        <v>112</v>
      </c>
      <c r="J8" s="7">
        <v>66075839</v>
      </c>
      <c r="K8" s="7">
        <v>23927320</v>
      </c>
      <c r="L8" s="7">
        <v>66892936</v>
      </c>
      <c r="M8" s="7">
        <v>22373392.52</v>
      </c>
    </row>
    <row r="9" spans="1:13" x14ac:dyDescent="0.2">
      <c r="A9" s="217" t="s">
        <v>103</v>
      </c>
      <c r="B9" s="218"/>
      <c r="C9" s="218"/>
      <c r="D9" s="218"/>
      <c r="E9" s="218"/>
      <c r="F9" s="218"/>
      <c r="G9" s="218"/>
      <c r="H9" s="219"/>
      <c r="I9" s="1">
        <v>113</v>
      </c>
      <c r="J9" s="7">
        <v>425951</v>
      </c>
      <c r="K9" s="7">
        <v>190760</v>
      </c>
      <c r="L9" s="7">
        <v>1220903</v>
      </c>
      <c r="M9" s="7">
        <v>533523</v>
      </c>
    </row>
    <row r="10" spans="1:13" x14ac:dyDescent="0.2">
      <c r="A10" s="217" t="s">
        <v>12</v>
      </c>
      <c r="B10" s="218"/>
      <c r="C10" s="218"/>
      <c r="D10" s="218"/>
      <c r="E10" s="218"/>
      <c r="F10" s="218"/>
      <c r="G10" s="218"/>
      <c r="H10" s="219"/>
      <c r="I10" s="1">
        <v>114</v>
      </c>
      <c r="J10" s="29">
        <f>J11+J12+J16+J20+J21+J22+J25+J26</f>
        <v>63631150</v>
      </c>
      <c r="K10" s="29">
        <f>K11+K12+K16+K20+K21+K22+K25+K26</f>
        <v>21838730</v>
      </c>
      <c r="L10" s="29">
        <f>L11+L12+L16+L20+L21+L22+L25+L26</f>
        <v>64449628.670000002</v>
      </c>
      <c r="M10" s="29">
        <f>M11+M12+M16+M20+M21+M22+M25+M26</f>
        <v>20878703</v>
      </c>
    </row>
    <row r="11" spans="1:13" x14ac:dyDescent="0.2">
      <c r="A11" s="217" t="s">
        <v>104</v>
      </c>
      <c r="B11" s="218"/>
      <c r="C11" s="218"/>
      <c r="D11" s="218"/>
      <c r="E11" s="218"/>
      <c r="F11" s="218"/>
      <c r="G11" s="218"/>
      <c r="H11" s="219"/>
      <c r="I11" s="1">
        <v>115</v>
      </c>
      <c r="J11" s="7">
        <v>-1210421</v>
      </c>
      <c r="K11" s="7">
        <v>1101</v>
      </c>
      <c r="L11" s="7">
        <v>-1525202</v>
      </c>
      <c r="M11" s="7">
        <v>1318545</v>
      </c>
    </row>
    <row r="12" spans="1:13" x14ac:dyDescent="0.2">
      <c r="A12" s="217" t="s">
        <v>22</v>
      </c>
      <c r="B12" s="218"/>
      <c r="C12" s="218"/>
      <c r="D12" s="218"/>
      <c r="E12" s="218"/>
      <c r="F12" s="218"/>
      <c r="G12" s="218"/>
      <c r="H12" s="219"/>
      <c r="I12" s="1">
        <v>116</v>
      </c>
      <c r="J12" s="29">
        <f>SUM(J13:J15)</f>
        <v>43227166</v>
      </c>
      <c r="K12" s="29">
        <f>SUM(K13:K15)</f>
        <v>14432550</v>
      </c>
      <c r="L12" s="29">
        <f>SUM(L13:L15)</f>
        <v>42516122</v>
      </c>
      <c r="M12" s="29">
        <f>SUM(M13:M15)</f>
        <v>11665040</v>
      </c>
    </row>
    <row r="13" spans="1:13" x14ac:dyDescent="0.2">
      <c r="A13" s="207" t="s">
        <v>146</v>
      </c>
      <c r="B13" s="208"/>
      <c r="C13" s="208"/>
      <c r="D13" s="208"/>
      <c r="E13" s="208"/>
      <c r="F13" s="208"/>
      <c r="G13" s="208"/>
      <c r="H13" s="209"/>
      <c r="I13" s="1">
        <v>117</v>
      </c>
      <c r="J13" s="7">
        <v>39204313</v>
      </c>
      <c r="K13" s="7">
        <v>13283241</v>
      </c>
      <c r="L13" s="7">
        <v>38220908</v>
      </c>
      <c r="M13" s="7">
        <v>9817561</v>
      </c>
    </row>
    <row r="14" spans="1:13" x14ac:dyDescent="0.2">
      <c r="A14" s="207" t="s">
        <v>147</v>
      </c>
      <c r="B14" s="208"/>
      <c r="C14" s="208"/>
      <c r="D14" s="208"/>
      <c r="E14" s="208"/>
      <c r="F14" s="208"/>
      <c r="G14" s="208"/>
      <c r="H14" s="209"/>
      <c r="I14" s="1">
        <v>118</v>
      </c>
      <c r="J14" s="7">
        <v>1652513</v>
      </c>
      <c r="K14" s="7">
        <v>252533</v>
      </c>
      <c r="L14" s="7">
        <v>894161</v>
      </c>
      <c r="M14" s="7">
        <v>337072</v>
      </c>
    </row>
    <row r="15" spans="1:13" x14ac:dyDescent="0.2">
      <c r="A15" s="207" t="s">
        <v>61</v>
      </c>
      <c r="B15" s="208"/>
      <c r="C15" s="208"/>
      <c r="D15" s="208"/>
      <c r="E15" s="208"/>
      <c r="F15" s="208"/>
      <c r="G15" s="208"/>
      <c r="H15" s="209"/>
      <c r="I15" s="1">
        <v>119</v>
      </c>
      <c r="J15" s="7">
        <v>2370340</v>
      </c>
      <c r="K15" s="7">
        <v>896776</v>
      </c>
      <c r="L15" s="7">
        <v>3401053</v>
      </c>
      <c r="M15" s="7">
        <v>1510407</v>
      </c>
    </row>
    <row r="16" spans="1:13" x14ac:dyDescent="0.2">
      <c r="A16" s="217" t="s">
        <v>23</v>
      </c>
      <c r="B16" s="218"/>
      <c r="C16" s="218"/>
      <c r="D16" s="218"/>
      <c r="E16" s="218"/>
      <c r="F16" s="218"/>
      <c r="G16" s="218"/>
      <c r="H16" s="219"/>
      <c r="I16" s="1">
        <v>120</v>
      </c>
      <c r="J16" s="29">
        <f>SUM(J17:J19)</f>
        <v>14758153</v>
      </c>
      <c r="K16" s="29">
        <f>SUM(K17:K19)</f>
        <v>5049922</v>
      </c>
      <c r="L16" s="29">
        <f>SUM(L17:L19)</f>
        <v>16230277.67</v>
      </c>
      <c r="M16" s="29">
        <f>SUM(M17:M19)</f>
        <v>5692362</v>
      </c>
    </row>
    <row r="17" spans="1:13" x14ac:dyDescent="0.2">
      <c r="A17" s="207" t="s">
        <v>62</v>
      </c>
      <c r="B17" s="208"/>
      <c r="C17" s="208"/>
      <c r="D17" s="208"/>
      <c r="E17" s="208"/>
      <c r="F17" s="208"/>
      <c r="G17" s="208"/>
      <c r="H17" s="209"/>
      <c r="I17" s="1">
        <v>121</v>
      </c>
      <c r="J17" s="7">
        <v>9707310</v>
      </c>
      <c r="K17" s="7">
        <v>3321555</v>
      </c>
      <c r="L17" s="7">
        <v>10583802.67</v>
      </c>
      <c r="M17" s="7">
        <v>3673699</v>
      </c>
    </row>
    <row r="18" spans="1:13" x14ac:dyDescent="0.2">
      <c r="A18" s="207" t="s">
        <v>63</v>
      </c>
      <c r="B18" s="208"/>
      <c r="C18" s="208"/>
      <c r="D18" s="208"/>
      <c r="E18" s="208"/>
      <c r="F18" s="208"/>
      <c r="G18" s="208"/>
      <c r="H18" s="209"/>
      <c r="I18" s="1">
        <v>122</v>
      </c>
      <c r="J18" s="7">
        <v>2888365</v>
      </c>
      <c r="K18" s="7">
        <v>1000944</v>
      </c>
      <c r="L18" s="7">
        <v>3298189</v>
      </c>
      <c r="M18" s="7">
        <v>1142875</v>
      </c>
    </row>
    <row r="19" spans="1:13" x14ac:dyDescent="0.2">
      <c r="A19" s="207" t="s">
        <v>64</v>
      </c>
      <c r="B19" s="208"/>
      <c r="C19" s="208"/>
      <c r="D19" s="208"/>
      <c r="E19" s="208"/>
      <c r="F19" s="208"/>
      <c r="G19" s="208"/>
      <c r="H19" s="209"/>
      <c r="I19" s="1">
        <v>123</v>
      </c>
      <c r="J19" s="7">
        <v>2162478</v>
      </c>
      <c r="K19" s="7">
        <v>727423</v>
      </c>
      <c r="L19" s="7">
        <v>2348286</v>
      </c>
      <c r="M19" s="7">
        <v>875788</v>
      </c>
    </row>
    <row r="20" spans="1:13" x14ac:dyDescent="0.2">
      <c r="A20" s="217" t="s">
        <v>105</v>
      </c>
      <c r="B20" s="218"/>
      <c r="C20" s="218"/>
      <c r="D20" s="218"/>
      <c r="E20" s="218"/>
      <c r="F20" s="218"/>
      <c r="G20" s="218"/>
      <c r="H20" s="219"/>
      <c r="I20" s="1">
        <v>124</v>
      </c>
      <c r="J20" s="7">
        <v>2202476</v>
      </c>
      <c r="K20" s="7">
        <v>734158</v>
      </c>
      <c r="L20" s="7">
        <v>2218286</v>
      </c>
      <c r="M20" s="7">
        <v>739429</v>
      </c>
    </row>
    <row r="21" spans="1:13" x14ac:dyDescent="0.2">
      <c r="A21" s="217" t="s">
        <v>106</v>
      </c>
      <c r="B21" s="218"/>
      <c r="C21" s="218"/>
      <c r="D21" s="218"/>
      <c r="E21" s="218"/>
      <c r="F21" s="218"/>
      <c r="G21" s="218"/>
      <c r="H21" s="219"/>
      <c r="I21" s="1">
        <v>125</v>
      </c>
      <c r="J21" s="7">
        <v>4417441</v>
      </c>
      <c r="K21" s="7">
        <v>1485098</v>
      </c>
      <c r="L21" s="7">
        <v>4697295</v>
      </c>
      <c r="M21" s="7">
        <v>1342391</v>
      </c>
    </row>
    <row r="22" spans="1:13" x14ac:dyDescent="0.2">
      <c r="A22" s="217" t="s">
        <v>24</v>
      </c>
      <c r="B22" s="218"/>
      <c r="C22" s="218"/>
      <c r="D22" s="218"/>
      <c r="E22" s="218"/>
      <c r="F22" s="218"/>
      <c r="G22" s="218"/>
      <c r="H22" s="219"/>
      <c r="I22" s="1">
        <v>126</v>
      </c>
      <c r="J22" s="29">
        <f>SUM(J23:J24)</f>
        <v>0</v>
      </c>
      <c r="K22" s="29">
        <f>SUM(K23:K24)</f>
        <v>0</v>
      </c>
      <c r="L22" s="29">
        <f>SUM(L23:L24)</f>
        <v>0</v>
      </c>
      <c r="M22" s="29">
        <f>SUM(M23:M24)</f>
        <v>0</v>
      </c>
    </row>
    <row r="23" spans="1:13" x14ac:dyDescent="0.2">
      <c r="A23" s="207" t="s">
        <v>137</v>
      </c>
      <c r="B23" s="208"/>
      <c r="C23" s="208"/>
      <c r="D23" s="208"/>
      <c r="E23" s="208"/>
      <c r="F23" s="208"/>
      <c r="G23" s="208"/>
      <c r="H23" s="209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07" t="s">
        <v>138</v>
      </c>
      <c r="B24" s="208"/>
      <c r="C24" s="208"/>
      <c r="D24" s="208"/>
      <c r="E24" s="208"/>
      <c r="F24" s="208"/>
      <c r="G24" s="208"/>
      <c r="H24" s="209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17" t="s">
        <v>107</v>
      </c>
      <c r="B25" s="218"/>
      <c r="C25" s="218"/>
      <c r="D25" s="218"/>
      <c r="E25" s="218"/>
      <c r="F25" s="218"/>
      <c r="G25" s="218"/>
      <c r="H25" s="219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">
      <c r="A26" s="217" t="s">
        <v>50</v>
      </c>
      <c r="B26" s="218"/>
      <c r="C26" s="218"/>
      <c r="D26" s="218"/>
      <c r="E26" s="218"/>
      <c r="F26" s="218"/>
      <c r="G26" s="218"/>
      <c r="H26" s="219"/>
      <c r="I26" s="1">
        <v>130</v>
      </c>
      <c r="J26" s="7">
        <v>236335</v>
      </c>
      <c r="K26" s="7">
        <v>135901</v>
      </c>
      <c r="L26" s="7">
        <v>312850</v>
      </c>
      <c r="M26" s="7">
        <v>120936</v>
      </c>
    </row>
    <row r="27" spans="1:13" x14ac:dyDescent="0.2">
      <c r="A27" s="217" t="s">
        <v>213</v>
      </c>
      <c r="B27" s="218"/>
      <c r="C27" s="218"/>
      <c r="D27" s="218"/>
      <c r="E27" s="218"/>
      <c r="F27" s="218"/>
      <c r="G27" s="218"/>
      <c r="H27" s="219"/>
      <c r="I27" s="1">
        <v>131</v>
      </c>
      <c r="J27" s="29">
        <f>SUM(J28:J32)</f>
        <v>159708</v>
      </c>
      <c r="K27" s="29">
        <f>SUM(K28:K32)</f>
        <v>47798</v>
      </c>
      <c r="L27" s="29">
        <f>SUM(L28:L32)</f>
        <v>197715.63</v>
      </c>
      <c r="M27" s="29">
        <f>SUM(M28:M32)</f>
        <v>34901</v>
      </c>
    </row>
    <row r="28" spans="1:13" x14ac:dyDescent="0.2">
      <c r="A28" s="217" t="s">
        <v>227</v>
      </c>
      <c r="B28" s="218"/>
      <c r="C28" s="218"/>
      <c r="D28" s="218"/>
      <c r="E28" s="218"/>
      <c r="F28" s="218"/>
      <c r="G28" s="218"/>
      <c r="H28" s="219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x14ac:dyDescent="0.2">
      <c r="A29" s="217" t="s">
        <v>155</v>
      </c>
      <c r="B29" s="218"/>
      <c r="C29" s="218"/>
      <c r="D29" s="218"/>
      <c r="E29" s="218"/>
      <c r="F29" s="218"/>
      <c r="G29" s="218"/>
      <c r="H29" s="219"/>
      <c r="I29" s="1">
        <v>133</v>
      </c>
      <c r="J29" s="7">
        <v>159708</v>
      </c>
      <c r="K29" s="7">
        <v>47798</v>
      </c>
      <c r="L29" s="7">
        <v>197715.63</v>
      </c>
      <c r="M29" s="7">
        <v>34901</v>
      </c>
    </row>
    <row r="30" spans="1:13" x14ac:dyDescent="0.2">
      <c r="A30" s="217" t="s">
        <v>139</v>
      </c>
      <c r="B30" s="218"/>
      <c r="C30" s="218"/>
      <c r="D30" s="218"/>
      <c r="E30" s="218"/>
      <c r="F30" s="218"/>
      <c r="G30" s="218"/>
      <c r="H30" s="219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">
      <c r="A31" s="217" t="s">
        <v>223</v>
      </c>
      <c r="B31" s="218"/>
      <c r="C31" s="218"/>
      <c r="D31" s="218"/>
      <c r="E31" s="218"/>
      <c r="F31" s="218"/>
      <c r="G31" s="218"/>
      <c r="H31" s="219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17" t="s">
        <v>140</v>
      </c>
      <c r="B32" s="218"/>
      <c r="C32" s="218"/>
      <c r="D32" s="218"/>
      <c r="E32" s="218"/>
      <c r="F32" s="218"/>
      <c r="G32" s="218"/>
      <c r="H32" s="219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3" x14ac:dyDescent="0.2">
      <c r="A33" s="217" t="s">
        <v>214</v>
      </c>
      <c r="B33" s="218"/>
      <c r="C33" s="218"/>
      <c r="D33" s="218"/>
      <c r="E33" s="218"/>
      <c r="F33" s="218"/>
      <c r="G33" s="218"/>
      <c r="H33" s="219"/>
      <c r="I33" s="1">
        <v>137</v>
      </c>
      <c r="J33" s="29">
        <f>SUM(J34:J37)</f>
        <v>1510734</v>
      </c>
      <c r="K33" s="29">
        <f>SUM(K34:K37)</f>
        <v>612504</v>
      </c>
      <c r="L33" s="29">
        <f>SUM(L34:L37)</f>
        <v>1512331</v>
      </c>
      <c r="M33" s="29">
        <f>SUM(M34:M37)</f>
        <v>730102.36</v>
      </c>
    </row>
    <row r="34" spans="1:13" x14ac:dyDescent="0.2">
      <c r="A34" s="217" t="s">
        <v>66</v>
      </c>
      <c r="B34" s="218"/>
      <c r="C34" s="218"/>
      <c r="D34" s="218"/>
      <c r="E34" s="218"/>
      <c r="F34" s="218"/>
      <c r="G34" s="218"/>
      <c r="H34" s="219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3" x14ac:dyDescent="0.2">
      <c r="A35" s="217" t="s">
        <v>65</v>
      </c>
      <c r="B35" s="218"/>
      <c r="C35" s="218"/>
      <c r="D35" s="218"/>
      <c r="E35" s="218"/>
      <c r="F35" s="218"/>
      <c r="G35" s="218"/>
      <c r="H35" s="219"/>
      <c r="I35" s="1">
        <v>139</v>
      </c>
      <c r="J35" s="7">
        <v>1510734</v>
      </c>
      <c r="K35" s="7">
        <v>612504</v>
      </c>
      <c r="L35" s="7">
        <v>1512331</v>
      </c>
      <c r="M35" s="7">
        <v>728772.36</v>
      </c>
    </row>
    <row r="36" spans="1:13" x14ac:dyDescent="0.2">
      <c r="A36" s="217" t="s">
        <v>224</v>
      </c>
      <c r="B36" s="218"/>
      <c r="C36" s="218"/>
      <c r="D36" s="218"/>
      <c r="E36" s="218"/>
      <c r="F36" s="218"/>
      <c r="G36" s="218"/>
      <c r="H36" s="219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">
      <c r="A37" s="217" t="s">
        <v>67</v>
      </c>
      <c r="B37" s="218"/>
      <c r="C37" s="218"/>
      <c r="D37" s="218"/>
      <c r="E37" s="218"/>
      <c r="F37" s="218"/>
      <c r="G37" s="218"/>
      <c r="H37" s="219"/>
      <c r="I37" s="1">
        <v>141</v>
      </c>
      <c r="J37" s="7">
        <v>0</v>
      </c>
      <c r="K37" s="7">
        <v>0</v>
      </c>
      <c r="L37" s="7">
        <v>0</v>
      </c>
      <c r="M37" s="7">
        <v>1330</v>
      </c>
    </row>
    <row r="38" spans="1:13" x14ac:dyDescent="0.2">
      <c r="A38" s="217" t="s">
        <v>195</v>
      </c>
      <c r="B38" s="218"/>
      <c r="C38" s="218"/>
      <c r="D38" s="218"/>
      <c r="E38" s="218"/>
      <c r="F38" s="218"/>
      <c r="G38" s="218"/>
      <c r="H38" s="219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3" x14ac:dyDescent="0.2">
      <c r="A39" s="217" t="s">
        <v>196</v>
      </c>
      <c r="B39" s="218"/>
      <c r="C39" s="218"/>
      <c r="D39" s="218"/>
      <c r="E39" s="218"/>
      <c r="F39" s="218"/>
      <c r="G39" s="218"/>
      <c r="H39" s="219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3" x14ac:dyDescent="0.2">
      <c r="A40" s="217" t="s">
        <v>225</v>
      </c>
      <c r="B40" s="218"/>
      <c r="C40" s="218"/>
      <c r="D40" s="218"/>
      <c r="E40" s="218"/>
      <c r="F40" s="218"/>
      <c r="G40" s="218"/>
      <c r="H40" s="219"/>
      <c r="I40" s="1">
        <v>144</v>
      </c>
      <c r="J40" s="7">
        <v>0</v>
      </c>
      <c r="K40" s="7">
        <v>0</v>
      </c>
      <c r="L40" s="7">
        <v>0</v>
      </c>
      <c r="M40" s="7">
        <v>0</v>
      </c>
    </row>
    <row r="41" spans="1:13" x14ac:dyDescent="0.2">
      <c r="A41" s="217" t="s">
        <v>226</v>
      </c>
      <c r="B41" s="218"/>
      <c r="C41" s="218"/>
      <c r="D41" s="218"/>
      <c r="E41" s="218"/>
      <c r="F41" s="218"/>
      <c r="G41" s="218"/>
      <c r="H41" s="219"/>
      <c r="I41" s="1">
        <v>145</v>
      </c>
      <c r="J41" s="7">
        <v>0</v>
      </c>
      <c r="K41" s="7">
        <v>0</v>
      </c>
      <c r="L41" s="7">
        <v>0</v>
      </c>
      <c r="M41" s="7">
        <v>0</v>
      </c>
    </row>
    <row r="42" spans="1:13" x14ac:dyDescent="0.2">
      <c r="A42" s="217" t="s">
        <v>215</v>
      </c>
      <c r="B42" s="218"/>
      <c r="C42" s="218"/>
      <c r="D42" s="218"/>
      <c r="E42" s="218"/>
      <c r="F42" s="218"/>
      <c r="G42" s="218"/>
      <c r="H42" s="219"/>
      <c r="I42" s="1">
        <v>146</v>
      </c>
      <c r="J42" s="29">
        <f>J7+J27+J38+J40</f>
        <v>66661498</v>
      </c>
      <c r="K42" s="29">
        <f>K7+K27+K38+K40</f>
        <v>24165878</v>
      </c>
      <c r="L42" s="29">
        <f>L7+L27+L38+L40</f>
        <v>68311554.629999995</v>
      </c>
      <c r="M42" s="29">
        <f>M7+M27+M38+M40</f>
        <v>22941816.52</v>
      </c>
    </row>
    <row r="43" spans="1:13" x14ac:dyDescent="0.2">
      <c r="A43" s="217" t="s">
        <v>216</v>
      </c>
      <c r="B43" s="218"/>
      <c r="C43" s="218"/>
      <c r="D43" s="218"/>
      <c r="E43" s="218"/>
      <c r="F43" s="218"/>
      <c r="G43" s="218"/>
      <c r="H43" s="219"/>
      <c r="I43" s="1">
        <v>147</v>
      </c>
      <c r="J43" s="29">
        <f>J10+J33+J39+J41</f>
        <v>65141884</v>
      </c>
      <c r="K43" s="29">
        <f>K10+K33+K39+K41</f>
        <v>22451234</v>
      </c>
      <c r="L43" s="29">
        <f>L10+L33+L39+L41</f>
        <v>65961959.670000002</v>
      </c>
      <c r="M43" s="29">
        <f>M10+M33+M39+M41</f>
        <v>21608805.359999999</v>
      </c>
    </row>
    <row r="44" spans="1:13" x14ac:dyDescent="0.2">
      <c r="A44" s="217" t="s">
        <v>236</v>
      </c>
      <c r="B44" s="218"/>
      <c r="C44" s="218"/>
      <c r="D44" s="218"/>
      <c r="E44" s="218"/>
      <c r="F44" s="218"/>
      <c r="G44" s="218"/>
      <c r="H44" s="219"/>
      <c r="I44" s="1">
        <v>148</v>
      </c>
      <c r="J44" s="29">
        <f>J42-J43</f>
        <v>1519614</v>
      </c>
      <c r="K44" s="29">
        <f>K42-K43</f>
        <v>1714644</v>
      </c>
      <c r="L44" s="29">
        <f>L42-L43</f>
        <v>2349594.9599999934</v>
      </c>
      <c r="M44" s="29">
        <f>M42-M43</f>
        <v>1333011.1600000001</v>
      </c>
    </row>
    <row r="45" spans="1:13" x14ac:dyDescent="0.2">
      <c r="A45" s="226" t="s">
        <v>218</v>
      </c>
      <c r="B45" s="227"/>
      <c r="C45" s="227"/>
      <c r="D45" s="227"/>
      <c r="E45" s="227"/>
      <c r="F45" s="227"/>
      <c r="G45" s="227"/>
      <c r="H45" s="228"/>
      <c r="I45" s="1">
        <v>149</v>
      </c>
      <c r="J45" s="29">
        <f>IF(J42&gt;J43,J42-J43,0)</f>
        <v>1519614</v>
      </c>
      <c r="K45" s="29">
        <f>IF(K42&gt;K43,K42-K43,0)</f>
        <v>1714644</v>
      </c>
      <c r="L45" s="29">
        <f>IF(L42&gt;L43,L42-L43,0)</f>
        <v>2349594.9599999934</v>
      </c>
      <c r="M45" s="29">
        <f>IF(M42&gt;M43,M42-M43,0)</f>
        <v>1333011.1600000001</v>
      </c>
    </row>
    <row r="46" spans="1:13" x14ac:dyDescent="0.2">
      <c r="A46" s="226" t="s">
        <v>219</v>
      </c>
      <c r="B46" s="227"/>
      <c r="C46" s="227"/>
      <c r="D46" s="227"/>
      <c r="E46" s="227"/>
      <c r="F46" s="227"/>
      <c r="G46" s="227"/>
      <c r="H46" s="228"/>
      <c r="I46" s="1">
        <v>150</v>
      </c>
      <c r="J46" s="29">
        <f>IF(J43&gt;J42,J43-J42,0)</f>
        <v>0</v>
      </c>
      <c r="K46" s="29">
        <f>IF(K43&gt;K42,K43-K42,0)</f>
        <v>0</v>
      </c>
      <c r="L46" s="29">
        <f>IF(L43&gt;L42,L43-L42,0)</f>
        <v>0</v>
      </c>
      <c r="M46" s="29">
        <f>IF(M43&gt;M42,M43-M42,0)</f>
        <v>0</v>
      </c>
    </row>
    <row r="47" spans="1:13" x14ac:dyDescent="0.2">
      <c r="A47" s="217" t="s">
        <v>217</v>
      </c>
      <c r="B47" s="218"/>
      <c r="C47" s="218"/>
      <c r="D47" s="218"/>
      <c r="E47" s="218"/>
      <c r="F47" s="218"/>
      <c r="G47" s="218"/>
      <c r="H47" s="219"/>
      <c r="I47" s="1">
        <v>151</v>
      </c>
      <c r="J47" s="7"/>
      <c r="K47" s="7"/>
      <c r="L47" s="7"/>
      <c r="M47" s="7"/>
    </row>
    <row r="48" spans="1:13" x14ac:dyDescent="0.2">
      <c r="A48" s="217" t="s">
        <v>237</v>
      </c>
      <c r="B48" s="218"/>
      <c r="C48" s="218"/>
      <c r="D48" s="218"/>
      <c r="E48" s="218"/>
      <c r="F48" s="218"/>
      <c r="G48" s="218"/>
      <c r="H48" s="219"/>
      <c r="I48" s="1">
        <v>152</v>
      </c>
      <c r="J48" s="29">
        <f>J44-J47</f>
        <v>1519614</v>
      </c>
      <c r="K48" s="29">
        <f>K44-K47</f>
        <v>1714644</v>
      </c>
      <c r="L48" s="29">
        <f>L44-L47</f>
        <v>2349594.9599999934</v>
      </c>
      <c r="M48" s="29">
        <f>M44-M47</f>
        <v>1333011.1600000001</v>
      </c>
    </row>
    <row r="49" spans="1:13" x14ac:dyDescent="0.2">
      <c r="A49" s="226" t="s">
        <v>192</v>
      </c>
      <c r="B49" s="227"/>
      <c r="C49" s="227"/>
      <c r="D49" s="227"/>
      <c r="E49" s="227"/>
      <c r="F49" s="227"/>
      <c r="G49" s="227"/>
      <c r="H49" s="228"/>
      <c r="I49" s="1">
        <v>153</v>
      </c>
      <c r="J49" s="29">
        <f>IF(J48&gt;0,J48,0)</f>
        <v>1519614</v>
      </c>
      <c r="K49" s="29">
        <f>IF(K48&gt;0,K48,0)</f>
        <v>1714644</v>
      </c>
      <c r="L49" s="29">
        <f>IF(L48&gt;0,L48,0)</f>
        <v>2349594.9599999934</v>
      </c>
      <c r="M49" s="29">
        <f>IF(M48&gt;0,M48,0)</f>
        <v>1333011.1600000001</v>
      </c>
    </row>
    <row r="50" spans="1:13" x14ac:dyDescent="0.2">
      <c r="A50" s="250" t="s">
        <v>220</v>
      </c>
      <c r="B50" s="251"/>
      <c r="C50" s="251"/>
      <c r="D50" s="251"/>
      <c r="E50" s="251"/>
      <c r="F50" s="251"/>
      <c r="G50" s="251"/>
      <c r="H50" s="252"/>
      <c r="I50" s="2">
        <v>154</v>
      </c>
      <c r="J50" s="37">
        <f>IF(J48&lt;0,-J48,0)</f>
        <v>0</v>
      </c>
      <c r="K50" s="37">
        <f>IF(K48&lt;0,-K48,0)</f>
        <v>0</v>
      </c>
      <c r="L50" s="37">
        <f>IF(L48&lt;0,-L48,0)</f>
        <v>0</v>
      </c>
      <c r="M50" s="37">
        <f>IF(M48&lt;0,-M48,0)</f>
        <v>0</v>
      </c>
    </row>
    <row r="51" spans="1:13" ht="12.75" customHeight="1" x14ac:dyDescent="0.2">
      <c r="A51" s="223" t="s">
        <v>312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</row>
    <row r="52" spans="1:13" ht="12.75" customHeight="1" x14ac:dyDescent="0.2">
      <c r="A52" s="214" t="s">
        <v>187</v>
      </c>
      <c r="B52" s="215"/>
      <c r="C52" s="215"/>
      <c r="D52" s="215"/>
      <c r="E52" s="215"/>
      <c r="F52" s="215"/>
      <c r="G52" s="215"/>
      <c r="H52" s="215"/>
      <c r="I52" s="31"/>
      <c r="J52" s="31"/>
      <c r="K52" s="31"/>
      <c r="L52" s="31"/>
      <c r="M52" s="38"/>
    </row>
    <row r="53" spans="1:13" x14ac:dyDescent="0.2">
      <c r="A53" s="247" t="s">
        <v>234</v>
      </c>
      <c r="B53" s="248"/>
      <c r="C53" s="248"/>
      <c r="D53" s="248"/>
      <c r="E53" s="248"/>
      <c r="F53" s="248"/>
      <c r="G53" s="248"/>
      <c r="H53" s="249"/>
      <c r="I53" s="1">
        <v>155</v>
      </c>
      <c r="J53" s="7"/>
      <c r="K53" s="7"/>
      <c r="L53" s="7"/>
      <c r="M53" s="7"/>
    </row>
    <row r="54" spans="1:13" x14ac:dyDescent="0.2">
      <c r="A54" s="247" t="s">
        <v>235</v>
      </c>
      <c r="B54" s="248"/>
      <c r="C54" s="248"/>
      <c r="D54" s="248"/>
      <c r="E54" s="248"/>
      <c r="F54" s="248"/>
      <c r="G54" s="248"/>
      <c r="H54" s="249"/>
      <c r="I54" s="1">
        <v>156</v>
      </c>
      <c r="J54" s="8"/>
      <c r="K54" s="8"/>
      <c r="L54" s="8"/>
      <c r="M54" s="8"/>
    </row>
    <row r="55" spans="1:13" ht="12.75" customHeight="1" x14ac:dyDescent="0.2">
      <c r="A55" s="223" t="s">
        <v>189</v>
      </c>
      <c r="B55" s="234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</row>
    <row r="56" spans="1:13" x14ac:dyDescent="0.2">
      <c r="A56" s="214" t="s">
        <v>204</v>
      </c>
      <c r="B56" s="215"/>
      <c r="C56" s="215"/>
      <c r="D56" s="215"/>
      <c r="E56" s="215"/>
      <c r="F56" s="215"/>
      <c r="G56" s="215"/>
      <c r="H56" s="216"/>
      <c r="I56" s="9">
        <v>157</v>
      </c>
      <c r="J56" s="6">
        <f>J49</f>
        <v>1519614</v>
      </c>
      <c r="K56" s="6">
        <f>K49</f>
        <v>1714644</v>
      </c>
      <c r="L56" s="6">
        <f>L49</f>
        <v>2349594.9599999934</v>
      </c>
      <c r="M56" s="6">
        <f>M49</f>
        <v>1333011.1600000001</v>
      </c>
    </row>
    <row r="57" spans="1:13" x14ac:dyDescent="0.2">
      <c r="A57" s="217" t="s">
        <v>221</v>
      </c>
      <c r="B57" s="218"/>
      <c r="C57" s="218"/>
      <c r="D57" s="218"/>
      <c r="E57" s="218"/>
      <c r="F57" s="218"/>
      <c r="G57" s="218"/>
      <c r="H57" s="219"/>
      <c r="I57" s="1">
        <v>158</v>
      </c>
      <c r="J57" s="29">
        <f>SUM(J58:J64)</f>
        <v>0</v>
      </c>
      <c r="K57" s="29">
        <f>SUM(K58:K64)</f>
        <v>0</v>
      </c>
      <c r="L57" s="29">
        <f>SUM(L58:L64)</f>
        <v>0</v>
      </c>
      <c r="M57" s="29">
        <f>SUM(M58:M64)</f>
        <v>0</v>
      </c>
    </row>
    <row r="58" spans="1:13" x14ac:dyDescent="0.2">
      <c r="A58" s="217" t="s">
        <v>228</v>
      </c>
      <c r="B58" s="218"/>
      <c r="C58" s="218"/>
      <c r="D58" s="218"/>
      <c r="E58" s="218"/>
      <c r="F58" s="218"/>
      <c r="G58" s="218"/>
      <c r="H58" s="219"/>
      <c r="I58" s="1">
        <v>159</v>
      </c>
      <c r="J58" s="7"/>
      <c r="K58" s="7"/>
      <c r="L58" s="7"/>
      <c r="M58" s="7"/>
    </row>
    <row r="59" spans="1:13" x14ac:dyDescent="0.2">
      <c r="A59" s="217" t="s">
        <v>229</v>
      </c>
      <c r="B59" s="218"/>
      <c r="C59" s="218"/>
      <c r="D59" s="218"/>
      <c r="E59" s="218"/>
      <c r="F59" s="218"/>
      <c r="G59" s="218"/>
      <c r="H59" s="219"/>
      <c r="I59" s="1">
        <v>160</v>
      </c>
      <c r="J59" s="7"/>
      <c r="K59" s="7"/>
      <c r="L59" s="7"/>
      <c r="M59" s="7"/>
    </row>
    <row r="60" spans="1:13" x14ac:dyDescent="0.2">
      <c r="A60" s="217" t="s">
        <v>45</v>
      </c>
      <c r="B60" s="218"/>
      <c r="C60" s="218"/>
      <c r="D60" s="218"/>
      <c r="E60" s="218"/>
      <c r="F60" s="218"/>
      <c r="G60" s="218"/>
      <c r="H60" s="219"/>
      <c r="I60" s="1">
        <v>161</v>
      </c>
      <c r="J60" s="7"/>
      <c r="K60" s="7"/>
      <c r="L60" s="7"/>
      <c r="M60" s="7"/>
    </row>
    <row r="61" spans="1:13" x14ac:dyDescent="0.2">
      <c r="A61" s="217" t="s">
        <v>230</v>
      </c>
      <c r="B61" s="218"/>
      <c r="C61" s="218"/>
      <c r="D61" s="218"/>
      <c r="E61" s="218"/>
      <c r="F61" s="218"/>
      <c r="G61" s="218"/>
      <c r="H61" s="219"/>
      <c r="I61" s="1">
        <v>162</v>
      </c>
      <c r="J61" s="7"/>
      <c r="K61" s="7"/>
      <c r="L61" s="7"/>
      <c r="M61" s="7"/>
    </row>
    <row r="62" spans="1:13" x14ac:dyDescent="0.2">
      <c r="A62" s="217" t="s">
        <v>231</v>
      </c>
      <c r="B62" s="218"/>
      <c r="C62" s="218"/>
      <c r="D62" s="218"/>
      <c r="E62" s="218"/>
      <c r="F62" s="218"/>
      <c r="G62" s="218"/>
      <c r="H62" s="219"/>
      <c r="I62" s="1">
        <v>163</v>
      </c>
      <c r="J62" s="7"/>
      <c r="K62" s="7"/>
      <c r="L62" s="7"/>
      <c r="M62" s="7"/>
    </row>
    <row r="63" spans="1:13" x14ac:dyDescent="0.2">
      <c r="A63" s="217" t="s">
        <v>232</v>
      </c>
      <c r="B63" s="218"/>
      <c r="C63" s="218"/>
      <c r="D63" s="218"/>
      <c r="E63" s="218"/>
      <c r="F63" s="218"/>
      <c r="G63" s="218"/>
      <c r="H63" s="219"/>
      <c r="I63" s="1">
        <v>164</v>
      </c>
      <c r="J63" s="7"/>
      <c r="K63" s="7"/>
      <c r="L63" s="7"/>
      <c r="M63" s="7"/>
    </row>
    <row r="64" spans="1:13" x14ac:dyDescent="0.2">
      <c r="A64" s="217" t="s">
        <v>233</v>
      </c>
      <c r="B64" s="218"/>
      <c r="C64" s="218"/>
      <c r="D64" s="218"/>
      <c r="E64" s="218"/>
      <c r="F64" s="218"/>
      <c r="G64" s="218"/>
      <c r="H64" s="219"/>
      <c r="I64" s="1">
        <v>165</v>
      </c>
      <c r="J64" s="7"/>
      <c r="K64" s="7"/>
      <c r="L64" s="7"/>
      <c r="M64" s="7"/>
    </row>
    <row r="65" spans="1:13" x14ac:dyDescent="0.2">
      <c r="A65" s="217" t="s">
        <v>222</v>
      </c>
      <c r="B65" s="218"/>
      <c r="C65" s="218"/>
      <c r="D65" s="218"/>
      <c r="E65" s="218"/>
      <c r="F65" s="218"/>
      <c r="G65" s="218"/>
      <c r="H65" s="219"/>
      <c r="I65" s="1">
        <v>166</v>
      </c>
      <c r="J65" s="7"/>
      <c r="K65" s="7"/>
      <c r="L65" s="7"/>
      <c r="M65" s="7"/>
    </row>
    <row r="66" spans="1:13" x14ac:dyDescent="0.2">
      <c r="A66" s="217" t="s">
        <v>193</v>
      </c>
      <c r="B66" s="218"/>
      <c r="C66" s="218"/>
      <c r="D66" s="218"/>
      <c r="E66" s="218"/>
      <c r="F66" s="218"/>
      <c r="G66" s="218"/>
      <c r="H66" s="219"/>
      <c r="I66" s="1">
        <v>167</v>
      </c>
      <c r="J66" s="29">
        <f>J57-J65</f>
        <v>0</v>
      </c>
      <c r="K66" s="29">
        <f>K57-K65</f>
        <v>0</v>
      </c>
      <c r="L66" s="29">
        <f>L57-L65</f>
        <v>0</v>
      </c>
      <c r="M66" s="29">
        <f>M57-M65</f>
        <v>0</v>
      </c>
    </row>
    <row r="67" spans="1:13" x14ac:dyDescent="0.2">
      <c r="A67" s="217" t="s">
        <v>194</v>
      </c>
      <c r="B67" s="218"/>
      <c r="C67" s="218"/>
      <c r="D67" s="218"/>
      <c r="E67" s="218"/>
      <c r="F67" s="218"/>
      <c r="G67" s="218"/>
      <c r="H67" s="219"/>
      <c r="I67" s="1">
        <v>168</v>
      </c>
      <c r="J67" s="37">
        <f>J56+J66</f>
        <v>1519614</v>
      </c>
      <c r="K67" s="37">
        <f>K56+K66</f>
        <v>1714644</v>
      </c>
      <c r="L67" s="37">
        <f>L56+L66</f>
        <v>2349594.9599999934</v>
      </c>
      <c r="M67" s="37">
        <f>M56+M66</f>
        <v>1333011.1600000001</v>
      </c>
    </row>
    <row r="68" spans="1:13" ht="12.75" customHeight="1" x14ac:dyDescent="0.2">
      <c r="A68" s="257" t="s">
        <v>313</v>
      </c>
      <c r="B68" s="258"/>
      <c r="C68" s="258"/>
      <c r="D68" s="258"/>
      <c r="E68" s="258"/>
      <c r="F68" s="258"/>
      <c r="G68" s="258"/>
      <c r="H68" s="258"/>
      <c r="I68" s="258"/>
      <c r="J68" s="258"/>
      <c r="K68" s="258"/>
      <c r="L68" s="258"/>
      <c r="M68" s="258"/>
    </row>
    <row r="69" spans="1:13" ht="12.75" customHeight="1" x14ac:dyDescent="0.2">
      <c r="A69" s="259" t="s">
        <v>188</v>
      </c>
      <c r="B69" s="260"/>
      <c r="C69" s="260"/>
      <c r="D69" s="260"/>
      <c r="E69" s="260"/>
      <c r="F69" s="260"/>
      <c r="G69" s="260"/>
      <c r="H69" s="260"/>
      <c r="I69" s="260"/>
      <c r="J69" s="260"/>
      <c r="K69" s="260"/>
      <c r="L69" s="260"/>
      <c r="M69" s="260"/>
    </row>
    <row r="70" spans="1:13" x14ac:dyDescent="0.2">
      <c r="A70" s="247" t="s">
        <v>234</v>
      </c>
      <c r="B70" s="248"/>
      <c r="C70" s="248"/>
      <c r="D70" s="248"/>
      <c r="E70" s="248"/>
      <c r="F70" s="248"/>
      <c r="G70" s="248"/>
      <c r="H70" s="249"/>
      <c r="I70" s="1">
        <v>169</v>
      </c>
      <c r="J70" s="7"/>
      <c r="K70" s="7"/>
      <c r="L70" s="7"/>
      <c r="M70" s="7"/>
    </row>
    <row r="71" spans="1:13" x14ac:dyDescent="0.2">
      <c r="A71" s="254" t="s">
        <v>235</v>
      </c>
      <c r="B71" s="255"/>
      <c r="C71" s="255"/>
      <c r="D71" s="255"/>
      <c r="E71" s="255"/>
      <c r="F71" s="255"/>
      <c r="G71" s="255"/>
      <c r="H71" s="256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="110" zoomScaleNormal="100" workbookViewId="0">
      <selection activeCell="A3" sqref="A3:K3"/>
    </sheetView>
  </sheetViews>
  <sheetFormatPr defaultRowHeight="12.75" x14ac:dyDescent="0.2"/>
  <cols>
    <col min="1" max="7" width="9.140625" style="28"/>
    <col min="8" max="8" width="7.140625" style="28" customWidth="1"/>
    <col min="9" max="16384" width="9.140625" style="28"/>
  </cols>
  <sheetData>
    <row r="1" spans="1:11" ht="12.75" customHeight="1" x14ac:dyDescent="0.2">
      <c r="A1" s="264" t="s">
        <v>164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65" t="s">
        <v>343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</row>
    <row r="3" spans="1:11" x14ac:dyDescent="0.2">
      <c r="A3" s="261" t="s">
        <v>340</v>
      </c>
      <c r="B3" s="262"/>
      <c r="C3" s="262"/>
      <c r="D3" s="262"/>
      <c r="E3" s="262"/>
      <c r="F3" s="262"/>
      <c r="G3" s="262"/>
      <c r="H3" s="262"/>
      <c r="I3" s="262"/>
      <c r="J3" s="262"/>
      <c r="K3" s="263"/>
    </row>
    <row r="4" spans="1:11" ht="23.25" x14ac:dyDescent="0.2">
      <c r="A4" s="266" t="s">
        <v>59</v>
      </c>
      <c r="B4" s="266"/>
      <c r="C4" s="266"/>
      <c r="D4" s="266"/>
      <c r="E4" s="266"/>
      <c r="F4" s="266"/>
      <c r="G4" s="266"/>
      <c r="H4" s="266"/>
      <c r="I4" s="42" t="s">
        <v>279</v>
      </c>
      <c r="J4" s="43" t="s">
        <v>319</v>
      </c>
      <c r="K4" s="43" t="s">
        <v>319</v>
      </c>
    </row>
    <row r="5" spans="1:11" x14ac:dyDescent="0.2">
      <c r="A5" s="267">
        <v>1</v>
      </c>
      <c r="B5" s="267"/>
      <c r="C5" s="267"/>
      <c r="D5" s="267"/>
      <c r="E5" s="267"/>
      <c r="F5" s="267"/>
      <c r="G5" s="267"/>
      <c r="H5" s="267"/>
      <c r="I5" s="44">
        <v>2</v>
      </c>
      <c r="J5" s="45" t="s">
        <v>284</v>
      </c>
      <c r="K5" s="45" t="s">
        <v>284</v>
      </c>
    </row>
    <row r="6" spans="1:11" x14ac:dyDescent="0.2">
      <c r="A6" s="223" t="s">
        <v>156</v>
      </c>
      <c r="B6" s="234"/>
      <c r="C6" s="234"/>
      <c r="D6" s="234"/>
      <c r="E6" s="234"/>
      <c r="F6" s="234"/>
      <c r="G6" s="234"/>
      <c r="H6" s="234"/>
      <c r="I6" s="268"/>
      <c r="J6" s="268"/>
      <c r="K6" s="269"/>
    </row>
    <row r="7" spans="1:11" x14ac:dyDescent="0.2">
      <c r="A7" s="207" t="s">
        <v>40</v>
      </c>
      <c r="B7" s="208"/>
      <c r="C7" s="208"/>
      <c r="D7" s="208"/>
      <c r="E7" s="208"/>
      <c r="F7" s="208"/>
      <c r="G7" s="208"/>
      <c r="H7" s="208"/>
      <c r="I7" s="1">
        <v>1</v>
      </c>
      <c r="J7" s="7">
        <v>1519614</v>
      </c>
      <c r="K7" s="7">
        <v>2349595</v>
      </c>
    </row>
    <row r="8" spans="1:11" x14ac:dyDescent="0.2">
      <c r="A8" s="207" t="s">
        <v>41</v>
      </c>
      <c r="B8" s="208"/>
      <c r="C8" s="208"/>
      <c r="D8" s="208"/>
      <c r="E8" s="208"/>
      <c r="F8" s="208"/>
      <c r="G8" s="208"/>
      <c r="H8" s="208"/>
      <c r="I8" s="1">
        <v>2</v>
      </c>
      <c r="J8" s="7">
        <v>2202476</v>
      </c>
      <c r="K8" s="7">
        <v>2218286</v>
      </c>
    </row>
    <row r="9" spans="1:11" x14ac:dyDescent="0.2">
      <c r="A9" s="207" t="s">
        <v>42</v>
      </c>
      <c r="B9" s="208"/>
      <c r="C9" s="208"/>
      <c r="D9" s="208"/>
      <c r="E9" s="208"/>
      <c r="F9" s="208"/>
      <c r="G9" s="208"/>
      <c r="H9" s="208"/>
      <c r="I9" s="1">
        <v>3</v>
      </c>
      <c r="J9" s="7">
        <v>3523872</v>
      </c>
      <c r="K9" s="7">
        <v>0</v>
      </c>
    </row>
    <row r="10" spans="1:11" x14ac:dyDescent="0.2">
      <c r="A10" s="207" t="s">
        <v>43</v>
      </c>
      <c r="B10" s="208"/>
      <c r="C10" s="208"/>
      <c r="D10" s="208"/>
      <c r="E10" s="208"/>
      <c r="F10" s="208"/>
      <c r="G10" s="208"/>
      <c r="H10" s="208"/>
      <c r="I10" s="1">
        <v>4</v>
      </c>
      <c r="J10" s="7">
        <v>0</v>
      </c>
      <c r="K10" s="7">
        <v>0</v>
      </c>
    </row>
    <row r="11" spans="1:11" x14ac:dyDescent="0.2">
      <c r="A11" s="207" t="s">
        <v>44</v>
      </c>
      <c r="B11" s="208"/>
      <c r="C11" s="208"/>
      <c r="D11" s="208"/>
      <c r="E11" s="208"/>
      <c r="F11" s="208"/>
      <c r="G11" s="208"/>
      <c r="H11" s="208"/>
      <c r="I11" s="1">
        <v>5</v>
      </c>
      <c r="J11" s="7">
        <v>0</v>
      </c>
      <c r="K11" s="7">
        <v>0</v>
      </c>
    </row>
    <row r="12" spans="1:11" x14ac:dyDescent="0.2">
      <c r="A12" s="207" t="s">
        <v>51</v>
      </c>
      <c r="B12" s="208"/>
      <c r="C12" s="208"/>
      <c r="D12" s="208"/>
      <c r="E12" s="208"/>
      <c r="F12" s="208"/>
      <c r="G12" s="208"/>
      <c r="H12" s="208"/>
      <c r="I12" s="1">
        <v>6</v>
      </c>
      <c r="J12" s="7">
        <v>113554</v>
      </c>
      <c r="K12" s="7">
        <v>3336</v>
      </c>
    </row>
    <row r="13" spans="1:11" x14ac:dyDescent="0.2">
      <c r="A13" s="217" t="s">
        <v>157</v>
      </c>
      <c r="B13" s="218"/>
      <c r="C13" s="218"/>
      <c r="D13" s="218"/>
      <c r="E13" s="218"/>
      <c r="F13" s="218"/>
      <c r="G13" s="218"/>
      <c r="H13" s="218"/>
      <c r="I13" s="1">
        <v>7</v>
      </c>
      <c r="J13" s="29">
        <f>SUM(J7:J12)</f>
        <v>7359516</v>
      </c>
      <c r="K13" s="29">
        <f>SUM(K7:K12)</f>
        <v>4571217</v>
      </c>
    </row>
    <row r="14" spans="1:11" x14ac:dyDescent="0.2">
      <c r="A14" s="207" t="s">
        <v>52</v>
      </c>
      <c r="B14" s="208"/>
      <c r="C14" s="208"/>
      <c r="D14" s="208"/>
      <c r="E14" s="208"/>
      <c r="F14" s="208"/>
      <c r="G14" s="208"/>
      <c r="H14" s="208"/>
      <c r="I14" s="1">
        <v>8</v>
      </c>
      <c r="J14" s="7">
        <v>0</v>
      </c>
      <c r="K14" s="7">
        <v>93230</v>
      </c>
    </row>
    <row r="15" spans="1:11" x14ac:dyDescent="0.2">
      <c r="A15" s="207" t="s">
        <v>53</v>
      </c>
      <c r="B15" s="208"/>
      <c r="C15" s="208"/>
      <c r="D15" s="208"/>
      <c r="E15" s="208"/>
      <c r="F15" s="208"/>
      <c r="G15" s="208"/>
      <c r="H15" s="208"/>
      <c r="I15" s="1">
        <v>9</v>
      </c>
      <c r="J15" s="7">
        <v>4994376</v>
      </c>
      <c r="K15" s="7">
        <v>2181140</v>
      </c>
    </row>
    <row r="16" spans="1:11" x14ac:dyDescent="0.2">
      <c r="A16" s="207" t="s">
        <v>54</v>
      </c>
      <c r="B16" s="208"/>
      <c r="C16" s="208"/>
      <c r="D16" s="208"/>
      <c r="E16" s="208"/>
      <c r="F16" s="208"/>
      <c r="G16" s="208"/>
      <c r="H16" s="208"/>
      <c r="I16" s="1">
        <v>10</v>
      </c>
      <c r="J16" s="7">
        <v>336326</v>
      </c>
      <c r="K16" s="7">
        <v>456678</v>
      </c>
    </row>
    <row r="17" spans="1:11" x14ac:dyDescent="0.2">
      <c r="A17" s="207" t="s">
        <v>55</v>
      </c>
      <c r="B17" s="208"/>
      <c r="C17" s="208"/>
      <c r="D17" s="208"/>
      <c r="E17" s="208"/>
      <c r="F17" s="208"/>
      <c r="G17" s="208"/>
      <c r="H17" s="208"/>
      <c r="I17" s="1">
        <v>11</v>
      </c>
      <c r="J17" s="7">
        <v>30302</v>
      </c>
      <c r="K17" s="7">
        <v>96209</v>
      </c>
    </row>
    <row r="18" spans="1:11" x14ac:dyDescent="0.2">
      <c r="A18" s="217" t="s">
        <v>158</v>
      </c>
      <c r="B18" s="218"/>
      <c r="C18" s="218"/>
      <c r="D18" s="218"/>
      <c r="E18" s="218"/>
      <c r="F18" s="218"/>
      <c r="G18" s="218"/>
      <c r="H18" s="218"/>
      <c r="I18" s="1">
        <v>12</v>
      </c>
      <c r="J18" s="29">
        <f>SUM(J14:J17)</f>
        <v>5361004</v>
      </c>
      <c r="K18" s="29">
        <f>SUM(K14:K17)</f>
        <v>2827257</v>
      </c>
    </row>
    <row r="19" spans="1:11" x14ac:dyDescent="0.2">
      <c r="A19" s="217" t="s">
        <v>36</v>
      </c>
      <c r="B19" s="218"/>
      <c r="C19" s="218"/>
      <c r="D19" s="218"/>
      <c r="E19" s="218"/>
      <c r="F19" s="218"/>
      <c r="G19" s="218"/>
      <c r="H19" s="218"/>
      <c r="I19" s="1">
        <v>13</v>
      </c>
      <c r="J19" s="29">
        <f>IF(J13&gt;J18,J13-J18,0)</f>
        <v>1998512</v>
      </c>
      <c r="K19" s="29">
        <f>IF(K13&gt;K18,K13-K18,0)</f>
        <v>1743960</v>
      </c>
    </row>
    <row r="20" spans="1:11" x14ac:dyDescent="0.2">
      <c r="A20" s="217" t="s">
        <v>37</v>
      </c>
      <c r="B20" s="218"/>
      <c r="C20" s="218"/>
      <c r="D20" s="218"/>
      <c r="E20" s="218"/>
      <c r="F20" s="218"/>
      <c r="G20" s="218"/>
      <c r="H20" s="218"/>
      <c r="I20" s="1">
        <v>14</v>
      </c>
      <c r="J20" s="29">
        <f>IF(J18&gt;J13,J18-J13,0)</f>
        <v>0</v>
      </c>
      <c r="K20" s="29">
        <f>IF(K18&gt;K13,K18-K13,0)</f>
        <v>0</v>
      </c>
    </row>
    <row r="21" spans="1:11" x14ac:dyDescent="0.2">
      <c r="A21" s="223" t="s">
        <v>159</v>
      </c>
      <c r="B21" s="234"/>
      <c r="C21" s="234"/>
      <c r="D21" s="234"/>
      <c r="E21" s="234"/>
      <c r="F21" s="234"/>
      <c r="G21" s="234"/>
      <c r="H21" s="234"/>
      <c r="I21" s="268"/>
      <c r="J21" s="268"/>
      <c r="K21" s="269"/>
    </row>
    <row r="22" spans="1:11" x14ac:dyDescent="0.2">
      <c r="A22" s="207" t="s">
        <v>178</v>
      </c>
      <c r="B22" s="208"/>
      <c r="C22" s="208"/>
      <c r="D22" s="208"/>
      <c r="E22" s="208"/>
      <c r="F22" s="208"/>
      <c r="G22" s="208"/>
      <c r="H22" s="208"/>
      <c r="I22" s="1">
        <v>15</v>
      </c>
      <c r="J22" s="7">
        <v>19625</v>
      </c>
      <c r="K22" s="7">
        <v>0</v>
      </c>
    </row>
    <row r="23" spans="1:11" x14ac:dyDescent="0.2">
      <c r="A23" s="207" t="s">
        <v>179</v>
      </c>
      <c r="B23" s="208"/>
      <c r="C23" s="208"/>
      <c r="D23" s="208"/>
      <c r="E23" s="208"/>
      <c r="F23" s="208"/>
      <c r="G23" s="208"/>
      <c r="H23" s="208"/>
      <c r="I23" s="1">
        <v>16</v>
      </c>
      <c r="J23" s="7">
        <v>0</v>
      </c>
      <c r="K23" s="7">
        <v>0</v>
      </c>
    </row>
    <row r="24" spans="1:11" x14ac:dyDescent="0.2">
      <c r="A24" s="207" t="s">
        <v>180</v>
      </c>
      <c r="B24" s="208"/>
      <c r="C24" s="208"/>
      <c r="D24" s="208"/>
      <c r="E24" s="208"/>
      <c r="F24" s="208"/>
      <c r="G24" s="208"/>
      <c r="H24" s="208"/>
      <c r="I24" s="1">
        <v>17</v>
      </c>
      <c r="J24" s="7">
        <v>0</v>
      </c>
      <c r="K24" s="7">
        <v>0</v>
      </c>
    </row>
    <row r="25" spans="1:11" x14ac:dyDescent="0.2">
      <c r="A25" s="207" t="s">
        <v>181</v>
      </c>
      <c r="B25" s="208"/>
      <c r="C25" s="208"/>
      <c r="D25" s="208"/>
      <c r="E25" s="208"/>
      <c r="F25" s="208"/>
      <c r="G25" s="208"/>
      <c r="H25" s="208"/>
      <c r="I25" s="1">
        <v>18</v>
      </c>
      <c r="J25" s="7">
        <v>0</v>
      </c>
      <c r="K25" s="7">
        <v>0</v>
      </c>
    </row>
    <row r="26" spans="1:11" x14ac:dyDescent="0.2">
      <c r="A26" s="207" t="s">
        <v>182</v>
      </c>
      <c r="B26" s="208"/>
      <c r="C26" s="208"/>
      <c r="D26" s="208"/>
      <c r="E26" s="208"/>
      <c r="F26" s="208"/>
      <c r="G26" s="208"/>
      <c r="H26" s="208"/>
      <c r="I26" s="1">
        <v>19</v>
      </c>
      <c r="J26" s="7">
        <v>0</v>
      </c>
      <c r="K26" s="7">
        <v>0</v>
      </c>
    </row>
    <row r="27" spans="1:11" x14ac:dyDescent="0.2">
      <c r="A27" s="217" t="s">
        <v>168</v>
      </c>
      <c r="B27" s="218"/>
      <c r="C27" s="218"/>
      <c r="D27" s="218"/>
      <c r="E27" s="218"/>
      <c r="F27" s="218"/>
      <c r="G27" s="218"/>
      <c r="H27" s="218"/>
      <c r="I27" s="1">
        <v>20</v>
      </c>
      <c r="J27" s="29">
        <f>SUM(J22:J26)</f>
        <v>19625</v>
      </c>
      <c r="K27" s="29">
        <f>SUM(K22:K26)</f>
        <v>0</v>
      </c>
    </row>
    <row r="28" spans="1:11" x14ac:dyDescent="0.2">
      <c r="A28" s="207" t="s">
        <v>115</v>
      </c>
      <c r="B28" s="208"/>
      <c r="C28" s="208"/>
      <c r="D28" s="208"/>
      <c r="E28" s="208"/>
      <c r="F28" s="208"/>
      <c r="G28" s="208"/>
      <c r="H28" s="208"/>
      <c r="I28" s="1">
        <v>21</v>
      </c>
      <c r="J28" s="7">
        <v>240853</v>
      </c>
      <c r="K28" s="7">
        <v>2593659</v>
      </c>
    </row>
    <row r="29" spans="1:11" x14ac:dyDescent="0.2">
      <c r="A29" s="207" t="s">
        <v>116</v>
      </c>
      <c r="B29" s="208"/>
      <c r="C29" s="208"/>
      <c r="D29" s="208"/>
      <c r="E29" s="208"/>
      <c r="F29" s="208"/>
      <c r="G29" s="208"/>
      <c r="H29" s="208"/>
      <c r="I29" s="1">
        <v>22</v>
      </c>
      <c r="J29" s="7">
        <v>0</v>
      </c>
      <c r="K29" s="7">
        <v>0</v>
      </c>
    </row>
    <row r="30" spans="1:11" x14ac:dyDescent="0.2">
      <c r="A30" s="207" t="s">
        <v>16</v>
      </c>
      <c r="B30" s="208"/>
      <c r="C30" s="208"/>
      <c r="D30" s="208"/>
      <c r="E30" s="208"/>
      <c r="F30" s="208"/>
      <c r="G30" s="208"/>
      <c r="H30" s="208"/>
      <c r="I30" s="1">
        <v>23</v>
      </c>
      <c r="J30" s="7">
        <v>0</v>
      </c>
      <c r="K30" s="7">
        <v>0</v>
      </c>
    </row>
    <row r="31" spans="1:11" x14ac:dyDescent="0.2">
      <c r="A31" s="217" t="s">
        <v>5</v>
      </c>
      <c r="B31" s="218"/>
      <c r="C31" s="218"/>
      <c r="D31" s="218"/>
      <c r="E31" s="218"/>
      <c r="F31" s="218"/>
      <c r="G31" s="218"/>
      <c r="H31" s="218"/>
      <c r="I31" s="1">
        <v>24</v>
      </c>
      <c r="J31" s="29">
        <f>SUM(J28:J30)</f>
        <v>240853</v>
      </c>
      <c r="K31" s="29">
        <f>SUM(K28:K30)</f>
        <v>2593659</v>
      </c>
    </row>
    <row r="32" spans="1:11" x14ac:dyDescent="0.2">
      <c r="A32" s="217" t="s">
        <v>38</v>
      </c>
      <c r="B32" s="218"/>
      <c r="C32" s="218"/>
      <c r="D32" s="218"/>
      <c r="E32" s="218"/>
      <c r="F32" s="218"/>
      <c r="G32" s="218"/>
      <c r="H32" s="218"/>
      <c r="I32" s="1">
        <v>25</v>
      </c>
      <c r="J32" s="29">
        <f>IF(J27&gt;J31,J27-J31,0)</f>
        <v>0</v>
      </c>
      <c r="K32" s="29">
        <f>IF(K27&gt;K31,K27-K31,0)</f>
        <v>0</v>
      </c>
    </row>
    <row r="33" spans="1:11" x14ac:dyDescent="0.2">
      <c r="A33" s="217" t="s">
        <v>39</v>
      </c>
      <c r="B33" s="218"/>
      <c r="C33" s="218"/>
      <c r="D33" s="218"/>
      <c r="E33" s="218"/>
      <c r="F33" s="218"/>
      <c r="G33" s="218"/>
      <c r="H33" s="218"/>
      <c r="I33" s="1">
        <v>26</v>
      </c>
      <c r="J33" s="29">
        <f>IF(J31&gt;J27,J31-J27,0)</f>
        <v>221228</v>
      </c>
      <c r="K33" s="29">
        <f>IF(K31&gt;K27,K31-K27,0)</f>
        <v>2593659</v>
      </c>
    </row>
    <row r="34" spans="1:11" x14ac:dyDescent="0.2">
      <c r="A34" s="223" t="s">
        <v>160</v>
      </c>
      <c r="B34" s="234"/>
      <c r="C34" s="234"/>
      <c r="D34" s="234"/>
      <c r="E34" s="234"/>
      <c r="F34" s="234"/>
      <c r="G34" s="234"/>
      <c r="H34" s="234"/>
      <c r="I34" s="268"/>
      <c r="J34" s="268"/>
      <c r="K34" s="269"/>
    </row>
    <row r="35" spans="1:11" x14ac:dyDescent="0.2">
      <c r="A35" s="207" t="s">
        <v>174</v>
      </c>
      <c r="B35" s="208"/>
      <c r="C35" s="208"/>
      <c r="D35" s="208"/>
      <c r="E35" s="208"/>
      <c r="F35" s="208"/>
      <c r="G35" s="208"/>
      <c r="H35" s="208"/>
      <c r="I35" s="1">
        <v>27</v>
      </c>
      <c r="J35" s="7">
        <v>0</v>
      </c>
      <c r="K35" s="7">
        <v>0</v>
      </c>
    </row>
    <row r="36" spans="1:11" x14ac:dyDescent="0.2">
      <c r="A36" s="207" t="s">
        <v>29</v>
      </c>
      <c r="B36" s="208"/>
      <c r="C36" s="208"/>
      <c r="D36" s="208"/>
      <c r="E36" s="208"/>
      <c r="F36" s="208"/>
      <c r="G36" s="208"/>
      <c r="H36" s="208"/>
      <c r="I36" s="1">
        <v>28</v>
      </c>
      <c r="J36" s="7">
        <v>0</v>
      </c>
      <c r="K36" s="7">
        <v>2476029</v>
      </c>
    </row>
    <row r="37" spans="1:11" x14ac:dyDescent="0.2">
      <c r="A37" s="207" t="s">
        <v>30</v>
      </c>
      <c r="B37" s="208"/>
      <c r="C37" s="208"/>
      <c r="D37" s="208"/>
      <c r="E37" s="208"/>
      <c r="F37" s="208"/>
      <c r="G37" s="208"/>
      <c r="H37" s="208"/>
      <c r="I37" s="1">
        <v>29</v>
      </c>
      <c r="J37" s="7">
        <v>36482</v>
      </c>
      <c r="K37" s="7">
        <v>500</v>
      </c>
    </row>
    <row r="38" spans="1:11" x14ac:dyDescent="0.2">
      <c r="A38" s="217" t="s">
        <v>68</v>
      </c>
      <c r="B38" s="218"/>
      <c r="C38" s="218"/>
      <c r="D38" s="218"/>
      <c r="E38" s="218"/>
      <c r="F38" s="218"/>
      <c r="G38" s="218"/>
      <c r="H38" s="218"/>
      <c r="I38" s="1">
        <v>30</v>
      </c>
      <c r="J38" s="29">
        <f>SUM(J35:J37)</f>
        <v>36482</v>
      </c>
      <c r="K38" s="29">
        <v>2476529</v>
      </c>
    </row>
    <row r="39" spans="1:11" x14ac:dyDescent="0.2">
      <c r="A39" s="207" t="s">
        <v>31</v>
      </c>
      <c r="B39" s="208"/>
      <c r="C39" s="208"/>
      <c r="D39" s="208"/>
      <c r="E39" s="208"/>
      <c r="F39" s="208"/>
      <c r="G39" s="208"/>
      <c r="H39" s="208"/>
      <c r="I39" s="1">
        <v>31</v>
      </c>
      <c r="J39" s="7">
        <v>2646774</v>
      </c>
      <c r="K39" s="7">
        <v>2499607</v>
      </c>
    </row>
    <row r="40" spans="1:11" x14ac:dyDescent="0.2">
      <c r="A40" s="207" t="s">
        <v>32</v>
      </c>
      <c r="B40" s="208"/>
      <c r="C40" s="208"/>
      <c r="D40" s="208"/>
      <c r="E40" s="208"/>
      <c r="F40" s="208"/>
      <c r="G40" s="208"/>
      <c r="H40" s="208"/>
      <c r="I40" s="1">
        <v>32</v>
      </c>
      <c r="J40" s="7">
        <v>0</v>
      </c>
      <c r="K40" s="7">
        <v>0</v>
      </c>
    </row>
    <row r="41" spans="1:11" x14ac:dyDescent="0.2">
      <c r="A41" s="207" t="s">
        <v>33</v>
      </c>
      <c r="B41" s="208"/>
      <c r="C41" s="208"/>
      <c r="D41" s="208"/>
      <c r="E41" s="208"/>
      <c r="F41" s="208"/>
      <c r="G41" s="208"/>
      <c r="H41" s="208"/>
      <c r="I41" s="1">
        <v>33</v>
      </c>
      <c r="J41" s="7">
        <v>0</v>
      </c>
      <c r="K41" s="7">
        <v>0</v>
      </c>
    </row>
    <row r="42" spans="1:11" x14ac:dyDescent="0.2">
      <c r="A42" s="207" t="s">
        <v>34</v>
      </c>
      <c r="B42" s="208"/>
      <c r="C42" s="208"/>
      <c r="D42" s="208"/>
      <c r="E42" s="208"/>
      <c r="F42" s="208"/>
      <c r="G42" s="208"/>
      <c r="H42" s="208"/>
      <c r="I42" s="1">
        <v>34</v>
      </c>
      <c r="J42" s="7">
        <v>0</v>
      </c>
      <c r="K42" s="7">
        <v>0</v>
      </c>
    </row>
    <row r="43" spans="1:11" x14ac:dyDescent="0.2">
      <c r="A43" s="207" t="s">
        <v>35</v>
      </c>
      <c r="B43" s="208"/>
      <c r="C43" s="208"/>
      <c r="D43" s="208"/>
      <c r="E43" s="208"/>
      <c r="F43" s="208"/>
      <c r="G43" s="208"/>
      <c r="H43" s="208"/>
      <c r="I43" s="1">
        <v>35</v>
      </c>
      <c r="J43" s="7">
        <v>0</v>
      </c>
      <c r="K43" s="7">
        <v>571829</v>
      </c>
    </row>
    <row r="44" spans="1:11" x14ac:dyDescent="0.2">
      <c r="A44" s="217" t="s">
        <v>69</v>
      </c>
      <c r="B44" s="218"/>
      <c r="C44" s="218"/>
      <c r="D44" s="218"/>
      <c r="E44" s="218"/>
      <c r="F44" s="218"/>
      <c r="G44" s="218"/>
      <c r="H44" s="218"/>
      <c r="I44" s="1">
        <v>36</v>
      </c>
      <c r="J44" s="29">
        <f>SUM(J39:J43)</f>
        <v>2646774</v>
      </c>
      <c r="K44" s="29">
        <f>SUM(K39:K43)</f>
        <v>3071436</v>
      </c>
    </row>
    <row r="45" spans="1:11" x14ac:dyDescent="0.2">
      <c r="A45" s="217" t="s">
        <v>17</v>
      </c>
      <c r="B45" s="218"/>
      <c r="C45" s="218"/>
      <c r="D45" s="218"/>
      <c r="E45" s="218"/>
      <c r="F45" s="218"/>
      <c r="G45" s="218"/>
      <c r="H45" s="218"/>
      <c r="I45" s="1">
        <v>37</v>
      </c>
      <c r="J45" s="29">
        <f>IF(J38&gt;J44,J38-J44,0)</f>
        <v>0</v>
      </c>
      <c r="K45" s="29">
        <f>IF(K38&gt;K44,K38-K44,0)</f>
        <v>0</v>
      </c>
    </row>
    <row r="46" spans="1:11" x14ac:dyDescent="0.2">
      <c r="A46" s="217" t="s">
        <v>18</v>
      </c>
      <c r="B46" s="218"/>
      <c r="C46" s="218"/>
      <c r="D46" s="218"/>
      <c r="E46" s="218"/>
      <c r="F46" s="218"/>
      <c r="G46" s="218"/>
      <c r="H46" s="218"/>
      <c r="I46" s="1">
        <v>38</v>
      </c>
      <c r="J46" s="29">
        <f>IF(J44&gt;J38,J44-J38,0)</f>
        <v>2610292</v>
      </c>
      <c r="K46" s="29">
        <f>IF(K44&gt;K38,K44-K38,0)</f>
        <v>594907</v>
      </c>
    </row>
    <row r="47" spans="1:11" x14ac:dyDescent="0.2">
      <c r="A47" s="207" t="s">
        <v>70</v>
      </c>
      <c r="B47" s="208"/>
      <c r="C47" s="208"/>
      <c r="D47" s="208"/>
      <c r="E47" s="208"/>
      <c r="F47" s="208"/>
      <c r="G47" s="208"/>
      <c r="H47" s="208"/>
      <c r="I47" s="1">
        <v>39</v>
      </c>
      <c r="J47" s="29">
        <f>IF(J19-J20+J32-J33+J45-J46&gt;0,J19-J20+J32-J33+J45-J46,0)</f>
        <v>0</v>
      </c>
      <c r="K47" s="29">
        <f>IF(K19-K20+K32-K33+K45-K46&gt;0,K19-K20+K32-K33+K45-K46,0)</f>
        <v>0</v>
      </c>
    </row>
    <row r="48" spans="1:11" x14ac:dyDescent="0.2">
      <c r="A48" s="207" t="s">
        <v>71</v>
      </c>
      <c r="B48" s="208"/>
      <c r="C48" s="208"/>
      <c r="D48" s="208"/>
      <c r="E48" s="208"/>
      <c r="F48" s="208"/>
      <c r="G48" s="208"/>
      <c r="H48" s="208"/>
      <c r="I48" s="1">
        <v>40</v>
      </c>
      <c r="J48" s="29">
        <f>IF(J20-J19+J33-J32+J46-J45&gt;0,J20-J19+J33-J32+J46-J45,0)</f>
        <v>833008</v>
      </c>
      <c r="K48" s="29">
        <f>IF(K20-K19+K33-K32+K46-K45&gt;0,K20-K19+K33-K32+K46-K45,0)</f>
        <v>1444606</v>
      </c>
    </row>
    <row r="49" spans="1:11" x14ac:dyDescent="0.2">
      <c r="A49" s="207" t="s">
        <v>161</v>
      </c>
      <c r="B49" s="208"/>
      <c r="C49" s="208"/>
      <c r="D49" s="208"/>
      <c r="E49" s="208"/>
      <c r="F49" s="208"/>
      <c r="G49" s="208"/>
      <c r="H49" s="208"/>
      <c r="I49" s="1">
        <v>41</v>
      </c>
      <c r="J49" s="7">
        <v>1265893</v>
      </c>
      <c r="K49" s="7">
        <v>1935105</v>
      </c>
    </row>
    <row r="50" spans="1:11" x14ac:dyDescent="0.2">
      <c r="A50" s="207" t="s">
        <v>175</v>
      </c>
      <c r="B50" s="208"/>
      <c r="C50" s="208"/>
      <c r="D50" s="208"/>
      <c r="E50" s="208"/>
      <c r="F50" s="208"/>
      <c r="G50" s="208"/>
      <c r="H50" s="208"/>
      <c r="I50" s="1">
        <v>42</v>
      </c>
      <c r="J50" s="7">
        <f>J47</f>
        <v>0</v>
      </c>
      <c r="K50" s="7">
        <v>0</v>
      </c>
    </row>
    <row r="51" spans="1:11" x14ac:dyDescent="0.2">
      <c r="A51" s="207" t="s">
        <v>176</v>
      </c>
      <c r="B51" s="208"/>
      <c r="C51" s="208"/>
      <c r="D51" s="208"/>
      <c r="E51" s="208"/>
      <c r="F51" s="208"/>
      <c r="G51" s="208"/>
      <c r="H51" s="208"/>
      <c r="I51" s="1">
        <v>43</v>
      </c>
      <c r="J51" s="7">
        <f>J48</f>
        <v>833008</v>
      </c>
      <c r="K51" s="7">
        <v>1444606</v>
      </c>
    </row>
    <row r="52" spans="1:11" x14ac:dyDescent="0.2">
      <c r="A52" s="239" t="s">
        <v>177</v>
      </c>
      <c r="B52" s="240"/>
      <c r="C52" s="240"/>
      <c r="D52" s="240"/>
      <c r="E52" s="240"/>
      <c r="F52" s="240"/>
      <c r="G52" s="240"/>
      <c r="H52" s="240"/>
      <c r="I52" s="4">
        <v>44</v>
      </c>
      <c r="J52" s="37">
        <f>J49+J50-J51</f>
        <v>432885</v>
      </c>
      <c r="K52" s="37">
        <f>K49+K50-K51</f>
        <v>490499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3">
    <dataValidation allowBlank="1" sqref="A1:I1048576 K1:IV1048576"/>
    <dataValidation type="whole" operator="greaterThanOrEqual" allowBlank="1" showInputMessage="1" showErrorMessage="1" errorTitle="Pogrešan unos" error="Mogu se unijeti samo cjelobrojne pozitivne vrijednosti." sqref="J13 J44:J48 J38 J31:J33 J27 J18:J20 J52">
      <formula1>0</formula1>
    </dataValidation>
    <dataValidation type="whole" operator="notEqual" allowBlank="1" showInputMessage="1" showErrorMessage="1" errorTitle="Pogrešan unos" error="Mogu se unijeti samo cjelobrojne vrijednosti." sqref="J39:J43 J28:J30 J14:J17 J22:J26 J7:J12 J35:J37 J49:J51">
      <formula1>9999999998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sqref="A1:K1"/>
    </sheetView>
  </sheetViews>
  <sheetFormatPr defaultRowHeight="12.75" x14ac:dyDescent="0.2"/>
  <cols>
    <col min="1" max="7" width="9.140625" style="28"/>
    <col min="8" max="8" width="7.28515625" style="28" customWidth="1"/>
    <col min="9" max="16384" width="9.140625" style="28"/>
  </cols>
  <sheetData>
    <row r="1" spans="1:11" ht="12.75" customHeight="1" x14ac:dyDescent="0.2">
      <c r="A1" s="264" t="s">
        <v>197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 ht="12.75" customHeight="1" x14ac:dyDescent="0.2">
      <c r="A2" s="270" t="s">
        <v>6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x14ac:dyDescent="0.2">
      <c r="A3" s="272" t="s">
        <v>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 ht="33.75" x14ac:dyDescent="0.2">
      <c r="A4" s="266" t="s">
        <v>59</v>
      </c>
      <c r="B4" s="266"/>
      <c r="C4" s="266"/>
      <c r="D4" s="266"/>
      <c r="E4" s="266"/>
      <c r="F4" s="266"/>
      <c r="G4" s="266"/>
      <c r="H4" s="266"/>
      <c r="I4" s="42" t="s">
        <v>279</v>
      </c>
      <c r="J4" s="43" t="s">
        <v>318</v>
      </c>
      <c r="K4" s="43" t="s">
        <v>319</v>
      </c>
    </row>
    <row r="5" spans="1:11" x14ac:dyDescent="0.2">
      <c r="A5" s="271">
        <v>1</v>
      </c>
      <c r="B5" s="271"/>
      <c r="C5" s="271"/>
      <c r="D5" s="271"/>
      <c r="E5" s="271"/>
      <c r="F5" s="271"/>
      <c r="G5" s="271"/>
      <c r="H5" s="271"/>
      <c r="I5" s="48">
        <v>2</v>
      </c>
      <c r="J5" s="49" t="s">
        <v>283</v>
      </c>
      <c r="K5" s="49" t="s">
        <v>284</v>
      </c>
    </row>
    <row r="6" spans="1:11" x14ac:dyDescent="0.2">
      <c r="A6" s="223" t="s">
        <v>156</v>
      </c>
      <c r="B6" s="234"/>
      <c r="C6" s="234"/>
      <c r="D6" s="234"/>
      <c r="E6" s="234"/>
      <c r="F6" s="234"/>
      <c r="G6" s="234"/>
      <c r="H6" s="234"/>
      <c r="I6" s="268"/>
      <c r="J6" s="268"/>
      <c r="K6" s="269"/>
    </row>
    <row r="7" spans="1:11" x14ac:dyDescent="0.2">
      <c r="A7" s="207" t="s">
        <v>199</v>
      </c>
      <c r="B7" s="208"/>
      <c r="C7" s="208"/>
      <c r="D7" s="208"/>
      <c r="E7" s="208"/>
      <c r="F7" s="208"/>
      <c r="G7" s="208"/>
      <c r="H7" s="208"/>
      <c r="I7" s="1">
        <v>1</v>
      </c>
      <c r="J7" s="5"/>
      <c r="K7" s="7"/>
    </row>
    <row r="8" spans="1:11" x14ac:dyDescent="0.2">
      <c r="A8" s="207" t="s">
        <v>119</v>
      </c>
      <c r="B8" s="208"/>
      <c r="C8" s="208"/>
      <c r="D8" s="208"/>
      <c r="E8" s="208"/>
      <c r="F8" s="208"/>
      <c r="G8" s="208"/>
      <c r="H8" s="208"/>
      <c r="I8" s="1">
        <v>2</v>
      </c>
      <c r="J8" s="5"/>
      <c r="K8" s="7"/>
    </row>
    <row r="9" spans="1:11" x14ac:dyDescent="0.2">
      <c r="A9" s="207" t="s">
        <v>120</v>
      </c>
      <c r="B9" s="208"/>
      <c r="C9" s="208"/>
      <c r="D9" s="208"/>
      <c r="E9" s="208"/>
      <c r="F9" s="208"/>
      <c r="G9" s="208"/>
      <c r="H9" s="208"/>
      <c r="I9" s="1">
        <v>3</v>
      </c>
      <c r="J9" s="5"/>
      <c r="K9" s="7"/>
    </row>
    <row r="10" spans="1:11" x14ac:dyDescent="0.2">
      <c r="A10" s="207" t="s">
        <v>121</v>
      </c>
      <c r="B10" s="208"/>
      <c r="C10" s="208"/>
      <c r="D10" s="208"/>
      <c r="E10" s="208"/>
      <c r="F10" s="208"/>
      <c r="G10" s="208"/>
      <c r="H10" s="208"/>
      <c r="I10" s="1">
        <v>4</v>
      </c>
      <c r="J10" s="5"/>
      <c r="K10" s="7"/>
    </row>
    <row r="11" spans="1:11" x14ac:dyDescent="0.2">
      <c r="A11" s="207" t="s">
        <v>122</v>
      </c>
      <c r="B11" s="208"/>
      <c r="C11" s="208"/>
      <c r="D11" s="208"/>
      <c r="E11" s="208"/>
      <c r="F11" s="208"/>
      <c r="G11" s="208"/>
      <c r="H11" s="208"/>
      <c r="I11" s="1">
        <v>5</v>
      </c>
      <c r="J11" s="5"/>
      <c r="K11" s="7"/>
    </row>
    <row r="12" spans="1:11" x14ac:dyDescent="0.2">
      <c r="A12" s="217" t="s">
        <v>198</v>
      </c>
      <c r="B12" s="218"/>
      <c r="C12" s="218"/>
      <c r="D12" s="218"/>
      <c r="E12" s="218"/>
      <c r="F12" s="218"/>
      <c r="G12" s="218"/>
      <c r="H12" s="218"/>
      <c r="I12" s="1">
        <v>6</v>
      </c>
      <c r="J12" s="40">
        <f>SUM(J7:J11)</f>
        <v>0</v>
      </c>
      <c r="K12" s="29">
        <f>SUM(K7:K11)</f>
        <v>0</v>
      </c>
    </row>
    <row r="13" spans="1:11" x14ac:dyDescent="0.2">
      <c r="A13" s="207" t="s">
        <v>123</v>
      </c>
      <c r="B13" s="208"/>
      <c r="C13" s="208"/>
      <c r="D13" s="208"/>
      <c r="E13" s="208"/>
      <c r="F13" s="208"/>
      <c r="G13" s="208"/>
      <c r="H13" s="208"/>
      <c r="I13" s="1">
        <v>7</v>
      </c>
      <c r="J13" s="5"/>
      <c r="K13" s="7"/>
    </row>
    <row r="14" spans="1:11" x14ac:dyDescent="0.2">
      <c r="A14" s="207" t="s">
        <v>124</v>
      </c>
      <c r="B14" s="208"/>
      <c r="C14" s="208"/>
      <c r="D14" s="208"/>
      <c r="E14" s="208"/>
      <c r="F14" s="208"/>
      <c r="G14" s="208"/>
      <c r="H14" s="208"/>
      <c r="I14" s="1">
        <v>8</v>
      </c>
      <c r="J14" s="5"/>
      <c r="K14" s="7"/>
    </row>
    <row r="15" spans="1:11" x14ac:dyDescent="0.2">
      <c r="A15" s="207" t="s">
        <v>125</v>
      </c>
      <c r="B15" s="208"/>
      <c r="C15" s="208"/>
      <c r="D15" s="208"/>
      <c r="E15" s="208"/>
      <c r="F15" s="208"/>
      <c r="G15" s="208"/>
      <c r="H15" s="208"/>
      <c r="I15" s="1">
        <v>9</v>
      </c>
      <c r="J15" s="5"/>
      <c r="K15" s="7"/>
    </row>
    <row r="16" spans="1:11" x14ac:dyDescent="0.2">
      <c r="A16" s="207" t="s">
        <v>126</v>
      </c>
      <c r="B16" s="208"/>
      <c r="C16" s="208"/>
      <c r="D16" s="208"/>
      <c r="E16" s="208"/>
      <c r="F16" s="208"/>
      <c r="G16" s="208"/>
      <c r="H16" s="208"/>
      <c r="I16" s="1">
        <v>10</v>
      </c>
      <c r="J16" s="5"/>
      <c r="K16" s="7"/>
    </row>
    <row r="17" spans="1:11" x14ac:dyDescent="0.2">
      <c r="A17" s="207" t="s">
        <v>127</v>
      </c>
      <c r="B17" s="208"/>
      <c r="C17" s="208"/>
      <c r="D17" s="208"/>
      <c r="E17" s="208"/>
      <c r="F17" s="208"/>
      <c r="G17" s="208"/>
      <c r="H17" s="208"/>
      <c r="I17" s="1">
        <v>11</v>
      </c>
      <c r="J17" s="5"/>
      <c r="K17" s="7"/>
    </row>
    <row r="18" spans="1:11" x14ac:dyDescent="0.2">
      <c r="A18" s="207" t="s">
        <v>128</v>
      </c>
      <c r="B18" s="208"/>
      <c r="C18" s="208"/>
      <c r="D18" s="208"/>
      <c r="E18" s="208"/>
      <c r="F18" s="208"/>
      <c r="G18" s="208"/>
      <c r="H18" s="208"/>
      <c r="I18" s="1">
        <v>12</v>
      </c>
      <c r="J18" s="5"/>
      <c r="K18" s="7"/>
    </row>
    <row r="19" spans="1:11" x14ac:dyDescent="0.2">
      <c r="A19" s="217" t="s">
        <v>47</v>
      </c>
      <c r="B19" s="218"/>
      <c r="C19" s="218"/>
      <c r="D19" s="218"/>
      <c r="E19" s="218"/>
      <c r="F19" s="218"/>
      <c r="G19" s="218"/>
      <c r="H19" s="218"/>
      <c r="I19" s="1">
        <v>13</v>
      </c>
      <c r="J19" s="40">
        <f>SUM(J13:J18)</f>
        <v>0</v>
      </c>
      <c r="K19" s="29">
        <f>SUM(K13:K18)</f>
        <v>0</v>
      </c>
    </row>
    <row r="20" spans="1:11" x14ac:dyDescent="0.2">
      <c r="A20" s="217" t="s">
        <v>108</v>
      </c>
      <c r="B20" s="275"/>
      <c r="C20" s="275"/>
      <c r="D20" s="275"/>
      <c r="E20" s="275"/>
      <c r="F20" s="275"/>
      <c r="G20" s="275"/>
      <c r="H20" s="276"/>
      <c r="I20" s="1">
        <v>14</v>
      </c>
      <c r="J20" s="40">
        <f>IF(J12&gt;J19,J12-J19,0)</f>
        <v>0</v>
      </c>
      <c r="K20" s="29">
        <f>IF(K12&gt;K19,K12-K19,0)</f>
        <v>0</v>
      </c>
    </row>
    <row r="21" spans="1:11" x14ac:dyDescent="0.2">
      <c r="A21" s="220" t="s">
        <v>109</v>
      </c>
      <c r="B21" s="273"/>
      <c r="C21" s="273"/>
      <c r="D21" s="273"/>
      <c r="E21" s="273"/>
      <c r="F21" s="273"/>
      <c r="G21" s="273"/>
      <c r="H21" s="274"/>
      <c r="I21" s="1">
        <v>15</v>
      </c>
      <c r="J21" s="40">
        <f>IF(J19&gt;J12,J19-J12,0)</f>
        <v>0</v>
      </c>
      <c r="K21" s="29">
        <f>IF(K19&gt;K12,K19-K12,0)</f>
        <v>0</v>
      </c>
    </row>
    <row r="22" spans="1:11" x14ac:dyDescent="0.2">
      <c r="A22" s="223" t="s">
        <v>159</v>
      </c>
      <c r="B22" s="234"/>
      <c r="C22" s="234"/>
      <c r="D22" s="234"/>
      <c r="E22" s="234"/>
      <c r="F22" s="234"/>
      <c r="G22" s="234"/>
      <c r="H22" s="234"/>
      <c r="I22" s="268"/>
      <c r="J22" s="268"/>
      <c r="K22" s="269"/>
    </row>
    <row r="23" spans="1:11" x14ac:dyDescent="0.2">
      <c r="A23" s="207" t="s">
        <v>165</v>
      </c>
      <c r="B23" s="208"/>
      <c r="C23" s="208"/>
      <c r="D23" s="208"/>
      <c r="E23" s="208"/>
      <c r="F23" s="208"/>
      <c r="G23" s="208"/>
      <c r="H23" s="208"/>
      <c r="I23" s="1">
        <v>16</v>
      </c>
      <c r="J23" s="5"/>
      <c r="K23" s="7"/>
    </row>
    <row r="24" spans="1:11" x14ac:dyDescent="0.2">
      <c r="A24" s="207" t="s">
        <v>166</v>
      </c>
      <c r="B24" s="208"/>
      <c r="C24" s="208"/>
      <c r="D24" s="208"/>
      <c r="E24" s="208"/>
      <c r="F24" s="208"/>
      <c r="G24" s="208"/>
      <c r="H24" s="208"/>
      <c r="I24" s="1">
        <v>17</v>
      </c>
      <c r="J24" s="5"/>
      <c r="K24" s="7"/>
    </row>
    <row r="25" spans="1:11" x14ac:dyDescent="0.2">
      <c r="A25" s="207" t="s">
        <v>320</v>
      </c>
      <c r="B25" s="208"/>
      <c r="C25" s="208"/>
      <c r="D25" s="208"/>
      <c r="E25" s="208"/>
      <c r="F25" s="208"/>
      <c r="G25" s="208"/>
      <c r="H25" s="208"/>
      <c r="I25" s="1">
        <v>18</v>
      </c>
      <c r="J25" s="5"/>
      <c r="K25" s="7"/>
    </row>
    <row r="26" spans="1:11" x14ac:dyDescent="0.2">
      <c r="A26" s="207" t="s">
        <v>321</v>
      </c>
      <c r="B26" s="208"/>
      <c r="C26" s="208"/>
      <c r="D26" s="208"/>
      <c r="E26" s="208"/>
      <c r="F26" s="208"/>
      <c r="G26" s="208"/>
      <c r="H26" s="208"/>
      <c r="I26" s="1">
        <v>19</v>
      </c>
      <c r="J26" s="5"/>
      <c r="K26" s="7"/>
    </row>
    <row r="27" spans="1:11" x14ac:dyDescent="0.2">
      <c r="A27" s="207" t="s">
        <v>167</v>
      </c>
      <c r="B27" s="208"/>
      <c r="C27" s="208"/>
      <c r="D27" s="208"/>
      <c r="E27" s="208"/>
      <c r="F27" s="208"/>
      <c r="G27" s="208"/>
      <c r="H27" s="208"/>
      <c r="I27" s="1">
        <v>20</v>
      </c>
      <c r="J27" s="5"/>
      <c r="K27" s="7"/>
    </row>
    <row r="28" spans="1:11" x14ac:dyDescent="0.2">
      <c r="A28" s="217" t="s">
        <v>114</v>
      </c>
      <c r="B28" s="218"/>
      <c r="C28" s="218"/>
      <c r="D28" s="218"/>
      <c r="E28" s="218"/>
      <c r="F28" s="218"/>
      <c r="G28" s="218"/>
      <c r="H28" s="218"/>
      <c r="I28" s="1">
        <v>21</v>
      </c>
      <c r="J28" s="40">
        <f>SUM(J23:J27)</f>
        <v>0</v>
      </c>
      <c r="K28" s="29">
        <f>SUM(K23:K27)</f>
        <v>0</v>
      </c>
    </row>
    <row r="29" spans="1:11" x14ac:dyDescent="0.2">
      <c r="A29" s="207" t="s">
        <v>2</v>
      </c>
      <c r="B29" s="208"/>
      <c r="C29" s="208"/>
      <c r="D29" s="208"/>
      <c r="E29" s="208"/>
      <c r="F29" s="208"/>
      <c r="G29" s="208"/>
      <c r="H29" s="208"/>
      <c r="I29" s="1">
        <v>22</v>
      </c>
      <c r="J29" s="5"/>
      <c r="K29" s="7"/>
    </row>
    <row r="30" spans="1:11" x14ac:dyDescent="0.2">
      <c r="A30" s="207" t="s">
        <v>3</v>
      </c>
      <c r="B30" s="208"/>
      <c r="C30" s="208"/>
      <c r="D30" s="208"/>
      <c r="E30" s="208"/>
      <c r="F30" s="208"/>
      <c r="G30" s="208"/>
      <c r="H30" s="208"/>
      <c r="I30" s="1">
        <v>23</v>
      </c>
      <c r="J30" s="5"/>
      <c r="K30" s="7"/>
    </row>
    <row r="31" spans="1:11" x14ac:dyDescent="0.2">
      <c r="A31" s="207" t="s">
        <v>4</v>
      </c>
      <c r="B31" s="208"/>
      <c r="C31" s="208"/>
      <c r="D31" s="208"/>
      <c r="E31" s="208"/>
      <c r="F31" s="208"/>
      <c r="G31" s="208"/>
      <c r="H31" s="208"/>
      <c r="I31" s="1">
        <v>24</v>
      </c>
      <c r="J31" s="5"/>
      <c r="K31" s="7"/>
    </row>
    <row r="32" spans="1:11" x14ac:dyDescent="0.2">
      <c r="A32" s="217" t="s">
        <v>48</v>
      </c>
      <c r="B32" s="218"/>
      <c r="C32" s="218"/>
      <c r="D32" s="218"/>
      <c r="E32" s="218"/>
      <c r="F32" s="218"/>
      <c r="G32" s="218"/>
      <c r="H32" s="218"/>
      <c r="I32" s="1">
        <v>25</v>
      </c>
      <c r="J32" s="40">
        <f>SUM(J29:J31)</f>
        <v>0</v>
      </c>
      <c r="K32" s="29">
        <f>SUM(K29:K31)</f>
        <v>0</v>
      </c>
    </row>
    <row r="33" spans="1:11" x14ac:dyDescent="0.2">
      <c r="A33" s="217" t="s">
        <v>110</v>
      </c>
      <c r="B33" s="218"/>
      <c r="C33" s="218"/>
      <c r="D33" s="218"/>
      <c r="E33" s="218"/>
      <c r="F33" s="218"/>
      <c r="G33" s="218"/>
      <c r="H33" s="218"/>
      <c r="I33" s="1">
        <v>26</v>
      </c>
      <c r="J33" s="40">
        <f>IF(J28&gt;J32,J28-J32,0)</f>
        <v>0</v>
      </c>
      <c r="K33" s="29">
        <f>IF(K28&gt;K32,K28-K32,0)</f>
        <v>0</v>
      </c>
    </row>
    <row r="34" spans="1:11" x14ac:dyDescent="0.2">
      <c r="A34" s="217" t="s">
        <v>111</v>
      </c>
      <c r="B34" s="218"/>
      <c r="C34" s="218"/>
      <c r="D34" s="218"/>
      <c r="E34" s="218"/>
      <c r="F34" s="218"/>
      <c r="G34" s="218"/>
      <c r="H34" s="218"/>
      <c r="I34" s="1">
        <v>27</v>
      </c>
      <c r="J34" s="40">
        <f>IF(J32&gt;J28,J32-J28,0)</f>
        <v>0</v>
      </c>
      <c r="K34" s="29">
        <f>IF(K32&gt;K28,K32-K28,0)</f>
        <v>0</v>
      </c>
    </row>
    <row r="35" spans="1:11" x14ac:dyDescent="0.2">
      <c r="A35" s="223" t="s">
        <v>160</v>
      </c>
      <c r="B35" s="234"/>
      <c r="C35" s="234"/>
      <c r="D35" s="234"/>
      <c r="E35" s="234"/>
      <c r="F35" s="234"/>
      <c r="G35" s="234"/>
      <c r="H35" s="234"/>
      <c r="I35" s="268">
        <v>0</v>
      </c>
      <c r="J35" s="268"/>
      <c r="K35" s="269"/>
    </row>
    <row r="36" spans="1:11" x14ac:dyDescent="0.2">
      <c r="A36" s="207" t="s">
        <v>174</v>
      </c>
      <c r="B36" s="208"/>
      <c r="C36" s="208"/>
      <c r="D36" s="208"/>
      <c r="E36" s="208"/>
      <c r="F36" s="208"/>
      <c r="G36" s="208"/>
      <c r="H36" s="208"/>
      <c r="I36" s="1">
        <v>28</v>
      </c>
      <c r="J36" s="5"/>
      <c r="K36" s="7"/>
    </row>
    <row r="37" spans="1:11" x14ac:dyDescent="0.2">
      <c r="A37" s="207" t="s">
        <v>29</v>
      </c>
      <c r="B37" s="208"/>
      <c r="C37" s="208"/>
      <c r="D37" s="208"/>
      <c r="E37" s="208"/>
      <c r="F37" s="208"/>
      <c r="G37" s="208"/>
      <c r="H37" s="208"/>
      <c r="I37" s="1">
        <v>29</v>
      </c>
      <c r="J37" s="5"/>
      <c r="K37" s="7"/>
    </row>
    <row r="38" spans="1:11" x14ac:dyDescent="0.2">
      <c r="A38" s="207" t="s">
        <v>30</v>
      </c>
      <c r="B38" s="208"/>
      <c r="C38" s="208"/>
      <c r="D38" s="208"/>
      <c r="E38" s="208"/>
      <c r="F38" s="208"/>
      <c r="G38" s="208"/>
      <c r="H38" s="208"/>
      <c r="I38" s="1">
        <v>30</v>
      </c>
      <c r="J38" s="5"/>
      <c r="K38" s="7"/>
    </row>
    <row r="39" spans="1:11" x14ac:dyDescent="0.2">
      <c r="A39" s="217" t="s">
        <v>49</v>
      </c>
      <c r="B39" s="218"/>
      <c r="C39" s="218"/>
      <c r="D39" s="218"/>
      <c r="E39" s="218"/>
      <c r="F39" s="218"/>
      <c r="G39" s="218"/>
      <c r="H39" s="218"/>
      <c r="I39" s="1">
        <v>31</v>
      </c>
      <c r="J39" s="40">
        <f>SUM(J36:J38)</f>
        <v>0</v>
      </c>
      <c r="K39" s="29">
        <f>SUM(K36:K38)</f>
        <v>0</v>
      </c>
    </row>
    <row r="40" spans="1:11" x14ac:dyDescent="0.2">
      <c r="A40" s="207" t="s">
        <v>31</v>
      </c>
      <c r="B40" s="208"/>
      <c r="C40" s="208"/>
      <c r="D40" s="208"/>
      <c r="E40" s="208"/>
      <c r="F40" s="208"/>
      <c r="G40" s="208"/>
      <c r="H40" s="208"/>
      <c r="I40" s="1">
        <v>32</v>
      </c>
      <c r="J40" s="5"/>
      <c r="K40" s="7"/>
    </row>
    <row r="41" spans="1:11" x14ac:dyDescent="0.2">
      <c r="A41" s="207" t="s">
        <v>32</v>
      </c>
      <c r="B41" s="208"/>
      <c r="C41" s="208"/>
      <c r="D41" s="208"/>
      <c r="E41" s="208"/>
      <c r="F41" s="208"/>
      <c r="G41" s="208"/>
      <c r="H41" s="208"/>
      <c r="I41" s="1">
        <v>33</v>
      </c>
      <c r="J41" s="5"/>
      <c r="K41" s="7"/>
    </row>
    <row r="42" spans="1:11" x14ac:dyDescent="0.2">
      <c r="A42" s="207" t="s">
        <v>33</v>
      </c>
      <c r="B42" s="208"/>
      <c r="C42" s="208"/>
      <c r="D42" s="208"/>
      <c r="E42" s="208"/>
      <c r="F42" s="208"/>
      <c r="G42" s="208"/>
      <c r="H42" s="208"/>
      <c r="I42" s="1">
        <v>34</v>
      </c>
      <c r="J42" s="5"/>
      <c r="K42" s="7"/>
    </row>
    <row r="43" spans="1:11" x14ac:dyDescent="0.2">
      <c r="A43" s="207" t="s">
        <v>34</v>
      </c>
      <c r="B43" s="208"/>
      <c r="C43" s="208"/>
      <c r="D43" s="208"/>
      <c r="E43" s="208"/>
      <c r="F43" s="208"/>
      <c r="G43" s="208"/>
      <c r="H43" s="208"/>
      <c r="I43" s="1">
        <v>35</v>
      </c>
      <c r="J43" s="5"/>
      <c r="K43" s="7"/>
    </row>
    <row r="44" spans="1:11" x14ac:dyDescent="0.2">
      <c r="A44" s="207" t="s">
        <v>35</v>
      </c>
      <c r="B44" s="208"/>
      <c r="C44" s="208"/>
      <c r="D44" s="208"/>
      <c r="E44" s="208"/>
      <c r="F44" s="208"/>
      <c r="G44" s="208"/>
      <c r="H44" s="208"/>
      <c r="I44" s="1">
        <v>36</v>
      </c>
      <c r="J44" s="5"/>
      <c r="K44" s="7"/>
    </row>
    <row r="45" spans="1:11" x14ac:dyDescent="0.2">
      <c r="A45" s="217" t="s">
        <v>148</v>
      </c>
      <c r="B45" s="218"/>
      <c r="C45" s="218"/>
      <c r="D45" s="218"/>
      <c r="E45" s="218"/>
      <c r="F45" s="218"/>
      <c r="G45" s="218"/>
      <c r="H45" s="218"/>
      <c r="I45" s="1">
        <v>37</v>
      </c>
      <c r="J45" s="40">
        <f>SUM(J40:J44)</f>
        <v>0</v>
      </c>
      <c r="K45" s="29">
        <f>SUM(K40:K44)</f>
        <v>0</v>
      </c>
    </row>
    <row r="46" spans="1:11" x14ac:dyDescent="0.2">
      <c r="A46" s="217" t="s">
        <v>162</v>
      </c>
      <c r="B46" s="218"/>
      <c r="C46" s="218"/>
      <c r="D46" s="218"/>
      <c r="E46" s="218"/>
      <c r="F46" s="218"/>
      <c r="G46" s="218"/>
      <c r="H46" s="218"/>
      <c r="I46" s="1">
        <v>38</v>
      </c>
      <c r="J46" s="40">
        <f>IF(J39&gt;J45,J39-J45,0)</f>
        <v>0</v>
      </c>
      <c r="K46" s="29">
        <f>IF(K39&gt;K45,K39-K45,0)</f>
        <v>0</v>
      </c>
    </row>
    <row r="47" spans="1:11" x14ac:dyDescent="0.2">
      <c r="A47" s="217" t="s">
        <v>163</v>
      </c>
      <c r="B47" s="218"/>
      <c r="C47" s="218"/>
      <c r="D47" s="218"/>
      <c r="E47" s="218"/>
      <c r="F47" s="218"/>
      <c r="G47" s="218"/>
      <c r="H47" s="218"/>
      <c r="I47" s="1">
        <v>39</v>
      </c>
      <c r="J47" s="40">
        <f>IF(J45&gt;J39,J45-J39,0)</f>
        <v>0</v>
      </c>
      <c r="K47" s="29">
        <f>IF(K45&gt;K39,K45-K39,0)</f>
        <v>0</v>
      </c>
    </row>
    <row r="48" spans="1:11" x14ac:dyDescent="0.2">
      <c r="A48" s="217" t="s">
        <v>149</v>
      </c>
      <c r="B48" s="218"/>
      <c r="C48" s="218"/>
      <c r="D48" s="218"/>
      <c r="E48" s="218"/>
      <c r="F48" s="218"/>
      <c r="G48" s="218"/>
      <c r="H48" s="218"/>
      <c r="I48" s="1">
        <v>40</v>
      </c>
      <c r="J48" s="40">
        <f>IF(J20-J21+J33-J34+J46-J47&gt;0,J20-J21+J33-J34+J46-J47,0)</f>
        <v>0</v>
      </c>
      <c r="K48" s="29">
        <f>IF(K20-K21+K33-K34+K46-K47&gt;0,K20-K21+K33-K34+K46-K47,0)</f>
        <v>0</v>
      </c>
    </row>
    <row r="49" spans="1:11" x14ac:dyDescent="0.2">
      <c r="A49" s="217" t="s">
        <v>15</v>
      </c>
      <c r="B49" s="218"/>
      <c r="C49" s="218"/>
      <c r="D49" s="218"/>
      <c r="E49" s="218"/>
      <c r="F49" s="218"/>
      <c r="G49" s="218"/>
      <c r="H49" s="218"/>
      <c r="I49" s="1">
        <v>41</v>
      </c>
      <c r="J49" s="40">
        <f>IF(J21-J20+J34-J33+J47-J46&gt;0,J21-J20+J34-J33+J47-J46,0)</f>
        <v>0</v>
      </c>
      <c r="K49" s="29">
        <f>IF(K21-K20+K34-K33+K47-K46&gt;0,K21-K20+K34-K33+K47-K46,0)</f>
        <v>0</v>
      </c>
    </row>
    <row r="50" spans="1:11" x14ac:dyDescent="0.2">
      <c r="A50" s="217" t="s">
        <v>161</v>
      </c>
      <c r="B50" s="218"/>
      <c r="C50" s="218"/>
      <c r="D50" s="218"/>
      <c r="E50" s="218"/>
      <c r="F50" s="218"/>
      <c r="G50" s="218"/>
      <c r="H50" s="218"/>
      <c r="I50" s="1">
        <v>42</v>
      </c>
      <c r="J50" s="5"/>
      <c r="K50" s="7"/>
    </row>
    <row r="51" spans="1:11" x14ac:dyDescent="0.2">
      <c r="A51" s="217" t="s">
        <v>175</v>
      </c>
      <c r="B51" s="218"/>
      <c r="C51" s="218"/>
      <c r="D51" s="218"/>
      <c r="E51" s="218"/>
      <c r="F51" s="218"/>
      <c r="G51" s="218"/>
      <c r="H51" s="218"/>
      <c r="I51" s="1">
        <v>43</v>
      </c>
      <c r="J51" s="5"/>
      <c r="K51" s="7"/>
    </row>
    <row r="52" spans="1:11" x14ac:dyDescent="0.2">
      <c r="A52" s="217" t="s">
        <v>176</v>
      </c>
      <c r="B52" s="218"/>
      <c r="C52" s="218"/>
      <c r="D52" s="218"/>
      <c r="E52" s="218"/>
      <c r="F52" s="218"/>
      <c r="G52" s="218"/>
      <c r="H52" s="218"/>
      <c r="I52" s="1">
        <v>44</v>
      </c>
      <c r="J52" s="5"/>
      <c r="K52" s="7"/>
    </row>
    <row r="53" spans="1:11" x14ac:dyDescent="0.2">
      <c r="A53" s="220" t="s">
        <v>177</v>
      </c>
      <c r="B53" s="221"/>
      <c r="C53" s="221"/>
      <c r="D53" s="221"/>
      <c r="E53" s="221"/>
      <c r="F53" s="221"/>
      <c r="G53" s="221"/>
      <c r="H53" s="221"/>
      <c r="I53" s="4">
        <v>45</v>
      </c>
      <c r="J53" s="41">
        <f>J50+J51-J52</f>
        <v>0</v>
      </c>
      <c r="K53" s="37">
        <f>K50+K51-K52</f>
        <v>0</v>
      </c>
    </row>
    <row r="54" spans="1:11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</row>
  </sheetData>
  <mergeCells count="53">
    <mergeCell ref="A53:H53"/>
    <mergeCell ref="A48:H48"/>
    <mergeCell ref="A49:H49"/>
    <mergeCell ref="A50:H50"/>
    <mergeCell ref="A51:H51"/>
    <mergeCell ref="A45:H45"/>
    <mergeCell ref="A46:H46"/>
    <mergeCell ref="A47:H47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topLeftCell="A4" zoomScale="125" zoomScaleNormal="100" workbookViewId="0">
      <selection activeCell="M11" sqref="M11"/>
    </sheetView>
  </sheetViews>
  <sheetFormatPr defaultRowHeight="12.75" x14ac:dyDescent="0.2"/>
  <cols>
    <col min="1" max="4" width="9.140625" style="52"/>
    <col min="5" max="5" width="10.140625" style="52" bestFit="1" customWidth="1"/>
    <col min="6" max="16384" width="9.140625" style="52"/>
  </cols>
  <sheetData>
    <row r="1" spans="1:12" x14ac:dyDescent="0.2">
      <c r="A1" s="283" t="s">
        <v>281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51"/>
    </row>
    <row r="2" spans="1:12" ht="15.75" x14ac:dyDescent="0.2">
      <c r="A2" s="21"/>
      <c r="B2" s="50"/>
      <c r="C2" s="293" t="s">
        <v>282</v>
      </c>
      <c r="D2" s="293"/>
      <c r="E2" s="53" t="s">
        <v>322</v>
      </c>
      <c r="F2" s="22" t="s">
        <v>250</v>
      </c>
      <c r="G2" s="294" t="s">
        <v>323</v>
      </c>
      <c r="H2" s="295"/>
      <c r="I2" s="50"/>
      <c r="J2" s="50"/>
      <c r="K2" s="50"/>
      <c r="L2" s="54"/>
    </row>
    <row r="3" spans="1:12" ht="23.25" x14ac:dyDescent="0.2">
      <c r="A3" s="296" t="s">
        <v>59</v>
      </c>
      <c r="B3" s="296"/>
      <c r="C3" s="296"/>
      <c r="D3" s="296"/>
      <c r="E3" s="296"/>
      <c r="F3" s="296"/>
      <c r="G3" s="296"/>
      <c r="H3" s="296"/>
      <c r="I3" s="57" t="s">
        <v>305</v>
      </c>
      <c r="J3" s="58" t="s">
        <v>150</v>
      </c>
      <c r="K3" s="58" t="s">
        <v>151</v>
      </c>
    </row>
    <row r="4" spans="1:12" x14ac:dyDescent="0.2">
      <c r="A4" s="297">
        <v>1</v>
      </c>
      <c r="B4" s="297"/>
      <c r="C4" s="297"/>
      <c r="D4" s="297"/>
      <c r="E4" s="297"/>
      <c r="F4" s="297"/>
      <c r="G4" s="297"/>
      <c r="H4" s="297"/>
      <c r="I4" s="60">
        <v>2</v>
      </c>
      <c r="J4" s="59" t="s">
        <v>283</v>
      </c>
      <c r="K4" s="59" t="s">
        <v>284</v>
      </c>
    </row>
    <row r="5" spans="1:12" x14ac:dyDescent="0.2">
      <c r="A5" s="285" t="s">
        <v>285</v>
      </c>
      <c r="B5" s="286"/>
      <c r="C5" s="286"/>
      <c r="D5" s="286"/>
      <c r="E5" s="286"/>
      <c r="F5" s="286"/>
      <c r="G5" s="286"/>
      <c r="H5" s="286"/>
      <c r="I5" s="23">
        <v>1</v>
      </c>
      <c r="J5" s="24">
        <v>49240200</v>
      </c>
      <c r="K5" s="24">
        <v>49240200</v>
      </c>
    </row>
    <row r="6" spans="1:12" x14ac:dyDescent="0.2">
      <c r="A6" s="285" t="s">
        <v>286</v>
      </c>
      <c r="B6" s="286"/>
      <c r="C6" s="286"/>
      <c r="D6" s="286"/>
      <c r="E6" s="286"/>
      <c r="F6" s="286"/>
      <c r="G6" s="286"/>
      <c r="H6" s="286"/>
      <c r="I6" s="23">
        <v>2</v>
      </c>
      <c r="J6" s="25">
        <v>1666693</v>
      </c>
      <c r="K6" s="25">
        <v>0</v>
      </c>
    </row>
    <row r="7" spans="1:12" x14ac:dyDescent="0.2">
      <c r="A7" s="285" t="s">
        <v>287</v>
      </c>
      <c r="B7" s="286"/>
      <c r="C7" s="286"/>
      <c r="D7" s="286"/>
      <c r="E7" s="286"/>
      <c r="F7" s="286"/>
      <c r="G7" s="286"/>
      <c r="H7" s="286"/>
      <c r="I7" s="23">
        <v>3</v>
      </c>
      <c r="J7" s="25">
        <v>444572</v>
      </c>
      <c r="K7" s="25">
        <f>Bilanca!K72</f>
        <v>-588254.62000000011</v>
      </c>
    </row>
    <row r="8" spans="1:12" x14ac:dyDescent="0.2">
      <c r="A8" s="285" t="s">
        <v>288</v>
      </c>
      <c r="B8" s="286"/>
      <c r="C8" s="286"/>
      <c r="D8" s="286"/>
      <c r="E8" s="286"/>
      <c r="F8" s="286"/>
      <c r="G8" s="286"/>
      <c r="H8" s="286"/>
      <c r="I8" s="23">
        <v>4</v>
      </c>
      <c r="J8" s="25">
        <v>-28286181</v>
      </c>
      <c r="K8" s="25">
        <f>Bilanca!K79</f>
        <v>-23187834</v>
      </c>
    </row>
    <row r="9" spans="1:12" x14ac:dyDescent="0.2">
      <c r="A9" s="285" t="s">
        <v>289</v>
      </c>
      <c r="B9" s="286"/>
      <c r="C9" s="286"/>
      <c r="D9" s="286"/>
      <c r="E9" s="286"/>
      <c r="F9" s="286"/>
      <c r="G9" s="286"/>
      <c r="H9" s="286"/>
      <c r="I9" s="23">
        <v>5</v>
      </c>
      <c r="J9" s="25">
        <v>2398827</v>
      </c>
      <c r="K9" s="25">
        <f>RDG!L44</f>
        <v>2349594.9599999934</v>
      </c>
    </row>
    <row r="10" spans="1:12" x14ac:dyDescent="0.2">
      <c r="A10" s="285" t="s">
        <v>290</v>
      </c>
      <c r="B10" s="286"/>
      <c r="C10" s="286"/>
      <c r="D10" s="286"/>
      <c r="E10" s="286"/>
      <c r="F10" s="286"/>
      <c r="G10" s="286"/>
      <c r="H10" s="286"/>
      <c r="I10" s="23">
        <v>6</v>
      </c>
      <c r="J10" s="25">
        <v>19929613</v>
      </c>
      <c r="K10" s="25">
        <f>Bilanca!K78</f>
        <v>19929613</v>
      </c>
    </row>
    <row r="11" spans="1:12" x14ac:dyDescent="0.2">
      <c r="A11" s="285" t="s">
        <v>291</v>
      </c>
      <c r="B11" s="286"/>
      <c r="C11" s="286"/>
      <c r="D11" s="286"/>
      <c r="E11" s="286"/>
      <c r="F11" s="286"/>
      <c r="G11" s="286"/>
      <c r="H11" s="286"/>
      <c r="I11" s="23">
        <v>7</v>
      </c>
      <c r="J11" s="25">
        <v>0</v>
      </c>
      <c r="K11" s="25">
        <v>0</v>
      </c>
    </row>
    <row r="12" spans="1:12" x14ac:dyDescent="0.2">
      <c r="A12" s="285" t="s">
        <v>292</v>
      </c>
      <c r="B12" s="286"/>
      <c r="C12" s="286"/>
      <c r="D12" s="286"/>
      <c r="E12" s="286"/>
      <c r="F12" s="286"/>
      <c r="G12" s="286"/>
      <c r="H12" s="286"/>
      <c r="I12" s="23">
        <v>8</v>
      </c>
      <c r="J12" s="25">
        <v>0</v>
      </c>
      <c r="K12" s="25">
        <v>0</v>
      </c>
    </row>
    <row r="13" spans="1:12" x14ac:dyDescent="0.2">
      <c r="A13" s="285" t="s">
        <v>293</v>
      </c>
      <c r="B13" s="286"/>
      <c r="C13" s="286"/>
      <c r="D13" s="286"/>
      <c r="E13" s="286"/>
      <c r="F13" s="286"/>
      <c r="G13" s="286"/>
      <c r="H13" s="286"/>
      <c r="I13" s="23">
        <v>9</v>
      </c>
      <c r="J13" s="25">
        <v>0</v>
      </c>
      <c r="K13" s="25">
        <v>0</v>
      </c>
    </row>
    <row r="14" spans="1:12" x14ac:dyDescent="0.2">
      <c r="A14" s="287" t="s">
        <v>294</v>
      </c>
      <c r="B14" s="288"/>
      <c r="C14" s="288"/>
      <c r="D14" s="288"/>
      <c r="E14" s="288"/>
      <c r="F14" s="288"/>
      <c r="G14" s="288"/>
      <c r="H14" s="288"/>
      <c r="I14" s="23">
        <v>10</v>
      </c>
      <c r="J14" s="55">
        <f>SUM(J5:J13)</f>
        <v>45393724</v>
      </c>
      <c r="K14" s="55">
        <f>SUM(K5:K13)</f>
        <v>47743319.339999996</v>
      </c>
    </row>
    <row r="15" spans="1:12" x14ac:dyDescent="0.2">
      <c r="A15" s="285" t="s">
        <v>295</v>
      </c>
      <c r="B15" s="286"/>
      <c r="C15" s="286"/>
      <c r="D15" s="286"/>
      <c r="E15" s="286"/>
      <c r="F15" s="286"/>
      <c r="G15" s="286"/>
      <c r="H15" s="286"/>
      <c r="I15" s="23">
        <v>11</v>
      </c>
      <c r="J15" s="25">
        <v>0</v>
      </c>
      <c r="K15" s="25">
        <v>0</v>
      </c>
    </row>
    <row r="16" spans="1:12" x14ac:dyDescent="0.2">
      <c r="A16" s="285" t="s">
        <v>296</v>
      </c>
      <c r="B16" s="286"/>
      <c r="C16" s="286"/>
      <c r="D16" s="286"/>
      <c r="E16" s="286"/>
      <c r="F16" s="286"/>
      <c r="G16" s="286"/>
      <c r="H16" s="286"/>
      <c r="I16" s="23">
        <v>12</v>
      </c>
      <c r="J16" s="25">
        <v>0</v>
      </c>
      <c r="K16" s="25">
        <v>0</v>
      </c>
    </row>
    <row r="17" spans="1:11" x14ac:dyDescent="0.2">
      <c r="A17" s="285" t="s">
        <v>297</v>
      </c>
      <c r="B17" s="286"/>
      <c r="C17" s="286"/>
      <c r="D17" s="286"/>
      <c r="E17" s="286"/>
      <c r="F17" s="286"/>
      <c r="G17" s="286"/>
      <c r="H17" s="286"/>
      <c r="I17" s="23">
        <v>13</v>
      </c>
      <c r="J17" s="25">
        <v>0</v>
      </c>
      <c r="K17" s="25">
        <v>0</v>
      </c>
    </row>
    <row r="18" spans="1:11" x14ac:dyDescent="0.2">
      <c r="A18" s="285" t="s">
        <v>298</v>
      </c>
      <c r="B18" s="286"/>
      <c r="C18" s="286"/>
      <c r="D18" s="286"/>
      <c r="E18" s="286"/>
      <c r="F18" s="286"/>
      <c r="G18" s="286"/>
      <c r="H18" s="286"/>
      <c r="I18" s="23">
        <v>14</v>
      </c>
      <c r="J18" s="25">
        <v>0</v>
      </c>
      <c r="K18" s="25">
        <v>0</v>
      </c>
    </row>
    <row r="19" spans="1:11" x14ac:dyDescent="0.2">
      <c r="A19" s="285" t="s">
        <v>299</v>
      </c>
      <c r="B19" s="286"/>
      <c r="C19" s="286"/>
      <c r="D19" s="286"/>
      <c r="E19" s="286"/>
      <c r="F19" s="286"/>
      <c r="G19" s="286"/>
      <c r="H19" s="286"/>
      <c r="I19" s="23">
        <v>15</v>
      </c>
      <c r="J19" s="25">
        <v>0</v>
      </c>
      <c r="K19" s="25">
        <v>0</v>
      </c>
    </row>
    <row r="20" spans="1:11" x14ac:dyDescent="0.2">
      <c r="A20" s="285" t="s">
        <v>300</v>
      </c>
      <c r="B20" s="286"/>
      <c r="C20" s="286"/>
      <c r="D20" s="286"/>
      <c r="E20" s="286"/>
      <c r="F20" s="286"/>
      <c r="G20" s="286"/>
      <c r="H20" s="286"/>
      <c r="I20" s="23">
        <v>16</v>
      </c>
      <c r="J20" s="25">
        <v>0</v>
      </c>
      <c r="K20" s="25">
        <v>0</v>
      </c>
    </row>
    <row r="21" spans="1:11" x14ac:dyDescent="0.2">
      <c r="A21" s="287" t="s">
        <v>301</v>
      </c>
      <c r="B21" s="288"/>
      <c r="C21" s="288"/>
      <c r="D21" s="288"/>
      <c r="E21" s="288"/>
      <c r="F21" s="288"/>
      <c r="G21" s="288"/>
      <c r="H21" s="288"/>
      <c r="I21" s="23">
        <v>17</v>
      </c>
      <c r="J21" s="56">
        <f>SUM(J15:J20)</f>
        <v>0</v>
      </c>
      <c r="K21" s="56">
        <f>SUM(K15:K20)</f>
        <v>0</v>
      </c>
    </row>
    <row r="22" spans="1:11" x14ac:dyDescent="0.2">
      <c r="A22" s="289"/>
      <c r="B22" s="290"/>
      <c r="C22" s="290"/>
      <c r="D22" s="290"/>
      <c r="E22" s="290"/>
      <c r="F22" s="290"/>
      <c r="G22" s="290"/>
      <c r="H22" s="290"/>
      <c r="I22" s="291"/>
      <c r="J22" s="291"/>
      <c r="K22" s="292"/>
    </row>
    <row r="23" spans="1:11" x14ac:dyDescent="0.2">
      <c r="A23" s="277" t="s">
        <v>302</v>
      </c>
      <c r="B23" s="278"/>
      <c r="C23" s="278"/>
      <c r="D23" s="278"/>
      <c r="E23" s="278"/>
      <c r="F23" s="278"/>
      <c r="G23" s="278"/>
      <c r="H23" s="278"/>
      <c r="I23" s="26">
        <v>18</v>
      </c>
      <c r="J23" s="24"/>
      <c r="K23" s="24"/>
    </row>
    <row r="24" spans="1:11" ht="17.25" customHeight="1" x14ac:dyDescent="0.2">
      <c r="A24" s="279" t="s">
        <v>303</v>
      </c>
      <c r="B24" s="280"/>
      <c r="C24" s="280"/>
      <c r="D24" s="280"/>
      <c r="E24" s="280"/>
      <c r="F24" s="280"/>
      <c r="G24" s="280"/>
      <c r="H24" s="280"/>
      <c r="I24" s="27">
        <v>19</v>
      </c>
      <c r="J24" s="56"/>
      <c r="K24" s="56"/>
    </row>
    <row r="25" spans="1:11" ht="30" customHeight="1" x14ac:dyDescent="0.2">
      <c r="A25" s="281" t="s">
        <v>304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5:H5"/>
    <mergeCell ref="A6:H6"/>
    <mergeCell ref="A7:H7"/>
    <mergeCell ref="A8:H8"/>
    <mergeCell ref="A9:H9"/>
    <mergeCell ref="A10:H10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7:H17"/>
    <mergeCell ref="A18:H18"/>
    <mergeCell ref="A11:H11"/>
    <mergeCell ref="A12:H12"/>
    <mergeCell ref="A13:H13"/>
    <mergeCell ref="A14:H14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BreakPreview" zoomScale="110" zoomScaleNormal="100" workbookViewId="0">
      <selection activeCell="A2" sqref="A2:J2"/>
    </sheetView>
  </sheetViews>
  <sheetFormatPr defaultRowHeight="12.75" x14ac:dyDescent="0.2"/>
  <cols>
    <col min="5" max="5" width="3.140625" customWidth="1"/>
    <col min="6" max="6" width="10.85546875" customWidth="1"/>
    <col min="7" max="7" width="11" customWidth="1"/>
    <col min="8" max="8" width="9.42578125" customWidth="1"/>
    <col min="9" max="9" width="10.5703125" bestFit="1" customWidth="1"/>
  </cols>
  <sheetData>
    <row r="1" spans="1:10" x14ac:dyDescent="0.2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s="127" customFormat="1" ht="22.5" customHeight="1" x14ac:dyDescent="0.2">
      <c r="A2" s="301" t="s">
        <v>280</v>
      </c>
      <c r="B2" s="301"/>
      <c r="C2" s="301"/>
      <c r="D2" s="301"/>
      <c r="E2" s="301"/>
      <c r="F2" s="301"/>
      <c r="G2" s="301"/>
      <c r="H2" s="301"/>
      <c r="I2" s="301"/>
      <c r="J2" s="301"/>
    </row>
    <row r="3" spans="1:10" s="129" customFormat="1" ht="20.25" customHeight="1" x14ac:dyDescent="0.2">
      <c r="A3" s="302" t="s">
        <v>344</v>
      </c>
      <c r="B3" s="303"/>
      <c r="C3" s="303"/>
      <c r="D3" s="303"/>
      <c r="E3" s="303"/>
      <c r="F3" s="303"/>
      <c r="G3" s="303"/>
      <c r="H3" s="304"/>
      <c r="I3" s="128"/>
      <c r="J3" s="128"/>
    </row>
    <row r="4" spans="1:10" s="132" customFormat="1" ht="16.5" customHeight="1" x14ac:dyDescent="0.2">
      <c r="A4" s="305"/>
      <c r="B4" s="306"/>
      <c r="C4" s="306"/>
      <c r="D4" s="306"/>
      <c r="E4" s="307"/>
      <c r="F4" s="130" t="s">
        <v>351</v>
      </c>
      <c r="G4" s="130" t="s">
        <v>352</v>
      </c>
      <c r="H4" s="130" t="s">
        <v>345</v>
      </c>
      <c r="I4" s="131"/>
      <c r="J4" s="131"/>
    </row>
    <row r="5" spans="1:10" ht="12.75" customHeight="1" x14ac:dyDescent="0.2">
      <c r="A5" s="305" t="s">
        <v>346</v>
      </c>
      <c r="B5" s="306"/>
      <c r="C5" s="306"/>
      <c r="D5" s="306"/>
      <c r="E5" s="307"/>
      <c r="F5" s="133">
        <v>30550</v>
      </c>
      <c r="G5" s="133">
        <v>23005</v>
      </c>
      <c r="H5" s="134">
        <f>G5/F5*100</f>
        <v>75.30278232405891</v>
      </c>
      <c r="I5" s="135"/>
      <c r="J5" s="136"/>
    </row>
    <row r="6" spans="1:10" ht="12.75" customHeight="1" x14ac:dyDescent="0.2">
      <c r="A6" s="305" t="s">
        <v>347</v>
      </c>
      <c r="B6" s="306"/>
      <c r="C6" s="306"/>
      <c r="D6" s="306"/>
      <c r="E6" s="307"/>
      <c r="F6" s="133">
        <v>35526</v>
      </c>
      <c r="G6" s="133">
        <v>43887</v>
      </c>
      <c r="H6" s="134">
        <f>G6/F6*100</f>
        <v>123.53487586556324</v>
      </c>
      <c r="I6" s="135"/>
      <c r="J6" s="135"/>
    </row>
    <row r="7" spans="1:10" ht="12.75" customHeight="1" x14ac:dyDescent="0.2">
      <c r="A7" s="298"/>
      <c r="B7" s="299"/>
      <c r="C7" s="299"/>
      <c r="D7" s="299"/>
      <c r="E7" s="300"/>
      <c r="F7" s="133">
        <f>SUM(F5:F6)</f>
        <v>66076</v>
      </c>
      <c r="G7" s="133">
        <f>SUM(G5:G6)</f>
        <v>66892</v>
      </c>
      <c r="H7" s="134">
        <f>G7/F7*100</f>
        <v>101.23494158242023</v>
      </c>
      <c r="I7" s="136"/>
      <c r="J7" s="135"/>
    </row>
    <row r="8" spans="1:10" ht="12.75" customHeight="1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</row>
    <row r="9" spans="1:10" ht="12.75" customHeight="1" x14ac:dyDescent="0.2">
      <c r="A9" s="135"/>
      <c r="B9" s="135"/>
      <c r="C9" s="135"/>
      <c r="D9" s="135"/>
      <c r="E9" s="135"/>
      <c r="F9" s="135"/>
      <c r="G9" s="135"/>
      <c r="H9" s="135"/>
      <c r="I9" s="135"/>
      <c r="J9" s="135"/>
    </row>
    <row r="10" spans="1:10" ht="12.75" customHeight="1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0" x14ac:dyDescent="0.2">
      <c r="A11" s="308"/>
      <c r="B11" s="308"/>
      <c r="C11" s="308"/>
      <c r="D11" s="308"/>
      <c r="E11" s="308"/>
      <c r="F11" s="308"/>
      <c r="G11" s="308"/>
      <c r="H11" s="308"/>
      <c r="I11" s="308"/>
      <c r="J11" s="308"/>
    </row>
    <row r="12" spans="1:10" ht="23.25" customHeight="1" x14ac:dyDescent="0.2">
      <c r="A12" s="302" t="s">
        <v>348</v>
      </c>
      <c r="B12" s="309"/>
      <c r="C12" s="309"/>
      <c r="D12" s="309"/>
      <c r="E12" s="309"/>
      <c r="F12" s="309"/>
      <c r="G12" s="309"/>
      <c r="H12" s="310"/>
      <c r="I12" s="20"/>
      <c r="J12" s="20"/>
    </row>
    <row r="13" spans="1:10" x14ac:dyDescent="0.2">
      <c r="A13" s="311"/>
      <c r="B13" s="311"/>
      <c r="C13" s="311"/>
      <c r="D13" s="311"/>
      <c r="E13" s="311"/>
      <c r="F13" s="130" t="s">
        <v>351</v>
      </c>
      <c r="G13" s="130" t="s">
        <v>352</v>
      </c>
      <c r="H13" s="130" t="s">
        <v>345</v>
      </c>
      <c r="I13" s="20"/>
      <c r="J13" s="20"/>
    </row>
    <row r="14" spans="1:10" ht="12.75" customHeight="1" x14ac:dyDescent="0.2">
      <c r="A14" s="311" t="s">
        <v>349</v>
      </c>
      <c r="B14" s="311"/>
      <c r="C14" s="311"/>
      <c r="D14" s="311"/>
      <c r="E14" s="311"/>
      <c r="F14" s="133">
        <v>34625</v>
      </c>
      <c r="G14" s="133">
        <v>33807</v>
      </c>
      <c r="H14" s="134">
        <f>G14/F14*100</f>
        <v>97.637545126353785</v>
      </c>
      <c r="I14" s="20"/>
      <c r="J14" s="20"/>
    </row>
    <row r="15" spans="1:10" ht="12.75" customHeight="1" x14ac:dyDescent="0.2">
      <c r="A15" s="311" t="s">
        <v>350</v>
      </c>
      <c r="B15" s="311"/>
      <c r="C15" s="311"/>
      <c r="D15" s="311"/>
      <c r="E15" s="311"/>
      <c r="F15" s="133">
        <v>4579</v>
      </c>
      <c r="G15" s="133">
        <v>4413</v>
      </c>
      <c r="H15" s="134">
        <f>G15/F15*100</f>
        <v>96.374754313168808</v>
      </c>
      <c r="I15" s="20"/>
      <c r="J15" s="20"/>
    </row>
    <row r="16" spans="1:10" x14ac:dyDescent="0.2">
      <c r="A16" s="298"/>
      <c r="B16" s="299"/>
      <c r="C16" s="299"/>
      <c r="D16" s="299"/>
      <c r="E16" s="300"/>
      <c r="F16" s="133">
        <f>SUM(F14:F15)</f>
        <v>39204</v>
      </c>
      <c r="G16" s="133">
        <f>SUM(G14:G15)</f>
        <v>38220</v>
      </c>
      <c r="H16" s="134">
        <f>G16/F16*100</f>
        <v>97.490052035506579</v>
      </c>
      <c r="I16" s="20"/>
      <c r="J16" s="20"/>
    </row>
    <row r="17" spans="1:10" x14ac:dyDescent="0.2">
      <c r="A17" s="20"/>
      <c r="B17" s="20"/>
      <c r="C17" s="20"/>
      <c r="D17" s="20"/>
      <c r="E17" s="20"/>
      <c r="F17" s="20"/>
      <c r="G17" s="20"/>
      <c r="H17" s="20"/>
      <c r="I17" s="137"/>
      <c r="J17" s="20"/>
    </row>
    <row r="18" spans="1:10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0" ht="15" x14ac:dyDescent="0.2">
      <c r="A26" s="20"/>
      <c r="B26" s="20"/>
      <c r="C26" s="20"/>
      <c r="D26" s="20"/>
      <c r="E26" s="20"/>
      <c r="F26" s="20"/>
      <c r="G26" s="20"/>
      <c r="H26" s="20"/>
      <c r="I26" s="138"/>
      <c r="J26" s="20"/>
    </row>
    <row r="27" spans="1:1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</row>
  </sheetData>
  <mergeCells count="12">
    <mergeCell ref="A16:E16"/>
    <mergeCell ref="A2:J2"/>
    <mergeCell ref="A3:H3"/>
    <mergeCell ref="A4:E4"/>
    <mergeCell ref="A5:E5"/>
    <mergeCell ref="A6:E6"/>
    <mergeCell ref="A7:E7"/>
    <mergeCell ref="A11:J11"/>
    <mergeCell ref="A12:H12"/>
    <mergeCell ref="A13:E13"/>
    <mergeCell ref="A14:E14"/>
    <mergeCell ref="A15:E15"/>
  </mergeCells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 </vt:lpstr>
      <vt:lpstr>'Bilješke '!Podrucje_ispisa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B-000000</cp:lastModifiedBy>
  <cp:lastPrinted>2016-10-27T10:13:04Z</cp:lastPrinted>
  <dcterms:created xsi:type="dcterms:W3CDTF">2008-10-17T11:51:54Z</dcterms:created>
  <dcterms:modified xsi:type="dcterms:W3CDTF">2016-10-27T10:14:37Z</dcterms:modified>
</cp:coreProperties>
</file>