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9 mjeseci 2020\zadnje\"/>
    </mc:Choice>
  </mc:AlternateContent>
  <xr:revisionPtr revIDLastSave="0" documentId="13_ncr:1_{147EF3D4-32EF-4CC2-BAA0-2E3788A84186}" xr6:coauthVersionLast="45" xr6:coauthVersionMax="45" xr10:uidLastSave="{00000000-0000-0000-0000-000000000000}"/>
  <bookViews>
    <workbookView xWindow="-110" yWindow="-110" windowWidth="29020" windowHeight="158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24" l="1"/>
  <c r="C15" i="24"/>
  <c r="C24" i="24" s="1"/>
  <c r="N12" i="24" l="1"/>
  <c r="M12" i="24"/>
  <c r="N11" i="24" l="1"/>
  <c r="M11" i="24"/>
  <c r="F8" i="24"/>
  <c r="H8" i="24" s="1"/>
  <c r="J8" i="24" s="1"/>
  <c r="E8" i="24"/>
  <c r="G8" i="24" s="1"/>
  <c r="I8" i="24" s="1"/>
  <c r="N8" i="24" l="1"/>
  <c r="L8" i="24"/>
  <c r="M8" i="24"/>
  <c r="K8" i="24"/>
  <c r="I78" i="18"/>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34" i="21"/>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K31" i="22"/>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K32" i="22"/>
  <c r="L32" i="22"/>
  <c r="W19" i="22"/>
  <c r="H49" i="21"/>
  <c r="H51" i="21" s="1"/>
  <c r="I55" i="20"/>
  <c r="K60" i="19"/>
  <c r="J60" i="19"/>
  <c r="I34" i="21"/>
  <c r="I24" i="20"/>
  <c r="I27" i="20" s="1"/>
  <c r="K14" i="19"/>
  <c r="K61" i="19" s="1"/>
  <c r="I47" i="21"/>
  <c r="I49" i="21" s="1"/>
  <c r="I51" i="21" s="1"/>
  <c r="W61" i="22"/>
  <c r="I44" i="18"/>
  <c r="H61" i="19"/>
  <c r="I14" i="19"/>
  <c r="I61" i="19" s="1"/>
  <c r="H72" i="18"/>
  <c r="H60" i="19"/>
  <c r="J14" i="19"/>
  <c r="J61" i="19" s="1"/>
  <c r="U61" i="22"/>
  <c r="I9" i="18"/>
  <c r="I42" i="20"/>
  <c r="W59" i="22"/>
  <c r="W60" i="22" s="1"/>
  <c r="U59" i="22"/>
  <c r="U60" i="22" s="1"/>
  <c r="U31" i="22"/>
  <c r="W33" i="22"/>
  <c r="U33" i="22"/>
  <c r="W38" i="22"/>
  <c r="W57" i="22" s="1"/>
  <c r="U38" i="22"/>
  <c r="U57" i="22" s="1"/>
  <c r="W10" i="22"/>
  <c r="U10" i="22"/>
  <c r="U29" i="22" s="1"/>
  <c r="K63" i="19" l="1"/>
  <c r="U32" i="22"/>
  <c r="W31" i="22"/>
  <c r="W29" i="22"/>
  <c r="I57" i="20"/>
  <c r="I59" i="20" s="1"/>
  <c r="K62" i="19"/>
  <c r="K68" i="19" s="1"/>
  <c r="K64" i="19"/>
  <c r="J63" i="19"/>
  <c r="H64" i="19"/>
  <c r="I72" i="18"/>
  <c r="I62" i="19"/>
  <c r="I63" i="19"/>
  <c r="I64" i="19"/>
  <c r="H62" i="19"/>
  <c r="H67" i="19" s="1"/>
  <c r="H63" i="19"/>
  <c r="J62" i="19"/>
  <c r="J66" i="19" s="1"/>
  <c r="J64" i="19"/>
  <c r="W32" i="22" l="1"/>
  <c r="K66" i="19"/>
  <c r="K67" i="19"/>
  <c r="H68" i="19"/>
  <c r="H66" i="19"/>
  <c r="I66" i="19"/>
  <c r="I68" i="19"/>
  <c r="I67" i="19"/>
  <c r="J67" i="19"/>
  <c r="J68" i="19"/>
</calcChain>
</file>

<file path=xl/sharedStrings.xml><?xml version="1.0" encoding="utf-8"?>
<sst xmlns="http://schemas.openxmlformats.org/spreadsheetml/2006/main" count="562" uniqueCount="541">
  <si>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</si>
  <si>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</si>
  <si>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</si>
  <si>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</si>
  <si>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</si>
  <si>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</si>
  <si>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</si>
  <si>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</si>
  <si>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</si>
  <si>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</si>
  <si>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</si>
  <si>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</si>
  <si>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</si>
  <si>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</si>
  <si>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</si>
  <si>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</si>
  <si>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</si>
  <si>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</si>
  <si>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</si>
  <si>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</si>
  <si>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</si>
  <si>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</si>
  <si>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</si>
  <si>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</si>
  <si>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</si>
  <si>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</si>
  <si>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</si>
  <si>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</si>
  <si>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</si>
  <si>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</si>
  <si>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</si>
  <si>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</si>
  <si>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</si>
  <si>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</si>
  <si>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</si>
  <si>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</si>
  <si>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</si>
  <si>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</si>
  <si>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</si>
  <si>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</si>
  <si>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</si>
  <si>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</si>
  <si>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</si>
  <si>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</si>
  <si>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</si>
  <si>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</si>
  <si>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</si>
  <si>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</si>
  <si>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</si>
  <si>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</si>
  <si>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</si>
  <si>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</si>
  <si>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</si>
  <si>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</si>
  <si>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</si>
  <si>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</si>
  <si>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</si>
  <si>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</si>
  <si>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</si>
  <si>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</si>
  <si>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</si>
  <si>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</si>
  <si>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</si>
  <si>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</si>
  <si>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</si>
  <si>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</si>
  <si>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</si>
  <si>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</si>
  <si>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</si>
  <si>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</si>
  <si>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</si>
  <si>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</si>
  <si>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</si>
  <si>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</si>
  <si>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</si>
  <si>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</si>
  <si>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</si>
  <si>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</si>
  <si>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</si>
  <si>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</si>
  <si>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</si>
  <si>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</si>
  <si>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</si>
  <si>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</si>
  <si>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</si>
  <si>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</si>
  <si>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</si>
  <si>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</si>
  <si>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</si>
  <si>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</si>
  <si>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</si>
  <si>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</si>
  <si>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</si>
  <si>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</si>
  <si>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</si>
  <si>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</si>
  <si>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</si>
  <si>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</si>
  <si>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</si>
  <si>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</si>
  <si>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</si>
  <si>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</si>
  <si>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</si>
  <si>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</si>
  <si>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</si>
  <si>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</si>
  <si>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</si>
  <si>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</si>
  <si>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</si>
  <si>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</si>
  <si>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</si>
  <si>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</si>
  <si>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</si>
  <si>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</si>
  <si>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</si>
  <si>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</si>
  <si>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</si>
  <si>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</si>
  <si>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</si>
  <si>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</si>
  <si>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</si>
  <si>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</si>
  <si>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</si>
  <si>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</si>
  <si>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</si>
  <si>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</si>
  <si>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</si>
  <si>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</si>
  <si>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</si>
  <si>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</si>
  <si>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</si>
  <si>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</si>
  <si>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</si>
  <si>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</si>
  <si>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</si>
  <si>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</si>
  <si>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</si>
  <si>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</si>
  <si>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</si>
  <si>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</si>
  <si>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</si>
  <si>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</si>
  <si>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</si>
  <si>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</si>
  <si>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</si>
  <si>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</si>
  <si>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</si>
  <si>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</si>
  <si>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</si>
  <si>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</si>
  <si>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</si>
  <si>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</si>
  <si>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</si>
  <si>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</si>
  <si>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</si>
  <si>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</si>
  <si>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</si>
  <si>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</si>
  <si>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</si>
  <si>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</si>
  <si>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</si>
  <si>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</si>
  <si>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</si>
  <si>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</si>
  <si>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</si>
  <si>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</si>
  <si>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</si>
  <si>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</si>
  <si>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</si>
  <si>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</si>
  <si>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</si>
  <si>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</si>
  <si>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</si>
  <si>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</si>
  <si>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</si>
  <si>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</si>
  <si>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</si>
  <si>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</si>
  <si>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</si>
  <si>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</si>
  <si>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</si>
  <si>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</si>
  <si>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</si>
  <si>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</si>
  <si>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</si>
  <si>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</si>
  <si>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</si>
  <si>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</si>
  <si>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</si>
  <si>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</si>
  <si>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</si>
  <si>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</si>
  <si>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</si>
  <si>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</si>
  <si>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</si>
  <si>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</si>
  <si>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</si>
  <si>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</si>
  <si>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</si>
  <si>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</si>
  <si>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</si>
  <si>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</si>
  <si>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</si>
  <si>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</si>
  <si>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</si>
  <si>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</si>
  <si>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</si>
  <si>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</si>
  <si>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</si>
  <si>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</si>
  <si>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</si>
  <si>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</si>
  <si>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</si>
  <si>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</si>
  <si>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</si>
  <si>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</si>
  <si>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</si>
  <si>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</si>
  <si>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</si>
  <si>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</si>
  <si>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</si>
  <si>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</si>
  <si>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</si>
  <si>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</si>
  <si>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</si>
  <si>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</si>
  <si>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</si>
  <si>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</si>
  <si>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</si>
  <si>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</si>
  <si>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</si>
  <si>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</si>
  <si>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</si>
  <si>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</si>
  <si>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</si>
  <si>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</si>
  <si>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</si>
  <si>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</si>
  <si>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</si>
  <si>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</si>
  <si>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</si>
  <si>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</si>
  <si>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</si>
  <si>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</si>
  <si>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</si>
  <si>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</si>
  <si>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</si>
  <si>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</si>
  <si>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</si>
  <si>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</si>
  <si>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</si>
  <si>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</si>
  <si>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</si>
  <si>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</si>
  <si>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</si>
  <si>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</si>
  <si>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</si>
  <si>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</si>
  <si>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</si>
  <si>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</si>
  <si>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</si>
  <si>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</si>
  <si>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</si>
  <si>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</si>
  <si>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</si>
  <si>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</si>
  <si>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</si>
  <si>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</si>
  <si>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</si>
  <si>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</si>
  <si>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</si>
  <si>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</si>
  <si>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</si>
  <si>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</si>
  <si>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</si>
  <si>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</si>
  <si>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</si>
  <si>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</si>
  <si>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</si>
  <si>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</si>
  <si>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</si>
  <si>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</si>
  <si>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</si>
  <si>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</si>
  <si>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</si>
  <si>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</si>
  <si>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</si>
  <si>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</si>
  <si>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</si>
  <si>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</si>
  <si>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</si>
  <si>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</si>
  <si>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</si>
  <si>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</si>
  <si>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</si>
  <si>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</si>
  <si>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</si>
  <si>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</si>
  <si>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</si>
  <si>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</si>
  <si>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</si>
  <si>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</si>
  <si>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</si>
  <si>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</si>
  <si>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</si>
  <si>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</si>
  <si>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</si>
  <si>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</si>
  <si>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</si>
  <si>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</si>
  <si>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</si>
  <si>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</si>
  <si>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</si>
  <si>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</si>
  <si>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</si>
  <si>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</si>
  <si>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</si>
  <si>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</si>
  <si>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</si>
  <si>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</si>
  <si>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</si>
  <si>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</si>
  <si>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</si>
  <si>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</si>
  <si>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</si>
  <si>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</si>
  <si>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</si>
  <si>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</si>
  <si>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</si>
  <si>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</si>
  <si>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</si>
  <si>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</si>
  <si>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</si>
  <si>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</si>
  <si>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</si>
  <si>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</si>
  <si>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</si>
  <si>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</si>
  <si>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</si>
  <si>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</si>
  <si>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</si>
  <si>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</si>
  <si>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</si>
  <si>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</si>
  <si>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</si>
  <si>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</si>
  <si>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</si>
  <si>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</si>
  <si>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</si>
  <si>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</si>
  <si>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</si>
  <si>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</si>
  <si>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</si>
  <si>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</si>
  <si>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</si>
  <si>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</si>
  <si>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</si>
  <si>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</si>
  <si>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</si>
  <si>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</si>
  <si>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</si>
  <si>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</si>
  <si>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</si>
  <si>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</si>
  <si>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</si>
  <si>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</si>
  <si>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</si>
  <si>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</si>
  <si>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</si>
  <si>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</si>
  <si>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</si>
  <si>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</si>
  <si>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</si>
  <si>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</si>
  <si>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</si>
  <si>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</si>
  <si>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</si>
  <si>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</si>
  <si>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</si>
  <si>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</si>
  <si>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</si>
  <si>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</si>
  <si>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</si>
  <si>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</si>
  <si>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</si>
  <si>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</si>
  <si>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</si>
  <si>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</si>
  <si>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</si>
  <si>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</si>
  <si>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</si>
  <si>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</si>
  <si>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</si>
  <si>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</si>
  <si>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</si>
  <si>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</si>
  <si>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</si>
  <si>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</si>
  <si>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</si>
  <si>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</si>
  <si>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</si>
  <si>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</si>
  <si>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</si>
  <si>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</si>
  <si>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</si>
  <si>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</si>
  <si>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</si>
  <si>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</si>
  <si>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</si>
  <si>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</si>
  <si>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</si>
  <si>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</si>
  <si>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</si>
  <si>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</si>
  <si>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</si>
  <si>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</si>
  <si>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</si>
  <si>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</si>
  <si>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</si>
  <si>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</si>
  <si>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</si>
  <si>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</si>
  <si>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</si>
  <si>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</si>
  <si>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</si>
  <si>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</si>
  <si>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</si>
  <si>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</si>
  <si>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</si>
  <si>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</si>
  <si>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</si>
  <si>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</si>
  <si>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</si>
  <si>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</si>
  <si>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</si>
  <si>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</si>
  <si>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</si>
  <si>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</si>
  <si>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</si>
  <si>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</si>
  <si>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</si>
  <si>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</si>
  <si>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</si>
  <si>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</si>
  <si>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</si>
  <si>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</si>
  <si>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</si>
  <si>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</si>
  <si>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</si>
  <si>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</si>
  <si>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</si>
  <si>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</si>
  <si>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</si>
  <si>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</si>
  <si>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</si>
  <si>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</si>
  <si>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</si>
  <si>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</si>
  <si>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</si>
  <si>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</si>
  <si>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</si>
  <si>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</si>
  <si>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</si>
  <si>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</si>
  <si>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</si>
  <si>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</si>
  <si>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</si>
  <si>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</si>
  <si>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</si>
  <si>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</si>
  <si>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</si>
  <si>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</si>
  <si>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</si>
  <si>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</si>
  <si>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</si>
  <si>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</si>
  <si>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</si>
  <si>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</si>
  <si>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</si>
  <si>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</si>
  <si>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</si>
  <si>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</si>
  <si>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</si>
  <si>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</si>
  <si>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</si>
  <si>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</si>
  <si>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</si>
  <si>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</si>
  <si>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</si>
  <si>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</si>
  <si>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</si>
  <si>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</si>
  <si>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</si>
  <si>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</si>
  <si>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</si>
  <si>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</si>
  <si>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</si>
  <si>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</si>
  <si>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</si>
  <si>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</si>
  <si>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</si>
  <si>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</si>
  <si>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</si>
  <si>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</si>
  <si>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</si>
  <si>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</si>
  <si>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</si>
  <si>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</si>
  <si>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</si>
  <si>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</si>
  <si>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</si>
  <si>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</si>
  <si>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</si>
  <si>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03272699</t>
  </si>
  <si>
    <t>080002028</t>
  </si>
  <si>
    <t>84214771175</t>
  </si>
  <si>
    <t>233</t>
  </si>
  <si>
    <t>HR</t>
  </si>
  <si>
    <t>5299001W91BFWSUOVD63</t>
  </si>
  <si>
    <t>ERICSSON NIKOLA TESLA D.D. ZAGREB</t>
  </si>
  <si>
    <t>Zagreb</t>
  </si>
  <si>
    <t>Krapinska 45</t>
  </si>
  <si>
    <t>etk.company@ericsson.com</t>
  </si>
  <si>
    <t>www.ericsson.hr</t>
  </si>
  <si>
    <t>KN</t>
  </si>
  <si>
    <t>No</t>
  </si>
  <si>
    <t>Tatjana Ricijaš</t>
  </si>
  <si>
    <t>tatjana.ricijas@ericsson.com</t>
  </si>
  <si>
    <t>+385 (0)1 365 3343</t>
  </si>
  <si>
    <t>Submitter:ERICSSON NIKOLA TESLA D.D.</t>
  </si>
  <si>
    <t>Submitter: ERICSSON NIKOLA TESLA D.D.</t>
  </si>
  <si>
    <t>31.12.2019.</t>
  </si>
  <si>
    <t>KPMG Croatia d.o.o.</t>
  </si>
  <si>
    <t>Domagoj Hrkać</t>
  </si>
  <si>
    <t>RN</t>
  </si>
  <si>
    <t>The accounting policies adopted in the preparation of the condensed consolidated financial statements are consistent with those followed in the preparation of the Group’s annual financial statements for the year ended 31 December 2019.</t>
  </si>
  <si>
    <t> 30.09.2020</t>
  </si>
  <si>
    <t>30.09.2020.</t>
  </si>
  <si>
    <t>30.09.2019.</t>
  </si>
  <si>
    <t xml:space="preserve">balance as at 30.09.2020. </t>
  </si>
  <si>
    <t>for the period 01.01.2020. to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</si>
</sst>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quot;$&quot;#,##0.00_);[Red]\(&quot;$&quot;#,##0.00\)"/>
    <numFmt numFmtId="167" formatCode="0.00_)"/>
    <numFmt numFmtId="168" formatCode="_-* #,##0.00_€_-;\-* #,##0.00_€_-;_-* &quot;-&quot;??_€_-;_-@_-"/>
    <numFmt numFmtId="169" formatCode="_-* #,##0.00\ _K_M_-;\-* #,##0.00\ _K_M_-;_-* &quot;-&quot;??\ _K_M_-;_-@_-"/>
  </numFmts>
  <fonts count="8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color indexed="8"/>
      <name val="Arial"/>
      <family val="2"/>
    </font>
    <font>
      <sz val="11"/>
      <name val="Arial"/>
      <family val="2"/>
    </font>
    <font>
      <sz val="10"/>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8"/>
      <name val="Arial"/>
      <family val="2"/>
    </font>
    <font>
      <sz val="8"/>
      <name val="Arial"/>
      <family val="2"/>
      <charset val="238"/>
    </font>
    <font>
      <b/>
      <sz val="10"/>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6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2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5" fillId="0" borderId="0">
      <alignment vertical="top"/>
    </xf>
    <xf numFmtId="0" fontId="53" fillId="16" borderId="0"/>
    <xf numFmtId="0" fontId="59" fillId="17"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60" fillId="22" borderId="0" applyNumberFormat="0" applyBorder="0" applyAlignment="0" applyProtection="0"/>
    <xf numFmtId="0" fontId="60" fillId="30" borderId="0" applyNumberFormat="0" applyBorder="0" applyAlignment="0" applyProtection="0"/>
    <xf numFmtId="0" fontId="59" fillId="23" borderId="0" applyNumberFormat="0" applyBorder="0" applyAlignment="0" applyProtection="0"/>
    <xf numFmtId="0" fontId="59" fillId="20" borderId="0" applyNumberFormat="0" applyBorder="0" applyAlignment="0" applyProtection="0"/>
    <xf numFmtId="0" fontId="60" fillId="31" borderId="0" applyNumberFormat="0" applyBorder="0" applyAlignment="0" applyProtection="0"/>
    <xf numFmtId="0" fontId="60" fillId="32" borderId="0" applyNumberFormat="0" applyBorder="0" applyAlignment="0" applyProtection="0"/>
    <xf numFmtId="0" fontId="59" fillId="20" borderId="0" applyNumberFormat="0" applyBorder="0" applyAlignment="0" applyProtection="0"/>
    <xf numFmtId="0" fontId="59"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59" fillId="36" borderId="0" applyNumberFormat="0" applyBorder="0" applyAlignment="0" applyProtection="0"/>
    <xf numFmtId="0" fontId="61" fillId="34" borderId="0" applyNumberFormat="0" applyBorder="0" applyAlignment="0" applyProtection="0"/>
    <xf numFmtId="0" fontId="62" fillId="37" borderId="49" applyNumberFormat="0" applyAlignment="0" applyProtection="0"/>
    <xf numFmtId="0" fontId="63" fillId="29" borderId="50" applyNumberFormat="0" applyAlignment="0" applyProtection="0"/>
    <xf numFmtId="0" fontId="64" fillId="38"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0" fillId="27" borderId="0" applyNumberFormat="0" applyBorder="0" applyAlignment="0" applyProtection="0"/>
    <xf numFmtId="0" fontId="65" fillId="0" borderId="51" applyNumberFormat="0" applyFill="0" applyAlignment="0" applyProtection="0"/>
    <xf numFmtId="0" fontId="66" fillId="0" borderId="52" applyNumberFormat="0" applyFill="0" applyAlignment="0" applyProtection="0"/>
    <xf numFmtId="0" fontId="67" fillId="0" borderId="53" applyNumberFormat="0" applyFill="0" applyAlignment="0" applyProtection="0"/>
    <xf numFmtId="0" fontId="67" fillId="0" borderId="0" applyNumberFormat="0" applyFill="0" applyBorder="0" applyAlignment="0" applyProtection="0"/>
    <xf numFmtId="0" fontId="68" fillId="35" borderId="49" applyNumberFormat="0" applyAlignment="0" applyProtection="0"/>
    <xf numFmtId="0" fontId="69" fillId="0" borderId="54" applyNumberFormat="0" applyFill="0" applyAlignment="0" applyProtection="0"/>
    <xf numFmtId="0" fontId="69" fillId="35" borderId="0" applyNumberFormat="0" applyBorder="0" applyAlignment="0" applyProtection="0"/>
    <xf numFmtId="0" fontId="42" fillId="34" borderId="49" applyNumberFormat="0" applyFont="0" applyAlignment="0" applyProtection="0"/>
    <xf numFmtId="0" fontId="70" fillId="37" borderId="55" applyNumberFormat="0" applyAlignment="0" applyProtection="0"/>
    <xf numFmtId="4" fontId="42" fillId="41" borderId="49" applyNumberFormat="0" applyProtection="0">
      <alignment vertical="center"/>
    </xf>
    <xf numFmtId="4" fontId="73" fillId="42" borderId="49" applyNumberFormat="0" applyProtection="0">
      <alignment vertical="center"/>
    </xf>
    <xf numFmtId="4" fontId="42" fillId="42" borderId="49" applyNumberFormat="0" applyProtection="0">
      <alignment horizontal="left" vertical="center" indent="1"/>
    </xf>
    <xf numFmtId="0" fontId="56" fillId="41" borderId="56" applyNumberFormat="0" applyProtection="0">
      <alignment horizontal="left" vertical="top"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7" fillId="54" borderId="57" applyNumberFormat="0" applyProtection="0">
      <alignment horizontal="left" vertical="center" indent="1"/>
    </xf>
    <xf numFmtId="4" fontId="47" fillId="54"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4" borderId="56" applyNumberFormat="0" applyProtection="0">
      <alignment horizontal="left" vertical="top" indent="1"/>
    </xf>
    <xf numFmtId="0" fontId="42" fillId="58" borderId="49" applyNumberFormat="0" applyProtection="0">
      <alignment horizontal="left" vertical="center" indent="1"/>
    </xf>
    <xf numFmtId="0" fontId="42" fillId="55" borderId="56" applyNumberFormat="0" applyProtection="0">
      <alignment horizontal="left" vertical="top" indent="1"/>
    </xf>
    <xf numFmtId="0" fontId="42" fillId="59" borderId="49" applyNumberFormat="0" applyProtection="0">
      <alignment horizontal="left" vertical="center" indent="1"/>
    </xf>
    <xf numFmtId="0" fontId="42" fillId="59" borderId="56" applyNumberFormat="0" applyProtection="0">
      <alignment horizontal="left" vertical="top" indent="1"/>
    </xf>
    <xf numFmtId="0" fontId="42" fillId="56" borderId="49" applyNumberFormat="0" applyProtection="0">
      <alignment horizontal="left" vertical="center" indent="1"/>
    </xf>
    <xf numFmtId="0" fontId="42" fillId="56" borderId="56" applyNumberFormat="0" applyProtection="0">
      <alignment horizontal="left" vertical="top" indent="1"/>
    </xf>
    <xf numFmtId="0" fontId="42" fillId="60" borderId="58" applyNumberFormat="0">
      <protection locked="0"/>
    </xf>
    <xf numFmtId="0" fontId="34" fillId="54" borderId="59" applyBorder="0"/>
    <xf numFmtId="4" fontId="55" fillId="61" borderId="56" applyNumberFormat="0" applyProtection="0">
      <alignment vertical="center"/>
    </xf>
    <xf numFmtId="4" fontId="73" fillId="62" borderId="42" applyNumberFormat="0" applyProtection="0">
      <alignment vertical="center"/>
    </xf>
    <xf numFmtId="4" fontId="55" fillId="57" borderId="56" applyNumberFormat="0" applyProtection="0">
      <alignment horizontal="left" vertical="center" indent="1"/>
    </xf>
    <xf numFmtId="0" fontId="55" fillId="61" borderId="56" applyNumberFormat="0" applyProtection="0">
      <alignment horizontal="left" vertical="top" indent="1"/>
    </xf>
    <xf numFmtId="4" fontId="42" fillId="0" borderId="49" applyNumberFormat="0" applyProtection="0">
      <alignment horizontal="right" vertical="center"/>
    </xf>
    <xf numFmtId="4" fontId="73" fillId="63" borderId="49" applyNumberFormat="0" applyProtection="0">
      <alignment horizontal="right" vertical="center"/>
    </xf>
    <xf numFmtId="4" fontId="42" fillId="43" borderId="49" applyNumberFormat="0" applyProtection="0">
      <alignment horizontal="left" vertical="center" indent="1"/>
    </xf>
    <xf numFmtId="0" fontId="55" fillId="55" borderId="56" applyNumberFormat="0" applyProtection="0">
      <alignment horizontal="left" vertical="top" indent="1"/>
    </xf>
    <xf numFmtId="4" fontId="57" fillId="64" borderId="57" applyNumberFormat="0" applyProtection="0">
      <alignment horizontal="left" vertical="center" indent="1"/>
    </xf>
    <xf numFmtId="0" fontId="42" fillId="65" borderId="42"/>
    <xf numFmtId="4" fontId="58" fillId="60" borderId="49" applyNumberFormat="0" applyProtection="0">
      <alignment horizontal="right" vertical="center"/>
    </xf>
    <xf numFmtId="0" fontId="71" fillId="0" borderId="0" applyNumberFormat="0" applyFill="0" applyBorder="0" applyAlignment="0" applyProtection="0"/>
    <xf numFmtId="0" fontId="64" fillId="0" borderId="60" applyNumberFormat="0" applyFill="0" applyAlignment="0" applyProtection="0"/>
    <xf numFmtId="0" fontId="72" fillId="0" borderId="0" applyNumberFormat="0" applyFill="0" applyBorder="0" applyAlignment="0" applyProtection="0"/>
    <xf numFmtId="0" fontId="1" fillId="0" borderId="0"/>
    <xf numFmtId="0" fontId="4" fillId="16" borderId="0"/>
    <xf numFmtId="0" fontId="59" fillId="17"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20" borderId="0" applyNumberFormat="0" applyBorder="0" applyAlignment="0" applyProtection="0"/>
    <xf numFmtId="0" fontId="59" fillId="33" borderId="0" applyNumberFormat="0" applyBorder="0" applyAlignment="0" applyProtection="0"/>
    <xf numFmtId="0" fontId="61" fillId="34" borderId="0" applyNumberFormat="0" applyBorder="0" applyAlignment="0" applyProtection="0"/>
    <xf numFmtId="0" fontId="62" fillId="37" borderId="49" applyNumberFormat="0" applyAlignment="0" applyProtection="0"/>
    <xf numFmtId="0" fontId="63" fillId="29" borderId="50" applyNumberFormat="0" applyAlignment="0" applyProtection="0"/>
    <xf numFmtId="0" fontId="60" fillId="27" borderId="0" applyNumberFormat="0" applyBorder="0" applyAlignment="0" applyProtection="0"/>
    <xf numFmtId="0" fontId="65" fillId="0" borderId="51" applyNumberFormat="0" applyFill="0" applyAlignment="0" applyProtection="0"/>
    <xf numFmtId="0" fontId="66" fillId="0" borderId="52" applyNumberFormat="0" applyFill="0" applyAlignment="0" applyProtection="0"/>
    <xf numFmtId="0" fontId="67" fillId="0" borderId="53" applyNumberFormat="0" applyFill="0" applyAlignment="0" applyProtection="0"/>
    <xf numFmtId="0" fontId="67" fillId="0" borderId="0" applyNumberFormat="0" applyFill="0" applyBorder="0" applyAlignment="0" applyProtection="0"/>
    <xf numFmtId="0" fontId="68" fillId="35" borderId="49" applyNumberFormat="0" applyAlignment="0" applyProtection="0"/>
    <xf numFmtId="0" fontId="69" fillId="0" borderId="54" applyNumberFormat="0" applyFill="0" applyAlignment="0" applyProtection="0"/>
    <xf numFmtId="0" fontId="69" fillId="35" borderId="0" applyNumberFormat="0" applyBorder="0" applyAlignment="0" applyProtection="0"/>
    <xf numFmtId="0" fontId="42" fillId="34" borderId="49" applyNumberFormat="0" applyFont="0" applyAlignment="0" applyProtection="0"/>
    <xf numFmtId="0" fontId="70" fillId="37" borderId="55" applyNumberFormat="0" applyAlignment="0" applyProtection="0"/>
    <xf numFmtId="4" fontId="42" fillId="41" borderId="49" applyNumberFormat="0" applyProtection="0">
      <alignment vertical="center"/>
    </xf>
    <xf numFmtId="4" fontId="42" fillId="42" borderId="49" applyNumberFormat="0" applyProtection="0">
      <alignment horizontal="left" vertical="center"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8" borderId="49" applyNumberFormat="0" applyProtection="0">
      <alignment horizontal="left" vertical="center" indent="1"/>
    </xf>
    <xf numFmtId="0" fontId="42" fillId="59" borderId="49" applyNumberFormat="0" applyProtection="0">
      <alignment horizontal="left" vertical="center" indent="1"/>
    </xf>
    <xf numFmtId="0" fontId="42" fillId="56" borderId="49" applyNumberFormat="0" applyProtection="0">
      <alignment horizontal="left" vertical="center" indent="1"/>
    </xf>
    <xf numFmtId="4" fontId="42" fillId="0" borderId="49" applyNumberFormat="0" applyProtection="0">
      <alignment horizontal="right" vertical="center"/>
    </xf>
    <xf numFmtId="4" fontId="42" fillId="43" borderId="49" applyNumberFormat="0" applyProtection="0">
      <alignment horizontal="left" vertical="center" indent="1"/>
    </xf>
    <xf numFmtId="0" fontId="42" fillId="65" borderId="42"/>
    <xf numFmtId="0" fontId="64" fillId="0" borderId="60" applyNumberFormat="0" applyFill="0" applyAlignment="0" applyProtection="0"/>
    <xf numFmtId="0" fontId="72" fillId="0" borderId="0" applyNumberFormat="0" applyFill="0" applyBorder="0" applyAlignment="0" applyProtection="0"/>
    <xf numFmtId="0" fontId="59" fillId="25"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20" borderId="0" applyNumberFormat="0" applyBorder="0" applyAlignment="0" applyProtection="0"/>
    <xf numFmtId="0" fontId="59" fillId="33"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29"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33" borderId="0" applyNumberFormat="0" applyBorder="0" applyAlignment="0" applyProtection="0"/>
    <xf numFmtId="0" fontId="59" fillId="29"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9"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25" borderId="0" applyNumberFormat="0" applyBorder="0" applyAlignment="0" applyProtection="0"/>
    <xf numFmtId="0" fontId="59" fillId="33" borderId="0" applyNumberFormat="0" applyBorder="0" applyAlignment="0" applyProtection="0"/>
    <xf numFmtId="0" fontId="59" fillId="21" borderId="0" applyNumberFormat="0" applyBorder="0" applyAlignment="0" applyProtection="0"/>
    <xf numFmtId="0" fontId="59" fillId="17"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21" borderId="0" applyNumberFormat="0" applyBorder="0" applyAlignment="0" applyProtection="0"/>
    <xf numFmtId="0" fontId="59" fillId="17" borderId="0" applyNumberFormat="0" applyBorder="0" applyAlignment="0" applyProtection="0"/>
    <xf numFmtId="0" fontId="53" fillId="16" borderId="0"/>
    <xf numFmtId="0" fontId="3" fillId="0" borderId="0"/>
    <xf numFmtId="38" fontId="42" fillId="4" borderId="0" applyNumberFormat="0" applyBorder="0" applyAlignment="0" applyProtection="0"/>
    <xf numFmtId="0" fontId="74" fillId="67" borderId="61"/>
    <xf numFmtId="0" fontId="54" fillId="42" borderId="62">
      <alignment vertical="center" wrapText="1"/>
    </xf>
    <xf numFmtId="10" fontId="42" fillId="62" borderId="42" applyNumberFormat="0" applyBorder="0" applyAlignment="0" applyProtection="0"/>
    <xf numFmtId="167" fontId="75" fillId="0" borderId="0"/>
    <xf numFmtId="0" fontId="6" fillId="0" borderId="0"/>
    <xf numFmtId="10" fontId="3" fillId="0" borderId="0" applyFont="0" applyFill="0" applyBorder="0" applyAlignment="0" applyProtection="0"/>
    <xf numFmtId="4" fontId="76" fillId="41" borderId="56" applyNumberFormat="0" applyProtection="0">
      <alignment vertical="center"/>
    </xf>
    <xf numFmtId="4" fontId="77" fillId="41" borderId="56" applyNumberFormat="0" applyProtection="0">
      <alignment vertical="center"/>
    </xf>
    <xf numFmtId="4" fontId="76" fillId="41" borderId="56" applyNumberFormat="0" applyProtection="0">
      <alignment horizontal="left" vertical="center" indent="1"/>
    </xf>
    <xf numFmtId="0" fontId="76" fillId="41" borderId="56" applyNumberFormat="0" applyProtection="0">
      <alignment horizontal="left" vertical="top" indent="1"/>
    </xf>
    <xf numFmtId="4" fontId="76" fillId="55" borderId="0" applyNumberFormat="0" applyProtection="0">
      <alignment horizontal="left" vertical="center" indent="1"/>
    </xf>
    <xf numFmtId="4" fontId="45" fillId="44" borderId="56" applyNumberFormat="0" applyProtection="0">
      <alignment horizontal="right" vertical="center"/>
    </xf>
    <xf numFmtId="4" fontId="45" fillId="66" borderId="56" applyNumberFormat="0" applyProtection="0">
      <alignment horizontal="right" vertical="center"/>
    </xf>
    <xf numFmtId="4" fontId="45" fillId="46" borderId="56" applyNumberFormat="0" applyProtection="0">
      <alignment horizontal="right" vertical="center"/>
    </xf>
    <xf numFmtId="4" fontId="45" fillId="47" borderId="56" applyNumberFormat="0" applyProtection="0">
      <alignment horizontal="right" vertical="center"/>
    </xf>
    <xf numFmtId="4" fontId="45" fillId="48" borderId="56" applyNumberFormat="0" applyProtection="0">
      <alignment horizontal="right" vertical="center"/>
    </xf>
    <xf numFmtId="4" fontId="45" fillId="49" borderId="56" applyNumberFormat="0" applyProtection="0">
      <alignment horizontal="right" vertical="center"/>
    </xf>
    <xf numFmtId="4" fontId="45" fillId="50" borderId="56" applyNumberFormat="0" applyProtection="0">
      <alignment horizontal="right" vertical="center"/>
    </xf>
    <xf numFmtId="4" fontId="45" fillId="51" borderId="56" applyNumberFormat="0" applyProtection="0">
      <alignment horizontal="right" vertical="center"/>
    </xf>
    <xf numFmtId="4" fontId="45" fillId="52" borderId="56" applyNumberFormat="0" applyProtection="0">
      <alignment horizontal="right" vertical="center"/>
    </xf>
    <xf numFmtId="4" fontId="76" fillId="53" borderId="63" applyNumberFormat="0" applyProtection="0">
      <alignment horizontal="left" vertical="center" indent="1"/>
    </xf>
    <xf numFmtId="4" fontId="45" fillId="56" borderId="0" applyNumberFormat="0" applyProtection="0">
      <alignment horizontal="left" vertical="center" indent="1"/>
    </xf>
    <xf numFmtId="4" fontId="78" fillId="54" borderId="0" applyNumberFormat="0" applyProtection="0">
      <alignment horizontal="left" vertical="center" indent="1"/>
    </xf>
    <xf numFmtId="4" fontId="45" fillId="55" borderId="56" applyNumberFormat="0" applyProtection="0">
      <alignment horizontal="right" vertical="center"/>
    </xf>
    <xf numFmtId="4" fontId="8" fillId="56" borderId="0" applyNumberFormat="0" applyProtection="0">
      <alignment horizontal="left" vertical="center" indent="1"/>
    </xf>
    <xf numFmtId="4" fontId="8" fillId="55" borderId="0" applyNumberFormat="0" applyProtection="0">
      <alignment horizontal="left" vertical="center" indent="1"/>
    </xf>
    <xf numFmtId="0" fontId="3" fillId="54" borderId="56" applyNumberFormat="0" applyProtection="0">
      <alignment horizontal="left" vertical="center" indent="1"/>
    </xf>
    <xf numFmtId="0" fontId="3" fillId="54" borderId="56" applyNumberFormat="0" applyProtection="0">
      <alignment horizontal="left" vertical="top" indent="1"/>
    </xf>
    <xf numFmtId="0" fontId="3" fillId="55" borderId="56" applyNumberFormat="0" applyProtection="0">
      <alignment horizontal="left" vertical="center" indent="1"/>
    </xf>
    <xf numFmtId="0" fontId="3" fillId="55" borderId="56" applyNumberFormat="0" applyProtection="0">
      <alignment horizontal="left" vertical="top" indent="1"/>
    </xf>
    <xf numFmtId="0" fontId="3" fillId="59" borderId="56" applyNumberFormat="0" applyProtection="0">
      <alignment horizontal="left" vertical="center" indent="1"/>
    </xf>
    <xf numFmtId="0" fontId="3" fillId="59" borderId="56" applyNumberFormat="0" applyProtection="0">
      <alignment horizontal="left" vertical="top" indent="1"/>
    </xf>
    <xf numFmtId="0" fontId="3" fillId="56" borderId="56" applyNumberFormat="0" applyProtection="0">
      <alignment horizontal="left" vertical="center" indent="1"/>
    </xf>
    <xf numFmtId="0" fontId="3" fillId="56" borderId="56" applyNumberFormat="0" applyProtection="0">
      <alignment horizontal="left" vertical="top" indent="1"/>
    </xf>
    <xf numFmtId="0" fontId="3" fillId="60" borderId="42" applyNumberFormat="0">
      <protection locked="0"/>
    </xf>
    <xf numFmtId="4" fontId="45" fillId="61" borderId="56" applyNumberFormat="0" applyProtection="0">
      <alignment vertical="center"/>
    </xf>
    <xf numFmtId="4" fontId="79" fillId="61" borderId="56" applyNumberFormat="0" applyProtection="0">
      <alignment vertical="center"/>
    </xf>
    <xf numFmtId="4" fontId="45" fillId="61" borderId="56" applyNumberFormat="0" applyProtection="0">
      <alignment horizontal="left" vertical="center" indent="1"/>
    </xf>
    <xf numFmtId="0" fontId="45" fillId="61" borderId="56" applyNumberFormat="0" applyProtection="0">
      <alignment horizontal="left" vertical="top" indent="1"/>
    </xf>
    <xf numFmtId="4" fontId="45" fillId="56" borderId="56" applyNumberFormat="0" applyProtection="0">
      <alignment horizontal="right" vertical="center"/>
    </xf>
    <xf numFmtId="4" fontId="79" fillId="56" borderId="56" applyNumberFormat="0" applyProtection="0">
      <alignment horizontal="right" vertical="center"/>
    </xf>
    <xf numFmtId="4" fontId="45" fillId="55" borderId="56" applyNumberFormat="0" applyProtection="0">
      <alignment horizontal="left" vertical="center" indent="1"/>
    </xf>
    <xf numFmtId="0" fontId="45" fillId="55" borderId="56" applyNumberFormat="0" applyProtection="0">
      <alignment horizontal="left" vertical="top" indent="1"/>
    </xf>
    <xf numFmtId="4" fontId="80" fillId="64" borderId="0" applyNumberFormat="0" applyProtection="0">
      <alignment horizontal="left" vertical="center" indent="1"/>
    </xf>
    <xf numFmtId="4" fontId="81" fillId="56" borderId="56" applyNumberFormat="0" applyProtection="0">
      <alignment horizontal="right" vertical="center"/>
    </xf>
    <xf numFmtId="168" fontId="85" fillId="0" borderId="0" applyFont="0" applyFill="0" applyBorder="0" applyAlignment="0" applyProtection="0"/>
    <xf numFmtId="0" fontId="85" fillId="0" borderId="0"/>
    <xf numFmtId="3" fontId="3" fillId="0" borderId="42" applyNumberFormat="0" applyFont="0" applyFill="0" applyAlignment="0" applyProtection="0">
      <alignment vertical="center"/>
    </xf>
    <xf numFmtId="40" fontId="82" fillId="0" borderId="0" applyFont="0" applyFill="0" applyBorder="0" applyAlignment="0" applyProtection="0"/>
    <xf numFmtId="166" fontId="83" fillId="0" borderId="0" applyFont="0" applyFill="0" applyBorder="0" applyAlignment="0" applyProtection="0"/>
    <xf numFmtId="0" fontId="84" fillId="0" borderId="64"/>
    <xf numFmtId="0" fontId="3" fillId="0" borderId="0"/>
    <xf numFmtId="0" fontId="3" fillId="0" borderId="0"/>
    <xf numFmtId="0" fontId="83" fillId="0" borderId="0"/>
    <xf numFmtId="9" fontId="47" fillId="0" borderId="0" applyFont="0" applyFill="0" applyBorder="0" applyAlignment="0" applyProtection="0"/>
    <xf numFmtId="0" fontId="4"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42" fillId="0" borderId="49" applyNumberFormat="0" applyProtection="0">
      <alignment horizontal="right" vertical="center"/>
    </xf>
    <xf numFmtId="169" fontId="4" fillId="0" borderId="0" applyFont="0" applyFill="0" applyBorder="0" applyAlignment="0" applyProtection="0"/>
    <xf numFmtId="0" fontId="1" fillId="0" borderId="0"/>
    <xf numFmtId="0" fontId="1" fillId="0" borderId="0"/>
    <xf numFmtId="0" fontId="1" fillId="0" borderId="0"/>
    <xf numFmtId="0" fontId="42" fillId="16" borderId="0"/>
    <xf numFmtId="0" fontId="1" fillId="0" borderId="0"/>
    <xf numFmtId="0" fontId="42" fillId="16" borderId="0"/>
    <xf numFmtId="0" fontId="42" fillId="16" borderId="0"/>
    <xf numFmtId="0" fontId="42"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17"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20" borderId="0" applyNumberFormat="0" applyBorder="0" applyAlignment="0" applyProtection="0"/>
    <xf numFmtId="0" fontId="59" fillId="33" borderId="0" applyNumberFormat="0" applyBorder="0" applyAlignment="0" applyProtection="0"/>
    <xf numFmtId="0" fontId="68" fillId="35" borderId="49" applyNumberFormat="0" applyAlignment="0" applyProtection="0"/>
    <xf numFmtId="0" fontId="68" fillId="35" borderId="49" applyNumberFormat="0" applyAlignment="0" applyProtection="0"/>
    <xf numFmtId="0" fontId="59" fillId="33" borderId="0" applyNumberFormat="0" applyBorder="0" applyAlignment="0" applyProtection="0"/>
    <xf numFmtId="0" fontId="59" fillId="29" borderId="0" applyNumberFormat="0" applyBorder="0" applyAlignment="0" applyProtection="0"/>
    <xf numFmtId="0" fontId="59" fillId="21" borderId="0" applyNumberFormat="0" applyBorder="0" applyAlignment="0" applyProtection="0"/>
    <xf numFmtId="0" fontId="59" fillId="17" borderId="0" applyNumberFormat="0" applyBorder="0" applyAlignment="0" applyProtection="0"/>
    <xf numFmtId="0" fontId="59" fillId="25" borderId="0" applyNumberFormat="0" applyBorder="0" applyAlignment="0" applyProtection="0"/>
    <xf numFmtId="0" fontId="59" fillId="20" borderId="0" applyNumberFormat="0" applyBorder="0" applyAlignment="0" applyProtection="0"/>
    <xf numFmtId="0" fontId="53" fillId="16" borderId="0"/>
    <xf numFmtId="0" fontId="53" fillId="16" borderId="0"/>
    <xf numFmtId="0" fontId="59" fillId="17"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20" borderId="0" applyNumberFormat="0" applyBorder="0" applyAlignment="0" applyProtection="0"/>
    <xf numFmtId="0" fontId="59" fillId="33" borderId="0" applyNumberFormat="0" applyBorder="0" applyAlignment="0" applyProtection="0"/>
    <xf numFmtId="0" fontId="68" fillId="35" borderId="49" applyNumberFormat="0" applyAlignment="0" applyProtection="0"/>
    <xf numFmtId="0" fontId="42" fillId="16" borderId="0"/>
    <xf numFmtId="4" fontId="42" fillId="41" borderId="49" applyNumberFormat="0" applyProtection="0">
      <alignment vertical="center"/>
    </xf>
    <xf numFmtId="4" fontId="42" fillId="42" borderId="49" applyNumberFormat="0" applyProtection="0">
      <alignment horizontal="left" vertical="center"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8" borderId="49" applyNumberFormat="0" applyProtection="0">
      <alignment horizontal="left" vertical="center" indent="1"/>
    </xf>
    <xf numFmtId="0" fontId="42" fillId="59" borderId="49" applyNumberFormat="0" applyProtection="0">
      <alignment horizontal="left" vertical="center" indent="1"/>
    </xf>
    <xf numFmtId="0" fontId="42" fillId="56" borderId="49" applyNumberFormat="0" applyProtection="0">
      <alignment horizontal="left" vertical="center" indent="1"/>
    </xf>
    <xf numFmtId="4" fontId="42" fillId="43" borderId="49" applyNumberFormat="0" applyProtection="0">
      <alignment horizontal="left" vertical="center" indent="1"/>
    </xf>
  </cellStyleXfs>
  <cellXfs count="35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45" fillId="0" borderId="0" xfId="1" applyFont="1">
      <alignment vertical="top"/>
    </xf>
    <xf numFmtId="0" fontId="7" fillId="0" borderId="0" xfId="1" applyFont="1" applyBorder="1" applyAlignment="1">
      <alignment horizontal="justify" vertical="top"/>
    </xf>
    <xf numFmtId="0" fontId="7" fillId="0" borderId="0" xfId="1" quotePrefix="1" applyFont="1" applyBorder="1" applyAlignment="1">
      <alignment horizontal="left" vertical="top"/>
    </xf>
    <xf numFmtId="0" fontId="46" fillId="0" borderId="0" xfId="1" applyFont="1" applyBorder="1" applyAlignment="1">
      <alignment horizontal="justify" vertical="top"/>
    </xf>
    <xf numFmtId="0" fontId="47" fillId="0" borderId="0" xfId="1" applyFont="1" applyBorder="1" applyAlignment="1">
      <alignment horizontal="justify" vertical="top"/>
    </xf>
    <xf numFmtId="0" fontId="5" fillId="0" borderId="0" xfId="1" applyFont="1" applyAlignment="1">
      <alignment horizontal="center" wrapText="1"/>
    </xf>
    <xf numFmtId="0" fontId="17" fillId="0" borderId="0" xfId="1" applyFont="1" applyAlignment="1">
      <alignment horizontal="center"/>
    </xf>
    <xf numFmtId="0" fontId="17" fillId="0" borderId="0" xfId="1" applyFont="1" applyAlignment="1">
      <alignment horizontal="right" vertical="top"/>
    </xf>
    <xf numFmtId="14" fontId="5" fillId="0" borderId="0" xfId="5" quotePrefix="1" applyNumberFormat="1" applyFont="1" applyAlignment="1">
      <alignment horizontal="right"/>
    </xf>
    <xf numFmtId="0" fontId="17"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applyFont="1">
      <alignmen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48" fillId="0" borderId="0" xfId="0" applyNumberFormat="1" applyFont="1" applyAlignment="1">
      <alignment horizontal="right" vertical="top"/>
    </xf>
    <xf numFmtId="3" fontId="49" fillId="0" borderId="0" xfId="1" applyNumberFormat="1" applyFont="1">
      <alignment vertical="top"/>
    </xf>
    <xf numFmtId="0" fontId="45"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47" fillId="0" borderId="0" xfId="0" applyFont="1"/>
    <xf numFmtId="0" fontId="6" fillId="0" borderId="0" xfId="1" applyFont="1" applyAlignment="1">
      <alignment horizontal="right" vertical="top" wrapText="1"/>
    </xf>
    <xf numFmtId="3" fontId="6" fillId="0" borderId="48" xfId="5" applyNumberFormat="1" applyFont="1" applyBorder="1" applyAlignment="1">
      <alignment horizontal="right" vertical="top" wrapText="1"/>
    </xf>
    <xf numFmtId="4" fontId="45" fillId="0" borderId="0" xfId="1" applyNumberFormat="1" applyFont="1" applyAlignment="1"/>
    <xf numFmtId="0" fontId="50" fillId="0" borderId="0" xfId="1" applyFont="1" applyAlignment="1">
      <alignment horizontal="right" vertical="top" wrapText="1"/>
    </xf>
    <xf numFmtId="0" fontId="51" fillId="0" borderId="0" xfId="1" applyFont="1" applyAlignment="1"/>
    <xf numFmtId="0" fontId="47"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3" fontId="6" fillId="0" borderId="48" xfId="1" applyNumberFormat="1" applyFont="1" applyBorder="1" applyAlignment="1">
      <alignment horizontal="right" vertical="top" wrapText="1"/>
    </xf>
    <xf numFmtId="3" fontId="45" fillId="0" borderId="0" xfId="1" applyNumberFormat="1" applyFont="1" applyAlignment="1"/>
    <xf numFmtId="0" fontId="7" fillId="0" borderId="0" xfId="1" applyFont="1" applyAlignment="1">
      <alignment horizontal="left" vertical="top"/>
    </xf>
    <xf numFmtId="0" fontId="7" fillId="0" borderId="0" xfId="0" applyFont="1" applyAlignment="1">
      <alignment horizontal="left" vertical="top"/>
    </xf>
    <xf numFmtId="0" fontId="52" fillId="0" borderId="0" xfId="0" applyFont="1" applyBorder="1"/>
    <xf numFmtId="0" fontId="47" fillId="0" borderId="0" xfId="0" applyFont="1" applyBorder="1"/>
    <xf numFmtId="1" fontId="46" fillId="0" borderId="0" xfId="1" applyNumberFormat="1" applyFont="1" applyBorder="1" applyAlignment="1">
      <alignment horizontal="right" vertical="top"/>
    </xf>
    <xf numFmtId="1" fontId="45" fillId="0" borderId="0" xfId="1" applyNumberFormat="1" applyFont="1" applyAlignment="1">
      <alignment horizontal="right" vertical="top"/>
    </xf>
    <xf numFmtId="1" fontId="45" fillId="0" borderId="0" xfId="1" applyNumberFormat="1" applyFont="1" applyAlignment="1"/>
    <xf numFmtId="0" fontId="45" fillId="0" borderId="0" xfId="1" applyFont="1" applyAlignment="1"/>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27" fillId="12" borderId="3" xfId="4" quotePrefix="1" applyFont="1" applyFill="1" applyBorder="1" applyAlignment="1" applyProtection="1">
      <alignmen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0" fontId="5" fillId="12" borderId="3" xfId="4" quotePrefix="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28" fillId="11" borderId="43" xfId="4" applyFont="1" applyFill="1" applyBorder="1" applyAlignment="1">
      <alignment vertical="center"/>
    </xf>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27" fillId="11" borderId="0" xfId="4" applyFont="1" applyFill="1" applyBorder="1" applyAlignment="1">
      <alignment wrapText="1"/>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27"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47" fillId="0" borderId="0" xfId="1" quotePrefix="1" applyFont="1" applyAlignment="1">
      <alignment horizontal="left" vertical="top" wrapText="1"/>
    </xf>
    <xf numFmtId="0" fontId="5" fillId="0" borderId="0" xfId="1" applyFont="1" applyAlignment="1">
      <alignment horizontal="center" wrapText="1"/>
    </xf>
    <xf numFmtId="0" fontId="5" fillId="0" borderId="0" xfId="1" applyFont="1" applyBorder="1" applyAlignment="1">
      <alignment horizontal="center" wrapText="1"/>
    </xf>
    <xf numFmtId="0" fontId="9" fillId="0" borderId="0" xfId="1" applyFont="1" applyAlignment="1"/>
    <xf numFmtId="0" fontId="45" fillId="0" borderId="0" xfId="1" applyFont="1" applyAlignment="1"/>
  </cellXfs>
  <cellStyles count="320">
    <cellStyle name="_Raspodjela 07 2007 EGS" xfId="235" xr:uid="{49C95C1B-C363-4018-AA12-6DF4F5DCF0B4}"/>
    <cellStyle name="Accent1 - 20%" xfId="8" xr:uid="{B203C183-E3BA-4AF9-8EC7-CF3E7EF17B06}"/>
    <cellStyle name="Accent1 - 40%" xfId="9" xr:uid="{E2C1B539-3DAA-4EEB-8B9A-5A44B7CCE173}"/>
    <cellStyle name="Accent1 - 60%" xfId="10" xr:uid="{DB188BBB-7F7C-42C0-B29E-7863ABA14C88}"/>
    <cellStyle name="Accent1 10" xfId="7" xr:uid="{210C63EF-1762-437C-8EEA-E65777D7DF12}"/>
    <cellStyle name="Accent1 11" xfId="275" xr:uid="{47711E2A-9E14-4097-915F-02F782204C8D}"/>
    <cellStyle name="Accent1 12" xfId="286" xr:uid="{32AA433B-D86E-483C-8B90-E5C09264B112}"/>
    <cellStyle name="Accent1 13" xfId="291" xr:uid="{ECF038D8-2154-4E04-B170-531A4365532B}"/>
    <cellStyle name="Accent1 2" xfId="93" xr:uid="{01AF2486-1D10-4370-BB0E-1556D2ACC15A}"/>
    <cellStyle name="Accent1 3" xfId="138" xr:uid="{5E7E2C7B-B49E-492F-9EF8-46ECC0209C62}"/>
    <cellStyle name="Accent1 4" xfId="161" xr:uid="{F3F59DB3-304D-4C9C-BACA-9C7A314C4EBF}"/>
    <cellStyle name="Accent1 5" xfId="144" xr:uid="{92506B66-142D-47B6-85DA-203DE19E64D9}"/>
    <cellStyle name="Accent1 6" xfId="172" xr:uid="{83D02F42-174E-4755-8426-E4D58BBCA172}"/>
    <cellStyle name="Accent1 7" xfId="175" xr:uid="{D7CFE3A6-0D5E-4194-B012-5A26CFEB998F}"/>
    <cellStyle name="Accent1 8" xfId="176" xr:uid="{EEB18DD4-4263-430D-990C-F448321D6527}"/>
    <cellStyle name="Accent1 9" xfId="178" xr:uid="{E6491460-C080-4D78-911C-67C9FDA03006}"/>
    <cellStyle name="Accent2 - 20%" xfId="12" xr:uid="{7EE356A9-7CDF-420D-87BC-C07AD22B4566}"/>
    <cellStyle name="Accent2 - 40%" xfId="13" xr:uid="{8F756436-E421-47B9-95A5-27EC510CCC1B}"/>
    <cellStyle name="Accent2 - 60%" xfId="14" xr:uid="{54142E86-48DB-4781-802B-77382AC07D15}"/>
    <cellStyle name="Accent2 10" xfId="11" xr:uid="{2A699785-0290-4341-99A2-8A024C5C58B9}"/>
    <cellStyle name="Accent2 11" xfId="276" xr:uid="{BAD088CD-B178-4007-BC59-EC004E384DA7}"/>
    <cellStyle name="Accent2 12" xfId="285" xr:uid="{5DDD1F8D-50D3-4BEC-88C6-72A7D77AEAD9}"/>
    <cellStyle name="Accent2 13" xfId="292" xr:uid="{9E253BBD-0A4D-4399-B6EE-98FE497B1746}"/>
    <cellStyle name="Accent2 2" xfId="94" xr:uid="{D49AA927-E611-4D19-B0B6-7C1D80676122}"/>
    <cellStyle name="Accent2 3" xfId="139" xr:uid="{144E9898-B290-4F49-A6D4-0FA27923BD43}"/>
    <cellStyle name="Accent2 4" xfId="160" xr:uid="{1D255374-2F74-45EA-A23C-658E8317D0C5}"/>
    <cellStyle name="Accent2 5" xfId="145" xr:uid="{6ED33552-65EF-47DF-B08D-031948E5D54A}"/>
    <cellStyle name="Accent2 6" xfId="170" xr:uid="{062A62B3-574A-49BC-BB01-49C04C130C82}"/>
    <cellStyle name="Accent2 7" xfId="173" xr:uid="{B8290AE6-40C4-4A75-844D-97CD6DEDBF01}"/>
    <cellStyle name="Accent2 8" xfId="171" xr:uid="{BAF5172B-BD1B-461A-A2DC-B942DA543566}"/>
    <cellStyle name="Accent2 9" xfId="177" xr:uid="{D4D9A73F-56E6-4260-BE79-97A25D5D1230}"/>
    <cellStyle name="Accent3 - 20%" xfId="16" xr:uid="{9C8FDDE1-0BDE-4CD2-AA8B-1EA09AA04BEF}"/>
    <cellStyle name="Accent3 - 40%" xfId="17" xr:uid="{531DBB45-A65A-40DE-B31F-61F0BFA8E869}"/>
    <cellStyle name="Accent3 - 60%" xfId="18" xr:uid="{67F7CB04-41C8-4ECD-8E55-D15D593F1848}"/>
    <cellStyle name="Accent3 10" xfId="15" xr:uid="{E7953B26-D5BD-4BA4-BE11-9656FC2FBF7C}"/>
    <cellStyle name="Accent3 11" xfId="277" xr:uid="{75053DBA-776C-4ABA-832B-5EE304C8A3AB}"/>
    <cellStyle name="Accent3 12" xfId="287" xr:uid="{33DEBAEC-A62C-4977-AECE-98198A0AF447}"/>
    <cellStyle name="Accent3 13" xfId="293" xr:uid="{C666FAB6-2C17-4CF3-8C1B-75B5EE7EB539}"/>
    <cellStyle name="Accent3 2" xfId="95" xr:uid="{49CBEE9A-7B15-4225-B158-3BC4611772D8}"/>
    <cellStyle name="Accent3 3" xfId="140" xr:uid="{5482E24C-FE71-484E-9852-3ED418D1D981}"/>
    <cellStyle name="Accent3 4" xfId="158" xr:uid="{07C485FB-5226-4AB0-9E71-EA9CC8125A49}"/>
    <cellStyle name="Accent3 5" xfId="147" xr:uid="{B24F9716-087B-4267-A495-61244D1586A9}"/>
    <cellStyle name="Accent3 6" xfId="168" xr:uid="{46218C33-7AC9-421F-8C04-6434200C562F}"/>
    <cellStyle name="Accent3 7" xfId="137" xr:uid="{B95D6BEE-790A-45C4-98D8-152F4D47BF4B}"/>
    <cellStyle name="Accent3 8" xfId="169" xr:uid="{1646D6C3-493F-4848-802A-7D0EE7799A4C}"/>
    <cellStyle name="Accent3 9" xfId="174" xr:uid="{356D8B2E-846A-4C00-B210-3D2538B73A1E}"/>
    <cellStyle name="Accent4 - 20%" xfId="20" xr:uid="{593A0010-2026-488B-80CC-A1C1B6ECBCD7}"/>
    <cellStyle name="Accent4 - 40%" xfId="21" xr:uid="{12F03579-60C6-463D-AF3E-DC952FFB5579}"/>
    <cellStyle name="Accent4 - 60%" xfId="22" xr:uid="{75F6DB26-D132-40FD-8819-25E24CFF070C}"/>
    <cellStyle name="Accent4 10" xfId="19" xr:uid="{00BA4996-7B5A-4BDB-9797-8E1683DB6030}"/>
    <cellStyle name="Accent4 11" xfId="278" xr:uid="{25868B5A-E2A9-4262-8A56-3CE222AC533C}"/>
    <cellStyle name="Accent4 12" xfId="284" xr:uid="{24CF0655-21A2-42EF-8497-F62EF266E412}"/>
    <cellStyle name="Accent4 13" xfId="294" xr:uid="{86BCA52E-0F5D-483C-A066-88878F58D2D7}"/>
    <cellStyle name="Accent4 2" xfId="96" xr:uid="{DB6133CF-56B2-4770-8599-B9D5F359C8F4}"/>
    <cellStyle name="Accent4 3" xfId="141" xr:uid="{5BF4D287-FF39-4398-B03B-73BD387C8F30}"/>
    <cellStyle name="Accent4 4" xfId="155" xr:uid="{DA4EF8E5-6119-4B2A-8959-30BB0FA1B831}"/>
    <cellStyle name="Accent4 5" xfId="150" xr:uid="{E7D64835-E29B-4755-909A-3F74D9FAC768}"/>
    <cellStyle name="Accent4 6" xfId="166" xr:uid="{A8085F0D-6692-49BE-8598-359334F12438}"/>
    <cellStyle name="Accent4 7" xfId="148" xr:uid="{BAEA2D1E-7D1E-4A28-BD2A-CD5649C6714E}"/>
    <cellStyle name="Accent4 8" xfId="167" xr:uid="{F618B0EF-4DDE-45BA-B9AD-568ABB7CE612}"/>
    <cellStyle name="Accent4 9" xfId="146" xr:uid="{6242D7B8-7C6A-4E3D-A21A-31A7D524E2E7}"/>
    <cellStyle name="Accent5 - 20%" xfId="24" xr:uid="{54B2B878-2135-49E7-9F3A-889678125897}"/>
    <cellStyle name="Accent5 - 40%" xfId="25" xr:uid="{8D486378-32E6-4ABD-8597-5C6DE1DA1470}"/>
    <cellStyle name="Accent5 - 60%" xfId="26" xr:uid="{E9C4951D-00A5-46CF-A240-86E451B85689}"/>
    <cellStyle name="Accent5 10" xfId="23" xr:uid="{8C1C101C-216F-46D2-8E5B-6584E29A3C1D}"/>
    <cellStyle name="Accent5 11" xfId="279" xr:uid="{79B66268-DA9B-4E40-8A67-40715991563D}"/>
    <cellStyle name="Accent5 12" xfId="288" xr:uid="{21E92D09-1E02-4FD5-8126-9FE53F2E912D}"/>
    <cellStyle name="Accent5 13" xfId="295" xr:uid="{18FF12E8-46E0-468D-A00A-3DA95D58B66C}"/>
    <cellStyle name="Accent5 2" xfId="97" xr:uid="{83623761-A212-4581-9D6B-9CE1870E6AE3}"/>
    <cellStyle name="Accent5 3" xfId="142" xr:uid="{AC0928CB-C12B-438B-8724-D8BF0DB72EA2}"/>
    <cellStyle name="Accent5 4" xfId="152" xr:uid="{E786DE7F-6FB8-45B1-AF80-B2FFD083DD5A}"/>
    <cellStyle name="Accent5 5" xfId="154" xr:uid="{137B4214-AC90-4D01-895A-B5920F993AD0}"/>
    <cellStyle name="Accent5 6" xfId="165" xr:uid="{758E06D0-F5D0-4BFF-8FCC-CD575621D6EE}"/>
    <cellStyle name="Accent5 7" xfId="153" xr:uid="{14DC78D8-5541-4EDB-BE9E-D9D1857CE26D}"/>
    <cellStyle name="Accent5 8" xfId="164" xr:uid="{6472CF79-65C4-4860-BE99-7C5A304DEB58}"/>
    <cellStyle name="Accent5 9" xfId="151" xr:uid="{EF92B827-CD1E-4915-9AEC-26F64F693F10}"/>
    <cellStyle name="Accent6 - 20%" xfId="28" xr:uid="{CCFA75C7-FFE2-44EF-B997-8D54894C2065}"/>
    <cellStyle name="Accent6 - 40%" xfId="29" xr:uid="{062F6F48-0BD1-410C-A317-4567DD165488}"/>
    <cellStyle name="Accent6 - 60%" xfId="30" xr:uid="{5D96BA53-91D3-4E1A-B88C-19DF3CDFABFF}"/>
    <cellStyle name="Accent6 10" xfId="27" xr:uid="{351FB2D6-E1E3-4EBD-A509-581247DF6B23}"/>
    <cellStyle name="Accent6 11" xfId="280" xr:uid="{17490F92-5E3C-4F1F-A85D-F98203CE055E}"/>
    <cellStyle name="Accent6 12" xfId="283" xr:uid="{6203EF5A-D0CA-4732-888C-39B983E91E28}"/>
    <cellStyle name="Accent6 13" xfId="296" xr:uid="{B6523D37-0D8F-48FB-B83E-4F34E5ABE08B}"/>
    <cellStyle name="Accent6 2" xfId="98" xr:uid="{73E41B12-8EE6-4EE7-BBEB-022D4A5828CA}"/>
    <cellStyle name="Accent6 3" xfId="143" xr:uid="{B01A5D48-0637-4068-8CC7-1C2E70F1BE63}"/>
    <cellStyle name="Accent6 4" xfId="149" xr:uid="{EDF4743D-3086-475F-A4DA-294F0058A9C7}"/>
    <cellStyle name="Accent6 5" xfId="157" xr:uid="{5DD5F93B-B060-4666-B8AA-8FEA4133051B}"/>
    <cellStyle name="Accent6 6" xfId="163" xr:uid="{4B257D29-FB2D-4B77-97DA-229E289DF6F8}"/>
    <cellStyle name="Accent6 7" xfId="159" xr:uid="{6E26C228-DC52-46E2-8A35-B60072BED61B}"/>
    <cellStyle name="Accent6 8" xfId="162" xr:uid="{25DEA634-53F8-42E9-8FD7-E441CE29E544}"/>
    <cellStyle name="Accent6 9" xfId="156" xr:uid="{F0596283-CC35-474C-8D83-B39A79C1BDE1}"/>
    <cellStyle name="Bad 2" xfId="99" xr:uid="{6024246D-1514-41B6-B447-D7B82AAD45F6}"/>
    <cellStyle name="Bad 3" xfId="31" xr:uid="{97EECE46-7002-48C8-97DD-2BC7EACB88AB}"/>
    <cellStyle name="Calculation 2" xfId="100" xr:uid="{36C4C27F-1581-40C7-B5D1-812375E63ECC}"/>
    <cellStyle name="Calculation 3" xfId="32" xr:uid="{13FC288C-7874-4D5A-BA21-F7E90909993A}"/>
    <cellStyle name="Check Cell 2" xfId="101" xr:uid="{228E22C8-4341-4EE8-BDB7-5F416B4D306E}"/>
    <cellStyle name="Check Cell 3" xfId="33" xr:uid="{160609BE-320D-4A0B-B94F-8970355377FF}"/>
    <cellStyle name="Comma 2" xfId="227" xr:uid="{32F01045-9427-41F0-A91E-F9885F2373F0}"/>
    <cellStyle name="Comma 3" xfId="251" xr:uid="{7E6BC859-0D62-4F61-BE31-6BBF56579D77}"/>
    <cellStyle name="Emphasis 1" xfId="34" xr:uid="{7A110837-F95B-4517-95AE-58A150E9E289}"/>
    <cellStyle name="Emphasis 2" xfId="35" xr:uid="{16E121E0-7BFC-46B9-BA07-AA07F5C8EAD8}"/>
    <cellStyle name="Emphasis 3" xfId="36" xr:uid="{55ECA903-7536-4C86-9FD9-459ADB2BA897}"/>
    <cellStyle name="Good 2" xfId="102" xr:uid="{C3AEE638-1CA6-469D-8BD5-B3EF2ABCA190}"/>
    <cellStyle name="Good 3" xfId="37" xr:uid="{10CB420E-4DCC-451D-89E9-ABF2847C2FA5}"/>
    <cellStyle name="Grey" xfId="181" xr:uid="{443BB1BA-E1EC-42B0-BCF2-E63C15A848F9}"/>
    <cellStyle name="Header - Style1" xfId="182" xr:uid="{0004FF0E-0E05-4846-AC34-44E5E89046AC}"/>
    <cellStyle name="Heading" xfId="183" xr:uid="{8C829BD8-0E38-4ABF-A8BE-5C41F6EDEDE0}"/>
    <cellStyle name="Heading 1 2" xfId="103" xr:uid="{CF846389-6A89-4720-B696-B17FB505A2CC}"/>
    <cellStyle name="Heading 1 3" xfId="38" xr:uid="{CDB29419-D159-40B5-99B5-6F598FC2ABE2}"/>
    <cellStyle name="Heading 2 2" xfId="104" xr:uid="{725285A8-440B-4225-AB44-15C06D58D7CF}"/>
    <cellStyle name="Heading 2 3" xfId="39" xr:uid="{BCCD8DAD-E9FC-48BA-95C1-136E215BBBE9}"/>
    <cellStyle name="Heading 3 2" xfId="105" xr:uid="{3F4DEB8D-8D41-4C37-9FE5-E90883E20961}"/>
    <cellStyle name="Heading 3 3" xfId="40" xr:uid="{D14599E1-AC7F-4FFD-8FF5-CBEE2425854E}"/>
    <cellStyle name="Heading 4 2" xfId="106" xr:uid="{7434463C-6CFC-4683-895C-BDDC418284F8}"/>
    <cellStyle name="Heading 4 3" xfId="41" xr:uid="{32AD793B-32C6-4507-8511-F8C75587D59C}"/>
    <cellStyle name="Hyperlink 2" xfId="2" xr:uid="{00000000-0005-0000-0000-000000000000}"/>
    <cellStyle name="Input [yellow]" xfId="184" xr:uid="{9682E973-8B88-46DE-9FBB-98FA5448968D}"/>
    <cellStyle name="Input 2" xfId="107" xr:uid="{847F2B9C-2742-4894-8091-7A6E87AC2540}"/>
    <cellStyle name="Input 3" xfId="42" xr:uid="{450E5B8C-5488-4B40-A086-2BAD97146D96}"/>
    <cellStyle name="Input 4" xfId="281" xr:uid="{FDFF070B-84C7-461D-944D-D553D42647D5}"/>
    <cellStyle name="Input 5" xfId="282" xr:uid="{5A1D6B5B-0B0A-4E8A-ADEB-CD34F5DFED0A}"/>
    <cellStyle name="Input 6" xfId="297" xr:uid="{6F26A6D8-9956-4B8D-A2E4-890CF283714B}"/>
    <cellStyle name="Linked Cell 2" xfId="108" xr:uid="{934A9BE0-05F4-4223-B52F-1DCAE5C9FC8C}"/>
    <cellStyle name="Linked Cell 3" xfId="43" xr:uid="{EF76CBF7-8CB0-4B59-9C43-5319251A343B}"/>
    <cellStyle name="Neutral 2" xfId="109" xr:uid="{90B0D3A7-894A-4F3D-94D2-48F021B1DA4E}"/>
    <cellStyle name="Neutral 3" xfId="44" xr:uid="{7B154A6E-B01E-43EC-A2FE-48B8F9B2DCE2}"/>
    <cellStyle name="Normal" xfId="0" builtinId="0"/>
    <cellStyle name="Normal - Style1" xfId="185" xr:uid="{D96F413C-3B35-4415-A43C-8CB583070F26}"/>
    <cellStyle name="Normal 10" xfId="252" xr:uid="{CD94D78C-E09F-4CFA-B7E5-81A89A63134F}"/>
    <cellStyle name="Normal 10 2" xfId="272" xr:uid="{72EF393A-3458-438F-BCC5-1CBFF271F5CB}"/>
    <cellStyle name="Normal 11" xfId="248" xr:uid="{683F3689-CC26-4F46-9CF5-994D161549AA}"/>
    <cellStyle name="Normal 11 2" xfId="270" xr:uid="{DEC75FA9-EE34-4102-93DF-B87C0886271D}"/>
    <cellStyle name="Normal 12" xfId="240" xr:uid="{839EAB7A-2189-4EA5-B670-8941E46E6300}"/>
    <cellStyle name="Normal 12 2" xfId="262" xr:uid="{53637A01-D781-4D67-A9CB-38A3FBB848D1}"/>
    <cellStyle name="Normal 13" xfId="247" xr:uid="{722AFA39-6D6B-443D-80A7-D0793333817F}"/>
    <cellStyle name="Normal 13 2" xfId="269" xr:uid="{E670751F-C7EF-4BF6-80B1-B60401459D89}"/>
    <cellStyle name="Normal 14" xfId="253" xr:uid="{0AB712F5-5179-4D83-86B4-4AC56C41B670}"/>
    <cellStyle name="Normal 14 2" xfId="273" xr:uid="{EFCE621C-4E80-4F0B-999E-01B774C1CF09}"/>
    <cellStyle name="Normal 15" xfId="246" xr:uid="{9405D9AD-D2C2-4BDE-8790-8FBB21F27236}"/>
    <cellStyle name="Normal 15 2" xfId="268" xr:uid="{5E14B4BD-F4D2-49BC-9368-73067876C3AA}"/>
    <cellStyle name="Normal 16" xfId="241" xr:uid="{F9837741-8292-4304-A1F2-F5486F673F52}"/>
    <cellStyle name="Normal 16 2" xfId="263" xr:uid="{84EA808C-ACD2-4033-A8F2-4A8F89D2EDCD}"/>
    <cellStyle name="Normal 17" xfId="245" xr:uid="{84778768-D951-4CFA-A6B1-30D198276F68}"/>
    <cellStyle name="Normal 17 2" xfId="267" xr:uid="{1DE35D30-2C89-4B72-ADF3-24A94DA5A3EE}"/>
    <cellStyle name="Normal 18" xfId="242" xr:uid="{32A0EFC2-53B9-4A46-B075-A15DE6002305}"/>
    <cellStyle name="Normal 18 2" xfId="264" xr:uid="{E6D5A806-EDDF-4FA8-A214-873F2661E6C2}"/>
    <cellStyle name="Normal 19" xfId="243" xr:uid="{A91F0224-5AF8-43B5-8212-6CAF928C0A63}"/>
    <cellStyle name="Normal 19 2" xfId="265" xr:uid="{C7413B31-C5C5-4F25-B3CC-F7ADF30C8822}"/>
    <cellStyle name="Normal 2" xfId="3" xr:uid="{00000000-0005-0000-0000-000002000000}"/>
    <cellStyle name="Normal 2 2" xfId="92" xr:uid="{886C42C7-07BD-44C3-981B-9F0D3A8B4117}"/>
    <cellStyle name="Normal 2 3" xfId="298" xr:uid="{4F4F20DB-B7E2-4EB9-9B29-66F5D70A6894}"/>
    <cellStyle name="Normal 20" xfId="254" xr:uid="{84F172B5-D234-4393-A729-ED4809522781}"/>
    <cellStyle name="Normal 20 2" xfId="274" xr:uid="{E69C18F0-B355-4059-BA83-869EABDDBBB8}"/>
    <cellStyle name="Normal 21" xfId="244" xr:uid="{E8AF9F27-F00D-45CF-B71F-51DD7DFACD9E}"/>
    <cellStyle name="Normal 21 2" xfId="266" xr:uid="{2AB2AE2D-19FC-4B63-952B-F792338C0F61}"/>
    <cellStyle name="Normal 22" xfId="237" xr:uid="{46AE6630-5FFF-4F89-BAA1-E0117FC86F8B}"/>
    <cellStyle name="Normal 23" xfId="255" xr:uid="{C238E3F5-B7A8-4282-ACD7-555CEC1EB6E2}"/>
    <cellStyle name="Normal 24" xfId="259" xr:uid="{13DEF504-F905-4D1C-8F8C-88B8A041E870}"/>
    <cellStyle name="Normal 25" xfId="258" xr:uid="{E52BD3A5-0133-4527-B916-6EAEA4C93215}"/>
    <cellStyle name="Normal 26" xfId="257" xr:uid="{3F0585BF-2FEF-4DF3-A95F-235893DD5D25}"/>
    <cellStyle name="Normal 27" xfId="6" xr:uid="{977CF579-2C40-42F5-810D-BE3ED004366A}"/>
    <cellStyle name="Normal 28" xfId="179" xr:uid="{2F5B09FB-5F76-4309-956C-313756E90377}"/>
    <cellStyle name="Normal 29" xfId="289" xr:uid="{484E8C24-D476-4F34-8FD8-1824D72B54CF}"/>
    <cellStyle name="Normal 3" xfId="4" xr:uid="{00000000-0005-0000-0000-000003000000}"/>
    <cellStyle name="Normal 3 2" xfId="180" xr:uid="{F6640591-54E5-4380-9D36-7B8AE6A7B5D4}"/>
    <cellStyle name="Normal 30" xfId="290" xr:uid="{75E2B961-C781-47D0-8153-15B7D28501C2}"/>
    <cellStyle name="Normal 4" xfId="228" xr:uid="{C13E51CB-8333-46AA-B69D-278FCA39E949}"/>
    <cellStyle name="Normal 5" xfId="233" xr:uid="{66F07295-D2B3-44CE-B230-4F3F62E8D2CB}"/>
    <cellStyle name="Normal 6" xfId="234" xr:uid="{1D270ED3-DB85-478F-AF76-53B3B2CCE30E}"/>
    <cellStyle name="Normal 7" xfId="91" xr:uid="{8A4C3B82-81F5-4514-B4D6-049B05B0768D}"/>
    <cellStyle name="Normal 7 2" xfId="238" xr:uid="{4C15A956-7653-48A2-8C71-183705C06F12}"/>
    <cellStyle name="Normal 7 2 2" xfId="260" xr:uid="{92216CD8-615F-487A-9BF6-2E95B12BB95A}"/>
    <cellStyle name="Normal 7 3" xfId="256" xr:uid="{71047D53-3B44-489D-937E-535632AEBD1B}"/>
    <cellStyle name="Normal 8" xfId="239" xr:uid="{6F3EDD36-EA51-49AD-901A-D0121F157022}"/>
    <cellStyle name="Normal 8 2" xfId="261" xr:uid="{D0A0C541-7E15-4B24-ABE1-5516642A9411}"/>
    <cellStyle name="Normal 9" xfId="249" xr:uid="{BB9CF813-6E5B-44EC-8DB5-A3AFE5CE6AAD}"/>
    <cellStyle name="Normal 9 2" xfId="271" xr:uid="{258A3F77-F9EC-474B-982D-833739C46133}"/>
    <cellStyle name="Normal_ERNT TFI-POD Q3-2010_HR_FINAL" xfId="5" xr:uid="{08B3FB45-A16F-4D1F-B2C4-17257950583D}"/>
    <cellStyle name="Note 2" xfId="110" xr:uid="{0494C610-40FA-4BB6-A72A-2ACBC8182057}"/>
    <cellStyle name="Note 3" xfId="45" xr:uid="{6223590F-D19C-4C33-AA85-A15F04E11826}"/>
    <cellStyle name="Obično_Knjiga2" xfId="186" xr:uid="{B9E4AF7E-5127-4D9B-A779-21DB0479FC86}"/>
    <cellStyle name="Output 2" xfId="111" xr:uid="{87268191-A767-45AE-BC27-9811216AE2EA}"/>
    <cellStyle name="Output 3" xfId="46" xr:uid="{72A6C42A-8B04-44D5-BE7C-536CAB6CBC33}"/>
    <cellStyle name="Percent [2]" xfId="187" xr:uid="{6B2B22E0-B564-43CB-BAC3-6077A4F218E3}"/>
    <cellStyle name="Percent 2" xfId="236" xr:uid="{43575839-278C-4268-801B-CCFA6C88C012}"/>
    <cellStyle name="SAPBEXaggData" xfId="47" xr:uid="{C1A05A94-AD32-41F3-9B67-13F422916AE6}"/>
    <cellStyle name="SAPBEXaggData 2" xfId="188" xr:uid="{CCB011B5-9657-4BFD-B9E9-71CD3AEB5901}"/>
    <cellStyle name="SAPBEXaggData 2 2" xfId="299" xr:uid="{C2B024F4-489C-414C-9C3D-FDB43354501D}"/>
    <cellStyle name="SAPBEXaggData 3" xfId="112" xr:uid="{39BEFEED-B55D-40A2-8869-5E4E84CA336C}"/>
    <cellStyle name="SAPBEXaggDataEmph" xfId="48" xr:uid="{3DE1898D-0A4A-4FE3-BC45-F8B43241B097}"/>
    <cellStyle name="SAPBEXaggDataEmph 2" xfId="189" xr:uid="{30E9D217-55E0-4B5C-9EC0-1AB9B233BC23}"/>
    <cellStyle name="SAPBEXaggItem" xfId="49" xr:uid="{8586B479-16F4-49A3-951E-370D9BD01BFC}"/>
    <cellStyle name="SAPBEXaggItem 2" xfId="190" xr:uid="{988B82D2-3E44-4E94-B83D-B7D4502A3DFE}"/>
    <cellStyle name="SAPBEXaggItem 2 2" xfId="300" xr:uid="{3193DF23-72D0-4E66-B077-6C6A5D22A597}"/>
    <cellStyle name="SAPBEXaggItem 3" xfId="113" xr:uid="{3C253738-BB35-4D59-AF3C-2E8AA05C485D}"/>
    <cellStyle name="SAPBEXaggItemX" xfId="50" xr:uid="{C1320DD4-197A-4DA1-B195-2D6B31D26C1B}"/>
    <cellStyle name="SAPBEXaggItemX 2" xfId="191" xr:uid="{07F9D763-1F28-4470-8F12-A6F548FA5B21}"/>
    <cellStyle name="SAPBEXchaText" xfId="51" xr:uid="{7B2777F8-CFB0-4DB6-BC94-E0FBF74F95E6}"/>
    <cellStyle name="SAPBEXchaText 2" xfId="192" xr:uid="{B1C83B8F-55B3-4A4B-A875-33BF7DCCC3D6}"/>
    <cellStyle name="SAPBEXchaText 2 2" xfId="301" xr:uid="{52AAAA00-70E8-4E9B-918D-4D6B5D90952F}"/>
    <cellStyle name="SAPBEXchaText 3" xfId="114" xr:uid="{0CC2560A-3B42-42B8-84ED-FDEF4FD01A2A}"/>
    <cellStyle name="SAPBEXexcBad7" xfId="52" xr:uid="{F1A3507B-651C-473B-BB8B-76804F6945C7}"/>
    <cellStyle name="SAPBEXexcBad7 2" xfId="193" xr:uid="{68436C92-7CCA-4D40-861F-DEA4676E1A7A}"/>
    <cellStyle name="SAPBEXexcBad7 2 2" xfId="302" xr:uid="{CBBFC812-384F-43B9-A44E-E041AF01ABF1}"/>
    <cellStyle name="SAPBEXexcBad7 3" xfId="115" xr:uid="{BDBE78E0-77BA-4D22-8BD8-D2600D83A1EE}"/>
    <cellStyle name="SAPBEXexcBad8" xfId="53" xr:uid="{C8C53E26-94AE-4DA4-B174-A28630E96076}"/>
    <cellStyle name="SAPBEXexcBad8 2" xfId="194" xr:uid="{29E45829-C823-4EEF-9A9C-55E5F07A85A2}"/>
    <cellStyle name="SAPBEXexcBad8 2 2" xfId="303" xr:uid="{99D8149A-94B2-4FB8-9AA1-A6D17171BBED}"/>
    <cellStyle name="SAPBEXexcBad8 3" xfId="116" xr:uid="{84402FFD-AB7C-4E79-8ECC-8DBAE8958BFB}"/>
    <cellStyle name="SAPBEXexcBad9" xfId="54" xr:uid="{6461B80D-C4EA-41DE-AF33-777B52965150}"/>
    <cellStyle name="SAPBEXexcBad9 2" xfId="195" xr:uid="{3F9431D9-B032-4DA4-89E2-D36DB4C23FBE}"/>
    <cellStyle name="SAPBEXexcBad9 2 2" xfId="304" xr:uid="{826107A7-9C66-4C8D-A90E-17E5B45E6DFD}"/>
    <cellStyle name="SAPBEXexcBad9 3" xfId="117" xr:uid="{F3D71BBC-C1DE-4A9E-9F77-2E913ABDFD12}"/>
    <cellStyle name="SAPBEXexcCritical4" xfId="55" xr:uid="{2BFEDE51-6300-4D5D-AD29-15F4A274709D}"/>
    <cellStyle name="SAPBEXexcCritical4 2" xfId="196" xr:uid="{79DDDA6E-C6B4-4AEB-AC05-D1C948D3B752}"/>
    <cellStyle name="SAPBEXexcCritical4 2 2" xfId="305" xr:uid="{576F1937-DDE9-4C5C-A0A1-94CB534EB8AF}"/>
    <cellStyle name="SAPBEXexcCritical4 3" xfId="118" xr:uid="{BEA86E35-3A4F-47FC-8E5E-B630CD800019}"/>
    <cellStyle name="SAPBEXexcCritical5" xfId="56" xr:uid="{6AD7852A-C12C-4632-981C-E3350F0DD744}"/>
    <cellStyle name="SAPBEXexcCritical5 2" xfId="197" xr:uid="{C686B194-5102-468F-8D67-B8CDBAC817A7}"/>
    <cellStyle name="SAPBEXexcCritical5 2 2" xfId="306" xr:uid="{7C07460E-F7A9-4393-A8B5-BA096F35DC21}"/>
    <cellStyle name="SAPBEXexcCritical5 3" xfId="119" xr:uid="{03905D81-1BBB-4EDA-9450-5160937A7362}"/>
    <cellStyle name="SAPBEXexcCritical6" xfId="57" xr:uid="{B5EBD4DF-F799-4DEF-8D00-D4417C724735}"/>
    <cellStyle name="SAPBEXexcCritical6 2" xfId="198" xr:uid="{778D773A-1862-476B-8B71-4AF17D1F6D53}"/>
    <cellStyle name="SAPBEXexcCritical6 2 2" xfId="307" xr:uid="{BBE527E7-721A-4386-8335-F9E7A910CA69}"/>
    <cellStyle name="SAPBEXexcCritical6 3" xfId="120" xr:uid="{0075F7DA-62B6-4FA1-B698-1A5F8AC3DBEF}"/>
    <cellStyle name="SAPBEXexcGood1" xfId="58" xr:uid="{57CD8454-5250-4C04-A373-0EEBBFBAD6F5}"/>
    <cellStyle name="SAPBEXexcGood1 2" xfId="199" xr:uid="{B4AD8AC5-ECE1-4F2B-96DF-0907A0EE0628}"/>
    <cellStyle name="SAPBEXexcGood1 2 2" xfId="308" xr:uid="{0614C336-1E8D-47EC-94AA-4D33B643C7F5}"/>
    <cellStyle name="SAPBEXexcGood1 3" xfId="121" xr:uid="{14439C59-E6E6-4FBF-B00B-FF040A23FB01}"/>
    <cellStyle name="SAPBEXexcGood2" xfId="59" xr:uid="{02B40582-033A-432B-BE62-BF5A184A9B9F}"/>
    <cellStyle name="SAPBEXexcGood2 2" xfId="200" xr:uid="{ED7238FC-A31E-4014-AAD1-66D5213ACFDA}"/>
    <cellStyle name="SAPBEXexcGood2 2 2" xfId="309" xr:uid="{62ACA78C-AD4F-432A-9175-CBA863010840}"/>
    <cellStyle name="SAPBEXexcGood2 3" xfId="122" xr:uid="{D91C38AA-D1F5-4C78-A383-913EAABC2636}"/>
    <cellStyle name="SAPBEXexcGood3" xfId="60" xr:uid="{427ED7A9-864D-4F50-AD03-0DD46ADE01A5}"/>
    <cellStyle name="SAPBEXexcGood3 2" xfId="201" xr:uid="{C8AF8405-9BE5-49F8-8BF6-806D9D082A3B}"/>
    <cellStyle name="SAPBEXexcGood3 2 2" xfId="310" xr:uid="{4B53BD88-5DC1-46E4-B2CA-9F48BBC88586}"/>
    <cellStyle name="SAPBEXexcGood3 3" xfId="123" xr:uid="{92B6A5BE-9708-4B58-B237-0C395E8E638B}"/>
    <cellStyle name="SAPBEXfilterDrill" xfId="61" xr:uid="{F88D2384-CAD4-4B71-BB64-66F4D4C733A8}"/>
    <cellStyle name="SAPBEXfilterDrill 2" xfId="202" xr:uid="{17A225F3-F695-45B4-8599-B5A2E41708DB}"/>
    <cellStyle name="SAPBEXfilterDrill 2 2" xfId="311" xr:uid="{4A094014-E38A-45E3-B942-C3AD666ECBA7}"/>
    <cellStyle name="SAPBEXfilterDrill 3" xfId="124" xr:uid="{AD503095-84FB-474F-A1F6-7C0E2C304347}"/>
    <cellStyle name="SAPBEXfilterItem" xfId="62" xr:uid="{F3C3BDAF-661B-4BFA-822D-DFF6029C388C}"/>
    <cellStyle name="SAPBEXfilterItem 2" xfId="203" xr:uid="{5C210B06-800C-4DB3-86D2-5D4747CC5919}"/>
    <cellStyle name="SAPBEXfilterText" xfId="63" xr:uid="{6EDC2FCC-9629-471A-BD6D-58431BCA771F}"/>
    <cellStyle name="SAPBEXfilterText 2" xfId="204" xr:uid="{F4339EC4-8F5A-4644-8EB4-E937FD3E6787}"/>
    <cellStyle name="SAPBEXformats" xfId="64" xr:uid="{15F77008-B8DC-4042-8ED8-8011BDB78B0B}"/>
    <cellStyle name="SAPBEXformats 2" xfId="205" xr:uid="{B1E09BEE-AED0-452B-9F5D-3FCAE7933A1C}"/>
    <cellStyle name="SAPBEXformats 2 2" xfId="312" xr:uid="{7D546F5F-F00A-427F-9FA1-E98B4F4FC103}"/>
    <cellStyle name="SAPBEXformats 3" xfId="125" xr:uid="{478FEA40-79E1-4B66-BF73-D4D068C98232}"/>
    <cellStyle name="SAPBEXheaderItem" xfId="65" xr:uid="{C2D1F2A4-B56D-4BF5-AC1E-C0E06C60A9AE}"/>
    <cellStyle name="SAPBEXheaderItem 2" xfId="206" xr:uid="{FFF6BEA7-8742-47A2-9121-FB5E0A2C3F85}"/>
    <cellStyle name="SAPBEXheaderItem 2 2" xfId="313" xr:uid="{6E723074-5FE8-4D5B-B42D-F27C0AA647F1}"/>
    <cellStyle name="SAPBEXheaderItem 3" xfId="126" xr:uid="{A5BE191D-3FEC-47D8-80D9-CF73A96E601A}"/>
    <cellStyle name="SAPBEXheaderText" xfId="66" xr:uid="{C0ED686A-A7CD-4061-87BE-D30C717F3357}"/>
    <cellStyle name="SAPBEXheaderText 2" xfId="207" xr:uid="{041FAAD8-41EC-432D-9720-B37C718D66E2}"/>
    <cellStyle name="SAPBEXheaderText 2 2" xfId="314" xr:uid="{F5495B8E-5411-412E-8198-E16C1E0EED52}"/>
    <cellStyle name="SAPBEXheaderText 3" xfId="127" xr:uid="{D02DC5F1-51AD-481A-B7DC-643F9E152CD6}"/>
    <cellStyle name="SAPBEXHLevel0" xfId="67" xr:uid="{2C5F17F8-EFC7-461D-BB9C-C4C80E4BC29C}"/>
    <cellStyle name="SAPBEXHLevel0 2" xfId="208" xr:uid="{5CC3FD41-9269-4185-A2E0-FB9249248F44}"/>
    <cellStyle name="SAPBEXHLevel0 2 2" xfId="315" xr:uid="{9797D5B7-9F4C-4D00-A2F8-E27F3CE01A02}"/>
    <cellStyle name="SAPBEXHLevel0 3" xfId="128" xr:uid="{3876D071-40A8-4432-BFE7-CAC76C8B8AF1}"/>
    <cellStyle name="SAPBEXHLevel0X" xfId="68" xr:uid="{443D0D7F-24C6-412D-92B1-5FF44BCC5BA9}"/>
    <cellStyle name="SAPBEXHLevel0X 2" xfId="209" xr:uid="{9BACAB7F-6A15-4F0A-ADF9-9DB669AB4C77}"/>
    <cellStyle name="SAPBEXHLevel1" xfId="69" xr:uid="{AB4C6ECD-5BFA-4D55-AB97-4D8482E5387B}"/>
    <cellStyle name="SAPBEXHLevel1 2" xfId="210" xr:uid="{EF6FD0BF-5A3A-4B35-AD7C-5391EFCA1527}"/>
    <cellStyle name="SAPBEXHLevel1 2 2" xfId="316" xr:uid="{72E52062-AE06-4935-BD52-EE4C5A6231E6}"/>
    <cellStyle name="SAPBEXHLevel1 3" xfId="129" xr:uid="{76E33B94-C58D-4434-B344-E93506CD1DFE}"/>
    <cellStyle name="SAPBEXHLevel1X" xfId="70" xr:uid="{0B82861C-5423-412F-A608-112E6D0E018B}"/>
    <cellStyle name="SAPBEXHLevel1X 2" xfId="211" xr:uid="{FE4F34A4-8993-4273-994E-DB8B1E6B735C}"/>
    <cellStyle name="SAPBEXHLevel2" xfId="71" xr:uid="{B0F0EDB6-B867-4D3A-91EA-3544821A562C}"/>
    <cellStyle name="SAPBEXHLevel2 2" xfId="212" xr:uid="{E60A4D2B-5963-4C47-A521-CBF2F1EEBC07}"/>
    <cellStyle name="SAPBEXHLevel2 2 2" xfId="317" xr:uid="{73F48108-023B-4687-B2D9-8F1B87766AFC}"/>
    <cellStyle name="SAPBEXHLevel2 3" xfId="130" xr:uid="{5576FCBD-8690-4761-BF2C-85B91624BE8D}"/>
    <cellStyle name="SAPBEXHLevel2X" xfId="72" xr:uid="{680D7C0C-5B1E-4BCD-B5C9-ACBC2507B797}"/>
    <cellStyle name="SAPBEXHLevel2X 2" xfId="213" xr:uid="{8453AD27-5CCD-4D9A-863D-1C5BEB00E8F0}"/>
    <cellStyle name="SAPBEXHLevel3" xfId="73" xr:uid="{37A46D40-DB4F-457B-9872-2207E7CD8ED5}"/>
    <cellStyle name="SAPBEXHLevel3 2" xfId="214" xr:uid="{5E8A1792-F0B4-432C-881C-A76F4A9B06C3}"/>
    <cellStyle name="SAPBEXHLevel3 2 2" xfId="318" xr:uid="{7399A145-0A3C-4535-A24C-A47C7B8AAA47}"/>
    <cellStyle name="SAPBEXHLevel3 3" xfId="131" xr:uid="{3626DEAA-C75E-4D5B-84A0-CC52497E8820}"/>
    <cellStyle name="SAPBEXHLevel3X" xfId="74" xr:uid="{4314EDB3-7080-4F78-A397-3964AF27D1E6}"/>
    <cellStyle name="SAPBEXHLevel3X 2" xfId="215" xr:uid="{4AA9E25A-D0A9-47D2-8DBB-892EDF6F7695}"/>
    <cellStyle name="SAPBEXinputData" xfId="75" xr:uid="{5A8A7A6A-1669-49CD-B245-E279872B90B5}"/>
    <cellStyle name="SAPBEXinputData 2" xfId="216" xr:uid="{B8BE6C95-B1BB-44AC-AC2A-48E85AFCADB0}"/>
    <cellStyle name="SAPBEXItemHeader" xfId="76" xr:uid="{6CC85A8D-9415-4CFC-8640-D4722B0E2295}"/>
    <cellStyle name="SAPBEXresData" xfId="77" xr:uid="{089EEAE6-4A59-4B91-8AC0-38726CF47F10}"/>
    <cellStyle name="SAPBEXresData 2" xfId="217" xr:uid="{A5F39019-9656-42B5-9D26-5E750DBA04D9}"/>
    <cellStyle name="SAPBEXresDataEmph" xfId="78" xr:uid="{A4E1D4BF-FA02-43B9-BE60-9C803FC10ABA}"/>
    <cellStyle name="SAPBEXresDataEmph 2" xfId="218" xr:uid="{9A76CE6F-BFFB-492A-9292-3F8CCE55C418}"/>
    <cellStyle name="SAPBEXresItem" xfId="79" xr:uid="{4AEB59B1-7C43-433E-A074-EE5EB369548B}"/>
    <cellStyle name="SAPBEXresItem 2" xfId="219" xr:uid="{B893C92C-6089-4CBF-A566-E050C4F5E057}"/>
    <cellStyle name="SAPBEXresItemX" xfId="80" xr:uid="{D5AFD77B-5F72-4F98-833C-B96ECB26C2C7}"/>
    <cellStyle name="SAPBEXresItemX 2" xfId="220" xr:uid="{4845CBA2-6F6B-48C1-8189-1A5C125CA862}"/>
    <cellStyle name="SAPBEXstdData" xfId="81" xr:uid="{6E926760-FDE3-4B93-ACEA-514372306293}"/>
    <cellStyle name="SAPBEXstdData 2" xfId="221" xr:uid="{CEBE83CA-BDF3-41C5-92C3-46B7EB007FA8}"/>
    <cellStyle name="SAPBEXstdData 2 2" xfId="250" xr:uid="{099638EC-1942-439F-9274-2D45B274003C}"/>
    <cellStyle name="SAPBEXstdData 3" xfId="132" xr:uid="{3AE4782C-0D1C-48E9-93D6-050EAD49C858}"/>
    <cellStyle name="SAPBEXstdDataEmph" xfId="82" xr:uid="{131765A5-57D8-4689-8B55-995D1BBA0AC6}"/>
    <cellStyle name="SAPBEXstdDataEmph 2" xfId="222" xr:uid="{D7928391-2550-409A-870E-EF4BE212ADBA}"/>
    <cellStyle name="SAPBEXstdItem" xfId="83" xr:uid="{4D353208-114F-4078-A6DD-8DC25D8D53AD}"/>
    <cellStyle name="SAPBEXstdItem 2" xfId="223" xr:uid="{8E80BD41-9532-45DF-8253-F3A32F27BEDD}"/>
    <cellStyle name="SAPBEXstdItem 2 2" xfId="319" xr:uid="{8F3088CA-9295-4A2C-9D2A-E7081D51628D}"/>
    <cellStyle name="SAPBEXstdItem 3" xfId="133" xr:uid="{3A4DFC63-07B9-444C-98EF-BF757EA961EE}"/>
    <cellStyle name="SAPBEXstdItemX" xfId="84" xr:uid="{52C15ADD-41F7-41C9-B959-14D4BE2E8D48}"/>
    <cellStyle name="SAPBEXstdItemX 2" xfId="224" xr:uid="{B922BE53-EFD9-4396-8BC2-42C048D8FC1F}"/>
    <cellStyle name="SAPBEXtitle" xfId="85" xr:uid="{7911066A-8A33-49B9-965C-C3062CCACA20}"/>
    <cellStyle name="SAPBEXtitle 2" xfId="225" xr:uid="{98A264DB-1D02-4F83-AC44-DAD7CF5F0426}"/>
    <cellStyle name="SAPBEXunassignedItem" xfId="86" xr:uid="{54EDDA7C-D3F4-4251-97B5-DFD390A65748}"/>
    <cellStyle name="SAPBEXunassignedItem 2" xfId="134" xr:uid="{E7F67816-C198-48BF-BB99-6485B35A7A57}"/>
    <cellStyle name="SAPBEXundefined" xfId="87" xr:uid="{F122DC69-D29E-459A-9EA6-00B358FF1550}"/>
    <cellStyle name="SAPBEXundefined 2" xfId="226" xr:uid="{EA3B8706-E778-4135-A4F5-101FBD3B63B2}"/>
    <cellStyle name="Sheet Title" xfId="88" xr:uid="{17FBF739-82C7-41B9-AE7A-21F5F63836B3}"/>
    <cellStyle name="Style 1" xfId="1" xr:uid="{00000000-0005-0000-0000-000004000000}"/>
    <cellStyle name="Table" xfId="229" xr:uid="{F22F3B9D-785A-47BD-9534-04207562CEB8}"/>
    <cellStyle name="Total 2" xfId="135" xr:uid="{E905D304-89F8-465B-B55B-08870CEF822E}"/>
    <cellStyle name="Total 3" xfId="89" xr:uid="{073C3274-8385-462A-8965-A785DADF8ACA}"/>
    <cellStyle name="Tusental_A-listan (fixad)" xfId="230" xr:uid="{238BDBB5-EF47-4543-9BC2-06EA71640130}"/>
    <cellStyle name="Valuta_NPV" xfId="231" xr:uid="{486B3971-2EE4-4CF4-8729-0CE37C24611B}"/>
    <cellStyle name="Warning Text 2" xfId="136" xr:uid="{B55F7E68-5807-46C8-8006-97DE52C33E73}"/>
    <cellStyle name="Warning Text 3" xfId="90" xr:uid="{6D9FF17D-DB18-48A0-BD1D-5C41C1F11B6E}"/>
    <cellStyle name="WHead - Style2" xfId="232" xr:uid="{6C774F88-C823-40B1-9AE4-A3F6663C62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sqref="A1:C1"/>
    </sheetView>
  </sheetViews>
  <sheetFormatPr defaultColWidth="9.08984375" defaultRowHeight="14.5" x14ac:dyDescent="0.35"/>
  <cols>
    <col min="1" max="8" width="9.08984375" style="71"/>
    <col min="9" max="9" width="15.08984375" style="71" customWidth="1"/>
    <col min="10" max="16384" width="9.08984375" style="71"/>
  </cols>
  <sheetData>
    <row r="1" spans="1:14" ht="15.5" x14ac:dyDescent="0.35">
      <c r="A1" s="206" t="s">
        <v>0</v>
      </c>
      <c r="B1" s="207"/>
      <c r="C1" s="207"/>
      <c r="D1" s="69"/>
      <c r="E1" s="69"/>
      <c r="F1" s="69"/>
      <c r="G1" s="69"/>
      <c r="H1" s="69"/>
      <c r="I1" s="69"/>
      <c r="J1" s="70"/>
    </row>
    <row r="2" spans="1:14" ht="14.4" customHeight="1" x14ac:dyDescent="0.35">
      <c r="A2" s="208" t="s">
        <v>1</v>
      </c>
      <c r="B2" s="209"/>
      <c r="C2" s="209"/>
      <c r="D2" s="209"/>
      <c r="E2" s="209"/>
      <c r="F2" s="209"/>
      <c r="G2" s="209"/>
      <c r="H2" s="209"/>
      <c r="I2" s="209"/>
      <c r="J2" s="210"/>
      <c r="N2" s="119" t="s">
        <v>491</v>
      </c>
    </row>
    <row r="3" spans="1:14" x14ac:dyDescent="0.35">
      <c r="A3" s="72"/>
      <c r="B3" s="73"/>
      <c r="C3" s="73"/>
      <c r="D3" s="73"/>
      <c r="E3" s="73"/>
      <c r="F3" s="73"/>
      <c r="G3" s="73"/>
      <c r="H3" s="73"/>
      <c r="I3" s="73"/>
      <c r="J3" s="74"/>
      <c r="N3" s="119" t="s">
        <v>492</v>
      </c>
    </row>
    <row r="4" spans="1:14" ht="33.65" customHeight="1" x14ac:dyDescent="0.35">
      <c r="A4" s="211" t="s">
        <v>2</v>
      </c>
      <c r="B4" s="212"/>
      <c r="C4" s="212"/>
      <c r="D4" s="212"/>
      <c r="E4" s="213">
        <v>43831</v>
      </c>
      <c r="F4" s="214"/>
      <c r="G4" s="75" t="s">
        <v>3</v>
      </c>
      <c r="H4" s="213" t="s">
        <v>536</v>
      </c>
      <c r="I4" s="214"/>
      <c r="J4" s="76"/>
      <c r="N4" s="119" t="s">
        <v>493</v>
      </c>
    </row>
    <row r="5" spans="1:14" s="77" customFormat="1" ht="10.4" customHeight="1" x14ac:dyDescent="0.35">
      <c r="A5" s="215"/>
      <c r="B5" s="216"/>
      <c r="C5" s="216"/>
      <c r="D5" s="216"/>
      <c r="E5" s="216"/>
      <c r="F5" s="216"/>
      <c r="G5" s="216"/>
      <c r="H5" s="216"/>
      <c r="I5" s="216"/>
      <c r="J5" s="217"/>
      <c r="N5" s="120" t="s">
        <v>494</v>
      </c>
    </row>
    <row r="6" spans="1:14" ht="20.399999999999999" customHeight="1" x14ac:dyDescent="0.35">
      <c r="A6" s="78"/>
      <c r="B6" s="79" t="s">
        <v>4</v>
      </c>
      <c r="C6" s="80"/>
      <c r="D6" s="80"/>
      <c r="E6" s="86">
        <v>2020</v>
      </c>
      <c r="F6" s="81"/>
      <c r="G6" s="75"/>
      <c r="H6" s="81"/>
      <c r="I6" s="82"/>
      <c r="J6" s="83"/>
      <c r="N6" s="119"/>
    </row>
    <row r="7" spans="1:14" s="85" customFormat="1" ht="11.15" customHeight="1" x14ac:dyDescent="0.35">
      <c r="A7" s="78"/>
      <c r="B7" s="80"/>
      <c r="C7" s="80"/>
      <c r="D7" s="80"/>
      <c r="E7" s="84"/>
      <c r="F7" s="84"/>
      <c r="G7" s="75"/>
      <c r="H7" s="81"/>
      <c r="I7" s="82"/>
      <c r="J7" s="83"/>
    </row>
    <row r="8" spans="1:14" ht="20.399999999999999" customHeight="1" x14ac:dyDescent="0.35">
      <c r="A8" s="78"/>
      <c r="B8" s="79" t="s">
        <v>5</v>
      </c>
      <c r="C8" s="80"/>
      <c r="D8" s="80"/>
      <c r="E8" s="86" t="s">
        <v>493</v>
      </c>
      <c r="F8" s="81"/>
      <c r="G8" s="75"/>
      <c r="H8" s="81"/>
      <c r="I8" s="82"/>
      <c r="J8" s="83"/>
    </row>
    <row r="9" spans="1:14" s="85" customFormat="1" ht="11.15" customHeight="1" x14ac:dyDescent="0.35">
      <c r="A9" s="78"/>
      <c r="B9" s="80"/>
      <c r="C9" s="80"/>
      <c r="D9" s="80"/>
      <c r="E9" s="84"/>
      <c r="F9" s="84"/>
      <c r="G9" s="75"/>
      <c r="H9" s="84"/>
      <c r="I9" s="87"/>
      <c r="J9" s="83"/>
    </row>
    <row r="10" spans="1:14" ht="38.15" customHeight="1" x14ac:dyDescent="0.35">
      <c r="A10" s="202" t="s">
        <v>6</v>
      </c>
      <c r="B10" s="203"/>
      <c r="C10" s="203"/>
      <c r="D10" s="203"/>
      <c r="E10" s="203"/>
      <c r="F10" s="203"/>
      <c r="G10" s="203"/>
      <c r="H10" s="203"/>
      <c r="I10" s="203"/>
      <c r="J10" s="88"/>
    </row>
    <row r="11" spans="1:14" ht="24.65" customHeight="1" x14ac:dyDescent="0.35">
      <c r="A11" s="190" t="s">
        <v>7</v>
      </c>
      <c r="B11" s="204"/>
      <c r="C11" s="196" t="s">
        <v>513</v>
      </c>
      <c r="D11" s="197"/>
      <c r="E11" s="89"/>
      <c r="F11" s="163" t="s">
        <v>8</v>
      </c>
      <c r="G11" s="200"/>
      <c r="H11" s="178" t="s">
        <v>517</v>
      </c>
      <c r="I11" s="179"/>
      <c r="J11" s="90"/>
    </row>
    <row r="12" spans="1:14" ht="14.4" customHeight="1" x14ac:dyDescent="0.35">
      <c r="A12" s="91"/>
      <c r="B12" s="92"/>
      <c r="C12" s="92"/>
      <c r="D12" s="92"/>
      <c r="E12" s="205"/>
      <c r="F12" s="205"/>
      <c r="G12" s="205"/>
      <c r="H12" s="205"/>
      <c r="I12" s="93"/>
      <c r="J12" s="90"/>
    </row>
    <row r="13" spans="1:14" ht="21" customHeight="1" x14ac:dyDescent="0.35">
      <c r="A13" s="162" t="s">
        <v>9</v>
      </c>
      <c r="B13" s="200"/>
      <c r="C13" s="196" t="s">
        <v>514</v>
      </c>
      <c r="D13" s="197"/>
      <c r="E13" s="218"/>
      <c r="F13" s="205"/>
      <c r="G13" s="205"/>
      <c r="H13" s="205"/>
      <c r="I13" s="93"/>
      <c r="J13" s="90"/>
    </row>
    <row r="14" spans="1:14" ht="11.15" customHeight="1" x14ac:dyDescent="0.35">
      <c r="A14" s="89"/>
      <c r="B14" s="93"/>
      <c r="C14" s="92"/>
      <c r="D14" s="92"/>
      <c r="E14" s="169"/>
      <c r="F14" s="169"/>
      <c r="G14" s="169"/>
      <c r="H14" s="169"/>
      <c r="I14" s="92"/>
      <c r="J14" s="94"/>
    </row>
    <row r="15" spans="1:14" ht="23.15" customHeight="1" x14ac:dyDescent="0.35">
      <c r="A15" s="162" t="s">
        <v>10</v>
      </c>
      <c r="B15" s="200"/>
      <c r="C15" s="196" t="s">
        <v>515</v>
      </c>
      <c r="D15" s="197"/>
      <c r="E15" s="201"/>
      <c r="F15" s="192"/>
      <c r="G15" s="95" t="s">
        <v>11</v>
      </c>
      <c r="H15" s="178" t="s">
        <v>518</v>
      </c>
      <c r="I15" s="179"/>
      <c r="J15" s="96"/>
    </row>
    <row r="16" spans="1:14" ht="11.15" customHeight="1" x14ac:dyDescent="0.35">
      <c r="A16" s="89"/>
      <c r="B16" s="93"/>
      <c r="C16" s="92"/>
      <c r="D16" s="92"/>
      <c r="E16" s="169"/>
      <c r="F16" s="169"/>
      <c r="G16" s="169"/>
      <c r="H16" s="169"/>
      <c r="I16" s="92"/>
      <c r="J16" s="94"/>
    </row>
    <row r="17" spans="1:10" ht="23.15" customHeight="1" x14ac:dyDescent="0.35">
      <c r="A17" s="97"/>
      <c r="B17" s="95" t="s">
        <v>12</v>
      </c>
      <c r="C17" s="196" t="s">
        <v>516</v>
      </c>
      <c r="D17" s="197"/>
      <c r="E17" s="98"/>
      <c r="F17" s="98"/>
      <c r="G17" s="98"/>
      <c r="H17" s="98"/>
      <c r="I17" s="98"/>
      <c r="J17" s="96"/>
    </row>
    <row r="18" spans="1:10" x14ac:dyDescent="0.35">
      <c r="A18" s="198"/>
      <c r="B18" s="199"/>
      <c r="C18" s="169"/>
      <c r="D18" s="169"/>
      <c r="E18" s="169"/>
      <c r="F18" s="169"/>
      <c r="G18" s="169"/>
      <c r="H18" s="169"/>
      <c r="I18" s="92"/>
      <c r="J18" s="94"/>
    </row>
    <row r="19" spans="1:10" x14ac:dyDescent="0.35">
      <c r="A19" s="190" t="s">
        <v>13</v>
      </c>
      <c r="B19" s="191"/>
      <c r="C19" s="171" t="s">
        <v>519</v>
      </c>
      <c r="D19" s="172"/>
      <c r="E19" s="172"/>
      <c r="F19" s="172"/>
      <c r="G19" s="172"/>
      <c r="H19" s="172"/>
      <c r="I19" s="172"/>
      <c r="J19" s="173"/>
    </row>
    <row r="20" spans="1:10" x14ac:dyDescent="0.35">
      <c r="A20" s="91"/>
      <c r="B20" s="92"/>
      <c r="C20" s="99"/>
      <c r="D20" s="92"/>
      <c r="E20" s="169"/>
      <c r="F20" s="169"/>
      <c r="G20" s="169"/>
      <c r="H20" s="169"/>
      <c r="I20" s="92"/>
      <c r="J20" s="94"/>
    </row>
    <row r="21" spans="1:10" x14ac:dyDescent="0.35">
      <c r="A21" s="190" t="s">
        <v>14</v>
      </c>
      <c r="B21" s="191"/>
      <c r="C21" s="178">
        <v>10000</v>
      </c>
      <c r="D21" s="179"/>
      <c r="E21" s="169"/>
      <c r="F21" s="169"/>
      <c r="G21" s="171" t="s">
        <v>520</v>
      </c>
      <c r="H21" s="172"/>
      <c r="I21" s="172"/>
      <c r="J21" s="173"/>
    </row>
    <row r="22" spans="1:10" x14ac:dyDescent="0.35">
      <c r="A22" s="91"/>
      <c r="B22" s="92"/>
      <c r="C22" s="92"/>
      <c r="D22" s="92"/>
      <c r="E22" s="169"/>
      <c r="F22" s="169"/>
      <c r="G22" s="169"/>
      <c r="H22" s="169"/>
      <c r="I22" s="92"/>
      <c r="J22" s="94"/>
    </row>
    <row r="23" spans="1:10" x14ac:dyDescent="0.35">
      <c r="A23" s="190" t="s">
        <v>15</v>
      </c>
      <c r="B23" s="191"/>
      <c r="C23" s="171" t="s">
        <v>521</v>
      </c>
      <c r="D23" s="172"/>
      <c r="E23" s="172"/>
      <c r="F23" s="172"/>
      <c r="G23" s="172"/>
      <c r="H23" s="172"/>
      <c r="I23" s="172"/>
      <c r="J23" s="173"/>
    </row>
    <row r="24" spans="1:10" x14ac:dyDescent="0.35">
      <c r="A24" s="91"/>
      <c r="B24" s="92"/>
      <c r="C24" s="92"/>
      <c r="D24" s="92"/>
      <c r="E24" s="169"/>
      <c r="F24" s="169"/>
      <c r="G24" s="169"/>
      <c r="H24" s="169"/>
      <c r="I24" s="92"/>
      <c r="J24" s="94"/>
    </row>
    <row r="25" spans="1:10" x14ac:dyDescent="0.35">
      <c r="A25" s="190" t="s">
        <v>16</v>
      </c>
      <c r="B25" s="191"/>
      <c r="C25" s="193" t="s">
        <v>522</v>
      </c>
      <c r="D25" s="194"/>
      <c r="E25" s="194"/>
      <c r="F25" s="194"/>
      <c r="G25" s="194"/>
      <c r="H25" s="194"/>
      <c r="I25" s="194"/>
      <c r="J25" s="195"/>
    </row>
    <row r="26" spans="1:10" x14ac:dyDescent="0.35">
      <c r="A26" s="91"/>
      <c r="B26" s="92"/>
      <c r="C26" s="99"/>
      <c r="D26" s="92"/>
      <c r="E26" s="169"/>
      <c r="F26" s="169"/>
      <c r="G26" s="169"/>
      <c r="H26" s="169"/>
      <c r="I26" s="92"/>
      <c r="J26" s="94"/>
    </row>
    <row r="27" spans="1:10" x14ac:dyDescent="0.35">
      <c r="A27" s="190" t="s">
        <v>17</v>
      </c>
      <c r="B27" s="191"/>
      <c r="C27" s="193" t="s">
        <v>523</v>
      </c>
      <c r="D27" s="194"/>
      <c r="E27" s="194"/>
      <c r="F27" s="194"/>
      <c r="G27" s="194"/>
      <c r="H27" s="194"/>
      <c r="I27" s="194"/>
      <c r="J27" s="195"/>
    </row>
    <row r="28" spans="1:10" ht="14.15" customHeight="1" x14ac:dyDescent="0.35">
      <c r="A28" s="91"/>
      <c r="B28" s="92"/>
      <c r="C28" s="99"/>
      <c r="D28" s="92"/>
      <c r="E28" s="169"/>
      <c r="F28" s="169"/>
      <c r="G28" s="169"/>
      <c r="H28" s="169"/>
      <c r="I28" s="92"/>
      <c r="J28" s="94"/>
    </row>
    <row r="29" spans="1:10" ht="23.15" customHeight="1" x14ac:dyDescent="0.35">
      <c r="A29" s="162" t="s">
        <v>18</v>
      </c>
      <c r="B29" s="191"/>
      <c r="C29" s="100">
        <v>2532</v>
      </c>
      <c r="D29" s="101"/>
      <c r="E29" s="174"/>
      <c r="F29" s="174"/>
      <c r="G29" s="174"/>
      <c r="H29" s="174"/>
      <c r="I29" s="102"/>
      <c r="J29" s="103"/>
    </row>
    <row r="30" spans="1:10" x14ac:dyDescent="0.35">
      <c r="A30" s="91"/>
      <c r="B30" s="92"/>
      <c r="C30" s="92"/>
      <c r="D30" s="92"/>
      <c r="E30" s="169"/>
      <c r="F30" s="169"/>
      <c r="G30" s="169"/>
      <c r="H30" s="169"/>
      <c r="I30" s="102"/>
      <c r="J30" s="103"/>
    </row>
    <row r="31" spans="1:10" x14ac:dyDescent="0.35">
      <c r="A31" s="190" t="s">
        <v>19</v>
      </c>
      <c r="B31" s="191"/>
      <c r="C31" s="116" t="s">
        <v>524</v>
      </c>
      <c r="D31" s="189" t="s">
        <v>20</v>
      </c>
      <c r="E31" s="176"/>
      <c r="F31" s="176"/>
      <c r="G31" s="176"/>
      <c r="H31" s="104"/>
      <c r="I31" s="105" t="s">
        <v>21</v>
      </c>
      <c r="J31" s="106" t="s">
        <v>22</v>
      </c>
    </row>
    <row r="32" spans="1:10" x14ac:dyDescent="0.35">
      <c r="A32" s="190"/>
      <c r="B32" s="191"/>
      <c r="C32" s="107"/>
      <c r="D32" s="75"/>
      <c r="E32" s="192"/>
      <c r="F32" s="192"/>
      <c r="G32" s="192"/>
      <c r="H32" s="192"/>
      <c r="I32" s="102"/>
      <c r="J32" s="103"/>
    </row>
    <row r="33" spans="1:10" x14ac:dyDescent="0.35">
      <c r="A33" s="190" t="s">
        <v>23</v>
      </c>
      <c r="B33" s="191"/>
      <c r="C33" s="100" t="s">
        <v>534</v>
      </c>
      <c r="D33" s="189" t="s">
        <v>24</v>
      </c>
      <c r="E33" s="176"/>
      <c r="F33" s="176"/>
      <c r="G33" s="176"/>
      <c r="H33" s="98"/>
      <c r="I33" s="105" t="s">
        <v>25</v>
      </c>
      <c r="J33" s="106" t="s">
        <v>26</v>
      </c>
    </row>
    <row r="34" spans="1:10" x14ac:dyDescent="0.35">
      <c r="A34" s="91"/>
      <c r="B34" s="92"/>
      <c r="C34" s="92"/>
      <c r="D34" s="92"/>
      <c r="E34" s="169"/>
      <c r="F34" s="169"/>
      <c r="G34" s="169"/>
      <c r="H34" s="169"/>
      <c r="I34" s="92"/>
      <c r="J34" s="94"/>
    </row>
    <row r="35" spans="1:10" x14ac:dyDescent="0.35">
      <c r="A35" s="189" t="s">
        <v>27</v>
      </c>
      <c r="B35" s="176"/>
      <c r="C35" s="176"/>
      <c r="D35" s="176"/>
      <c r="E35" s="176" t="s">
        <v>28</v>
      </c>
      <c r="F35" s="176"/>
      <c r="G35" s="176"/>
      <c r="H35" s="176"/>
      <c r="I35" s="176"/>
      <c r="J35" s="108" t="s">
        <v>29</v>
      </c>
    </row>
    <row r="36" spans="1:10" x14ac:dyDescent="0.35">
      <c r="A36" s="91"/>
      <c r="B36" s="92"/>
      <c r="C36" s="92"/>
      <c r="D36" s="92"/>
      <c r="E36" s="169"/>
      <c r="F36" s="169"/>
      <c r="G36" s="169"/>
      <c r="H36" s="169"/>
      <c r="I36" s="92"/>
      <c r="J36" s="103"/>
    </row>
    <row r="37" spans="1:10" x14ac:dyDescent="0.35">
      <c r="A37" s="184"/>
      <c r="B37" s="185"/>
      <c r="C37" s="185"/>
      <c r="D37" s="185"/>
      <c r="E37" s="184"/>
      <c r="F37" s="185"/>
      <c r="G37" s="185"/>
      <c r="H37" s="185"/>
      <c r="I37" s="186"/>
      <c r="J37" s="109"/>
    </row>
    <row r="38" spans="1:10" x14ac:dyDescent="0.35">
      <c r="A38" s="91"/>
      <c r="B38" s="92"/>
      <c r="C38" s="99"/>
      <c r="D38" s="188"/>
      <c r="E38" s="188"/>
      <c r="F38" s="188"/>
      <c r="G38" s="188"/>
      <c r="H38" s="188"/>
      <c r="I38" s="188"/>
      <c r="J38" s="94"/>
    </row>
    <row r="39" spans="1:10" x14ac:dyDescent="0.35">
      <c r="A39" s="184"/>
      <c r="B39" s="185"/>
      <c r="C39" s="185"/>
      <c r="D39" s="186"/>
      <c r="E39" s="184"/>
      <c r="F39" s="185"/>
      <c r="G39" s="185"/>
      <c r="H39" s="185"/>
      <c r="I39" s="186"/>
      <c r="J39" s="100"/>
    </row>
    <row r="40" spans="1:10" x14ac:dyDescent="0.35">
      <c r="A40" s="91"/>
      <c r="B40" s="92"/>
      <c r="C40" s="99"/>
      <c r="D40" s="110"/>
      <c r="E40" s="188"/>
      <c r="F40" s="188"/>
      <c r="G40" s="188"/>
      <c r="H40" s="188"/>
      <c r="I40" s="93"/>
      <c r="J40" s="94"/>
    </row>
    <row r="41" spans="1:10" x14ac:dyDescent="0.35">
      <c r="A41" s="184"/>
      <c r="B41" s="185"/>
      <c r="C41" s="185"/>
      <c r="D41" s="186"/>
      <c r="E41" s="184"/>
      <c r="F41" s="185"/>
      <c r="G41" s="185"/>
      <c r="H41" s="185"/>
      <c r="I41" s="186"/>
      <c r="J41" s="100"/>
    </row>
    <row r="42" spans="1:10" x14ac:dyDescent="0.35">
      <c r="A42" s="91"/>
      <c r="B42" s="92"/>
      <c r="C42" s="99"/>
      <c r="D42" s="110"/>
      <c r="E42" s="188"/>
      <c r="F42" s="188"/>
      <c r="G42" s="188"/>
      <c r="H42" s="188"/>
      <c r="I42" s="93"/>
      <c r="J42" s="94"/>
    </row>
    <row r="43" spans="1:10" x14ac:dyDescent="0.35">
      <c r="A43" s="184"/>
      <c r="B43" s="185"/>
      <c r="C43" s="185"/>
      <c r="D43" s="186"/>
      <c r="E43" s="184"/>
      <c r="F43" s="185"/>
      <c r="G43" s="185"/>
      <c r="H43" s="185"/>
      <c r="I43" s="186"/>
      <c r="J43" s="100"/>
    </row>
    <row r="44" spans="1:10" x14ac:dyDescent="0.35">
      <c r="A44" s="111"/>
      <c r="B44" s="99"/>
      <c r="C44" s="182"/>
      <c r="D44" s="182"/>
      <c r="E44" s="169"/>
      <c r="F44" s="169"/>
      <c r="G44" s="182"/>
      <c r="H44" s="182"/>
      <c r="I44" s="182"/>
      <c r="J44" s="94"/>
    </row>
    <row r="45" spans="1:10" x14ac:dyDescent="0.35">
      <c r="A45" s="184"/>
      <c r="B45" s="185"/>
      <c r="C45" s="185"/>
      <c r="D45" s="186"/>
      <c r="E45" s="184"/>
      <c r="F45" s="185"/>
      <c r="G45" s="185"/>
      <c r="H45" s="185"/>
      <c r="I45" s="186"/>
      <c r="J45" s="100"/>
    </row>
    <row r="46" spans="1:10" x14ac:dyDescent="0.35">
      <c r="A46" s="111"/>
      <c r="B46" s="99"/>
      <c r="C46" s="99"/>
      <c r="D46" s="92"/>
      <c r="E46" s="187"/>
      <c r="F46" s="187"/>
      <c r="G46" s="182"/>
      <c r="H46" s="182"/>
      <c r="I46" s="92"/>
      <c r="J46" s="94"/>
    </row>
    <row r="47" spans="1:10" x14ac:dyDescent="0.35">
      <c r="A47" s="184"/>
      <c r="B47" s="185"/>
      <c r="C47" s="185"/>
      <c r="D47" s="186"/>
      <c r="E47" s="184"/>
      <c r="F47" s="185"/>
      <c r="G47" s="185"/>
      <c r="H47" s="185"/>
      <c r="I47" s="186"/>
      <c r="J47" s="100"/>
    </row>
    <row r="48" spans="1:10" x14ac:dyDescent="0.35">
      <c r="A48" s="111"/>
      <c r="B48" s="99"/>
      <c r="C48" s="99"/>
      <c r="D48" s="92"/>
      <c r="E48" s="169"/>
      <c r="F48" s="169"/>
      <c r="G48" s="182"/>
      <c r="H48" s="182"/>
      <c r="I48" s="92"/>
      <c r="J48" s="112" t="s">
        <v>30</v>
      </c>
    </row>
    <row r="49" spans="1:10" x14ac:dyDescent="0.35">
      <c r="A49" s="111"/>
      <c r="B49" s="99"/>
      <c r="C49" s="99"/>
      <c r="D49" s="92"/>
      <c r="E49" s="169"/>
      <c r="F49" s="169"/>
      <c r="G49" s="182"/>
      <c r="H49" s="182"/>
      <c r="I49" s="92"/>
      <c r="J49" s="112" t="s">
        <v>31</v>
      </c>
    </row>
    <row r="50" spans="1:10" ht="14.4" customHeight="1" x14ac:dyDescent="0.35">
      <c r="A50" s="162" t="s">
        <v>32</v>
      </c>
      <c r="B50" s="163"/>
      <c r="C50" s="178" t="s">
        <v>525</v>
      </c>
      <c r="D50" s="179"/>
      <c r="E50" s="180" t="s">
        <v>33</v>
      </c>
      <c r="F50" s="181"/>
      <c r="G50" s="171"/>
      <c r="H50" s="172"/>
      <c r="I50" s="172"/>
      <c r="J50" s="173"/>
    </row>
    <row r="51" spans="1:10" x14ac:dyDescent="0.35">
      <c r="A51" s="111"/>
      <c r="B51" s="99"/>
      <c r="C51" s="182"/>
      <c r="D51" s="182"/>
      <c r="E51" s="169"/>
      <c r="F51" s="169"/>
      <c r="G51" s="183" t="s">
        <v>34</v>
      </c>
      <c r="H51" s="183"/>
      <c r="I51" s="183"/>
      <c r="J51" s="83"/>
    </row>
    <row r="52" spans="1:10" ht="14.15" customHeight="1" x14ac:dyDescent="0.35">
      <c r="A52" s="162" t="s">
        <v>35</v>
      </c>
      <c r="B52" s="163"/>
      <c r="C52" s="171" t="s">
        <v>526</v>
      </c>
      <c r="D52" s="172"/>
      <c r="E52" s="172"/>
      <c r="F52" s="172"/>
      <c r="G52" s="172"/>
      <c r="H52" s="172"/>
      <c r="I52" s="172"/>
      <c r="J52" s="173"/>
    </row>
    <row r="53" spans="1:10" x14ac:dyDescent="0.35">
      <c r="A53" s="91"/>
      <c r="B53" s="92"/>
      <c r="C53" s="174" t="s">
        <v>36</v>
      </c>
      <c r="D53" s="174"/>
      <c r="E53" s="174"/>
      <c r="F53" s="174"/>
      <c r="G53" s="174"/>
      <c r="H53" s="174"/>
      <c r="I53" s="174"/>
      <c r="J53" s="94"/>
    </row>
    <row r="54" spans="1:10" x14ac:dyDescent="0.35">
      <c r="A54" s="162" t="s">
        <v>37</v>
      </c>
      <c r="B54" s="163"/>
      <c r="C54" s="175" t="s">
        <v>528</v>
      </c>
      <c r="D54" s="172"/>
      <c r="E54" s="173"/>
      <c r="F54" s="169"/>
      <c r="G54" s="169"/>
      <c r="H54" s="176"/>
      <c r="I54" s="176"/>
      <c r="J54" s="177"/>
    </row>
    <row r="55" spans="1:10" x14ac:dyDescent="0.35">
      <c r="A55" s="91"/>
      <c r="B55" s="92"/>
      <c r="C55" s="99"/>
      <c r="D55" s="92"/>
      <c r="E55" s="169"/>
      <c r="F55" s="169"/>
      <c r="G55" s="169"/>
      <c r="H55" s="169"/>
      <c r="I55" s="92"/>
      <c r="J55" s="94"/>
    </row>
    <row r="56" spans="1:10" ht="14.4" customHeight="1" x14ac:dyDescent="0.35">
      <c r="A56" s="162" t="s">
        <v>38</v>
      </c>
      <c r="B56" s="163"/>
      <c r="C56" s="170" t="s">
        <v>527</v>
      </c>
      <c r="D56" s="165"/>
      <c r="E56" s="165"/>
      <c r="F56" s="165"/>
      <c r="G56" s="165"/>
      <c r="H56" s="165"/>
      <c r="I56" s="165"/>
      <c r="J56" s="166"/>
    </row>
    <row r="57" spans="1:10" x14ac:dyDescent="0.35">
      <c r="A57" s="91"/>
      <c r="B57" s="92"/>
      <c r="C57" s="92"/>
      <c r="D57" s="92"/>
      <c r="E57" s="169"/>
      <c r="F57" s="169"/>
      <c r="G57" s="169"/>
      <c r="H57" s="169"/>
      <c r="I57" s="92"/>
      <c r="J57" s="94"/>
    </row>
    <row r="58" spans="1:10" x14ac:dyDescent="0.35">
      <c r="A58" s="162" t="s">
        <v>39</v>
      </c>
      <c r="B58" s="163"/>
      <c r="C58" s="164" t="s">
        <v>532</v>
      </c>
      <c r="D58" s="165"/>
      <c r="E58" s="165"/>
      <c r="F58" s="165"/>
      <c r="G58" s="165"/>
      <c r="H58" s="165"/>
      <c r="I58" s="165"/>
      <c r="J58" s="166"/>
    </row>
    <row r="59" spans="1:10" ht="14.4" customHeight="1" x14ac:dyDescent="0.35">
      <c r="A59" s="91"/>
      <c r="B59" s="92"/>
      <c r="C59" s="167" t="s">
        <v>40</v>
      </c>
      <c r="D59" s="167"/>
      <c r="E59" s="167"/>
      <c r="F59" s="167"/>
      <c r="G59" s="92"/>
      <c r="H59" s="92"/>
      <c r="I59" s="92"/>
      <c r="J59" s="94"/>
    </row>
    <row r="60" spans="1:10" x14ac:dyDescent="0.35">
      <c r="A60" s="162" t="s">
        <v>41</v>
      </c>
      <c r="B60" s="163"/>
      <c r="C60" s="164" t="s">
        <v>533</v>
      </c>
      <c r="D60" s="165"/>
      <c r="E60" s="165"/>
      <c r="F60" s="165"/>
      <c r="G60" s="165"/>
      <c r="H60" s="165"/>
      <c r="I60" s="165"/>
      <c r="J60" s="166"/>
    </row>
    <row r="61" spans="1:10" ht="14.4" customHeight="1" x14ac:dyDescent="0.35">
      <c r="A61" s="113"/>
      <c r="B61" s="114"/>
      <c r="C61" s="168" t="s">
        <v>42</v>
      </c>
      <c r="D61" s="168"/>
      <c r="E61" s="168"/>
      <c r="F61" s="168"/>
      <c r="G61" s="168"/>
      <c r="H61" s="114"/>
      <c r="I61" s="114"/>
      <c r="J61" s="115"/>
    </row>
    <row r="68" ht="27" customHeight="1" x14ac:dyDescent="0.35"/>
    <row r="72" ht="38.4"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activeCell="I134" sqref="I134"/>
    </sheetView>
  </sheetViews>
  <sheetFormatPr defaultColWidth="8.90625" defaultRowHeight="12.5" x14ac:dyDescent="0.25"/>
  <cols>
    <col min="1" max="7" width="8.90625" style="11"/>
    <col min="8" max="9" width="16.08984375" style="35" customWidth="1"/>
    <col min="10" max="10" width="10.08984375" style="11" bestFit="1" customWidth="1"/>
    <col min="11" max="16384" width="8.90625" style="11"/>
  </cols>
  <sheetData>
    <row r="1" spans="1:9" x14ac:dyDescent="0.25">
      <c r="A1" s="226" t="s">
        <v>43</v>
      </c>
      <c r="B1" s="227"/>
      <c r="C1" s="227"/>
      <c r="D1" s="227"/>
      <c r="E1" s="227"/>
      <c r="F1" s="227"/>
      <c r="G1" s="227"/>
      <c r="H1" s="227"/>
      <c r="I1" s="227"/>
    </row>
    <row r="2" spans="1:9" x14ac:dyDescent="0.25">
      <c r="A2" s="228" t="s">
        <v>539</v>
      </c>
      <c r="B2" s="229"/>
      <c r="C2" s="229"/>
      <c r="D2" s="229"/>
      <c r="E2" s="229"/>
      <c r="F2" s="229"/>
      <c r="G2" s="229"/>
      <c r="H2" s="229"/>
      <c r="I2" s="229"/>
    </row>
    <row r="3" spans="1:9" x14ac:dyDescent="0.25">
      <c r="A3" s="230" t="s">
        <v>44</v>
      </c>
      <c r="B3" s="231"/>
      <c r="C3" s="231"/>
      <c r="D3" s="231"/>
      <c r="E3" s="231"/>
      <c r="F3" s="231"/>
      <c r="G3" s="231"/>
      <c r="H3" s="231"/>
      <c r="I3" s="231"/>
    </row>
    <row r="4" spans="1:9" x14ac:dyDescent="0.25">
      <c r="A4" s="232" t="s">
        <v>529</v>
      </c>
      <c r="B4" s="233"/>
      <c r="C4" s="233"/>
      <c r="D4" s="233"/>
      <c r="E4" s="233"/>
      <c r="F4" s="233"/>
      <c r="G4" s="233"/>
      <c r="H4" s="233"/>
      <c r="I4" s="234"/>
    </row>
    <row r="5" spans="1:9" ht="31.5" x14ac:dyDescent="0.25">
      <c r="A5" s="237" t="s">
        <v>45</v>
      </c>
      <c r="B5" s="238"/>
      <c r="C5" s="238"/>
      <c r="D5" s="238"/>
      <c r="E5" s="238"/>
      <c r="F5" s="238"/>
      <c r="G5" s="12" t="s">
        <v>46</v>
      </c>
      <c r="H5" s="14" t="s">
        <v>47</v>
      </c>
      <c r="I5" s="14" t="s">
        <v>48</v>
      </c>
    </row>
    <row r="6" spans="1:9" x14ac:dyDescent="0.25">
      <c r="A6" s="235">
        <v>1</v>
      </c>
      <c r="B6" s="236"/>
      <c r="C6" s="236"/>
      <c r="D6" s="236"/>
      <c r="E6" s="236"/>
      <c r="F6" s="236"/>
      <c r="G6" s="13">
        <v>2</v>
      </c>
      <c r="H6" s="14">
        <v>3</v>
      </c>
      <c r="I6" s="14">
        <v>4</v>
      </c>
    </row>
    <row r="7" spans="1:9" x14ac:dyDescent="0.25">
      <c r="A7" s="239"/>
      <c r="B7" s="239"/>
      <c r="C7" s="239"/>
      <c r="D7" s="239"/>
      <c r="E7" s="239"/>
      <c r="F7" s="239"/>
      <c r="G7" s="239"/>
      <c r="H7" s="239"/>
      <c r="I7" s="239"/>
    </row>
    <row r="8" spans="1:9" ht="12.75" customHeight="1" x14ac:dyDescent="0.25">
      <c r="A8" s="220" t="s">
        <v>49</v>
      </c>
      <c r="B8" s="220"/>
      <c r="C8" s="220"/>
      <c r="D8" s="220"/>
      <c r="E8" s="220"/>
      <c r="F8" s="220"/>
      <c r="G8" s="15">
        <v>1</v>
      </c>
      <c r="H8" s="33">
        <v>0</v>
      </c>
      <c r="I8" s="33">
        <v>0</v>
      </c>
    </row>
    <row r="9" spans="1:9" ht="12.75" customHeight="1" x14ac:dyDescent="0.25">
      <c r="A9" s="221" t="s">
        <v>50</v>
      </c>
      <c r="B9" s="221"/>
      <c r="C9" s="221"/>
      <c r="D9" s="221"/>
      <c r="E9" s="221"/>
      <c r="F9" s="221"/>
      <c r="G9" s="16">
        <v>2</v>
      </c>
      <c r="H9" s="34">
        <f>H10+H17+H27+H38+H43</f>
        <v>236507700</v>
      </c>
      <c r="I9" s="34">
        <f>I10+I17+I27+I38+I43</f>
        <v>227778546</v>
      </c>
    </row>
    <row r="10" spans="1:9" ht="12.75" customHeight="1" x14ac:dyDescent="0.25">
      <c r="A10" s="223" t="s">
        <v>51</v>
      </c>
      <c r="B10" s="223"/>
      <c r="C10" s="223"/>
      <c r="D10" s="223"/>
      <c r="E10" s="223"/>
      <c r="F10" s="223"/>
      <c r="G10" s="16">
        <v>3</v>
      </c>
      <c r="H10" s="34">
        <f>H11+H12+H13+H14+H15+H16</f>
        <v>225833</v>
      </c>
      <c r="I10" s="34">
        <f>I11+I12+I13+I14+I15+I16</f>
        <v>48140</v>
      </c>
    </row>
    <row r="11" spans="1:9" ht="12.75" customHeight="1" x14ac:dyDescent="0.25">
      <c r="A11" s="219" t="s">
        <v>52</v>
      </c>
      <c r="B11" s="219"/>
      <c r="C11" s="219"/>
      <c r="D11" s="219"/>
      <c r="E11" s="219"/>
      <c r="F11" s="219"/>
      <c r="G11" s="15">
        <v>4</v>
      </c>
      <c r="H11" s="33">
        <v>0</v>
      </c>
      <c r="I11" s="33">
        <v>0</v>
      </c>
    </row>
    <row r="12" spans="1:9" ht="23.15" customHeight="1" x14ac:dyDescent="0.25">
      <c r="A12" s="219" t="s">
        <v>53</v>
      </c>
      <c r="B12" s="219"/>
      <c r="C12" s="219"/>
      <c r="D12" s="219"/>
      <c r="E12" s="219"/>
      <c r="F12" s="219"/>
      <c r="G12" s="15">
        <v>5</v>
      </c>
      <c r="H12" s="33">
        <v>225833</v>
      </c>
      <c r="I12" s="33">
        <v>48140</v>
      </c>
    </row>
    <row r="13" spans="1:9" ht="12.75" customHeight="1" x14ac:dyDescent="0.25">
      <c r="A13" s="219" t="s">
        <v>54</v>
      </c>
      <c r="B13" s="219"/>
      <c r="C13" s="219"/>
      <c r="D13" s="219"/>
      <c r="E13" s="219"/>
      <c r="F13" s="219"/>
      <c r="G13" s="15">
        <v>6</v>
      </c>
      <c r="H13" s="33">
        <v>0</v>
      </c>
      <c r="I13" s="33">
        <v>0</v>
      </c>
    </row>
    <row r="14" spans="1:9" ht="12.75" customHeight="1" x14ac:dyDescent="0.25">
      <c r="A14" s="219" t="s">
        <v>55</v>
      </c>
      <c r="B14" s="219"/>
      <c r="C14" s="219"/>
      <c r="D14" s="219"/>
      <c r="E14" s="219"/>
      <c r="F14" s="219"/>
      <c r="G14" s="15">
        <v>7</v>
      </c>
      <c r="H14" s="33">
        <v>0</v>
      </c>
      <c r="I14" s="33">
        <v>0</v>
      </c>
    </row>
    <row r="15" spans="1:9" ht="12.75" customHeight="1" x14ac:dyDescent="0.25">
      <c r="A15" s="219" t="s">
        <v>56</v>
      </c>
      <c r="B15" s="219"/>
      <c r="C15" s="219"/>
      <c r="D15" s="219"/>
      <c r="E15" s="219"/>
      <c r="F15" s="219"/>
      <c r="G15" s="15">
        <v>8</v>
      </c>
      <c r="H15" s="33">
        <v>0</v>
      </c>
      <c r="I15" s="33">
        <v>0</v>
      </c>
    </row>
    <row r="16" spans="1:9" ht="12.75" customHeight="1" x14ac:dyDescent="0.25">
      <c r="A16" s="219" t="s">
        <v>57</v>
      </c>
      <c r="B16" s="219"/>
      <c r="C16" s="219"/>
      <c r="D16" s="219"/>
      <c r="E16" s="219"/>
      <c r="F16" s="219"/>
      <c r="G16" s="15">
        <v>9</v>
      </c>
      <c r="H16" s="33">
        <v>0</v>
      </c>
      <c r="I16" s="33">
        <v>0</v>
      </c>
    </row>
    <row r="17" spans="1:9" ht="12.75" customHeight="1" x14ac:dyDescent="0.25">
      <c r="A17" s="223" t="s">
        <v>58</v>
      </c>
      <c r="B17" s="223"/>
      <c r="C17" s="223"/>
      <c r="D17" s="223"/>
      <c r="E17" s="223"/>
      <c r="F17" s="223"/>
      <c r="G17" s="16">
        <v>10</v>
      </c>
      <c r="H17" s="34">
        <f>H18+H19+H20+H21+H22+H23+H24+H25+H26</f>
        <v>166008463</v>
      </c>
      <c r="I17" s="34">
        <f>I18+I19+I20+I21+I22+I23+I24+I25+I26</f>
        <v>179647197</v>
      </c>
    </row>
    <row r="18" spans="1:9" ht="12.75" customHeight="1" x14ac:dyDescent="0.25">
      <c r="A18" s="219" t="s">
        <v>59</v>
      </c>
      <c r="B18" s="219"/>
      <c r="C18" s="219"/>
      <c r="D18" s="219"/>
      <c r="E18" s="219"/>
      <c r="F18" s="219"/>
      <c r="G18" s="15">
        <v>11</v>
      </c>
      <c r="H18" s="33">
        <v>15605344</v>
      </c>
      <c r="I18" s="33">
        <v>15605344</v>
      </c>
    </row>
    <row r="19" spans="1:9" ht="12.75" customHeight="1" x14ac:dyDescent="0.25">
      <c r="A19" s="219" t="s">
        <v>60</v>
      </c>
      <c r="B19" s="219"/>
      <c r="C19" s="219"/>
      <c r="D19" s="219"/>
      <c r="E19" s="219"/>
      <c r="F19" s="219"/>
      <c r="G19" s="15">
        <v>12</v>
      </c>
      <c r="H19" s="33">
        <v>54703760</v>
      </c>
      <c r="I19" s="33">
        <v>59719972</v>
      </c>
    </row>
    <row r="20" spans="1:9" ht="12.75" customHeight="1" x14ac:dyDescent="0.25">
      <c r="A20" s="219" t="s">
        <v>61</v>
      </c>
      <c r="B20" s="219"/>
      <c r="C20" s="219"/>
      <c r="D20" s="219"/>
      <c r="E20" s="219"/>
      <c r="F20" s="219"/>
      <c r="G20" s="15">
        <v>13</v>
      </c>
      <c r="H20" s="33">
        <v>51169528</v>
      </c>
      <c r="I20" s="33">
        <v>45421453</v>
      </c>
    </row>
    <row r="21" spans="1:9" ht="12.75" customHeight="1" x14ac:dyDescent="0.25">
      <c r="A21" s="219" t="s">
        <v>62</v>
      </c>
      <c r="B21" s="219"/>
      <c r="C21" s="219"/>
      <c r="D21" s="219"/>
      <c r="E21" s="219"/>
      <c r="F21" s="219"/>
      <c r="G21" s="15">
        <v>14</v>
      </c>
      <c r="H21" s="33">
        <v>16177467</v>
      </c>
      <c r="I21" s="33">
        <v>14836978</v>
      </c>
    </row>
    <row r="22" spans="1:9" ht="12.75" customHeight="1" x14ac:dyDescent="0.25">
      <c r="A22" s="219" t="s">
        <v>63</v>
      </c>
      <c r="B22" s="219"/>
      <c r="C22" s="219"/>
      <c r="D22" s="219"/>
      <c r="E22" s="219"/>
      <c r="F22" s="219"/>
      <c r="G22" s="15">
        <v>15</v>
      </c>
      <c r="H22" s="33">
        <v>0</v>
      </c>
      <c r="I22" s="33">
        <v>0</v>
      </c>
    </row>
    <row r="23" spans="1:9" ht="12.75" customHeight="1" x14ac:dyDescent="0.25">
      <c r="A23" s="219" t="s">
        <v>64</v>
      </c>
      <c r="B23" s="219"/>
      <c r="C23" s="219"/>
      <c r="D23" s="219"/>
      <c r="E23" s="219"/>
      <c r="F23" s="219"/>
      <c r="G23" s="15">
        <v>16</v>
      </c>
      <c r="H23" s="33">
        <v>0</v>
      </c>
      <c r="I23" s="33">
        <v>0</v>
      </c>
    </row>
    <row r="24" spans="1:9" ht="12.75" customHeight="1" x14ac:dyDescent="0.25">
      <c r="A24" s="219" t="s">
        <v>65</v>
      </c>
      <c r="B24" s="219"/>
      <c r="C24" s="219"/>
      <c r="D24" s="219"/>
      <c r="E24" s="219"/>
      <c r="F24" s="219"/>
      <c r="G24" s="15">
        <v>17</v>
      </c>
      <c r="H24" s="33">
        <v>28291939</v>
      </c>
      <c r="I24" s="33">
        <v>44008861</v>
      </c>
    </row>
    <row r="25" spans="1:9" ht="12.75" customHeight="1" x14ac:dyDescent="0.25">
      <c r="A25" s="219" t="s">
        <v>66</v>
      </c>
      <c r="B25" s="219"/>
      <c r="C25" s="219"/>
      <c r="D25" s="219"/>
      <c r="E25" s="219"/>
      <c r="F25" s="219"/>
      <c r="G25" s="15">
        <v>18</v>
      </c>
      <c r="H25" s="33">
        <v>60425</v>
      </c>
      <c r="I25" s="33">
        <v>54589</v>
      </c>
    </row>
    <row r="26" spans="1:9" ht="12.75" customHeight="1" x14ac:dyDescent="0.25">
      <c r="A26" s="219" t="s">
        <v>67</v>
      </c>
      <c r="B26" s="219"/>
      <c r="C26" s="219"/>
      <c r="D26" s="219"/>
      <c r="E26" s="219"/>
      <c r="F26" s="219"/>
      <c r="G26" s="15">
        <v>19</v>
      </c>
      <c r="H26" s="33">
        <v>0</v>
      </c>
      <c r="I26" s="33">
        <v>0</v>
      </c>
    </row>
    <row r="27" spans="1:9" ht="12.75" customHeight="1" x14ac:dyDescent="0.25">
      <c r="A27" s="223" t="s">
        <v>68</v>
      </c>
      <c r="B27" s="223"/>
      <c r="C27" s="223"/>
      <c r="D27" s="223"/>
      <c r="E27" s="223"/>
      <c r="F27" s="223"/>
      <c r="G27" s="16">
        <v>20</v>
      </c>
      <c r="H27" s="34">
        <f>SUM(H28:H37)</f>
        <v>32986033</v>
      </c>
      <c r="I27" s="34">
        <f>SUM(I28:I37)</f>
        <v>20244996</v>
      </c>
    </row>
    <row r="28" spans="1:9" ht="12.75" customHeight="1" x14ac:dyDescent="0.25">
      <c r="A28" s="219" t="s">
        <v>69</v>
      </c>
      <c r="B28" s="219"/>
      <c r="C28" s="219"/>
      <c r="D28" s="219"/>
      <c r="E28" s="219"/>
      <c r="F28" s="219"/>
      <c r="G28" s="15">
        <v>21</v>
      </c>
      <c r="H28" s="33">
        <v>1052798</v>
      </c>
      <c r="I28" s="33">
        <v>1052798</v>
      </c>
    </row>
    <row r="29" spans="1:9" ht="12.75" customHeight="1" x14ac:dyDescent="0.25">
      <c r="A29" s="219" t="s">
        <v>70</v>
      </c>
      <c r="B29" s="219"/>
      <c r="C29" s="219"/>
      <c r="D29" s="219"/>
      <c r="E29" s="219"/>
      <c r="F29" s="219"/>
      <c r="G29" s="15">
        <v>22</v>
      </c>
      <c r="H29" s="33">
        <v>0</v>
      </c>
      <c r="I29" s="33">
        <v>0</v>
      </c>
    </row>
    <row r="30" spans="1:9" ht="12.75" customHeight="1" x14ac:dyDescent="0.25">
      <c r="A30" s="219" t="s">
        <v>71</v>
      </c>
      <c r="B30" s="219"/>
      <c r="C30" s="219"/>
      <c r="D30" s="219"/>
      <c r="E30" s="219"/>
      <c r="F30" s="219"/>
      <c r="G30" s="15">
        <v>23</v>
      </c>
      <c r="H30" s="33">
        <v>0</v>
      </c>
      <c r="I30" s="33">
        <v>0</v>
      </c>
    </row>
    <row r="31" spans="1:9" ht="24" customHeight="1" x14ac:dyDescent="0.25">
      <c r="A31" s="219" t="s">
        <v>72</v>
      </c>
      <c r="B31" s="219"/>
      <c r="C31" s="219"/>
      <c r="D31" s="219"/>
      <c r="E31" s="219"/>
      <c r="F31" s="219"/>
      <c r="G31" s="15">
        <v>24</v>
      </c>
      <c r="H31" s="33">
        <v>0</v>
      </c>
      <c r="I31" s="33">
        <v>0</v>
      </c>
    </row>
    <row r="32" spans="1:9" ht="23.4" customHeight="1" x14ac:dyDescent="0.25">
      <c r="A32" s="219" t="s">
        <v>73</v>
      </c>
      <c r="B32" s="219"/>
      <c r="C32" s="219"/>
      <c r="D32" s="219"/>
      <c r="E32" s="219"/>
      <c r="F32" s="219"/>
      <c r="G32" s="15">
        <v>25</v>
      </c>
      <c r="H32" s="33">
        <v>0</v>
      </c>
      <c r="I32" s="33">
        <v>0</v>
      </c>
    </row>
    <row r="33" spans="1:9" ht="21.65" customHeight="1" x14ac:dyDescent="0.25">
      <c r="A33" s="219" t="s">
        <v>74</v>
      </c>
      <c r="B33" s="219"/>
      <c r="C33" s="219"/>
      <c r="D33" s="219"/>
      <c r="E33" s="219"/>
      <c r="F33" s="219"/>
      <c r="G33" s="15">
        <v>26</v>
      </c>
      <c r="H33" s="33">
        <v>0</v>
      </c>
      <c r="I33" s="33">
        <v>0</v>
      </c>
    </row>
    <row r="34" spans="1:9" ht="12.75" customHeight="1" x14ac:dyDescent="0.25">
      <c r="A34" s="219" t="s">
        <v>75</v>
      </c>
      <c r="B34" s="219"/>
      <c r="C34" s="219"/>
      <c r="D34" s="219"/>
      <c r="E34" s="219"/>
      <c r="F34" s="219"/>
      <c r="G34" s="15">
        <v>27</v>
      </c>
      <c r="H34" s="33">
        <v>0</v>
      </c>
      <c r="I34" s="33">
        <v>0</v>
      </c>
    </row>
    <row r="35" spans="1:9" ht="12.75" customHeight="1" x14ac:dyDescent="0.25">
      <c r="A35" s="219" t="s">
        <v>76</v>
      </c>
      <c r="B35" s="219"/>
      <c r="C35" s="219"/>
      <c r="D35" s="219"/>
      <c r="E35" s="219"/>
      <c r="F35" s="219"/>
      <c r="G35" s="15">
        <v>28</v>
      </c>
      <c r="H35" s="33">
        <v>31933235</v>
      </c>
      <c r="I35" s="33">
        <v>19192198</v>
      </c>
    </row>
    <row r="36" spans="1:9" ht="12.75" customHeight="1" x14ac:dyDescent="0.25">
      <c r="A36" s="219" t="s">
        <v>77</v>
      </c>
      <c r="B36" s="219"/>
      <c r="C36" s="219"/>
      <c r="D36" s="219"/>
      <c r="E36" s="219"/>
      <c r="F36" s="219"/>
      <c r="G36" s="15">
        <v>29</v>
      </c>
      <c r="H36" s="33">
        <v>0</v>
      </c>
      <c r="I36" s="33">
        <v>0</v>
      </c>
    </row>
    <row r="37" spans="1:9" ht="12.75" customHeight="1" x14ac:dyDescent="0.25">
      <c r="A37" s="219" t="s">
        <v>78</v>
      </c>
      <c r="B37" s="219"/>
      <c r="C37" s="219"/>
      <c r="D37" s="219"/>
      <c r="E37" s="219"/>
      <c r="F37" s="219"/>
      <c r="G37" s="15">
        <v>30</v>
      </c>
      <c r="H37" s="33">
        <v>0</v>
      </c>
      <c r="I37" s="33">
        <v>0</v>
      </c>
    </row>
    <row r="38" spans="1:9" ht="12.75" customHeight="1" x14ac:dyDescent="0.25">
      <c r="A38" s="223" t="s">
        <v>79</v>
      </c>
      <c r="B38" s="223"/>
      <c r="C38" s="223"/>
      <c r="D38" s="223"/>
      <c r="E38" s="223"/>
      <c r="F38" s="223"/>
      <c r="G38" s="16">
        <v>31</v>
      </c>
      <c r="H38" s="34">
        <f>H39+H40+H41+H42</f>
        <v>21838477</v>
      </c>
      <c r="I38" s="34">
        <f>I39+I40+I41+I42</f>
        <v>12389319</v>
      </c>
    </row>
    <row r="39" spans="1:9" ht="12.75" customHeight="1" x14ac:dyDescent="0.25">
      <c r="A39" s="219" t="s">
        <v>80</v>
      </c>
      <c r="B39" s="219"/>
      <c r="C39" s="219"/>
      <c r="D39" s="219"/>
      <c r="E39" s="219"/>
      <c r="F39" s="219"/>
      <c r="G39" s="15">
        <v>32</v>
      </c>
      <c r="H39" s="33">
        <v>0</v>
      </c>
      <c r="I39" s="33">
        <v>0</v>
      </c>
    </row>
    <row r="40" spans="1:9" ht="27" customHeight="1" x14ac:dyDescent="0.25">
      <c r="A40" s="219" t="s">
        <v>81</v>
      </c>
      <c r="B40" s="219"/>
      <c r="C40" s="219"/>
      <c r="D40" s="219"/>
      <c r="E40" s="219"/>
      <c r="F40" s="219"/>
      <c r="G40" s="15">
        <v>33</v>
      </c>
      <c r="H40" s="33">
        <v>0</v>
      </c>
      <c r="I40" s="33">
        <v>0</v>
      </c>
    </row>
    <row r="41" spans="1:9" ht="12.75" customHeight="1" x14ac:dyDescent="0.25">
      <c r="A41" s="219" t="s">
        <v>82</v>
      </c>
      <c r="B41" s="219"/>
      <c r="C41" s="219"/>
      <c r="D41" s="219"/>
      <c r="E41" s="219"/>
      <c r="F41" s="219"/>
      <c r="G41" s="15">
        <v>34</v>
      </c>
      <c r="H41" s="33">
        <v>21361786</v>
      </c>
      <c r="I41" s="33">
        <v>11941450</v>
      </c>
    </row>
    <row r="42" spans="1:9" ht="12.75" customHeight="1" x14ac:dyDescent="0.25">
      <c r="A42" s="219" t="s">
        <v>83</v>
      </c>
      <c r="B42" s="219"/>
      <c r="C42" s="219"/>
      <c r="D42" s="219"/>
      <c r="E42" s="219"/>
      <c r="F42" s="219"/>
      <c r="G42" s="15">
        <v>35</v>
      </c>
      <c r="H42" s="33">
        <v>476691</v>
      </c>
      <c r="I42" s="33">
        <v>447869</v>
      </c>
    </row>
    <row r="43" spans="1:9" ht="12.75" customHeight="1" x14ac:dyDescent="0.25">
      <c r="A43" s="219" t="s">
        <v>84</v>
      </c>
      <c r="B43" s="219"/>
      <c r="C43" s="219"/>
      <c r="D43" s="219"/>
      <c r="E43" s="219"/>
      <c r="F43" s="219"/>
      <c r="G43" s="15">
        <v>36</v>
      </c>
      <c r="H43" s="33">
        <v>15448894</v>
      </c>
      <c r="I43" s="33">
        <v>15448894</v>
      </c>
    </row>
    <row r="44" spans="1:9" ht="12.75" customHeight="1" x14ac:dyDescent="0.25">
      <c r="A44" s="221" t="s">
        <v>85</v>
      </c>
      <c r="B44" s="221"/>
      <c r="C44" s="221"/>
      <c r="D44" s="221"/>
      <c r="E44" s="221"/>
      <c r="F44" s="221"/>
      <c r="G44" s="16">
        <v>37</v>
      </c>
      <c r="H44" s="34">
        <f>H45+H53+H60+H70</f>
        <v>649161762</v>
      </c>
      <c r="I44" s="34">
        <f>I45+I53+I60+I70</f>
        <v>627666439</v>
      </c>
    </row>
    <row r="45" spans="1:9" ht="12.75" customHeight="1" x14ac:dyDescent="0.25">
      <c r="A45" s="223" t="s">
        <v>86</v>
      </c>
      <c r="B45" s="223"/>
      <c r="C45" s="223"/>
      <c r="D45" s="223"/>
      <c r="E45" s="223"/>
      <c r="F45" s="223"/>
      <c r="G45" s="16">
        <v>38</v>
      </c>
      <c r="H45" s="34">
        <f>SUM(H46:H52)</f>
        <v>170522390</v>
      </c>
      <c r="I45" s="34">
        <f>SUM(I46:I52)</f>
        <v>77888530</v>
      </c>
    </row>
    <row r="46" spans="1:9" ht="12.75" customHeight="1" x14ac:dyDescent="0.25">
      <c r="A46" s="219" t="s">
        <v>87</v>
      </c>
      <c r="B46" s="219"/>
      <c r="C46" s="219"/>
      <c r="D46" s="219"/>
      <c r="E46" s="219"/>
      <c r="F46" s="219"/>
      <c r="G46" s="15">
        <v>39</v>
      </c>
      <c r="H46" s="33">
        <v>0</v>
      </c>
      <c r="I46" s="33">
        <v>0</v>
      </c>
    </row>
    <row r="47" spans="1:9" ht="12.75" customHeight="1" x14ac:dyDescent="0.25">
      <c r="A47" s="219" t="s">
        <v>88</v>
      </c>
      <c r="B47" s="219"/>
      <c r="C47" s="219"/>
      <c r="D47" s="219"/>
      <c r="E47" s="219"/>
      <c r="F47" s="219"/>
      <c r="G47" s="15">
        <v>40</v>
      </c>
      <c r="H47" s="33">
        <v>170522390</v>
      </c>
      <c r="I47" s="33">
        <v>77888530</v>
      </c>
    </row>
    <row r="48" spans="1:9" ht="12.75" customHeight="1" x14ac:dyDescent="0.25">
      <c r="A48" s="219" t="s">
        <v>89</v>
      </c>
      <c r="B48" s="219"/>
      <c r="C48" s="219"/>
      <c r="D48" s="219"/>
      <c r="E48" s="219"/>
      <c r="F48" s="219"/>
      <c r="G48" s="15">
        <v>41</v>
      </c>
      <c r="H48" s="33">
        <v>0</v>
      </c>
      <c r="I48" s="33">
        <v>0</v>
      </c>
    </row>
    <row r="49" spans="1:9" ht="12.75" customHeight="1" x14ac:dyDescent="0.25">
      <c r="A49" s="219" t="s">
        <v>90</v>
      </c>
      <c r="B49" s="219"/>
      <c r="C49" s="219"/>
      <c r="D49" s="219"/>
      <c r="E49" s="219"/>
      <c r="F49" s="219"/>
      <c r="G49" s="15">
        <v>42</v>
      </c>
      <c r="H49" s="33">
        <v>0</v>
      </c>
      <c r="I49" s="33">
        <v>0</v>
      </c>
    </row>
    <row r="50" spans="1:9" ht="12.75" customHeight="1" x14ac:dyDescent="0.25">
      <c r="A50" s="219" t="s">
        <v>91</v>
      </c>
      <c r="B50" s="219"/>
      <c r="C50" s="219"/>
      <c r="D50" s="219"/>
      <c r="E50" s="219"/>
      <c r="F50" s="219"/>
      <c r="G50" s="15">
        <v>43</v>
      </c>
      <c r="H50" s="33">
        <v>0</v>
      </c>
      <c r="I50" s="33">
        <v>0</v>
      </c>
    </row>
    <row r="51" spans="1:9" ht="12.75" customHeight="1" x14ac:dyDescent="0.25">
      <c r="A51" s="219" t="s">
        <v>92</v>
      </c>
      <c r="B51" s="219"/>
      <c r="C51" s="219"/>
      <c r="D51" s="219"/>
      <c r="E51" s="219"/>
      <c r="F51" s="219"/>
      <c r="G51" s="15">
        <v>44</v>
      </c>
      <c r="H51" s="33">
        <v>0</v>
      </c>
      <c r="I51" s="33">
        <v>0</v>
      </c>
    </row>
    <row r="52" spans="1:9" ht="12.75" customHeight="1" x14ac:dyDescent="0.25">
      <c r="A52" s="219" t="s">
        <v>93</v>
      </c>
      <c r="B52" s="219"/>
      <c r="C52" s="219"/>
      <c r="D52" s="219"/>
      <c r="E52" s="219"/>
      <c r="F52" s="219"/>
      <c r="G52" s="15">
        <v>45</v>
      </c>
      <c r="H52" s="33">
        <v>0</v>
      </c>
      <c r="I52" s="33">
        <v>0</v>
      </c>
    </row>
    <row r="53" spans="1:9" ht="12.75" customHeight="1" x14ac:dyDescent="0.25">
      <c r="A53" s="223" t="s">
        <v>94</v>
      </c>
      <c r="B53" s="223"/>
      <c r="C53" s="223"/>
      <c r="D53" s="223"/>
      <c r="E53" s="223"/>
      <c r="F53" s="223"/>
      <c r="G53" s="16">
        <v>46</v>
      </c>
      <c r="H53" s="34">
        <f>SUM(H54:H59)</f>
        <v>357907596</v>
      </c>
      <c r="I53" s="34">
        <f>SUM(I54:I59)</f>
        <v>233764883</v>
      </c>
    </row>
    <row r="54" spans="1:9" ht="12.75" customHeight="1" x14ac:dyDescent="0.25">
      <c r="A54" s="219" t="s">
        <v>95</v>
      </c>
      <c r="B54" s="219"/>
      <c r="C54" s="219"/>
      <c r="D54" s="219"/>
      <c r="E54" s="219"/>
      <c r="F54" s="219"/>
      <c r="G54" s="15">
        <v>47</v>
      </c>
      <c r="H54" s="33">
        <v>8462334</v>
      </c>
      <c r="I54" s="33">
        <v>6916131</v>
      </c>
    </row>
    <row r="55" spans="1:9" ht="23.4" customHeight="1" x14ac:dyDescent="0.25">
      <c r="A55" s="219" t="s">
        <v>96</v>
      </c>
      <c r="B55" s="219"/>
      <c r="C55" s="219"/>
      <c r="D55" s="219"/>
      <c r="E55" s="219"/>
      <c r="F55" s="219"/>
      <c r="G55" s="15">
        <v>48</v>
      </c>
      <c r="H55" s="33">
        <v>116093195</v>
      </c>
      <c r="I55" s="33">
        <v>92947576</v>
      </c>
    </row>
    <row r="56" spans="1:9" ht="12.75" customHeight="1" x14ac:dyDescent="0.25">
      <c r="A56" s="219" t="s">
        <v>97</v>
      </c>
      <c r="B56" s="219"/>
      <c r="C56" s="219"/>
      <c r="D56" s="219"/>
      <c r="E56" s="219"/>
      <c r="F56" s="219"/>
      <c r="G56" s="15">
        <v>49</v>
      </c>
      <c r="H56" s="33">
        <v>207009285</v>
      </c>
      <c r="I56" s="33">
        <v>126695168</v>
      </c>
    </row>
    <row r="57" spans="1:9" ht="12.75" customHeight="1" x14ac:dyDescent="0.25">
      <c r="A57" s="219" t="s">
        <v>98</v>
      </c>
      <c r="B57" s="219"/>
      <c r="C57" s="219"/>
      <c r="D57" s="219"/>
      <c r="E57" s="219"/>
      <c r="F57" s="219"/>
      <c r="G57" s="15">
        <v>50</v>
      </c>
      <c r="H57" s="33">
        <v>0</v>
      </c>
      <c r="I57" s="33">
        <v>0</v>
      </c>
    </row>
    <row r="58" spans="1:9" ht="12.75" customHeight="1" x14ac:dyDescent="0.25">
      <c r="A58" s="219" t="s">
        <v>99</v>
      </c>
      <c r="B58" s="219"/>
      <c r="C58" s="219"/>
      <c r="D58" s="219"/>
      <c r="E58" s="219"/>
      <c r="F58" s="219"/>
      <c r="G58" s="15">
        <v>51</v>
      </c>
      <c r="H58" s="33">
        <v>16367325</v>
      </c>
      <c r="I58" s="33">
        <v>6248871</v>
      </c>
    </row>
    <row r="59" spans="1:9" ht="12.75" customHeight="1" x14ac:dyDescent="0.25">
      <c r="A59" s="219" t="s">
        <v>100</v>
      </c>
      <c r="B59" s="219"/>
      <c r="C59" s="219"/>
      <c r="D59" s="219"/>
      <c r="E59" s="219"/>
      <c r="F59" s="219"/>
      <c r="G59" s="15">
        <v>52</v>
      </c>
      <c r="H59" s="33">
        <v>9975457</v>
      </c>
      <c r="I59" s="33">
        <v>957137</v>
      </c>
    </row>
    <row r="60" spans="1:9" ht="12.75" customHeight="1" x14ac:dyDescent="0.25">
      <c r="A60" s="223" t="s">
        <v>101</v>
      </c>
      <c r="B60" s="223"/>
      <c r="C60" s="223"/>
      <c r="D60" s="223"/>
      <c r="E60" s="223"/>
      <c r="F60" s="223"/>
      <c r="G60" s="16">
        <v>53</v>
      </c>
      <c r="H60" s="34">
        <f>SUM(H61:H69)</f>
        <v>38899254</v>
      </c>
      <c r="I60" s="34">
        <f>SUM(I61:I69)</f>
        <v>45125968</v>
      </c>
    </row>
    <row r="61" spans="1:9" ht="12.75" customHeight="1" x14ac:dyDescent="0.25">
      <c r="A61" s="219" t="s">
        <v>102</v>
      </c>
      <c r="B61" s="219"/>
      <c r="C61" s="219"/>
      <c r="D61" s="219"/>
      <c r="E61" s="219"/>
      <c r="F61" s="219"/>
      <c r="G61" s="15">
        <v>54</v>
      </c>
      <c r="H61" s="33">
        <v>1007535</v>
      </c>
      <c r="I61" s="33">
        <v>0</v>
      </c>
    </row>
    <row r="62" spans="1:9" ht="27.65" customHeight="1" x14ac:dyDescent="0.25">
      <c r="A62" s="219" t="s">
        <v>103</v>
      </c>
      <c r="B62" s="219"/>
      <c r="C62" s="219"/>
      <c r="D62" s="219"/>
      <c r="E62" s="219"/>
      <c r="F62" s="219"/>
      <c r="G62" s="15">
        <v>55</v>
      </c>
      <c r="H62" s="33">
        <v>0</v>
      </c>
      <c r="I62" s="33">
        <v>0</v>
      </c>
    </row>
    <row r="63" spans="1:9" ht="12.75" customHeight="1" x14ac:dyDescent="0.25">
      <c r="A63" s="219" t="s">
        <v>104</v>
      </c>
      <c r="B63" s="219"/>
      <c r="C63" s="219"/>
      <c r="D63" s="219"/>
      <c r="E63" s="219"/>
      <c r="F63" s="219"/>
      <c r="G63" s="15">
        <v>56</v>
      </c>
      <c r="H63" s="33">
        <v>0</v>
      </c>
      <c r="I63" s="33">
        <v>0</v>
      </c>
    </row>
    <row r="64" spans="1:9" ht="26.15" customHeight="1" x14ac:dyDescent="0.25">
      <c r="A64" s="219" t="s">
        <v>105</v>
      </c>
      <c r="B64" s="219"/>
      <c r="C64" s="219"/>
      <c r="D64" s="219"/>
      <c r="E64" s="219"/>
      <c r="F64" s="219"/>
      <c r="G64" s="15">
        <v>57</v>
      </c>
      <c r="H64" s="33">
        <v>0</v>
      </c>
      <c r="I64" s="33">
        <v>0</v>
      </c>
    </row>
    <row r="65" spans="1:9" ht="21.65" customHeight="1" x14ac:dyDescent="0.25">
      <c r="A65" s="219" t="s">
        <v>106</v>
      </c>
      <c r="B65" s="219"/>
      <c r="C65" s="219"/>
      <c r="D65" s="219"/>
      <c r="E65" s="219"/>
      <c r="F65" s="219"/>
      <c r="G65" s="15">
        <v>58</v>
      </c>
      <c r="H65" s="33">
        <v>0</v>
      </c>
      <c r="I65" s="33">
        <v>0</v>
      </c>
    </row>
    <row r="66" spans="1:9" ht="21.65" customHeight="1" x14ac:dyDescent="0.25">
      <c r="A66" s="219" t="s">
        <v>107</v>
      </c>
      <c r="B66" s="219"/>
      <c r="C66" s="219"/>
      <c r="D66" s="219"/>
      <c r="E66" s="219"/>
      <c r="F66" s="219"/>
      <c r="G66" s="15">
        <v>59</v>
      </c>
      <c r="H66" s="33">
        <v>0</v>
      </c>
      <c r="I66" s="33">
        <v>0</v>
      </c>
    </row>
    <row r="67" spans="1:9" ht="12.75" customHeight="1" x14ac:dyDescent="0.25">
      <c r="A67" s="219" t="s">
        <v>108</v>
      </c>
      <c r="B67" s="219"/>
      <c r="C67" s="219"/>
      <c r="D67" s="219"/>
      <c r="E67" s="219"/>
      <c r="F67" s="219"/>
      <c r="G67" s="15">
        <v>60</v>
      </c>
      <c r="H67" s="33">
        <v>37891719</v>
      </c>
      <c r="I67" s="33">
        <v>32765968</v>
      </c>
    </row>
    <row r="68" spans="1:9" ht="12.75" customHeight="1" x14ac:dyDescent="0.25">
      <c r="A68" s="219" t="s">
        <v>109</v>
      </c>
      <c r="B68" s="219"/>
      <c r="C68" s="219"/>
      <c r="D68" s="219"/>
      <c r="E68" s="219"/>
      <c r="F68" s="219"/>
      <c r="G68" s="15">
        <v>61</v>
      </c>
      <c r="H68" s="33">
        <v>0</v>
      </c>
      <c r="I68" s="33">
        <v>12360000</v>
      </c>
    </row>
    <row r="69" spans="1:9" ht="12.75" customHeight="1" x14ac:dyDescent="0.25">
      <c r="A69" s="219" t="s">
        <v>110</v>
      </c>
      <c r="B69" s="219"/>
      <c r="C69" s="219"/>
      <c r="D69" s="219"/>
      <c r="E69" s="219"/>
      <c r="F69" s="219"/>
      <c r="G69" s="15">
        <v>62</v>
      </c>
      <c r="H69" s="33">
        <v>0</v>
      </c>
      <c r="I69" s="33">
        <v>0</v>
      </c>
    </row>
    <row r="70" spans="1:9" ht="12.75" customHeight="1" x14ac:dyDescent="0.25">
      <c r="A70" s="219" t="s">
        <v>111</v>
      </c>
      <c r="B70" s="219"/>
      <c r="C70" s="219"/>
      <c r="D70" s="219"/>
      <c r="E70" s="219"/>
      <c r="F70" s="219"/>
      <c r="G70" s="15">
        <v>63</v>
      </c>
      <c r="H70" s="33">
        <v>81832522</v>
      </c>
      <c r="I70" s="33">
        <v>270887058</v>
      </c>
    </row>
    <row r="71" spans="1:9" ht="12.75" customHeight="1" x14ac:dyDescent="0.25">
      <c r="A71" s="220" t="s">
        <v>112</v>
      </c>
      <c r="B71" s="220"/>
      <c r="C71" s="220"/>
      <c r="D71" s="220"/>
      <c r="E71" s="220"/>
      <c r="F71" s="220"/>
      <c r="G71" s="15">
        <v>64</v>
      </c>
      <c r="H71" s="33">
        <v>11056679</v>
      </c>
      <c r="I71" s="33">
        <v>9206434</v>
      </c>
    </row>
    <row r="72" spans="1:9" ht="12.75" customHeight="1" x14ac:dyDescent="0.25">
      <c r="A72" s="221" t="s">
        <v>113</v>
      </c>
      <c r="B72" s="221"/>
      <c r="C72" s="221"/>
      <c r="D72" s="221"/>
      <c r="E72" s="221"/>
      <c r="F72" s="221"/>
      <c r="G72" s="16">
        <v>65</v>
      </c>
      <c r="H72" s="34">
        <f>H8+H9+H44+H71</f>
        <v>896726141</v>
      </c>
      <c r="I72" s="34">
        <f>I8+I9+I44+I71</f>
        <v>864651419</v>
      </c>
    </row>
    <row r="73" spans="1:9" ht="12.75" customHeight="1" x14ac:dyDescent="0.25">
      <c r="A73" s="220" t="s">
        <v>114</v>
      </c>
      <c r="B73" s="220"/>
      <c r="C73" s="220"/>
      <c r="D73" s="220"/>
      <c r="E73" s="220"/>
      <c r="F73" s="220"/>
      <c r="G73" s="15">
        <v>66</v>
      </c>
      <c r="H73" s="33">
        <v>0</v>
      </c>
      <c r="I73" s="33">
        <v>0</v>
      </c>
    </row>
    <row r="74" spans="1:9" x14ac:dyDescent="0.25">
      <c r="A74" s="224" t="s">
        <v>115</v>
      </c>
      <c r="B74" s="225"/>
      <c r="C74" s="225"/>
      <c r="D74" s="225"/>
      <c r="E74" s="225"/>
      <c r="F74" s="225"/>
      <c r="G74" s="225"/>
      <c r="H74" s="225"/>
      <c r="I74" s="225"/>
    </row>
    <row r="75" spans="1:9" ht="12.75" customHeight="1" x14ac:dyDescent="0.25">
      <c r="A75" s="221" t="s">
        <v>116</v>
      </c>
      <c r="B75" s="221"/>
      <c r="C75" s="221"/>
      <c r="D75" s="221"/>
      <c r="E75" s="221"/>
      <c r="F75" s="221"/>
      <c r="G75" s="16">
        <v>67</v>
      </c>
      <c r="H75" s="34">
        <f>H76+H77+H78+H84+H85+H89+H92+H95</f>
        <v>293799903</v>
      </c>
      <c r="I75" s="34">
        <f>I76+I77+I78+I84+I85+I89+I92+I95</f>
        <v>356317441</v>
      </c>
    </row>
    <row r="76" spans="1:9" ht="12.75" customHeight="1" x14ac:dyDescent="0.25">
      <c r="A76" s="219" t="s">
        <v>117</v>
      </c>
      <c r="B76" s="219"/>
      <c r="C76" s="219"/>
      <c r="D76" s="219"/>
      <c r="E76" s="219"/>
      <c r="F76" s="219"/>
      <c r="G76" s="15">
        <v>68</v>
      </c>
      <c r="H76" s="33">
        <v>133165000</v>
      </c>
      <c r="I76" s="33">
        <v>133165000</v>
      </c>
    </row>
    <row r="77" spans="1:9" ht="12.75" customHeight="1" x14ac:dyDescent="0.25">
      <c r="A77" s="219" t="s">
        <v>118</v>
      </c>
      <c r="B77" s="219"/>
      <c r="C77" s="219"/>
      <c r="D77" s="219"/>
      <c r="E77" s="219"/>
      <c r="F77" s="219"/>
      <c r="G77" s="15">
        <v>69</v>
      </c>
      <c r="H77" s="33">
        <v>0</v>
      </c>
      <c r="I77" s="33">
        <v>0</v>
      </c>
    </row>
    <row r="78" spans="1:9" ht="12.75" customHeight="1" x14ac:dyDescent="0.25">
      <c r="A78" s="223" t="s">
        <v>119</v>
      </c>
      <c r="B78" s="223"/>
      <c r="C78" s="223"/>
      <c r="D78" s="223"/>
      <c r="E78" s="223"/>
      <c r="F78" s="223"/>
      <c r="G78" s="16">
        <v>70</v>
      </c>
      <c r="H78" s="34">
        <f>SUM(H79:H83)</f>
        <v>21290256</v>
      </c>
      <c r="I78" s="34">
        <f>SUM(I79:I83)</f>
        <v>20055496</v>
      </c>
    </row>
    <row r="79" spans="1:9" ht="12.75" customHeight="1" x14ac:dyDescent="0.25">
      <c r="A79" s="219" t="s">
        <v>120</v>
      </c>
      <c r="B79" s="219"/>
      <c r="C79" s="219"/>
      <c r="D79" s="219"/>
      <c r="E79" s="219"/>
      <c r="F79" s="219"/>
      <c r="G79" s="15">
        <v>71</v>
      </c>
      <c r="H79" s="33">
        <v>6658250</v>
      </c>
      <c r="I79" s="33">
        <v>6658250</v>
      </c>
    </row>
    <row r="80" spans="1:9" ht="12.75" customHeight="1" x14ac:dyDescent="0.25">
      <c r="A80" s="219" t="s">
        <v>121</v>
      </c>
      <c r="B80" s="219"/>
      <c r="C80" s="219"/>
      <c r="D80" s="219"/>
      <c r="E80" s="219"/>
      <c r="F80" s="219"/>
      <c r="G80" s="15">
        <v>72</v>
      </c>
      <c r="H80" s="33">
        <v>14872546</v>
      </c>
      <c r="I80" s="33">
        <v>14872546</v>
      </c>
    </row>
    <row r="81" spans="1:9" ht="12.75" customHeight="1" x14ac:dyDescent="0.25">
      <c r="A81" s="219" t="s">
        <v>122</v>
      </c>
      <c r="B81" s="219"/>
      <c r="C81" s="219"/>
      <c r="D81" s="219"/>
      <c r="E81" s="219"/>
      <c r="F81" s="219"/>
      <c r="G81" s="15">
        <v>73</v>
      </c>
      <c r="H81" s="33">
        <v>-240540</v>
      </c>
      <c r="I81" s="33">
        <v>-1475300</v>
      </c>
    </row>
    <row r="82" spans="1:9" ht="12.75" customHeight="1" x14ac:dyDescent="0.25">
      <c r="A82" s="219" t="s">
        <v>123</v>
      </c>
      <c r="B82" s="219"/>
      <c r="C82" s="219"/>
      <c r="D82" s="219"/>
      <c r="E82" s="219"/>
      <c r="F82" s="219"/>
      <c r="G82" s="15">
        <v>74</v>
      </c>
      <c r="H82" s="33">
        <v>0</v>
      </c>
      <c r="I82" s="33">
        <v>0</v>
      </c>
    </row>
    <row r="83" spans="1:9" ht="12.75" customHeight="1" x14ac:dyDescent="0.25">
      <c r="A83" s="219" t="s">
        <v>124</v>
      </c>
      <c r="B83" s="219"/>
      <c r="C83" s="219"/>
      <c r="D83" s="219"/>
      <c r="E83" s="219"/>
      <c r="F83" s="219"/>
      <c r="G83" s="15">
        <v>75</v>
      </c>
      <c r="H83" s="33">
        <v>0</v>
      </c>
      <c r="I83" s="33">
        <v>0</v>
      </c>
    </row>
    <row r="84" spans="1:9" ht="12.75" customHeight="1" x14ac:dyDescent="0.25">
      <c r="A84" s="222" t="s">
        <v>125</v>
      </c>
      <c r="B84" s="222"/>
      <c r="C84" s="222"/>
      <c r="D84" s="222"/>
      <c r="E84" s="222"/>
      <c r="F84" s="222"/>
      <c r="G84" s="117">
        <v>76</v>
      </c>
      <c r="H84" s="118">
        <v>0</v>
      </c>
      <c r="I84" s="118">
        <v>0</v>
      </c>
    </row>
    <row r="85" spans="1:9" ht="12.75" customHeight="1" x14ac:dyDescent="0.25">
      <c r="A85" s="223" t="s">
        <v>126</v>
      </c>
      <c r="B85" s="223"/>
      <c r="C85" s="223"/>
      <c r="D85" s="223"/>
      <c r="E85" s="223"/>
      <c r="F85" s="223"/>
      <c r="G85" s="16">
        <v>77</v>
      </c>
      <c r="H85" s="34">
        <f>H86+H87+H88</f>
        <v>0</v>
      </c>
      <c r="I85" s="34">
        <f>I86+I87+I88</f>
        <v>0</v>
      </c>
    </row>
    <row r="86" spans="1:9" ht="12.75" customHeight="1" x14ac:dyDescent="0.25">
      <c r="A86" s="219" t="s">
        <v>127</v>
      </c>
      <c r="B86" s="219"/>
      <c r="C86" s="219"/>
      <c r="D86" s="219"/>
      <c r="E86" s="219"/>
      <c r="F86" s="219"/>
      <c r="G86" s="15">
        <v>78</v>
      </c>
      <c r="H86" s="33">
        <v>0</v>
      </c>
      <c r="I86" s="33">
        <v>0</v>
      </c>
    </row>
    <row r="87" spans="1:9" ht="12.75" customHeight="1" x14ac:dyDescent="0.25">
      <c r="A87" s="219" t="s">
        <v>128</v>
      </c>
      <c r="B87" s="219"/>
      <c r="C87" s="219"/>
      <c r="D87" s="219"/>
      <c r="E87" s="219"/>
      <c r="F87" s="219"/>
      <c r="G87" s="15">
        <v>79</v>
      </c>
      <c r="H87" s="33">
        <v>0</v>
      </c>
      <c r="I87" s="33">
        <v>0</v>
      </c>
    </row>
    <row r="88" spans="1:9" ht="12.75" customHeight="1" x14ac:dyDescent="0.25">
      <c r="A88" s="219" t="s">
        <v>129</v>
      </c>
      <c r="B88" s="219"/>
      <c r="C88" s="219"/>
      <c r="D88" s="219"/>
      <c r="E88" s="219"/>
      <c r="F88" s="219"/>
      <c r="G88" s="15">
        <v>80</v>
      </c>
      <c r="H88" s="118">
        <v>0</v>
      </c>
      <c r="I88" s="118">
        <v>0</v>
      </c>
    </row>
    <row r="89" spans="1:9" ht="24" customHeight="1" x14ac:dyDescent="0.25">
      <c r="A89" s="223" t="s">
        <v>130</v>
      </c>
      <c r="B89" s="223"/>
      <c r="C89" s="223"/>
      <c r="D89" s="223"/>
      <c r="E89" s="223"/>
      <c r="F89" s="223"/>
      <c r="G89" s="16">
        <v>81</v>
      </c>
      <c r="H89" s="34">
        <f>H90-H91</f>
        <v>43793578</v>
      </c>
      <c r="I89" s="34">
        <f>I90-I91</f>
        <v>141795882</v>
      </c>
    </row>
    <row r="90" spans="1:9" ht="12.75" customHeight="1" x14ac:dyDescent="0.25">
      <c r="A90" s="219" t="s">
        <v>131</v>
      </c>
      <c r="B90" s="219"/>
      <c r="C90" s="219"/>
      <c r="D90" s="219"/>
      <c r="E90" s="219"/>
      <c r="F90" s="219"/>
      <c r="G90" s="15">
        <v>82</v>
      </c>
      <c r="H90" s="33">
        <v>43793578</v>
      </c>
      <c r="I90" s="33">
        <v>141795882</v>
      </c>
    </row>
    <row r="91" spans="1:9" ht="12.75" customHeight="1" x14ac:dyDescent="0.25">
      <c r="A91" s="219" t="s">
        <v>132</v>
      </c>
      <c r="B91" s="219"/>
      <c r="C91" s="219"/>
      <c r="D91" s="219"/>
      <c r="E91" s="219"/>
      <c r="F91" s="219"/>
      <c r="G91" s="15">
        <v>83</v>
      </c>
      <c r="H91" s="33">
        <v>0</v>
      </c>
      <c r="I91" s="33">
        <v>0</v>
      </c>
    </row>
    <row r="92" spans="1:9" ht="12.75" customHeight="1" x14ac:dyDescent="0.25">
      <c r="A92" s="223" t="s">
        <v>133</v>
      </c>
      <c r="B92" s="223"/>
      <c r="C92" s="223"/>
      <c r="D92" s="223"/>
      <c r="E92" s="223"/>
      <c r="F92" s="223"/>
      <c r="G92" s="16">
        <v>84</v>
      </c>
      <c r="H92" s="34">
        <f>H93-H94</f>
        <v>95551069</v>
      </c>
      <c r="I92" s="34">
        <f>I93-I94</f>
        <v>61301063</v>
      </c>
    </row>
    <row r="93" spans="1:9" ht="12.75" customHeight="1" x14ac:dyDescent="0.25">
      <c r="A93" s="219" t="s">
        <v>134</v>
      </c>
      <c r="B93" s="219"/>
      <c r="C93" s="219"/>
      <c r="D93" s="219"/>
      <c r="E93" s="219"/>
      <c r="F93" s="219"/>
      <c r="G93" s="15">
        <v>85</v>
      </c>
      <c r="H93" s="33">
        <v>95551069</v>
      </c>
      <c r="I93" s="33">
        <v>61301063</v>
      </c>
    </row>
    <row r="94" spans="1:9" ht="12.75" customHeight="1" x14ac:dyDescent="0.25">
      <c r="A94" s="219" t="s">
        <v>135</v>
      </c>
      <c r="B94" s="219"/>
      <c r="C94" s="219"/>
      <c r="D94" s="219"/>
      <c r="E94" s="219"/>
      <c r="F94" s="219"/>
      <c r="G94" s="15">
        <v>86</v>
      </c>
      <c r="H94" s="33">
        <v>0</v>
      </c>
      <c r="I94" s="33">
        <v>0</v>
      </c>
    </row>
    <row r="95" spans="1:9" ht="12.75" customHeight="1" x14ac:dyDescent="0.25">
      <c r="A95" s="219" t="s">
        <v>136</v>
      </c>
      <c r="B95" s="219"/>
      <c r="C95" s="219"/>
      <c r="D95" s="219"/>
      <c r="E95" s="219"/>
      <c r="F95" s="219"/>
      <c r="G95" s="15">
        <v>87</v>
      </c>
      <c r="H95" s="33">
        <v>0</v>
      </c>
      <c r="I95" s="33">
        <v>0</v>
      </c>
    </row>
    <row r="96" spans="1:9" ht="12.75" customHeight="1" x14ac:dyDescent="0.25">
      <c r="A96" s="221" t="s">
        <v>137</v>
      </c>
      <c r="B96" s="221"/>
      <c r="C96" s="221"/>
      <c r="D96" s="221"/>
      <c r="E96" s="221"/>
      <c r="F96" s="221"/>
      <c r="G96" s="16">
        <v>88</v>
      </c>
      <c r="H96" s="34">
        <f>SUM(H97:H102)</f>
        <v>20184610</v>
      </c>
      <c r="I96" s="34">
        <f>SUM(I97:I102)</f>
        <v>15936500</v>
      </c>
    </row>
    <row r="97" spans="1:9" ht="32.15" customHeight="1" x14ac:dyDescent="0.25">
      <c r="A97" s="219" t="s">
        <v>138</v>
      </c>
      <c r="B97" s="219"/>
      <c r="C97" s="219"/>
      <c r="D97" s="219"/>
      <c r="E97" s="219"/>
      <c r="F97" s="219"/>
      <c r="G97" s="15">
        <v>89</v>
      </c>
      <c r="H97" s="33">
        <v>7080210</v>
      </c>
      <c r="I97" s="33">
        <v>11849381</v>
      </c>
    </row>
    <row r="98" spans="1:9" ht="12.75" customHeight="1" x14ac:dyDescent="0.25">
      <c r="A98" s="219" t="s">
        <v>139</v>
      </c>
      <c r="B98" s="219"/>
      <c r="C98" s="219"/>
      <c r="D98" s="219"/>
      <c r="E98" s="219"/>
      <c r="F98" s="219"/>
      <c r="G98" s="15">
        <v>90</v>
      </c>
      <c r="H98" s="33">
        <v>0</v>
      </c>
      <c r="I98" s="33">
        <v>0</v>
      </c>
    </row>
    <row r="99" spans="1:9" ht="12.75" customHeight="1" x14ac:dyDescent="0.25">
      <c r="A99" s="219" t="s">
        <v>140</v>
      </c>
      <c r="B99" s="219"/>
      <c r="C99" s="219"/>
      <c r="D99" s="219"/>
      <c r="E99" s="219"/>
      <c r="F99" s="219"/>
      <c r="G99" s="15">
        <v>91</v>
      </c>
      <c r="H99" s="33">
        <v>851400</v>
      </c>
      <c r="I99" s="33">
        <v>919915</v>
      </c>
    </row>
    <row r="100" spans="1:9" ht="12.75" customHeight="1" x14ac:dyDescent="0.25">
      <c r="A100" s="219" t="s">
        <v>141</v>
      </c>
      <c r="B100" s="219"/>
      <c r="C100" s="219"/>
      <c r="D100" s="219"/>
      <c r="E100" s="219"/>
      <c r="F100" s="219"/>
      <c r="G100" s="15">
        <v>92</v>
      </c>
      <c r="H100" s="33">
        <v>0</v>
      </c>
      <c r="I100" s="33">
        <v>0</v>
      </c>
    </row>
    <row r="101" spans="1:9" ht="12.75" customHeight="1" x14ac:dyDescent="0.25">
      <c r="A101" s="219" t="s">
        <v>142</v>
      </c>
      <c r="B101" s="219"/>
      <c r="C101" s="219"/>
      <c r="D101" s="219"/>
      <c r="E101" s="219"/>
      <c r="F101" s="219"/>
      <c r="G101" s="15">
        <v>93</v>
      </c>
      <c r="H101" s="33">
        <v>2433418</v>
      </c>
      <c r="I101" s="33">
        <v>2144801</v>
      </c>
    </row>
    <row r="102" spans="1:9" ht="12.75" customHeight="1" x14ac:dyDescent="0.25">
      <c r="A102" s="219" t="s">
        <v>143</v>
      </c>
      <c r="B102" s="219"/>
      <c r="C102" s="219"/>
      <c r="D102" s="219"/>
      <c r="E102" s="219"/>
      <c r="F102" s="219"/>
      <c r="G102" s="15">
        <v>94</v>
      </c>
      <c r="H102" s="33">
        <v>9819582</v>
      </c>
      <c r="I102" s="33">
        <v>1022403</v>
      </c>
    </row>
    <row r="103" spans="1:9" ht="12.75" customHeight="1" x14ac:dyDescent="0.25">
      <c r="A103" s="221" t="s">
        <v>144</v>
      </c>
      <c r="B103" s="221"/>
      <c r="C103" s="221"/>
      <c r="D103" s="221"/>
      <c r="E103" s="221"/>
      <c r="F103" s="221"/>
      <c r="G103" s="16">
        <v>95</v>
      </c>
      <c r="H103" s="34">
        <f>SUM(H104:H114)</f>
        <v>50833426</v>
      </c>
      <c r="I103" s="34">
        <f>SUM(I104:I114)</f>
        <v>74472490</v>
      </c>
    </row>
    <row r="104" spans="1:9" ht="12.75" customHeight="1" x14ac:dyDescent="0.25">
      <c r="A104" s="219" t="s">
        <v>145</v>
      </c>
      <c r="B104" s="219"/>
      <c r="C104" s="219"/>
      <c r="D104" s="219"/>
      <c r="E104" s="219"/>
      <c r="F104" s="219"/>
      <c r="G104" s="15">
        <v>96</v>
      </c>
      <c r="H104" s="33">
        <v>0</v>
      </c>
      <c r="I104" s="33">
        <v>0</v>
      </c>
    </row>
    <row r="105" spans="1:9" ht="24.65" customHeight="1" x14ac:dyDescent="0.25">
      <c r="A105" s="219" t="s">
        <v>146</v>
      </c>
      <c r="B105" s="219"/>
      <c r="C105" s="219"/>
      <c r="D105" s="219"/>
      <c r="E105" s="219"/>
      <c r="F105" s="219"/>
      <c r="G105" s="15">
        <v>97</v>
      </c>
      <c r="H105" s="33">
        <v>0</v>
      </c>
      <c r="I105" s="33">
        <v>0</v>
      </c>
    </row>
    <row r="106" spans="1:9" ht="12.75" customHeight="1" x14ac:dyDescent="0.25">
      <c r="A106" s="219" t="s">
        <v>147</v>
      </c>
      <c r="B106" s="219"/>
      <c r="C106" s="219"/>
      <c r="D106" s="219"/>
      <c r="E106" s="219"/>
      <c r="F106" s="219"/>
      <c r="G106" s="15">
        <v>98</v>
      </c>
      <c r="H106" s="33">
        <v>0</v>
      </c>
      <c r="I106" s="33">
        <v>0</v>
      </c>
    </row>
    <row r="107" spans="1:9" ht="21.65" customHeight="1" x14ac:dyDescent="0.25">
      <c r="A107" s="219" t="s">
        <v>148</v>
      </c>
      <c r="B107" s="219"/>
      <c r="C107" s="219"/>
      <c r="D107" s="219"/>
      <c r="E107" s="219"/>
      <c r="F107" s="219"/>
      <c r="G107" s="15">
        <v>99</v>
      </c>
      <c r="H107" s="33">
        <v>0</v>
      </c>
      <c r="I107" s="33">
        <v>0</v>
      </c>
    </row>
    <row r="108" spans="1:9" ht="12.75" customHeight="1" x14ac:dyDescent="0.25">
      <c r="A108" s="219" t="s">
        <v>149</v>
      </c>
      <c r="B108" s="219"/>
      <c r="C108" s="219"/>
      <c r="D108" s="219"/>
      <c r="E108" s="219"/>
      <c r="F108" s="219"/>
      <c r="G108" s="15">
        <v>100</v>
      </c>
      <c r="H108" s="33">
        <v>0</v>
      </c>
      <c r="I108" s="33">
        <v>0</v>
      </c>
    </row>
    <row r="109" spans="1:9" ht="12.75" customHeight="1" x14ac:dyDescent="0.25">
      <c r="A109" s="219" t="s">
        <v>150</v>
      </c>
      <c r="B109" s="219"/>
      <c r="C109" s="219"/>
      <c r="D109" s="219"/>
      <c r="E109" s="219"/>
      <c r="F109" s="219"/>
      <c r="G109" s="15">
        <v>101</v>
      </c>
      <c r="H109" s="33">
        <v>45154440</v>
      </c>
      <c r="I109" s="33">
        <v>72560401</v>
      </c>
    </row>
    <row r="110" spans="1:9" ht="12.75" customHeight="1" x14ac:dyDescent="0.25">
      <c r="A110" s="219" t="s">
        <v>151</v>
      </c>
      <c r="B110" s="219"/>
      <c r="C110" s="219"/>
      <c r="D110" s="219"/>
      <c r="E110" s="219"/>
      <c r="F110" s="219"/>
      <c r="G110" s="15">
        <v>102</v>
      </c>
      <c r="H110" s="33">
        <v>0</v>
      </c>
      <c r="I110" s="33">
        <v>0</v>
      </c>
    </row>
    <row r="111" spans="1:9" ht="12.75" customHeight="1" x14ac:dyDescent="0.25">
      <c r="A111" s="219" t="s">
        <v>152</v>
      </c>
      <c r="B111" s="219"/>
      <c r="C111" s="219"/>
      <c r="D111" s="219"/>
      <c r="E111" s="219"/>
      <c r="F111" s="219"/>
      <c r="G111" s="15">
        <v>103</v>
      </c>
      <c r="H111" s="33">
        <v>0</v>
      </c>
      <c r="I111" s="33">
        <v>0</v>
      </c>
    </row>
    <row r="112" spans="1:9" ht="12.75" customHeight="1" x14ac:dyDescent="0.25">
      <c r="A112" s="219" t="s">
        <v>153</v>
      </c>
      <c r="B112" s="219"/>
      <c r="C112" s="219"/>
      <c r="D112" s="219"/>
      <c r="E112" s="219"/>
      <c r="F112" s="219"/>
      <c r="G112" s="15">
        <v>104</v>
      </c>
      <c r="H112" s="33">
        <v>0</v>
      </c>
      <c r="I112" s="33">
        <v>0</v>
      </c>
    </row>
    <row r="113" spans="1:9" ht="12.75" customHeight="1" x14ac:dyDescent="0.25">
      <c r="A113" s="219" t="s">
        <v>154</v>
      </c>
      <c r="B113" s="219"/>
      <c r="C113" s="219"/>
      <c r="D113" s="219"/>
      <c r="E113" s="219"/>
      <c r="F113" s="219"/>
      <c r="G113" s="15">
        <v>105</v>
      </c>
      <c r="H113" s="33">
        <v>5678986</v>
      </c>
      <c r="I113" s="33">
        <v>1912089</v>
      </c>
    </row>
    <row r="114" spans="1:9" ht="12.75" customHeight="1" x14ac:dyDescent="0.25">
      <c r="A114" s="219" t="s">
        <v>155</v>
      </c>
      <c r="B114" s="219"/>
      <c r="C114" s="219"/>
      <c r="D114" s="219"/>
      <c r="E114" s="219"/>
      <c r="F114" s="219"/>
      <c r="G114" s="15">
        <v>106</v>
      </c>
      <c r="H114" s="33">
        <v>0</v>
      </c>
      <c r="I114" s="33">
        <v>0</v>
      </c>
    </row>
    <row r="115" spans="1:9" ht="12.75" customHeight="1" x14ac:dyDescent="0.25">
      <c r="A115" s="221" t="s">
        <v>156</v>
      </c>
      <c r="B115" s="221"/>
      <c r="C115" s="221"/>
      <c r="D115" s="221"/>
      <c r="E115" s="221"/>
      <c r="F115" s="221"/>
      <c r="G115" s="16">
        <v>107</v>
      </c>
      <c r="H115" s="34">
        <f>SUM(H116:H129)</f>
        <v>283592662</v>
      </c>
      <c r="I115" s="34">
        <f>SUM(I116:I129)</f>
        <v>162521929</v>
      </c>
    </row>
    <row r="116" spans="1:9" ht="12.75" customHeight="1" x14ac:dyDescent="0.25">
      <c r="A116" s="219" t="s">
        <v>157</v>
      </c>
      <c r="B116" s="219"/>
      <c r="C116" s="219"/>
      <c r="D116" s="219"/>
      <c r="E116" s="219"/>
      <c r="F116" s="219"/>
      <c r="G116" s="15">
        <v>108</v>
      </c>
      <c r="H116" s="33">
        <v>14347243</v>
      </c>
      <c r="I116" s="33">
        <v>434011</v>
      </c>
    </row>
    <row r="117" spans="1:9" ht="22.4" customHeight="1" x14ac:dyDescent="0.25">
      <c r="A117" s="219" t="s">
        <v>158</v>
      </c>
      <c r="B117" s="219"/>
      <c r="C117" s="219"/>
      <c r="D117" s="219"/>
      <c r="E117" s="219"/>
      <c r="F117" s="219"/>
      <c r="G117" s="15">
        <v>109</v>
      </c>
      <c r="H117" s="33">
        <v>0</v>
      </c>
      <c r="I117" s="33">
        <v>0</v>
      </c>
    </row>
    <row r="118" spans="1:9" ht="12.75" customHeight="1" x14ac:dyDescent="0.25">
      <c r="A118" s="219" t="s">
        <v>159</v>
      </c>
      <c r="B118" s="219"/>
      <c r="C118" s="219"/>
      <c r="D118" s="219"/>
      <c r="E118" s="219"/>
      <c r="F118" s="219"/>
      <c r="G118" s="15">
        <v>110</v>
      </c>
      <c r="H118" s="33">
        <v>90158074</v>
      </c>
      <c r="I118" s="33">
        <v>21237826</v>
      </c>
    </row>
    <row r="119" spans="1:9" ht="23.4" customHeight="1" x14ac:dyDescent="0.25">
      <c r="A119" s="219" t="s">
        <v>160</v>
      </c>
      <c r="B119" s="219"/>
      <c r="C119" s="219"/>
      <c r="D119" s="219"/>
      <c r="E119" s="219"/>
      <c r="F119" s="219"/>
      <c r="G119" s="15">
        <v>111</v>
      </c>
      <c r="H119" s="33">
        <v>0</v>
      </c>
      <c r="I119" s="33">
        <v>0</v>
      </c>
    </row>
    <row r="120" spans="1:9" ht="12.75" customHeight="1" x14ac:dyDescent="0.25">
      <c r="A120" s="219" t="s">
        <v>161</v>
      </c>
      <c r="B120" s="219"/>
      <c r="C120" s="219"/>
      <c r="D120" s="219"/>
      <c r="E120" s="219"/>
      <c r="F120" s="219"/>
      <c r="G120" s="15">
        <v>112</v>
      </c>
      <c r="H120" s="33">
        <v>0</v>
      </c>
      <c r="I120" s="33">
        <v>0</v>
      </c>
    </row>
    <row r="121" spans="1:9" ht="12.75" customHeight="1" x14ac:dyDescent="0.25">
      <c r="A121" s="219" t="s">
        <v>162</v>
      </c>
      <c r="B121" s="219"/>
      <c r="C121" s="219"/>
      <c r="D121" s="219"/>
      <c r="E121" s="219"/>
      <c r="F121" s="219"/>
      <c r="G121" s="15">
        <v>113</v>
      </c>
      <c r="H121" s="33">
        <v>10050561</v>
      </c>
      <c r="I121" s="33">
        <v>8431288</v>
      </c>
    </row>
    <row r="122" spans="1:9" ht="12.75" customHeight="1" x14ac:dyDescent="0.25">
      <c r="A122" s="219" t="s">
        <v>163</v>
      </c>
      <c r="B122" s="219"/>
      <c r="C122" s="219"/>
      <c r="D122" s="219"/>
      <c r="E122" s="219"/>
      <c r="F122" s="219"/>
      <c r="G122" s="15">
        <v>114</v>
      </c>
      <c r="H122" s="33">
        <v>6611367</v>
      </c>
      <c r="I122" s="33">
        <v>13444622</v>
      </c>
    </row>
    <row r="123" spans="1:9" ht="12.75" customHeight="1" x14ac:dyDescent="0.25">
      <c r="A123" s="219" t="s">
        <v>164</v>
      </c>
      <c r="B123" s="219"/>
      <c r="C123" s="219"/>
      <c r="D123" s="219"/>
      <c r="E123" s="219"/>
      <c r="F123" s="219"/>
      <c r="G123" s="15">
        <v>115</v>
      </c>
      <c r="H123" s="33">
        <v>47258017</v>
      </c>
      <c r="I123" s="33">
        <v>19407503</v>
      </c>
    </row>
    <row r="124" spans="1:9" x14ac:dyDescent="0.25">
      <c r="A124" s="219" t="s">
        <v>165</v>
      </c>
      <c r="B124" s="219"/>
      <c r="C124" s="219"/>
      <c r="D124" s="219"/>
      <c r="E124" s="219"/>
      <c r="F124" s="219"/>
      <c r="G124" s="15">
        <v>116</v>
      </c>
      <c r="H124" s="33">
        <v>0</v>
      </c>
      <c r="I124" s="33">
        <v>0</v>
      </c>
    </row>
    <row r="125" spans="1:9" x14ac:dyDescent="0.25">
      <c r="A125" s="219" t="s">
        <v>166</v>
      </c>
      <c r="B125" s="219"/>
      <c r="C125" s="219"/>
      <c r="D125" s="219"/>
      <c r="E125" s="219"/>
      <c r="F125" s="219"/>
      <c r="G125" s="15">
        <v>117</v>
      </c>
      <c r="H125" s="33">
        <v>94323272</v>
      </c>
      <c r="I125" s="33">
        <v>78745736</v>
      </c>
    </row>
    <row r="126" spans="1:9" x14ac:dyDescent="0.25">
      <c r="A126" s="219" t="s">
        <v>167</v>
      </c>
      <c r="B126" s="219"/>
      <c r="C126" s="219"/>
      <c r="D126" s="219"/>
      <c r="E126" s="219"/>
      <c r="F126" s="219"/>
      <c r="G126" s="15">
        <v>118</v>
      </c>
      <c r="H126" s="33">
        <v>20844128</v>
      </c>
      <c r="I126" s="33">
        <v>20820943</v>
      </c>
    </row>
    <row r="127" spans="1:9" x14ac:dyDescent="0.25">
      <c r="A127" s="219" t="s">
        <v>168</v>
      </c>
      <c r="B127" s="219"/>
      <c r="C127" s="219"/>
      <c r="D127" s="219"/>
      <c r="E127" s="219"/>
      <c r="F127" s="219"/>
      <c r="G127" s="15">
        <v>119</v>
      </c>
      <c r="H127" s="33">
        <v>0</v>
      </c>
      <c r="I127" s="33">
        <v>0</v>
      </c>
    </row>
    <row r="128" spans="1:9" x14ac:dyDescent="0.25">
      <c r="A128" s="219" t="s">
        <v>169</v>
      </c>
      <c r="B128" s="219"/>
      <c r="C128" s="219"/>
      <c r="D128" s="219"/>
      <c r="E128" s="219"/>
      <c r="F128" s="219"/>
      <c r="G128" s="15">
        <v>120</v>
      </c>
      <c r="H128" s="33">
        <v>0</v>
      </c>
      <c r="I128" s="33">
        <v>0</v>
      </c>
    </row>
    <row r="129" spans="1:9" x14ac:dyDescent="0.25">
      <c r="A129" s="219" t="s">
        <v>170</v>
      </c>
      <c r="B129" s="219"/>
      <c r="C129" s="219"/>
      <c r="D129" s="219"/>
      <c r="E129" s="219"/>
      <c r="F129" s="219"/>
      <c r="G129" s="15">
        <v>121</v>
      </c>
      <c r="H129" s="33">
        <v>0</v>
      </c>
      <c r="I129" s="33">
        <v>0</v>
      </c>
    </row>
    <row r="130" spans="1:9" ht="22.4" customHeight="1" x14ac:dyDescent="0.25">
      <c r="A130" s="220" t="s">
        <v>171</v>
      </c>
      <c r="B130" s="220"/>
      <c r="C130" s="220"/>
      <c r="D130" s="220"/>
      <c r="E130" s="220"/>
      <c r="F130" s="220"/>
      <c r="G130" s="15">
        <v>122</v>
      </c>
      <c r="H130" s="33">
        <v>248315540</v>
      </c>
      <c r="I130" s="33">
        <v>255403059</v>
      </c>
    </row>
    <row r="131" spans="1:9" x14ac:dyDescent="0.25">
      <c r="A131" s="221" t="s">
        <v>172</v>
      </c>
      <c r="B131" s="221"/>
      <c r="C131" s="221"/>
      <c r="D131" s="221"/>
      <c r="E131" s="221"/>
      <c r="F131" s="221"/>
      <c r="G131" s="16">
        <v>123</v>
      </c>
      <c r="H131" s="34">
        <f>H75+H96+H103+H115+H130</f>
        <v>896726141</v>
      </c>
      <c r="I131" s="34">
        <f>I75+I96+I103+I115+I130</f>
        <v>864651419</v>
      </c>
    </row>
    <row r="132" spans="1:9" x14ac:dyDescent="0.25">
      <c r="A132" s="220" t="s">
        <v>173</v>
      </c>
      <c r="B132" s="220"/>
      <c r="C132" s="220"/>
      <c r="D132" s="220"/>
      <c r="E132" s="220"/>
      <c r="F132" s="220"/>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80" zoomScaleNormal="80" zoomScaleSheetLayoutView="110" workbookViewId="0">
      <selection sqref="A1:I1"/>
    </sheetView>
  </sheetViews>
  <sheetFormatPr defaultRowHeight="12.5" x14ac:dyDescent="0.25"/>
  <cols>
    <col min="1" max="7" width="9.08984375" style="17"/>
    <col min="8" max="11" width="14.90625" style="36" customWidth="1"/>
    <col min="12" max="263" width="9.08984375" style="17"/>
    <col min="264" max="264" width="9.90625" style="17" bestFit="1" customWidth="1"/>
    <col min="265" max="265" width="11.90625" style="17" bestFit="1" customWidth="1"/>
    <col min="266" max="519" width="9.08984375" style="17"/>
    <col min="520" max="520" width="9.90625" style="17" bestFit="1" customWidth="1"/>
    <col min="521" max="521" width="11.90625" style="17" bestFit="1" customWidth="1"/>
    <col min="522" max="775" width="9.08984375" style="17"/>
    <col min="776" max="776" width="9.90625" style="17" bestFit="1" customWidth="1"/>
    <col min="777" max="777" width="11.90625" style="17" bestFit="1" customWidth="1"/>
    <col min="778" max="1031" width="9.08984375" style="17"/>
    <col min="1032" max="1032" width="9.90625" style="17" bestFit="1" customWidth="1"/>
    <col min="1033" max="1033" width="11.90625" style="17" bestFit="1" customWidth="1"/>
    <col min="1034" max="1287" width="9.08984375" style="17"/>
    <col min="1288" max="1288" width="9.90625" style="17" bestFit="1" customWidth="1"/>
    <col min="1289" max="1289" width="11.90625" style="17" bestFit="1" customWidth="1"/>
    <col min="1290" max="1543" width="9.08984375" style="17"/>
    <col min="1544" max="1544" width="9.90625" style="17" bestFit="1" customWidth="1"/>
    <col min="1545" max="1545" width="11.90625" style="17" bestFit="1" customWidth="1"/>
    <col min="1546" max="1799" width="9.08984375" style="17"/>
    <col min="1800" max="1800" width="9.90625" style="17" bestFit="1" customWidth="1"/>
    <col min="1801" max="1801" width="11.90625" style="17" bestFit="1" customWidth="1"/>
    <col min="1802" max="2055" width="9.08984375" style="17"/>
    <col min="2056" max="2056" width="9.90625" style="17" bestFit="1" customWidth="1"/>
    <col min="2057" max="2057" width="11.90625" style="17" bestFit="1" customWidth="1"/>
    <col min="2058" max="2311" width="9.08984375" style="17"/>
    <col min="2312" max="2312" width="9.90625" style="17" bestFit="1" customWidth="1"/>
    <col min="2313" max="2313" width="11.90625" style="17" bestFit="1" customWidth="1"/>
    <col min="2314" max="2567" width="9.08984375" style="17"/>
    <col min="2568" max="2568" width="9.90625" style="17" bestFit="1" customWidth="1"/>
    <col min="2569" max="2569" width="11.90625" style="17" bestFit="1" customWidth="1"/>
    <col min="2570" max="2823" width="9.08984375" style="17"/>
    <col min="2824" max="2824" width="9.90625" style="17" bestFit="1" customWidth="1"/>
    <col min="2825" max="2825" width="11.90625" style="17" bestFit="1" customWidth="1"/>
    <col min="2826" max="3079" width="9.08984375" style="17"/>
    <col min="3080" max="3080" width="9.90625" style="17" bestFit="1" customWidth="1"/>
    <col min="3081" max="3081" width="11.90625" style="17" bestFit="1" customWidth="1"/>
    <col min="3082" max="3335" width="9.08984375" style="17"/>
    <col min="3336" max="3336" width="9.90625" style="17" bestFit="1" customWidth="1"/>
    <col min="3337" max="3337" width="11.90625" style="17" bestFit="1" customWidth="1"/>
    <col min="3338" max="3591" width="9.08984375" style="17"/>
    <col min="3592" max="3592" width="9.90625" style="17" bestFit="1" customWidth="1"/>
    <col min="3593" max="3593" width="11.90625" style="17" bestFit="1" customWidth="1"/>
    <col min="3594" max="3847" width="9.08984375" style="17"/>
    <col min="3848" max="3848" width="9.90625" style="17" bestFit="1" customWidth="1"/>
    <col min="3849" max="3849" width="11.90625" style="17" bestFit="1" customWidth="1"/>
    <col min="3850" max="4103" width="9.08984375" style="17"/>
    <col min="4104" max="4104" width="9.90625" style="17" bestFit="1" customWidth="1"/>
    <col min="4105" max="4105" width="11.90625" style="17" bestFit="1" customWidth="1"/>
    <col min="4106" max="4359" width="9.08984375" style="17"/>
    <col min="4360" max="4360" width="9.90625" style="17" bestFit="1" customWidth="1"/>
    <col min="4361" max="4361" width="11.90625" style="17" bestFit="1" customWidth="1"/>
    <col min="4362" max="4615" width="9.08984375" style="17"/>
    <col min="4616" max="4616" width="9.90625" style="17" bestFit="1" customWidth="1"/>
    <col min="4617" max="4617" width="11.90625" style="17" bestFit="1" customWidth="1"/>
    <col min="4618" max="4871" width="9.08984375" style="17"/>
    <col min="4872" max="4872" width="9.90625" style="17" bestFit="1" customWidth="1"/>
    <col min="4873" max="4873" width="11.90625" style="17" bestFit="1" customWidth="1"/>
    <col min="4874" max="5127" width="9.08984375" style="17"/>
    <col min="5128" max="5128" width="9.90625" style="17" bestFit="1" customWidth="1"/>
    <col min="5129" max="5129" width="11.90625" style="17" bestFit="1" customWidth="1"/>
    <col min="5130" max="5383" width="9.08984375" style="17"/>
    <col min="5384" max="5384" width="9.90625" style="17" bestFit="1" customWidth="1"/>
    <col min="5385" max="5385" width="11.90625" style="17" bestFit="1" customWidth="1"/>
    <col min="5386" max="5639" width="9.08984375" style="17"/>
    <col min="5640" max="5640" width="9.90625" style="17" bestFit="1" customWidth="1"/>
    <col min="5641" max="5641" width="11.90625" style="17" bestFit="1" customWidth="1"/>
    <col min="5642" max="5895" width="9.08984375" style="17"/>
    <col min="5896" max="5896" width="9.90625" style="17" bestFit="1" customWidth="1"/>
    <col min="5897" max="5897" width="11.90625" style="17" bestFit="1" customWidth="1"/>
    <col min="5898" max="6151" width="9.08984375" style="17"/>
    <col min="6152" max="6152" width="9.90625" style="17" bestFit="1" customWidth="1"/>
    <col min="6153" max="6153" width="11.90625" style="17" bestFit="1" customWidth="1"/>
    <col min="6154" max="6407" width="9.08984375" style="17"/>
    <col min="6408" max="6408" width="9.90625" style="17" bestFit="1" customWidth="1"/>
    <col min="6409" max="6409" width="11.90625" style="17" bestFit="1" customWidth="1"/>
    <col min="6410" max="6663" width="9.08984375" style="17"/>
    <col min="6664" max="6664" width="9.90625" style="17" bestFit="1" customWidth="1"/>
    <col min="6665" max="6665" width="11.90625" style="17" bestFit="1" customWidth="1"/>
    <col min="6666" max="6919" width="9.08984375" style="17"/>
    <col min="6920" max="6920" width="9.90625" style="17" bestFit="1" customWidth="1"/>
    <col min="6921" max="6921" width="11.90625" style="17" bestFit="1" customWidth="1"/>
    <col min="6922" max="7175" width="9.08984375" style="17"/>
    <col min="7176" max="7176" width="9.90625" style="17" bestFit="1" customWidth="1"/>
    <col min="7177" max="7177" width="11.90625" style="17" bestFit="1" customWidth="1"/>
    <col min="7178" max="7431" width="9.08984375" style="17"/>
    <col min="7432" max="7432" width="9.90625" style="17" bestFit="1" customWidth="1"/>
    <col min="7433" max="7433" width="11.90625" style="17" bestFit="1" customWidth="1"/>
    <col min="7434" max="7687" width="9.08984375" style="17"/>
    <col min="7688" max="7688" width="9.90625" style="17" bestFit="1" customWidth="1"/>
    <col min="7689" max="7689" width="11.90625" style="17" bestFit="1" customWidth="1"/>
    <col min="7690" max="7943" width="9.08984375" style="17"/>
    <col min="7944" max="7944" width="9.90625" style="17" bestFit="1" customWidth="1"/>
    <col min="7945" max="7945" width="11.90625" style="17" bestFit="1" customWidth="1"/>
    <col min="7946" max="8199" width="9.08984375" style="17"/>
    <col min="8200" max="8200" width="9.90625" style="17" bestFit="1" customWidth="1"/>
    <col min="8201" max="8201" width="11.90625" style="17" bestFit="1" customWidth="1"/>
    <col min="8202" max="8455" width="9.08984375" style="17"/>
    <col min="8456" max="8456" width="9.90625" style="17" bestFit="1" customWidth="1"/>
    <col min="8457" max="8457" width="11.90625" style="17" bestFit="1" customWidth="1"/>
    <col min="8458" max="8711" width="9.08984375" style="17"/>
    <col min="8712" max="8712" width="9.90625" style="17" bestFit="1" customWidth="1"/>
    <col min="8713" max="8713" width="11.90625" style="17" bestFit="1" customWidth="1"/>
    <col min="8714" max="8967" width="9.08984375" style="17"/>
    <col min="8968" max="8968" width="9.90625" style="17" bestFit="1" customWidth="1"/>
    <col min="8969" max="8969" width="11.90625" style="17" bestFit="1" customWidth="1"/>
    <col min="8970" max="9223" width="9.08984375" style="17"/>
    <col min="9224" max="9224" width="9.90625" style="17" bestFit="1" customWidth="1"/>
    <col min="9225" max="9225" width="11.90625" style="17" bestFit="1" customWidth="1"/>
    <col min="9226" max="9479" width="9.08984375" style="17"/>
    <col min="9480" max="9480" width="9.90625" style="17" bestFit="1" customWidth="1"/>
    <col min="9481" max="9481" width="11.90625" style="17" bestFit="1" customWidth="1"/>
    <col min="9482" max="9735" width="9.08984375" style="17"/>
    <col min="9736" max="9736" width="9.90625" style="17" bestFit="1" customWidth="1"/>
    <col min="9737" max="9737" width="11.90625" style="17" bestFit="1" customWidth="1"/>
    <col min="9738" max="9991" width="9.08984375" style="17"/>
    <col min="9992" max="9992" width="9.90625" style="17" bestFit="1" customWidth="1"/>
    <col min="9993" max="9993" width="11.90625" style="17" bestFit="1" customWidth="1"/>
    <col min="9994" max="10247" width="9.08984375" style="17"/>
    <col min="10248" max="10248" width="9.90625" style="17" bestFit="1" customWidth="1"/>
    <col min="10249" max="10249" width="11.90625" style="17" bestFit="1" customWidth="1"/>
    <col min="10250" max="10503" width="9.08984375" style="17"/>
    <col min="10504" max="10504" width="9.90625" style="17" bestFit="1" customWidth="1"/>
    <col min="10505" max="10505" width="11.90625" style="17" bestFit="1" customWidth="1"/>
    <col min="10506" max="10759" width="9.08984375" style="17"/>
    <col min="10760" max="10760" width="9.90625" style="17" bestFit="1" customWidth="1"/>
    <col min="10761" max="10761" width="11.90625" style="17" bestFit="1" customWidth="1"/>
    <col min="10762" max="11015" width="9.08984375" style="17"/>
    <col min="11016" max="11016" width="9.90625" style="17" bestFit="1" customWidth="1"/>
    <col min="11017" max="11017" width="11.90625" style="17" bestFit="1" customWidth="1"/>
    <col min="11018" max="11271" width="9.08984375" style="17"/>
    <col min="11272" max="11272" width="9.90625" style="17" bestFit="1" customWidth="1"/>
    <col min="11273" max="11273" width="11.90625" style="17" bestFit="1" customWidth="1"/>
    <col min="11274" max="11527" width="9.08984375" style="17"/>
    <col min="11528" max="11528" width="9.90625" style="17" bestFit="1" customWidth="1"/>
    <col min="11529" max="11529" width="11.90625" style="17" bestFit="1" customWidth="1"/>
    <col min="11530" max="11783" width="9.08984375" style="17"/>
    <col min="11784" max="11784" width="9.90625" style="17" bestFit="1" customWidth="1"/>
    <col min="11785" max="11785" width="11.90625" style="17" bestFit="1" customWidth="1"/>
    <col min="11786" max="12039" width="9.08984375" style="17"/>
    <col min="12040" max="12040" width="9.90625" style="17" bestFit="1" customWidth="1"/>
    <col min="12041" max="12041" width="11.90625" style="17" bestFit="1" customWidth="1"/>
    <col min="12042" max="12295" width="9.08984375" style="17"/>
    <col min="12296" max="12296" width="9.90625" style="17" bestFit="1" customWidth="1"/>
    <col min="12297" max="12297" width="11.90625" style="17" bestFit="1" customWidth="1"/>
    <col min="12298" max="12551" width="9.08984375" style="17"/>
    <col min="12552" max="12552" width="9.90625" style="17" bestFit="1" customWidth="1"/>
    <col min="12553" max="12553" width="11.90625" style="17" bestFit="1" customWidth="1"/>
    <col min="12554" max="12807" width="9.08984375" style="17"/>
    <col min="12808" max="12808" width="9.90625" style="17" bestFit="1" customWidth="1"/>
    <col min="12809" max="12809" width="11.90625" style="17" bestFit="1" customWidth="1"/>
    <col min="12810" max="13063" width="9.08984375" style="17"/>
    <col min="13064" max="13064" width="9.90625" style="17" bestFit="1" customWidth="1"/>
    <col min="13065" max="13065" width="11.90625" style="17" bestFit="1" customWidth="1"/>
    <col min="13066" max="13319" width="9.08984375" style="17"/>
    <col min="13320" max="13320" width="9.90625" style="17" bestFit="1" customWidth="1"/>
    <col min="13321" max="13321" width="11.90625" style="17" bestFit="1" customWidth="1"/>
    <col min="13322" max="13575" width="9.08984375" style="17"/>
    <col min="13576" max="13576" width="9.90625" style="17" bestFit="1" customWidth="1"/>
    <col min="13577" max="13577" width="11.90625" style="17" bestFit="1" customWidth="1"/>
    <col min="13578" max="13831" width="9.08984375" style="17"/>
    <col min="13832" max="13832" width="9.90625" style="17" bestFit="1" customWidth="1"/>
    <col min="13833" max="13833" width="11.90625" style="17" bestFit="1" customWidth="1"/>
    <col min="13834" max="14087" width="9.08984375" style="17"/>
    <col min="14088" max="14088" width="9.90625" style="17" bestFit="1" customWidth="1"/>
    <col min="14089" max="14089" width="11.90625" style="17" bestFit="1" customWidth="1"/>
    <col min="14090" max="14343" width="9.08984375" style="17"/>
    <col min="14344" max="14344" width="9.90625" style="17" bestFit="1" customWidth="1"/>
    <col min="14345" max="14345" width="11.90625" style="17" bestFit="1" customWidth="1"/>
    <col min="14346" max="14599" width="9.08984375" style="17"/>
    <col min="14600" max="14600" width="9.90625" style="17" bestFit="1" customWidth="1"/>
    <col min="14601" max="14601" width="11.90625" style="17" bestFit="1" customWidth="1"/>
    <col min="14602" max="14855" width="9.08984375" style="17"/>
    <col min="14856" max="14856" width="9.90625" style="17" bestFit="1" customWidth="1"/>
    <col min="14857" max="14857" width="11.90625" style="17" bestFit="1" customWidth="1"/>
    <col min="14858" max="15111" width="9.08984375" style="17"/>
    <col min="15112" max="15112" width="9.90625" style="17" bestFit="1" customWidth="1"/>
    <col min="15113" max="15113" width="11.90625" style="17" bestFit="1" customWidth="1"/>
    <col min="15114" max="15367" width="9.08984375" style="17"/>
    <col min="15368" max="15368" width="9.90625" style="17" bestFit="1" customWidth="1"/>
    <col min="15369" max="15369" width="11.90625" style="17" bestFit="1" customWidth="1"/>
    <col min="15370" max="15623" width="9.08984375" style="17"/>
    <col min="15624" max="15624" width="9.90625" style="17" bestFit="1" customWidth="1"/>
    <col min="15625" max="15625" width="11.90625" style="17" bestFit="1" customWidth="1"/>
    <col min="15626" max="15879" width="9.08984375" style="17"/>
    <col min="15880" max="15880" width="9.90625" style="17" bestFit="1" customWidth="1"/>
    <col min="15881" max="15881" width="11.90625" style="17" bestFit="1" customWidth="1"/>
    <col min="15882" max="16135" width="9.08984375" style="17"/>
    <col min="16136" max="16136" width="9.90625" style="17" bestFit="1" customWidth="1"/>
    <col min="16137" max="16137" width="11.90625" style="17" bestFit="1" customWidth="1"/>
    <col min="16138" max="16384" width="9.08984375" style="17"/>
  </cols>
  <sheetData>
    <row r="1" spans="1:11" x14ac:dyDescent="0.25">
      <c r="A1" s="254" t="s">
        <v>174</v>
      </c>
      <c r="B1" s="227"/>
      <c r="C1" s="227"/>
      <c r="D1" s="227"/>
      <c r="E1" s="227"/>
      <c r="F1" s="227"/>
      <c r="G1" s="227"/>
      <c r="H1" s="227"/>
      <c r="I1" s="227"/>
    </row>
    <row r="2" spans="1:11" x14ac:dyDescent="0.25">
      <c r="A2" s="253" t="s">
        <v>540</v>
      </c>
      <c r="B2" s="229"/>
      <c r="C2" s="229"/>
      <c r="D2" s="229"/>
      <c r="E2" s="229"/>
      <c r="F2" s="229"/>
      <c r="G2" s="229"/>
      <c r="H2" s="229"/>
      <c r="I2" s="229"/>
      <c r="J2" s="122"/>
      <c r="K2" s="122"/>
    </row>
    <row r="3" spans="1:11" x14ac:dyDescent="0.25">
      <c r="A3" s="258" t="s">
        <v>175</v>
      </c>
      <c r="B3" s="259"/>
      <c r="C3" s="259"/>
      <c r="D3" s="259"/>
      <c r="E3" s="259"/>
      <c r="F3" s="259"/>
      <c r="G3" s="259"/>
      <c r="H3" s="259"/>
      <c r="I3" s="259"/>
      <c r="J3" s="260"/>
      <c r="K3" s="260"/>
    </row>
    <row r="4" spans="1:11" x14ac:dyDescent="0.25">
      <c r="A4" s="261" t="s">
        <v>530</v>
      </c>
      <c r="B4" s="262"/>
      <c r="C4" s="262"/>
      <c r="D4" s="262"/>
      <c r="E4" s="262"/>
      <c r="F4" s="262"/>
      <c r="G4" s="262"/>
      <c r="H4" s="262"/>
      <c r="I4" s="262"/>
      <c r="J4" s="263"/>
      <c r="K4" s="263"/>
    </row>
    <row r="5" spans="1:11" ht="22.4" customHeight="1" x14ac:dyDescent="0.25">
      <c r="A5" s="255" t="s">
        <v>176</v>
      </c>
      <c r="B5" s="238"/>
      <c r="C5" s="238"/>
      <c r="D5" s="238"/>
      <c r="E5" s="238"/>
      <c r="F5" s="238"/>
      <c r="G5" s="255" t="s">
        <v>177</v>
      </c>
      <c r="H5" s="256" t="s">
        <v>178</v>
      </c>
      <c r="I5" s="257"/>
      <c r="J5" s="256" t="s">
        <v>179</v>
      </c>
      <c r="K5" s="257"/>
    </row>
    <row r="6" spans="1:11" x14ac:dyDescent="0.25">
      <c r="A6" s="238"/>
      <c r="B6" s="238"/>
      <c r="C6" s="238"/>
      <c r="D6" s="238"/>
      <c r="E6" s="238"/>
      <c r="F6" s="238"/>
      <c r="G6" s="238"/>
      <c r="H6" s="19" t="s">
        <v>180</v>
      </c>
      <c r="I6" s="19" t="s">
        <v>181</v>
      </c>
      <c r="J6" s="19" t="s">
        <v>182</v>
      </c>
      <c r="K6" s="19" t="s">
        <v>183</v>
      </c>
    </row>
    <row r="7" spans="1:11" x14ac:dyDescent="0.25">
      <c r="A7" s="264">
        <v>1</v>
      </c>
      <c r="B7" s="236"/>
      <c r="C7" s="236"/>
      <c r="D7" s="236"/>
      <c r="E7" s="236"/>
      <c r="F7" s="236"/>
      <c r="G7" s="18">
        <v>2</v>
      </c>
      <c r="H7" s="19">
        <v>3</v>
      </c>
      <c r="I7" s="19">
        <v>4</v>
      </c>
      <c r="J7" s="19">
        <v>5</v>
      </c>
      <c r="K7" s="19">
        <v>6</v>
      </c>
    </row>
    <row r="8" spans="1:11" x14ac:dyDescent="0.25">
      <c r="A8" s="247" t="s">
        <v>184</v>
      </c>
      <c r="B8" s="247"/>
      <c r="C8" s="247"/>
      <c r="D8" s="247"/>
      <c r="E8" s="247"/>
      <c r="F8" s="247"/>
      <c r="G8" s="20">
        <v>125</v>
      </c>
      <c r="H8" s="37">
        <f>SUM(H9:H13)</f>
        <v>1097290408</v>
      </c>
      <c r="I8" s="37">
        <f>SUM(I9:I13)</f>
        <v>374988634.24000001</v>
      </c>
      <c r="J8" s="37">
        <f>SUM(J9:J13)</f>
        <v>1050034777</v>
      </c>
      <c r="K8" s="37">
        <f>SUM(K9:K13)</f>
        <v>295609834</v>
      </c>
    </row>
    <row r="9" spans="1:11" x14ac:dyDescent="0.25">
      <c r="A9" s="219" t="s">
        <v>185</v>
      </c>
      <c r="B9" s="219"/>
      <c r="C9" s="219"/>
      <c r="D9" s="219"/>
      <c r="E9" s="219"/>
      <c r="F9" s="219"/>
      <c r="G9" s="15">
        <v>126</v>
      </c>
      <c r="H9" s="33">
        <v>16500406</v>
      </c>
      <c r="I9" s="33">
        <v>9016966.4299999997</v>
      </c>
      <c r="J9" s="33">
        <v>9541776</v>
      </c>
      <c r="K9" s="33">
        <v>1593138</v>
      </c>
    </row>
    <row r="10" spans="1:11" x14ac:dyDescent="0.25">
      <c r="A10" s="219" t="s">
        <v>186</v>
      </c>
      <c r="B10" s="219"/>
      <c r="C10" s="219"/>
      <c r="D10" s="219"/>
      <c r="E10" s="219"/>
      <c r="F10" s="219"/>
      <c r="G10" s="15">
        <v>127</v>
      </c>
      <c r="H10" s="33">
        <v>1067908668</v>
      </c>
      <c r="I10" s="33">
        <v>361722911.88999999</v>
      </c>
      <c r="J10" s="33">
        <v>1027233300</v>
      </c>
      <c r="K10" s="33">
        <v>290052137</v>
      </c>
    </row>
    <row r="11" spans="1:11" x14ac:dyDescent="0.25">
      <c r="A11" s="219" t="s">
        <v>187</v>
      </c>
      <c r="B11" s="219"/>
      <c r="C11" s="219"/>
      <c r="D11" s="219"/>
      <c r="E11" s="219"/>
      <c r="F11" s="219"/>
      <c r="G11" s="15">
        <v>128</v>
      </c>
      <c r="H11" s="33">
        <v>0</v>
      </c>
      <c r="I11" s="33">
        <v>0</v>
      </c>
      <c r="J11" s="33">
        <v>0</v>
      </c>
      <c r="K11" s="33">
        <v>0</v>
      </c>
    </row>
    <row r="12" spans="1:11" x14ac:dyDescent="0.25">
      <c r="A12" s="219" t="s">
        <v>188</v>
      </c>
      <c r="B12" s="219"/>
      <c r="C12" s="219"/>
      <c r="D12" s="219"/>
      <c r="E12" s="219"/>
      <c r="F12" s="219"/>
      <c r="G12" s="15">
        <v>129</v>
      </c>
      <c r="H12" s="33">
        <v>1081680</v>
      </c>
      <c r="I12" s="33">
        <v>358787.92000000004</v>
      </c>
      <c r="J12" s="33">
        <v>967476</v>
      </c>
      <c r="K12" s="33">
        <v>267203</v>
      </c>
    </row>
    <row r="13" spans="1:11" x14ac:dyDescent="0.25">
      <c r="A13" s="219" t="s">
        <v>189</v>
      </c>
      <c r="B13" s="219"/>
      <c r="C13" s="219"/>
      <c r="D13" s="219"/>
      <c r="E13" s="219"/>
      <c r="F13" s="219"/>
      <c r="G13" s="15">
        <v>130</v>
      </c>
      <c r="H13" s="33">
        <v>11799654</v>
      </c>
      <c r="I13" s="33">
        <v>3889968</v>
      </c>
      <c r="J13" s="33">
        <v>12292225</v>
      </c>
      <c r="K13" s="33">
        <v>3697356</v>
      </c>
    </row>
    <row r="14" spans="1:11" ht="22.4" customHeight="1" x14ac:dyDescent="0.25">
      <c r="A14" s="247" t="s">
        <v>190</v>
      </c>
      <c r="B14" s="247"/>
      <c r="C14" s="247"/>
      <c r="D14" s="247"/>
      <c r="E14" s="247"/>
      <c r="F14" s="247"/>
      <c r="G14" s="20">
        <v>131</v>
      </c>
      <c r="H14" s="37">
        <f>H15+H16+H20+H24+H25+H26+H29+H36</f>
        <v>1016299336.91</v>
      </c>
      <c r="I14" s="37">
        <f>I15+I16+I20+I24+I25+I26+I29+I36</f>
        <v>374115392.86000007</v>
      </c>
      <c r="J14" s="37">
        <f>J15+J16+J20+J24+J25+J26+J29+J36</f>
        <v>981317066</v>
      </c>
      <c r="K14" s="37">
        <f>K15+K16+K20+K24+K25+K26+K29+K36</f>
        <v>286183055.65999997</v>
      </c>
    </row>
    <row r="15" spans="1:11" x14ac:dyDescent="0.25">
      <c r="A15" s="219" t="s">
        <v>191</v>
      </c>
      <c r="B15" s="219"/>
      <c r="C15" s="219"/>
      <c r="D15" s="219"/>
      <c r="E15" s="219"/>
      <c r="F15" s="219"/>
      <c r="G15" s="15">
        <v>132</v>
      </c>
      <c r="H15" s="33">
        <v>-69623948</v>
      </c>
      <c r="I15" s="33">
        <v>16801606.729999989</v>
      </c>
      <c r="J15" s="33">
        <v>92656178</v>
      </c>
      <c r="K15" s="33">
        <v>27618251</v>
      </c>
    </row>
    <row r="16" spans="1:11" x14ac:dyDescent="0.25">
      <c r="A16" s="248" t="s">
        <v>192</v>
      </c>
      <c r="B16" s="248"/>
      <c r="C16" s="248"/>
      <c r="D16" s="248"/>
      <c r="E16" s="248"/>
      <c r="F16" s="248"/>
      <c r="G16" s="20">
        <v>133</v>
      </c>
      <c r="H16" s="37">
        <f>SUM(H17:H19)</f>
        <v>502264639</v>
      </c>
      <c r="I16" s="37">
        <f>SUM(I17:I19)</f>
        <v>163897812.05000001</v>
      </c>
      <c r="J16" s="37">
        <f>SUM(J17:J19)</f>
        <v>299719556</v>
      </c>
      <c r="K16" s="37">
        <f>SUM(K17:K19)</f>
        <v>66472029</v>
      </c>
    </row>
    <row r="17" spans="1:11" x14ac:dyDescent="0.25">
      <c r="A17" s="249" t="s">
        <v>193</v>
      </c>
      <c r="B17" s="249"/>
      <c r="C17" s="249"/>
      <c r="D17" s="249"/>
      <c r="E17" s="249"/>
      <c r="F17" s="249"/>
      <c r="G17" s="15">
        <v>134</v>
      </c>
      <c r="H17" s="33">
        <v>318223886</v>
      </c>
      <c r="I17" s="33">
        <v>96480177</v>
      </c>
      <c r="J17" s="33">
        <v>162936739</v>
      </c>
      <c r="K17" s="33">
        <v>37132042</v>
      </c>
    </row>
    <row r="18" spans="1:11" x14ac:dyDescent="0.25">
      <c r="A18" s="249" t="s">
        <v>194</v>
      </c>
      <c r="B18" s="249"/>
      <c r="C18" s="249"/>
      <c r="D18" s="249"/>
      <c r="E18" s="249"/>
      <c r="F18" s="249"/>
      <c r="G18" s="15">
        <v>135</v>
      </c>
      <c r="H18" s="33">
        <v>0</v>
      </c>
      <c r="I18" s="33">
        <v>0</v>
      </c>
      <c r="J18" s="33">
        <v>0</v>
      </c>
      <c r="K18" s="33">
        <v>0</v>
      </c>
    </row>
    <row r="19" spans="1:11" x14ac:dyDescent="0.25">
      <c r="A19" s="249" t="s">
        <v>195</v>
      </c>
      <c r="B19" s="249"/>
      <c r="C19" s="249"/>
      <c r="D19" s="249"/>
      <c r="E19" s="249"/>
      <c r="F19" s="249"/>
      <c r="G19" s="15">
        <v>136</v>
      </c>
      <c r="H19" s="33">
        <v>184040753</v>
      </c>
      <c r="I19" s="33">
        <v>67417635.049999997</v>
      </c>
      <c r="J19" s="33">
        <v>136782817</v>
      </c>
      <c r="K19" s="33">
        <v>29339987</v>
      </c>
    </row>
    <row r="20" spans="1:11" x14ac:dyDescent="0.25">
      <c r="A20" s="248" t="s">
        <v>196</v>
      </c>
      <c r="B20" s="248"/>
      <c r="C20" s="248"/>
      <c r="D20" s="248"/>
      <c r="E20" s="248"/>
      <c r="F20" s="248"/>
      <c r="G20" s="20">
        <v>137</v>
      </c>
      <c r="H20" s="37">
        <f>SUM(H21:H23)</f>
        <v>510890523</v>
      </c>
      <c r="I20" s="37">
        <f>SUM(I21:I23)</f>
        <v>174650592.27000001</v>
      </c>
      <c r="J20" s="37">
        <f>SUM(J21:J23)</f>
        <v>523944415</v>
      </c>
      <c r="K20" s="37">
        <f>SUM(K21:K23)</f>
        <v>172505187.06999999</v>
      </c>
    </row>
    <row r="21" spans="1:11" x14ac:dyDescent="0.25">
      <c r="A21" s="249" t="s">
        <v>197</v>
      </c>
      <c r="B21" s="249"/>
      <c r="C21" s="249"/>
      <c r="D21" s="249"/>
      <c r="E21" s="249"/>
      <c r="F21" s="249"/>
      <c r="G21" s="15">
        <v>138</v>
      </c>
      <c r="H21" s="33">
        <v>300105532</v>
      </c>
      <c r="I21" s="33">
        <v>102903443.9412643</v>
      </c>
      <c r="J21" s="33">
        <v>310159546</v>
      </c>
      <c r="K21" s="33">
        <v>102362544.88457841</v>
      </c>
    </row>
    <row r="22" spans="1:11" x14ac:dyDescent="0.25">
      <c r="A22" s="249" t="s">
        <v>198</v>
      </c>
      <c r="B22" s="249"/>
      <c r="C22" s="249"/>
      <c r="D22" s="249"/>
      <c r="E22" s="249"/>
      <c r="F22" s="249"/>
      <c r="G22" s="15">
        <v>139</v>
      </c>
      <c r="H22" s="33">
        <v>152949697</v>
      </c>
      <c r="I22" s="33">
        <v>53421368.488735691</v>
      </c>
      <c r="J22" s="33">
        <v>155795100</v>
      </c>
      <c r="K22" s="33">
        <v>48834299.384309188</v>
      </c>
    </row>
    <row r="23" spans="1:11" x14ac:dyDescent="0.25">
      <c r="A23" s="249" t="s">
        <v>199</v>
      </c>
      <c r="B23" s="249"/>
      <c r="C23" s="249"/>
      <c r="D23" s="249"/>
      <c r="E23" s="249"/>
      <c r="F23" s="249"/>
      <c r="G23" s="15">
        <v>140</v>
      </c>
      <c r="H23" s="33">
        <v>57835294</v>
      </c>
      <c r="I23" s="33">
        <v>18325779.840000004</v>
      </c>
      <c r="J23" s="33">
        <v>57989769</v>
      </c>
      <c r="K23" s="33">
        <v>21308342.801112421</v>
      </c>
    </row>
    <row r="24" spans="1:11" x14ac:dyDescent="0.25">
      <c r="A24" s="219" t="s">
        <v>200</v>
      </c>
      <c r="B24" s="219"/>
      <c r="C24" s="219"/>
      <c r="D24" s="219"/>
      <c r="E24" s="219"/>
      <c r="F24" s="219"/>
      <c r="G24" s="15">
        <v>141</v>
      </c>
      <c r="H24" s="33">
        <v>31245596</v>
      </c>
      <c r="I24" s="33">
        <v>10231597.280000001</v>
      </c>
      <c r="J24" s="33">
        <v>31728585</v>
      </c>
      <c r="K24" s="33">
        <v>10826968</v>
      </c>
    </row>
    <row r="25" spans="1:11" x14ac:dyDescent="0.25">
      <c r="A25" s="219" t="s">
        <v>201</v>
      </c>
      <c r="B25" s="219"/>
      <c r="C25" s="219"/>
      <c r="D25" s="219"/>
      <c r="E25" s="219"/>
      <c r="F25" s="219"/>
      <c r="G25" s="15">
        <v>142</v>
      </c>
      <c r="H25" s="33">
        <v>23595307</v>
      </c>
      <c r="I25" s="33">
        <v>7559757.7300000004</v>
      </c>
      <c r="J25" s="33">
        <v>28096187</v>
      </c>
      <c r="K25" s="33">
        <v>7020542</v>
      </c>
    </row>
    <row r="26" spans="1:11" x14ac:dyDescent="0.25">
      <c r="A26" s="248" t="s">
        <v>202</v>
      </c>
      <c r="B26" s="248"/>
      <c r="C26" s="248"/>
      <c r="D26" s="248"/>
      <c r="E26" s="248"/>
      <c r="F26" s="248"/>
      <c r="G26" s="20">
        <v>143</v>
      </c>
      <c r="H26" s="37">
        <f>H27+H28</f>
        <v>1867689</v>
      </c>
      <c r="I26" s="37">
        <f>I27+I28</f>
        <v>593252.39000000013</v>
      </c>
      <c r="J26" s="37">
        <f>J27+J28</f>
        <v>2180498</v>
      </c>
      <c r="K26" s="37">
        <f>K27+K28</f>
        <v>934040</v>
      </c>
    </row>
    <row r="27" spans="1:11" x14ac:dyDescent="0.25">
      <c r="A27" s="249" t="s">
        <v>203</v>
      </c>
      <c r="B27" s="249"/>
      <c r="C27" s="249"/>
      <c r="D27" s="249"/>
      <c r="E27" s="249"/>
      <c r="F27" s="249"/>
      <c r="G27" s="15">
        <v>144</v>
      </c>
      <c r="H27" s="33">
        <v>0</v>
      </c>
      <c r="I27" s="33">
        <v>0</v>
      </c>
      <c r="J27" s="33">
        <v>0</v>
      </c>
      <c r="K27" s="33">
        <v>0</v>
      </c>
    </row>
    <row r="28" spans="1:11" x14ac:dyDescent="0.25">
      <c r="A28" s="249" t="s">
        <v>204</v>
      </c>
      <c r="B28" s="249"/>
      <c r="C28" s="249"/>
      <c r="D28" s="249"/>
      <c r="E28" s="249"/>
      <c r="F28" s="249"/>
      <c r="G28" s="15">
        <v>145</v>
      </c>
      <c r="H28" s="33">
        <v>1867689</v>
      </c>
      <c r="I28" s="33">
        <v>593252.39000000013</v>
      </c>
      <c r="J28" s="33">
        <v>2180498</v>
      </c>
      <c r="K28" s="33">
        <v>934040</v>
      </c>
    </row>
    <row r="29" spans="1:11" x14ac:dyDescent="0.25">
      <c r="A29" s="248" t="s">
        <v>205</v>
      </c>
      <c r="B29" s="248"/>
      <c r="C29" s="248"/>
      <c r="D29" s="248"/>
      <c r="E29" s="248"/>
      <c r="F29" s="248"/>
      <c r="G29" s="20">
        <v>146</v>
      </c>
      <c r="H29" s="37">
        <f>SUM(H30:H35)</f>
        <v>16059530.91</v>
      </c>
      <c r="I29" s="37">
        <f>SUM(I30:I35)</f>
        <v>380774.41000000003</v>
      </c>
      <c r="J29" s="37">
        <f>SUM(J30:J35)</f>
        <v>2991647</v>
      </c>
      <c r="K29" s="37">
        <f>SUM(K30:K35)</f>
        <v>806038.5900000002</v>
      </c>
    </row>
    <row r="30" spans="1:11" x14ac:dyDescent="0.25">
      <c r="A30" s="249" t="s">
        <v>206</v>
      </c>
      <c r="B30" s="249"/>
      <c r="C30" s="249"/>
      <c r="D30" s="249"/>
      <c r="E30" s="249"/>
      <c r="F30" s="249"/>
      <c r="G30" s="15">
        <v>147</v>
      </c>
      <c r="H30" s="33">
        <v>257309.91</v>
      </c>
      <c r="I30" s="33">
        <v>132347.41</v>
      </c>
      <c r="J30" s="33">
        <v>2770339</v>
      </c>
      <c r="K30" s="33">
        <v>639861.18000000017</v>
      </c>
    </row>
    <row r="31" spans="1:11" x14ac:dyDescent="0.25">
      <c r="A31" s="249" t="s">
        <v>207</v>
      </c>
      <c r="B31" s="249"/>
      <c r="C31" s="249"/>
      <c r="D31" s="249"/>
      <c r="E31" s="249"/>
      <c r="F31" s="249"/>
      <c r="G31" s="15">
        <v>148</v>
      </c>
      <c r="H31" s="33">
        <v>0</v>
      </c>
      <c r="I31" s="33">
        <v>0</v>
      </c>
      <c r="J31" s="33">
        <v>0</v>
      </c>
      <c r="K31" s="33">
        <v>0</v>
      </c>
    </row>
    <row r="32" spans="1:11" x14ac:dyDescent="0.25">
      <c r="A32" s="249" t="s">
        <v>208</v>
      </c>
      <c r="B32" s="249"/>
      <c r="C32" s="249"/>
      <c r="D32" s="249"/>
      <c r="E32" s="249"/>
      <c r="F32" s="249"/>
      <c r="G32" s="15">
        <v>149</v>
      </c>
      <c r="H32" s="33">
        <v>0</v>
      </c>
      <c r="I32" s="33">
        <v>0</v>
      </c>
      <c r="J32" s="33">
        <v>0</v>
      </c>
      <c r="K32" s="33">
        <v>0</v>
      </c>
    </row>
    <row r="33" spans="1:11" x14ac:dyDescent="0.25">
      <c r="A33" s="249" t="s">
        <v>209</v>
      </c>
      <c r="B33" s="249"/>
      <c r="C33" s="249"/>
      <c r="D33" s="249"/>
      <c r="E33" s="249"/>
      <c r="F33" s="249"/>
      <c r="G33" s="15">
        <v>150</v>
      </c>
      <c r="H33" s="33">
        <v>0</v>
      </c>
      <c r="I33" s="33">
        <v>0</v>
      </c>
      <c r="J33" s="33">
        <v>0</v>
      </c>
      <c r="K33" s="33">
        <v>0</v>
      </c>
    </row>
    <row r="34" spans="1:11" x14ac:dyDescent="0.25">
      <c r="A34" s="249" t="s">
        <v>210</v>
      </c>
      <c r="B34" s="249"/>
      <c r="C34" s="249"/>
      <c r="D34" s="249"/>
      <c r="E34" s="249"/>
      <c r="F34" s="249"/>
      <c r="G34" s="15">
        <v>151</v>
      </c>
      <c r="H34" s="33">
        <v>985613</v>
      </c>
      <c r="I34" s="33">
        <v>57548</v>
      </c>
      <c r="J34" s="33">
        <v>221308</v>
      </c>
      <c r="K34" s="33">
        <v>166177.41</v>
      </c>
    </row>
    <row r="35" spans="1:11" x14ac:dyDescent="0.25">
      <c r="A35" s="249" t="s">
        <v>211</v>
      </c>
      <c r="B35" s="249"/>
      <c r="C35" s="249"/>
      <c r="D35" s="249"/>
      <c r="E35" s="249"/>
      <c r="F35" s="249"/>
      <c r="G35" s="15">
        <v>152</v>
      </c>
      <c r="H35" s="33">
        <v>14816608</v>
      </c>
      <c r="I35" s="33">
        <v>190879</v>
      </c>
      <c r="J35" s="33">
        <v>0</v>
      </c>
      <c r="K35" s="33">
        <v>0</v>
      </c>
    </row>
    <row r="36" spans="1:11" x14ac:dyDescent="0.25">
      <c r="A36" s="219" t="s">
        <v>212</v>
      </c>
      <c r="B36" s="219"/>
      <c r="C36" s="219"/>
      <c r="D36" s="219"/>
      <c r="E36" s="219"/>
      <c r="F36" s="219"/>
      <c r="G36" s="15">
        <v>153</v>
      </c>
      <c r="H36" s="33">
        <v>0</v>
      </c>
      <c r="I36" s="33">
        <v>0</v>
      </c>
      <c r="J36" s="33">
        <v>0</v>
      </c>
      <c r="K36" s="33">
        <v>0</v>
      </c>
    </row>
    <row r="37" spans="1:11" x14ac:dyDescent="0.25">
      <c r="A37" s="247" t="s">
        <v>213</v>
      </c>
      <c r="B37" s="247"/>
      <c r="C37" s="247"/>
      <c r="D37" s="247"/>
      <c r="E37" s="247"/>
      <c r="F37" s="247"/>
      <c r="G37" s="20">
        <v>154</v>
      </c>
      <c r="H37" s="37">
        <f>SUM(H38:H47)</f>
        <v>5521553</v>
      </c>
      <c r="I37" s="37">
        <f>SUM(I38:I47)</f>
        <v>3164603</v>
      </c>
      <c r="J37" s="37">
        <f>SUM(J38:J47)</f>
        <v>1834468</v>
      </c>
      <c r="K37" s="37">
        <f>SUM(K38:K47)</f>
        <v>-487491</v>
      </c>
    </row>
    <row r="38" spans="1:11" ht="23.4" customHeight="1" x14ac:dyDescent="0.25">
      <c r="A38" s="219" t="s">
        <v>214</v>
      </c>
      <c r="B38" s="219"/>
      <c r="C38" s="219"/>
      <c r="D38" s="219"/>
      <c r="E38" s="219"/>
      <c r="F38" s="219"/>
      <c r="G38" s="15">
        <v>155</v>
      </c>
      <c r="H38" s="33">
        <v>0</v>
      </c>
      <c r="I38" s="33">
        <v>0</v>
      </c>
      <c r="J38" s="33">
        <v>0</v>
      </c>
      <c r="K38" s="33">
        <v>0</v>
      </c>
    </row>
    <row r="39" spans="1:11" ht="25.4" customHeight="1" x14ac:dyDescent="0.25">
      <c r="A39" s="219" t="s">
        <v>215</v>
      </c>
      <c r="B39" s="219"/>
      <c r="C39" s="219"/>
      <c r="D39" s="219"/>
      <c r="E39" s="219"/>
      <c r="F39" s="219"/>
      <c r="G39" s="15">
        <v>156</v>
      </c>
      <c r="H39" s="33">
        <v>0</v>
      </c>
      <c r="I39" s="33">
        <v>0</v>
      </c>
      <c r="J39" s="33">
        <v>0</v>
      </c>
      <c r="K39" s="33">
        <v>0</v>
      </c>
    </row>
    <row r="40" spans="1:11" ht="25.4" customHeight="1" x14ac:dyDescent="0.25">
      <c r="A40" s="219" t="s">
        <v>216</v>
      </c>
      <c r="B40" s="219"/>
      <c r="C40" s="219"/>
      <c r="D40" s="219"/>
      <c r="E40" s="219"/>
      <c r="F40" s="219"/>
      <c r="G40" s="15">
        <v>157</v>
      </c>
      <c r="H40" s="33">
        <v>0</v>
      </c>
      <c r="I40" s="33">
        <v>0</v>
      </c>
      <c r="J40" s="33">
        <v>0</v>
      </c>
      <c r="K40" s="33">
        <v>0</v>
      </c>
    </row>
    <row r="41" spans="1:11" ht="25.4" customHeight="1" x14ac:dyDescent="0.25">
      <c r="A41" s="219" t="s">
        <v>217</v>
      </c>
      <c r="B41" s="219"/>
      <c r="C41" s="219"/>
      <c r="D41" s="219"/>
      <c r="E41" s="219"/>
      <c r="F41" s="219"/>
      <c r="G41" s="15">
        <v>158</v>
      </c>
      <c r="H41" s="33">
        <v>48801</v>
      </c>
      <c r="I41" s="33">
        <v>19522</v>
      </c>
      <c r="J41" s="33">
        <v>6496</v>
      </c>
      <c r="K41" s="33">
        <v>-1</v>
      </c>
    </row>
    <row r="42" spans="1:11" ht="25.4" customHeight="1" x14ac:dyDescent="0.25">
      <c r="A42" s="219" t="s">
        <v>218</v>
      </c>
      <c r="B42" s="219"/>
      <c r="C42" s="219"/>
      <c r="D42" s="219"/>
      <c r="E42" s="219"/>
      <c r="F42" s="219"/>
      <c r="G42" s="15">
        <v>159</v>
      </c>
      <c r="H42" s="33">
        <v>1406</v>
      </c>
      <c r="I42" s="33">
        <v>1406</v>
      </c>
      <c r="J42" s="33">
        <v>88601</v>
      </c>
      <c r="K42" s="33">
        <v>-4677</v>
      </c>
    </row>
    <row r="43" spans="1:11" x14ac:dyDescent="0.25">
      <c r="A43" s="219" t="s">
        <v>219</v>
      </c>
      <c r="B43" s="219"/>
      <c r="C43" s="219"/>
      <c r="D43" s="219"/>
      <c r="E43" s="219"/>
      <c r="F43" s="219"/>
      <c r="G43" s="15">
        <v>160</v>
      </c>
      <c r="H43" s="33">
        <v>0</v>
      </c>
      <c r="I43" s="33">
        <v>0</v>
      </c>
      <c r="J43" s="33">
        <v>0</v>
      </c>
      <c r="K43" s="33">
        <v>0</v>
      </c>
    </row>
    <row r="44" spans="1:11" x14ac:dyDescent="0.25">
      <c r="A44" s="219" t="s">
        <v>220</v>
      </c>
      <c r="B44" s="219"/>
      <c r="C44" s="219"/>
      <c r="D44" s="219"/>
      <c r="E44" s="219"/>
      <c r="F44" s="219"/>
      <c r="G44" s="15">
        <v>161</v>
      </c>
      <c r="H44" s="33">
        <v>2734725</v>
      </c>
      <c r="I44" s="33">
        <v>1434968</v>
      </c>
      <c r="J44" s="33">
        <v>1739371</v>
      </c>
      <c r="K44" s="33">
        <v>570117</v>
      </c>
    </row>
    <row r="45" spans="1:11" x14ac:dyDescent="0.25">
      <c r="A45" s="219" t="s">
        <v>221</v>
      </c>
      <c r="B45" s="219"/>
      <c r="C45" s="219"/>
      <c r="D45" s="219"/>
      <c r="E45" s="219"/>
      <c r="F45" s="219"/>
      <c r="G45" s="15">
        <v>162</v>
      </c>
      <c r="H45" s="33">
        <v>1705789</v>
      </c>
      <c r="I45" s="33">
        <v>1705789</v>
      </c>
      <c r="J45" s="33">
        <v>0</v>
      </c>
      <c r="K45" s="33">
        <v>-1052930</v>
      </c>
    </row>
    <row r="46" spans="1:11" x14ac:dyDescent="0.25">
      <c r="A46" s="219" t="s">
        <v>222</v>
      </c>
      <c r="B46" s="219"/>
      <c r="C46" s="219"/>
      <c r="D46" s="219"/>
      <c r="E46" s="219"/>
      <c r="F46" s="219"/>
      <c r="G46" s="15">
        <v>163</v>
      </c>
      <c r="H46" s="33">
        <v>0</v>
      </c>
      <c r="I46" s="33">
        <v>0</v>
      </c>
      <c r="J46" s="33">
        <v>0</v>
      </c>
      <c r="K46" s="33">
        <v>0</v>
      </c>
    </row>
    <row r="47" spans="1:11" x14ac:dyDescent="0.25">
      <c r="A47" s="219" t="s">
        <v>223</v>
      </c>
      <c r="B47" s="219"/>
      <c r="C47" s="219"/>
      <c r="D47" s="219"/>
      <c r="E47" s="219"/>
      <c r="F47" s="219"/>
      <c r="G47" s="15">
        <v>164</v>
      </c>
      <c r="H47" s="33">
        <v>1030832</v>
      </c>
      <c r="I47" s="33">
        <v>2918</v>
      </c>
      <c r="J47" s="33">
        <v>0</v>
      </c>
      <c r="K47" s="33">
        <v>0</v>
      </c>
    </row>
    <row r="48" spans="1:11" x14ac:dyDescent="0.25">
      <c r="A48" s="247" t="s">
        <v>224</v>
      </c>
      <c r="B48" s="247"/>
      <c r="C48" s="247"/>
      <c r="D48" s="247"/>
      <c r="E48" s="247"/>
      <c r="F48" s="247"/>
      <c r="G48" s="20">
        <v>165</v>
      </c>
      <c r="H48" s="37">
        <f>SUM(H49:H55)</f>
        <v>503428</v>
      </c>
      <c r="I48" s="37">
        <f>SUM(I49:I55)</f>
        <v>56163.780000000013</v>
      </c>
      <c r="J48" s="37">
        <f>SUM(J49:J55)</f>
        <v>2197224</v>
      </c>
      <c r="K48" s="37">
        <f>SUM(K49:K55)</f>
        <v>1325007</v>
      </c>
    </row>
    <row r="49" spans="1:11" ht="25.4" customHeight="1" x14ac:dyDescent="0.25">
      <c r="A49" s="219" t="s">
        <v>225</v>
      </c>
      <c r="B49" s="219"/>
      <c r="C49" s="219"/>
      <c r="D49" s="219"/>
      <c r="E49" s="219"/>
      <c r="F49" s="219"/>
      <c r="G49" s="15">
        <v>166</v>
      </c>
      <c r="H49" s="33">
        <v>0</v>
      </c>
      <c r="I49" s="33">
        <v>0</v>
      </c>
      <c r="J49" s="33">
        <v>0</v>
      </c>
      <c r="K49" s="33">
        <v>0</v>
      </c>
    </row>
    <row r="50" spans="1:11" ht="24" customHeight="1" x14ac:dyDescent="0.25">
      <c r="A50" s="243" t="s">
        <v>226</v>
      </c>
      <c r="B50" s="243"/>
      <c r="C50" s="243"/>
      <c r="D50" s="243"/>
      <c r="E50" s="243"/>
      <c r="F50" s="243"/>
      <c r="G50" s="15">
        <v>167</v>
      </c>
      <c r="H50" s="33">
        <v>0</v>
      </c>
      <c r="I50" s="33">
        <v>-11888.12</v>
      </c>
      <c r="J50" s="33">
        <v>0</v>
      </c>
      <c r="K50" s="33">
        <v>0</v>
      </c>
    </row>
    <row r="51" spans="1:11" x14ac:dyDescent="0.25">
      <c r="A51" s="243" t="s">
        <v>227</v>
      </c>
      <c r="B51" s="243"/>
      <c r="C51" s="243"/>
      <c r="D51" s="243"/>
      <c r="E51" s="243"/>
      <c r="F51" s="243"/>
      <c r="G51" s="15">
        <v>168</v>
      </c>
      <c r="H51" s="33">
        <v>503428</v>
      </c>
      <c r="I51" s="33">
        <v>185719.44</v>
      </c>
      <c r="J51" s="33">
        <v>976520</v>
      </c>
      <c r="K51" s="33">
        <v>347135</v>
      </c>
    </row>
    <row r="52" spans="1:11" x14ac:dyDescent="0.25">
      <c r="A52" s="243" t="s">
        <v>228</v>
      </c>
      <c r="B52" s="243"/>
      <c r="C52" s="243"/>
      <c r="D52" s="243"/>
      <c r="E52" s="243"/>
      <c r="F52" s="243"/>
      <c r="G52" s="15">
        <v>169</v>
      </c>
      <c r="H52" s="33">
        <v>0</v>
      </c>
      <c r="I52" s="33">
        <v>-117667.54</v>
      </c>
      <c r="J52" s="33">
        <v>1152524</v>
      </c>
      <c r="K52" s="33">
        <v>1152524</v>
      </c>
    </row>
    <row r="53" spans="1:11" x14ac:dyDescent="0.25">
      <c r="A53" s="243" t="s">
        <v>229</v>
      </c>
      <c r="B53" s="243"/>
      <c r="C53" s="243"/>
      <c r="D53" s="243"/>
      <c r="E53" s="243"/>
      <c r="F53" s="243"/>
      <c r="G53" s="15">
        <v>170</v>
      </c>
      <c r="H53" s="33">
        <v>0</v>
      </c>
      <c r="I53" s="33">
        <v>0</v>
      </c>
      <c r="J53" s="33">
        <v>0</v>
      </c>
      <c r="K53" s="33">
        <v>0</v>
      </c>
    </row>
    <row r="54" spans="1:11" x14ac:dyDescent="0.25">
      <c r="A54" s="243" t="s">
        <v>230</v>
      </c>
      <c r="B54" s="243"/>
      <c r="C54" s="243"/>
      <c r="D54" s="243"/>
      <c r="E54" s="243"/>
      <c r="F54" s="243"/>
      <c r="G54" s="15">
        <v>171</v>
      </c>
      <c r="H54" s="33">
        <v>0</v>
      </c>
      <c r="I54" s="33">
        <v>0</v>
      </c>
      <c r="J54" s="33">
        <v>0</v>
      </c>
      <c r="K54" s="33">
        <v>0</v>
      </c>
    </row>
    <row r="55" spans="1:11" x14ac:dyDescent="0.25">
      <c r="A55" s="243" t="s">
        <v>231</v>
      </c>
      <c r="B55" s="243"/>
      <c r="C55" s="243"/>
      <c r="D55" s="243"/>
      <c r="E55" s="243"/>
      <c r="F55" s="243"/>
      <c r="G55" s="15">
        <v>172</v>
      </c>
      <c r="H55" s="33">
        <v>0</v>
      </c>
      <c r="I55" s="33">
        <v>0</v>
      </c>
      <c r="J55" s="33">
        <v>68180</v>
      </c>
      <c r="K55" s="33">
        <v>-174652</v>
      </c>
    </row>
    <row r="56" spans="1:11" ht="22.4" customHeight="1" x14ac:dyDescent="0.25">
      <c r="A56" s="252" t="s">
        <v>232</v>
      </c>
      <c r="B56" s="252"/>
      <c r="C56" s="252"/>
      <c r="D56" s="252"/>
      <c r="E56" s="252"/>
      <c r="F56" s="252"/>
      <c r="G56" s="15">
        <v>173</v>
      </c>
      <c r="H56" s="33">
        <v>0</v>
      </c>
      <c r="I56" s="33">
        <v>0</v>
      </c>
      <c r="J56" s="33">
        <v>0</v>
      </c>
      <c r="K56" s="33">
        <v>0</v>
      </c>
    </row>
    <row r="57" spans="1:11" x14ac:dyDescent="0.25">
      <c r="A57" s="252" t="s">
        <v>233</v>
      </c>
      <c r="B57" s="252"/>
      <c r="C57" s="252"/>
      <c r="D57" s="252"/>
      <c r="E57" s="252"/>
      <c r="F57" s="252"/>
      <c r="G57" s="15">
        <v>174</v>
      </c>
      <c r="H57" s="33">
        <v>0</v>
      </c>
      <c r="I57" s="33">
        <v>0</v>
      </c>
      <c r="J57" s="33">
        <v>0</v>
      </c>
      <c r="K57" s="33">
        <v>0</v>
      </c>
    </row>
    <row r="58" spans="1:11" ht="24.65" customHeight="1" x14ac:dyDescent="0.25">
      <c r="A58" s="252" t="s">
        <v>234</v>
      </c>
      <c r="B58" s="252"/>
      <c r="C58" s="252"/>
      <c r="D58" s="252"/>
      <c r="E58" s="252"/>
      <c r="F58" s="252"/>
      <c r="G58" s="15">
        <v>175</v>
      </c>
      <c r="H58" s="33">
        <v>0</v>
      </c>
      <c r="I58" s="33">
        <v>0</v>
      </c>
      <c r="J58" s="33">
        <v>0</v>
      </c>
      <c r="K58" s="33">
        <v>0</v>
      </c>
    </row>
    <row r="59" spans="1:11" x14ac:dyDescent="0.25">
      <c r="A59" s="252" t="s">
        <v>235</v>
      </c>
      <c r="B59" s="252"/>
      <c r="C59" s="252"/>
      <c r="D59" s="252"/>
      <c r="E59" s="252"/>
      <c r="F59" s="252"/>
      <c r="G59" s="15">
        <v>176</v>
      </c>
      <c r="H59" s="33">
        <v>0</v>
      </c>
      <c r="I59" s="33">
        <v>0</v>
      </c>
      <c r="J59" s="33">
        <v>0</v>
      </c>
      <c r="K59" s="33">
        <v>0</v>
      </c>
    </row>
    <row r="60" spans="1:11" x14ac:dyDescent="0.25">
      <c r="A60" s="247" t="s">
        <v>236</v>
      </c>
      <c r="B60" s="247"/>
      <c r="C60" s="247"/>
      <c r="D60" s="247"/>
      <c r="E60" s="247"/>
      <c r="F60" s="247"/>
      <c r="G60" s="20">
        <v>177</v>
      </c>
      <c r="H60" s="37">
        <f>H8+H37+H56+H57</f>
        <v>1102811961</v>
      </c>
      <c r="I60" s="37">
        <f>I8+I37+I56+I57</f>
        <v>378153237.24000001</v>
      </c>
      <c r="J60" s="37">
        <f>J8+J37+J56+J57</f>
        <v>1051869245</v>
      </c>
      <c r="K60" s="37">
        <f>K8+K37+K56+K57</f>
        <v>295122343</v>
      </c>
    </row>
    <row r="61" spans="1:11" x14ac:dyDescent="0.25">
      <c r="A61" s="247" t="s">
        <v>237</v>
      </c>
      <c r="B61" s="247"/>
      <c r="C61" s="247"/>
      <c r="D61" s="247"/>
      <c r="E61" s="247"/>
      <c r="F61" s="247"/>
      <c r="G61" s="20">
        <v>178</v>
      </c>
      <c r="H61" s="37">
        <f>H14+H48+H58+H59</f>
        <v>1016802764.91</v>
      </c>
      <c r="I61" s="37">
        <f>I14+I48+I58+I59</f>
        <v>374171556.64000005</v>
      </c>
      <c r="J61" s="37">
        <f>J14+J48+J58+J59</f>
        <v>983514290</v>
      </c>
      <c r="K61" s="37">
        <f>K14+K48+K58+K59</f>
        <v>287508062.65999997</v>
      </c>
    </row>
    <row r="62" spans="1:11" x14ac:dyDescent="0.25">
      <c r="A62" s="247" t="s">
        <v>238</v>
      </c>
      <c r="B62" s="247"/>
      <c r="C62" s="247"/>
      <c r="D62" s="247"/>
      <c r="E62" s="247"/>
      <c r="F62" s="247"/>
      <c r="G62" s="20">
        <v>179</v>
      </c>
      <c r="H62" s="37">
        <f>H60-H61</f>
        <v>86009196.090000033</v>
      </c>
      <c r="I62" s="37">
        <f>I60-I61</f>
        <v>3981680.5999999642</v>
      </c>
      <c r="J62" s="37">
        <f>J60-J61</f>
        <v>68354955</v>
      </c>
      <c r="K62" s="37">
        <f>K60-K61</f>
        <v>7614280.3400000334</v>
      </c>
    </row>
    <row r="63" spans="1:11" x14ac:dyDescent="0.25">
      <c r="A63" s="246" t="s">
        <v>239</v>
      </c>
      <c r="B63" s="246"/>
      <c r="C63" s="246"/>
      <c r="D63" s="246"/>
      <c r="E63" s="246"/>
      <c r="F63" s="246"/>
      <c r="G63" s="20">
        <v>180</v>
      </c>
      <c r="H63" s="37">
        <f>+IF((H60-H61)&gt;0,(H60-H61),0)</f>
        <v>86009196.090000033</v>
      </c>
      <c r="I63" s="37">
        <f>+IF((I60-I61)&gt;0,(I60-I61),0)</f>
        <v>3981680.5999999642</v>
      </c>
      <c r="J63" s="37">
        <f>+IF((J60-J61)&gt;0,(J60-J61),0)</f>
        <v>68354955</v>
      </c>
      <c r="K63" s="37">
        <f>+IF((K60-K61)&gt;0,(K60-K61),0)</f>
        <v>7614280.3400000334</v>
      </c>
    </row>
    <row r="64" spans="1:11" x14ac:dyDescent="0.25">
      <c r="A64" s="246" t="s">
        <v>240</v>
      </c>
      <c r="B64" s="246"/>
      <c r="C64" s="246"/>
      <c r="D64" s="246"/>
      <c r="E64" s="246"/>
      <c r="F64" s="246"/>
      <c r="G64" s="20">
        <v>181</v>
      </c>
      <c r="H64" s="37">
        <f>+IF((H60-H61)&lt;0,(H60-H61),0)</f>
        <v>0</v>
      </c>
      <c r="I64" s="37">
        <f>+IF((I60-I61)&lt;0,(I60-I61),0)</f>
        <v>0</v>
      </c>
      <c r="J64" s="37">
        <f>+IF((J60-J61)&lt;0,(J60-J61),0)</f>
        <v>0</v>
      </c>
      <c r="K64" s="37">
        <f>+IF((K60-K61)&lt;0,(K60-K61),0)</f>
        <v>0</v>
      </c>
    </row>
    <row r="65" spans="1:11" x14ac:dyDescent="0.25">
      <c r="A65" s="252" t="s">
        <v>241</v>
      </c>
      <c r="B65" s="252"/>
      <c r="C65" s="252"/>
      <c r="D65" s="252"/>
      <c r="E65" s="252"/>
      <c r="F65" s="252"/>
      <c r="G65" s="15">
        <v>182</v>
      </c>
      <c r="H65" s="33">
        <v>11953560</v>
      </c>
      <c r="I65" s="33">
        <v>-1734754.5700000003</v>
      </c>
      <c r="J65" s="33">
        <v>7053892</v>
      </c>
      <c r="K65" s="33">
        <v>-1379430</v>
      </c>
    </row>
    <row r="66" spans="1:11" x14ac:dyDescent="0.25">
      <c r="A66" s="247" t="s">
        <v>242</v>
      </c>
      <c r="B66" s="247"/>
      <c r="C66" s="247"/>
      <c r="D66" s="247"/>
      <c r="E66" s="247"/>
      <c r="F66" s="247"/>
      <c r="G66" s="20">
        <v>183</v>
      </c>
      <c r="H66" s="37">
        <f>H62-H65</f>
        <v>74055636.090000033</v>
      </c>
      <c r="I66" s="37">
        <f>I62-I65</f>
        <v>5716435.1699999645</v>
      </c>
      <c r="J66" s="37">
        <f>J62-J65</f>
        <v>61301063</v>
      </c>
      <c r="K66" s="37">
        <f>K62-K65</f>
        <v>8993710.3400000334</v>
      </c>
    </row>
    <row r="67" spans="1:11" x14ac:dyDescent="0.25">
      <c r="A67" s="246" t="s">
        <v>243</v>
      </c>
      <c r="B67" s="246"/>
      <c r="C67" s="246"/>
      <c r="D67" s="246"/>
      <c r="E67" s="246"/>
      <c r="F67" s="246"/>
      <c r="G67" s="20">
        <v>184</v>
      </c>
      <c r="H67" s="37">
        <f>+IF((H62-H65)&gt;0,(H62-H65),0)</f>
        <v>74055636.090000033</v>
      </c>
      <c r="I67" s="37">
        <f>+IF((I62-I65)&gt;0,(I62-I65),0)</f>
        <v>5716435.1699999645</v>
      </c>
      <c r="J67" s="37">
        <f>+IF((J62-J65)&gt;0,(J62-J65),0)</f>
        <v>61301063</v>
      </c>
      <c r="K67" s="37">
        <f>+IF((K62-K65)&gt;0,(K62-K65),0)</f>
        <v>8993710.3400000334</v>
      </c>
    </row>
    <row r="68" spans="1:11" x14ac:dyDescent="0.25">
      <c r="A68" s="246" t="s">
        <v>244</v>
      </c>
      <c r="B68" s="246"/>
      <c r="C68" s="246"/>
      <c r="D68" s="246"/>
      <c r="E68" s="246"/>
      <c r="F68" s="246"/>
      <c r="G68" s="20">
        <v>185</v>
      </c>
      <c r="H68" s="37">
        <f>+IF((H62-H65)&lt;0,(H62-H65),0)</f>
        <v>0</v>
      </c>
      <c r="I68" s="37">
        <f>+IF((I62-I65)&lt;0,(I62-I65),0)</f>
        <v>0</v>
      </c>
      <c r="J68" s="37">
        <f>+IF((J62-J65)&lt;0,(J62-J65),0)</f>
        <v>0</v>
      </c>
      <c r="K68" s="37">
        <f>+IF((K62-K65)&lt;0,(K62-K65),0)</f>
        <v>0</v>
      </c>
    </row>
    <row r="69" spans="1:11" x14ac:dyDescent="0.25">
      <c r="A69" s="224" t="s">
        <v>245</v>
      </c>
      <c r="B69" s="224"/>
      <c r="C69" s="224"/>
      <c r="D69" s="224"/>
      <c r="E69" s="224"/>
      <c r="F69" s="224"/>
      <c r="G69" s="244"/>
      <c r="H69" s="244"/>
      <c r="I69" s="244"/>
      <c r="J69" s="245"/>
      <c r="K69" s="245"/>
    </row>
    <row r="70" spans="1:11" ht="22.4" customHeight="1" x14ac:dyDescent="0.25">
      <c r="A70" s="247" t="s">
        <v>246</v>
      </c>
      <c r="B70" s="247"/>
      <c r="C70" s="247"/>
      <c r="D70" s="247"/>
      <c r="E70" s="247"/>
      <c r="F70" s="247"/>
      <c r="G70" s="20">
        <v>186</v>
      </c>
      <c r="H70" s="37">
        <f>H71-H72</f>
        <v>0</v>
      </c>
      <c r="I70" s="37">
        <f>I71-I72</f>
        <v>0</v>
      </c>
      <c r="J70" s="37">
        <f>J71-J72</f>
        <v>0</v>
      </c>
      <c r="K70" s="37">
        <f>K71-K72</f>
        <v>0</v>
      </c>
    </row>
    <row r="71" spans="1:11" x14ac:dyDescent="0.25">
      <c r="A71" s="243" t="s">
        <v>247</v>
      </c>
      <c r="B71" s="243"/>
      <c r="C71" s="243"/>
      <c r="D71" s="243"/>
      <c r="E71" s="243"/>
      <c r="F71" s="243"/>
      <c r="G71" s="15">
        <v>187</v>
      </c>
      <c r="H71" s="33">
        <v>0</v>
      </c>
      <c r="I71" s="33">
        <v>0</v>
      </c>
      <c r="J71" s="33">
        <v>0</v>
      </c>
      <c r="K71" s="33">
        <v>0</v>
      </c>
    </row>
    <row r="72" spans="1:11" x14ac:dyDescent="0.25">
      <c r="A72" s="243" t="s">
        <v>248</v>
      </c>
      <c r="B72" s="243"/>
      <c r="C72" s="243"/>
      <c r="D72" s="243"/>
      <c r="E72" s="243"/>
      <c r="F72" s="243"/>
      <c r="G72" s="15">
        <v>188</v>
      </c>
      <c r="H72" s="33">
        <v>0</v>
      </c>
      <c r="I72" s="33">
        <v>0</v>
      </c>
      <c r="J72" s="33">
        <v>0</v>
      </c>
      <c r="K72" s="33">
        <v>0</v>
      </c>
    </row>
    <row r="73" spans="1:11" x14ac:dyDescent="0.25">
      <c r="A73" s="252" t="s">
        <v>249</v>
      </c>
      <c r="B73" s="252"/>
      <c r="C73" s="252"/>
      <c r="D73" s="252"/>
      <c r="E73" s="252"/>
      <c r="F73" s="252"/>
      <c r="G73" s="15">
        <v>189</v>
      </c>
      <c r="H73" s="33">
        <v>0</v>
      </c>
      <c r="I73" s="33">
        <v>0</v>
      </c>
      <c r="J73" s="33">
        <v>0</v>
      </c>
      <c r="K73" s="33">
        <v>0</v>
      </c>
    </row>
    <row r="74" spans="1:11" x14ac:dyDescent="0.25">
      <c r="A74" s="246" t="s">
        <v>250</v>
      </c>
      <c r="B74" s="246"/>
      <c r="C74" s="246"/>
      <c r="D74" s="246"/>
      <c r="E74" s="246"/>
      <c r="F74" s="246"/>
      <c r="G74" s="20">
        <v>190</v>
      </c>
      <c r="H74" s="121">
        <v>0</v>
      </c>
      <c r="I74" s="121">
        <v>0</v>
      </c>
      <c r="J74" s="121">
        <v>0</v>
      </c>
      <c r="K74" s="121">
        <v>0</v>
      </c>
    </row>
    <row r="75" spans="1:11" x14ac:dyDescent="0.25">
      <c r="A75" s="246" t="s">
        <v>251</v>
      </c>
      <c r="B75" s="246"/>
      <c r="C75" s="246"/>
      <c r="D75" s="246"/>
      <c r="E75" s="246"/>
      <c r="F75" s="246"/>
      <c r="G75" s="20">
        <v>191</v>
      </c>
      <c r="H75" s="121">
        <v>0</v>
      </c>
      <c r="I75" s="121">
        <v>0</v>
      </c>
      <c r="J75" s="121">
        <v>0</v>
      </c>
      <c r="K75" s="121">
        <v>0</v>
      </c>
    </row>
    <row r="76" spans="1:11" x14ac:dyDescent="0.25">
      <c r="A76" s="224" t="s">
        <v>252</v>
      </c>
      <c r="B76" s="224"/>
      <c r="C76" s="224"/>
      <c r="D76" s="224"/>
      <c r="E76" s="224"/>
      <c r="F76" s="224"/>
      <c r="G76" s="244"/>
      <c r="H76" s="244"/>
      <c r="I76" s="244"/>
      <c r="J76" s="245"/>
      <c r="K76" s="245"/>
    </row>
    <row r="77" spans="1:11" x14ac:dyDescent="0.25">
      <c r="A77" s="247" t="s">
        <v>253</v>
      </c>
      <c r="B77" s="247"/>
      <c r="C77" s="247"/>
      <c r="D77" s="247"/>
      <c r="E77" s="247"/>
      <c r="F77" s="247"/>
      <c r="G77" s="20">
        <v>192</v>
      </c>
      <c r="H77" s="121">
        <v>0</v>
      </c>
      <c r="I77" s="121">
        <v>0</v>
      </c>
      <c r="J77" s="121">
        <v>0</v>
      </c>
      <c r="K77" s="121">
        <v>0</v>
      </c>
    </row>
    <row r="78" spans="1:11" x14ac:dyDescent="0.25">
      <c r="A78" s="243" t="s">
        <v>254</v>
      </c>
      <c r="B78" s="243"/>
      <c r="C78" s="243"/>
      <c r="D78" s="243"/>
      <c r="E78" s="243"/>
      <c r="F78" s="243"/>
      <c r="G78" s="15">
        <v>193</v>
      </c>
      <c r="H78" s="33">
        <v>0</v>
      </c>
      <c r="I78" s="33">
        <v>0</v>
      </c>
      <c r="J78" s="33">
        <v>0</v>
      </c>
      <c r="K78" s="33">
        <v>0</v>
      </c>
    </row>
    <row r="79" spans="1:11" x14ac:dyDescent="0.25">
      <c r="A79" s="243" t="s">
        <v>255</v>
      </c>
      <c r="B79" s="243"/>
      <c r="C79" s="243"/>
      <c r="D79" s="243"/>
      <c r="E79" s="243"/>
      <c r="F79" s="243"/>
      <c r="G79" s="15">
        <v>194</v>
      </c>
      <c r="H79" s="33">
        <v>0</v>
      </c>
      <c r="I79" s="33">
        <v>0</v>
      </c>
      <c r="J79" s="33">
        <v>0</v>
      </c>
      <c r="K79" s="33">
        <v>0</v>
      </c>
    </row>
    <row r="80" spans="1:11" x14ac:dyDescent="0.25">
      <c r="A80" s="247" t="s">
        <v>256</v>
      </c>
      <c r="B80" s="247"/>
      <c r="C80" s="247"/>
      <c r="D80" s="247"/>
      <c r="E80" s="247"/>
      <c r="F80" s="247"/>
      <c r="G80" s="20">
        <v>195</v>
      </c>
      <c r="H80" s="121">
        <v>0</v>
      </c>
      <c r="I80" s="121">
        <v>0</v>
      </c>
      <c r="J80" s="121">
        <v>0</v>
      </c>
      <c r="K80" s="121">
        <v>0</v>
      </c>
    </row>
    <row r="81" spans="1:11" x14ac:dyDescent="0.25">
      <c r="A81" s="247" t="s">
        <v>257</v>
      </c>
      <c r="B81" s="247"/>
      <c r="C81" s="247"/>
      <c r="D81" s="247"/>
      <c r="E81" s="247"/>
      <c r="F81" s="247"/>
      <c r="G81" s="20">
        <v>196</v>
      </c>
      <c r="H81" s="121">
        <v>0</v>
      </c>
      <c r="I81" s="121">
        <v>0</v>
      </c>
      <c r="J81" s="121">
        <v>0</v>
      </c>
      <c r="K81" s="121">
        <v>0</v>
      </c>
    </row>
    <row r="82" spans="1:11" x14ac:dyDescent="0.25">
      <c r="A82" s="246" t="s">
        <v>258</v>
      </c>
      <c r="B82" s="246"/>
      <c r="C82" s="246"/>
      <c r="D82" s="246"/>
      <c r="E82" s="246"/>
      <c r="F82" s="246"/>
      <c r="G82" s="20">
        <v>197</v>
      </c>
      <c r="H82" s="121">
        <v>0</v>
      </c>
      <c r="I82" s="121">
        <v>0</v>
      </c>
      <c r="J82" s="121">
        <v>0</v>
      </c>
      <c r="K82" s="121">
        <v>0</v>
      </c>
    </row>
    <row r="83" spans="1:11" x14ac:dyDescent="0.25">
      <c r="A83" s="246" t="s">
        <v>259</v>
      </c>
      <c r="B83" s="246"/>
      <c r="C83" s="246"/>
      <c r="D83" s="246"/>
      <c r="E83" s="246"/>
      <c r="F83" s="246"/>
      <c r="G83" s="20">
        <v>198</v>
      </c>
      <c r="H83" s="121">
        <v>0</v>
      </c>
      <c r="I83" s="121">
        <v>0</v>
      </c>
      <c r="J83" s="121">
        <v>0</v>
      </c>
      <c r="K83" s="121">
        <v>0</v>
      </c>
    </row>
    <row r="84" spans="1:11" x14ac:dyDescent="0.25">
      <c r="A84" s="224" t="s">
        <v>260</v>
      </c>
      <c r="B84" s="224"/>
      <c r="C84" s="224"/>
      <c r="D84" s="224"/>
      <c r="E84" s="224"/>
      <c r="F84" s="224"/>
      <c r="G84" s="244"/>
      <c r="H84" s="244"/>
      <c r="I84" s="244"/>
      <c r="J84" s="245"/>
      <c r="K84" s="245"/>
    </row>
    <row r="85" spans="1:11" x14ac:dyDescent="0.25">
      <c r="A85" s="241" t="s">
        <v>261</v>
      </c>
      <c r="B85" s="241"/>
      <c r="C85" s="241"/>
      <c r="D85" s="241"/>
      <c r="E85" s="241"/>
      <c r="F85" s="241"/>
      <c r="G85" s="20">
        <v>199</v>
      </c>
      <c r="H85" s="38">
        <f>H86+H87</f>
        <v>0</v>
      </c>
      <c r="I85" s="38">
        <f>I86+I87</f>
        <v>0</v>
      </c>
      <c r="J85" s="38">
        <f>J86+J87</f>
        <v>0</v>
      </c>
      <c r="K85" s="38">
        <f>K86+K87</f>
        <v>0</v>
      </c>
    </row>
    <row r="86" spans="1:11" x14ac:dyDescent="0.25">
      <c r="A86" s="242" t="s">
        <v>262</v>
      </c>
      <c r="B86" s="242"/>
      <c r="C86" s="242"/>
      <c r="D86" s="242"/>
      <c r="E86" s="242"/>
      <c r="F86" s="242"/>
      <c r="G86" s="15">
        <v>200</v>
      </c>
      <c r="H86" s="33">
        <v>0</v>
      </c>
      <c r="I86" s="33">
        <v>0</v>
      </c>
      <c r="J86" s="33">
        <v>0</v>
      </c>
      <c r="K86" s="33">
        <v>0</v>
      </c>
    </row>
    <row r="87" spans="1:11" x14ac:dyDescent="0.25">
      <c r="A87" s="242" t="s">
        <v>263</v>
      </c>
      <c r="B87" s="242"/>
      <c r="C87" s="242"/>
      <c r="D87" s="242"/>
      <c r="E87" s="242"/>
      <c r="F87" s="242"/>
      <c r="G87" s="15">
        <v>201</v>
      </c>
      <c r="H87" s="33">
        <v>0</v>
      </c>
      <c r="I87" s="33">
        <v>0</v>
      </c>
      <c r="J87" s="33">
        <v>0</v>
      </c>
      <c r="K87" s="33">
        <v>0</v>
      </c>
    </row>
    <row r="88" spans="1:11" x14ac:dyDescent="0.25">
      <c r="A88" s="250" t="s">
        <v>264</v>
      </c>
      <c r="B88" s="250"/>
      <c r="C88" s="250"/>
      <c r="D88" s="250"/>
      <c r="E88" s="250"/>
      <c r="F88" s="250"/>
      <c r="G88" s="251"/>
      <c r="H88" s="251"/>
      <c r="I88" s="251"/>
      <c r="J88" s="245"/>
      <c r="K88" s="245"/>
    </row>
    <row r="89" spans="1:11" x14ac:dyDescent="0.25">
      <c r="A89" s="220" t="s">
        <v>265</v>
      </c>
      <c r="B89" s="220"/>
      <c r="C89" s="220"/>
      <c r="D89" s="220"/>
      <c r="E89" s="220"/>
      <c r="F89" s="220"/>
      <c r="G89" s="15">
        <v>202</v>
      </c>
      <c r="H89" s="39">
        <v>74055636</v>
      </c>
      <c r="I89" s="39">
        <v>5716435.1699999645</v>
      </c>
      <c r="J89" s="39">
        <v>61301063</v>
      </c>
      <c r="K89" s="39">
        <v>8993710.3400000334</v>
      </c>
    </row>
    <row r="90" spans="1:11" ht="24" customHeight="1" x14ac:dyDescent="0.25">
      <c r="A90" s="240" t="s">
        <v>266</v>
      </c>
      <c r="B90" s="240"/>
      <c r="C90" s="240"/>
      <c r="D90" s="240"/>
      <c r="E90" s="240"/>
      <c r="F90" s="240"/>
      <c r="G90" s="20">
        <v>203</v>
      </c>
      <c r="H90" s="38">
        <f>SUM(H91:H98)</f>
        <v>0</v>
      </c>
      <c r="I90" s="38">
        <f>SUM(I91:I98)</f>
        <v>0</v>
      </c>
      <c r="J90" s="38">
        <f>SUM(J91:J98)</f>
        <v>0</v>
      </c>
      <c r="K90" s="38">
        <f>SUM(K91:K98)</f>
        <v>0</v>
      </c>
    </row>
    <row r="91" spans="1:11" x14ac:dyDescent="0.25">
      <c r="A91" s="243" t="s">
        <v>267</v>
      </c>
      <c r="B91" s="243"/>
      <c r="C91" s="243"/>
      <c r="D91" s="243"/>
      <c r="E91" s="243"/>
      <c r="F91" s="243"/>
      <c r="G91" s="15">
        <v>204</v>
      </c>
      <c r="H91" s="33">
        <v>0</v>
      </c>
      <c r="I91" s="33">
        <v>0</v>
      </c>
      <c r="J91" s="33">
        <v>0</v>
      </c>
      <c r="K91" s="33">
        <v>0</v>
      </c>
    </row>
    <row r="92" spans="1:11" ht="22.4" customHeight="1" x14ac:dyDescent="0.25">
      <c r="A92" s="243" t="s">
        <v>268</v>
      </c>
      <c r="B92" s="243"/>
      <c r="C92" s="243"/>
      <c r="D92" s="243"/>
      <c r="E92" s="243"/>
      <c r="F92" s="243"/>
      <c r="G92" s="15">
        <v>205</v>
      </c>
      <c r="H92" s="33">
        <v>0</v>
      </c>
      <c r="I92" s="33">
        <v>0</v>
      </c>
      <c r="J92" s="33">
        <v>0</v>
      </c>
      <c r="K92" s="33">
        <v>0</v>
      </c>
    </row>
    <row r="93" spans="1:11" ht="22.4" customHeight="1" x14ac:dyDescent="0.25">
      <c r="A93" s="243" t="s">
        <v>269</v>
      </c>
      <c r="B93" s="243"/>
      <c r="C93" s="243"/>
      <c r="D93" s="243"/>
      <c r="E93" s="243"/>
      <c r="F93" s="243"/>
      <c r="G93" s="15">
        <v>206</v>
      </c>
      <c r="H93" s="33">
        <v>0</v>
      </c>
      <c r="I93" s="33">
        <v>0</v>
      </c>
      <c r="J93" s="33">
        <v>0</v>
      </c>
      <c r="K93" s="33">
        <v>0</v>
      </c>
    </row>
    <row r="94" spans="1:11" ht="22.4" customHeight="1" x14ac:dyDescent="0.25">
      <c r="A94" s="243" t="s">
        <v>270</v>
      </c>
      <c r="B94" s="243"/>
      <c r="C94" s="243"/>
      <c r="D94" s="243"/>
      <c r="E94" s="243"/>
      <c r="F94" s="243"/>
      <c r="G94" s="15">
        <v>207</v>
      </c>
      <c r="H94" s="33">
        <v>0</v>
      </c>
      <c r="I94" s="33">
        <v>0</v>
      </c>
      <c r="J94" s="33">
        <v>0</v>
      </c>
      <c r="K94" s="33">
        <v>0</v>
      </c>
    </row>
    <row r="95" spans="1:11" ht="22.4" customHeight="1" x14ac:dyDescent="0.25">
      <c r="A95" s="243" t="s">
        <v>271</v>
      </c>
      <c r="B95" s="243"/>
      <c r="C95" s="243"/>
      <c r="D95" s="243"/>
      <c r="E95" s="243"/>
      <c r="F95" s="243"/>
      <c r="G95" s="15">
        <v>208</v>
      </c>
      <c r="H95" s="33">
        <v>0</v>
      </c>
      <c r="I95" s="33">
        <v>0</v>
      </c>
      <c r="J95" s="33">
        <v>0</v>
      </c>
      <c r="K95" s="33">
        <v>0</v>
      </c>
    </row>
    <row r="96" spans="1:11" ht="22.4" customHeight="1" x14ac:dyDescent="0.25">
      <c r="A96" s="243" t="s">
        <v>272</v>
      </c>
      <c r="B96" s="243"/>
      <c r="C96" s="243"/>
      <c r="D96" s="243"/>
      <c r="E96" s="243"/>
      <c r="F96" s="243"/>
      <c r="G96" s="15">
        <v>209</v>
      </c>
      <c r="H96" s="33">
        <v>0</v>
      </c>
      <c r="I96" s="33">
        <v>0</v>
      </c>
      <c r="J96" s="33">
        <v>0</v>
      </c>
      <c r="K96" s="33">
        <v>0</v>
      </c>
    </row>
    <row r="97" spans="1:11" x14ac:dyDescent="0.25">
      <c r="A97" s="243" t="s">
        <v>273</v>
      </c>
      <c r="B97" s="243"/>
      <c r="C97" s="243"/>
      <c r="D97" s="243"/>
      <c r="E97" s="243"/>
      <c r="F97" s="243"/>
      <c r="G97" s="15">
        <v>210</v>
      </c>
      <c r="H97" s="33">
        <v>0</v>
      </c>
      <c r="I97" s="33">
        <v>0</v>
      </c>
      <c r="J97" s="33">
        <v>0</v>
      </c>
      <c r="K97" s="33">
        <v>0</v>
      </c>
    </row>
    <row r="98" spans="1:11" x14ac:dyDescent="0.25">
      <c r="A98" s="243" t="s">
        <v>274</v>
      </c>
      <c r="B98" s="243"/>
      <c r="C98" s="243"/>
      <c r="D98" s="243"/>
      <c r="E98" s="243"/>
      <c r="F98" s="243"/>
      <c r="G98" s="15">
        <v>211</v>
      </c>
      <c r="H98" s="33">
        <v>0</v>
      </c>
      <c r="I98" s="33">
        <v>0</v>
      </c>
      <c r="J98" s="33">
        <v>0</v>
      </c>
      <c r="K98" s="33">
        <v>0</v>
      </c>
    </row>
    <row r="99" spans="1:11" x14ac:dyDescent="0.25">
      <c r="A99" s="220" t="s">
        <v>275</v>
      </c>
      <c r="B99" s="220"/>
      <c r="C99" s="220"/>
      <c r="D99" s="220"/>
      <c r="E99" s="220"/>
      <c r="F99" s="220"/>
      <c r="G99" s="15">
        <v>212</v>
      </c>
      <c r="H99" s="33">
        <v>0</v>
      </c>
      <c r="I99" s="33">
        <v>0</v>
      </c>
      <c r="J99" s="33">
        <v>0</v>
      </c>
      <c r="K99" s="33">
        <v>0</v>
      </c>
    </row>
    <row r="100" spans="1:11" ht="23.15" customHeight="1" x14ac:dyDescent="0.25">
      <c r="A100" s="240" t="s">
        <v>276</v>
      </c>
      <c r="B100" s="240"/>
      <c r="C100" s="240"/>
      <c r="D100" s="240"/>
      <c r="E100" s="240"/>
      <c r="F100" s="240"/>
      <c r="G100" s="20">
        <v>213</v>
      </c>
      <c r="H100" s="38">
        <f>H90-H99</f>
        <v>0</v>
      </c>
      <c r="I100" s="38">
        <f>I90-I99</f>
        <v>0</v>
      </c>
      <c r="J100" s="38">
        <f>J90-J99</f>
        <v>0</v>
      </c>
      <c r="K100" s="38">
        <f>K90-K99</f>
        <v>0</v>
      </c>
    </row>
    <row r="101" spans="1:11" ht="23.15" customHeight="1" x14ac:dyDescent="0.25">
      <c r="A101" s="240" t="s">
        <v>277</v>
      </c>
      <c r="B101" s="240"/>
      <c r="C101" s="240"/>
      <c r="D101" s="240"/>
      <c r="E101" s="240"/>
      <c r="F101" s="240"/>
      <c r="G101" s="20">
        <v>214</v>
      </c>
      <c r="H101" s="38">
        <f>H89+H100</f>
        <v>74055636</v>
      </c>
      <c r="I101" s="38">
        <f>I89+I100</f>
        <v>5716435.1699999645</v>
      </c>
      <c r="J101" s="38">
        <f>J89+J100</f>
        <v>61301063</v>
      </c>
      <c r="K101" s="38">
        <f>K89+K100</f>
        <v>8993710.3400000334</v>
      </c>
    </row>
    <row r="102" spans="1:11" x14ac:dyDescent="0.25">
      <c r="A102" s="224" t="s">
        <v>278</v>
      </c>
      <c r="B102" s="224"/>
      <c r="C102" s="224"/>
      <c r="D102" s="224"/>
      <c r="E102" s="224"/>
      <c r="F102" s="224"/>
      <c r="G102" s="244"/>
      <c r="H102" s="244"/>
      <c r="I102" s="244"/>
      <c r="J102" s="245"/>
      <c r="K102" s="245"/>
    </row>
    <row r="103" spans="1:11" ht="27" customHeight="1" x14ac:dyDescent="0.25">
      <c r="A103" s="241" t="s">
        <v>279</v>
      </c>
      <c r="B103" s="241"/>
      <c r="C103" s="241"/>
      <c r="D103" s="241"/>
      <c r="E103" s="241"/>
      <c r="F103" s="241"/>
      <c r="G103" s="20">
        <v>215</v>
      </c>
      <c r="H103" s="38">
        <f>H104+H105</f>
        <v>0</v>
      </c>
      <c r="I103" s="38">
        <f>I104+I105</f>
        <v>0</v>
      </c>
      <c r="J103" s="38">
        <f>J104+J105</f>
        <v>0</v>
      </c>
      <c r="K103" s="38">
        <f>K104+K105</f>
        <v>0</v>
      </c>
    </row>
    <row r="104" spans="1:11" x14ac:dyDescent="0.25">
      <c r="A104" s="242" t="s">
        <v>280</v>
      </c>
      <c r="B104" s="242"/>
      <c r="C104" s="242"/>
      <c r="D104" s="242"/>
      <c r="E104" s="242"/>
      <c r="F104" s="242"/>
      <c r="G104" s="15">
        <v>216</v>
      </c>
      <c r="H104" s="33">
        <v>0</v>
      </c>
      <c r="I104" s="33">
        <v>0</v>
      </c>
      <c r="J104" s="33">
        <v>0</v>
      </c>
      <c r="K104" s="33">
        <v>0</v>
      </c>
    </row>
    <row r="105" spans="1:11" x14ac:dyDescent="0.25">
      <c r="A105" s="242" t="s">
        <v>281</v>
      </c>
      <c r="B105" s="242"/>
      <c r="C105" s="242"/>
      <c r="D105" s="242"/>
      <c r="E105" s="242"/>
      <c r="F105" s="242"/>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sqref="A1:I1"/>
    </sheetView>
  </sheetViews>
  <sheetFormatPr defaultColWidth="9.08984375" defaultRowHeight="12.5" x14ac:dyDescent="0.25"/>
  <cols>
    <col min="1" max="7" width="9.08984375" style="21"/>
    <col min="8" max="9" width="15.08984375" style="50" customWidth="1"/>
    <col min="10" max="16384" width="9.08984375" style="21"/>
  </cols>
  <sheetData>
    <row r="1" spans="1:9" x14ac:dyDescent="0.25">
      <c r="A1" s="254" t="s">
        <v>282</v>
      </c>
      <c r="B1" s="292"/>
      <c r="C1" s="292"/>
      <c r="D1" s="292"/>
      <c r="E1" s="292"/>
      <c r="F1" s="292"/>
      <c r="G1" s="292"/>
      <c r="H1" s="292"/>
      <c r="I1" s="292"/>
    </row>
    <row r="2" spans="1:9" x14ac:dyDescent="0.25">
      <c r="A2" s="253" t="s">
        <v>540</v>
      </c>
      <c r="B2" s="229"/>
      <c r="C2" s="229"/>
      <c r="D2" s="229"/>
      <c r="E2" s="229"/>
      <c r="F2" s="229"/>
      <c r="G2" s="229"/>
      <c r="H2" s="229"/>
      <c r="I2" s="229"/>
    </row>
    <row r="3" spans="1:9" x14ac:dyDescent="0.25">
      <c r="A3" s="294" t="s">
        <v>283</v>
      </c>
      <c r="B3" s="295"/>
      <c r="C3" s="295"/>
      <c r="D3" s="295"/>
      <c r="E3" s="295"/>
      <c r="F3" s="295"/>
      <c r="G3" s="295"/>
      <c r="H3" s="295"/>
      <c r="I3" s="295"/>
    </row>
    <row r="4" spans="1:9" x14ac:dyDescent="0.25">
      <c r="A4" s="293" t="s">
        <v>530</v>
      </c>
      <c r="B4" s="233"/>
      <c r="C4" s="233"/>
      <c r="D4" s="233"/>
      <c r="E4" s="233"/>
      <c r="F4" s="233"/>
      <c r="G4" s="233"/>
      <c r="H4" s="233"/>
      <c r="I4" s="234"/>
    </row>
    <row r="5" spans="1:9" ht="22.5" thickBot="1" x14ac:dyDescent="0.3">
      <c r="A5" s="296" t="s">
        <v>284</v>
      </c>
      <c r="B5" s="297"/>
      <c r="C5" s="297"/>
      <c r="D5" s="297"/>
      <c r="E5" s="297"/>
      <c r="F5" s="298"/>
      <c r="G5" s="22" t="s">
        <v>285</v>
      </c>
      <c r="H5" s="40" t="s">
        <v>286</v>
      </c>
      <c r="I5" s="40" t="s">
        <v>287</v>
      </c>
    </row>
    <row r="6" spans="1:9" x14ac:dyDescent="0.25">
      <c r="A6" s="299">
        <v>1</v>
      </c>
      <c r="B6" s="300"/>
      <c r="C6" s="300"/>
      <c r="D6" s="300"/>
      <c r="E6" s="300"/>
      <c r="F6" s="301"/>
      <c r="G6" s="23">
        <v>2</v>
      </c>
      <c r="H6" s="41" t="s">
        <v>288</v>
      </c>
      <c r="I6" s="41" t="s">
        <v>289</v>
      </c>
    </row>
    <row r="7" spans="1:9" x14ac:dyDescent="0.25">
      <c r="A7" s="271" t="s">
        <v>290</v>
      </c>
      <c r="B7" s="272"/>
      <c r="C7" s="272"/>
      <c r="D7" s="272"/>
      <c r="E7" s="272"/>
      <c r="F7" s="272"/>
      <c r="G7" s="272"/>
      <c r="H7" s="272"/>
      <c r="I7" s="273"/>
    </row>
    <row r="8" spans="1:9" ht="12.75" customHeight="1" x14ac:dyDescent="0.25">
      <c r="A8" s="274" t="s">
        <v>291</v>
      </c>
      <c r="B8" s="275"/>
      <c r="C8" s="275"/>
      <c r="D8" s="275"/>
      <c r="E8" s="275"/>
      <c r="F8" s="276"/>
      <c r="G8" s="24">
        <v>1</v>
      </c>
      <c r="H8" s="42">
        <v>86009196</v>
      </c>
      <c r="I8" s="42">
        <v>68354955</v>
      </c>
    </row>
    <row r="9" spans="1:9" ht="12.75" customHeight="1" x14ac:dyDescent="0.25">
      <c r="A9" s="289" t="s">
        <v>292</v>
      </c>
      <c r="B9" s="290"/>
      <c r="C9" s="290"/>
      <c r="D9" s="290"/>
      <c r="E9" s="290"/>
      <c r="F9" s="291"/>
      <c r="G9" s="25">
        <v>2</v>
      </c>
      <c r="H9" s="43">
        <f>H10+H11+H12+H13+H14+H15+H16+H17</f>
        <v>39978370</v>
      </c>
      <c r="I9" s="43">
        <f>I10+I11+I12+I13+I14+I15+I16+I17</f>
        <v>47854118</v>
      </c>
    </row>
    <row r="10" spans="1:9" ht="12.75" customHeight="1" x14ac:dyDescent="0.25">
      <c r="A10" s="286" t="s">
        <v>293</v>
      </c>
      <c r="B10" s="287"/>
      <c r="C10" s="287"/>
      <c r="D10" s="287"/>
      <c r="E10" s="287"/>
      <c r="F10" s="288"/>
      <c r="G10" s="26">
        <v>3</v>
      </c>
      <c r="H10" s="44">
        <v>31245596</v>
      </c>
      <c r="I10" s="44">
        <v>31728585</v>
      </c>
    </row>
    <row r="11" spans="1:9" ht="22.4" customHeight="1" x14ac:dyDescent="0.25">
      <c r="A11" s="286" t="s">
        <v>294</v>
      </c>
      <c r="B11" s="287"/>
      <c r="C11" s="287"/>
      <c r="D11" s="287"/>
      <c r="E11" s="287"/>
      <c r="F11" s="288"/>
      <c r="G11" s="26">
        <v>4</v>
      </c>
      <c r="H11" s="44">
        <v>-2249235</v>
      </c>
      <c r="I11" s="44">
        <v>-95102</v>
      </c>
    </row>
    <row r="12" spans="1:9" ht="23.4" customHeight="1" x14ac:dyDescent="0.25">
      <c r="A12" s="286" t="s">
        <v>295</v>
      </c>
      <c r="B12" s="287"/>
      <c r="C12" s="287"/>
      <c r="D12" s="287"/>
      <c r="E12" s="287"/>
      <c r="F12" s="288"/>
      <c r="G12" s="26">
        <v>5</v>
      </c>
      <c r="H12" s="44">
        <v>-367789</v>
      </c>
      <c r="I12" s="44">
        <v>-37210</v>
      </c>
    </row>
    <row r="13" spans="1:9" ht="12.75" customHeight="1" x14ac:dyDescent="0.25">
      <c r="A13" s="286" t="s">
        <v>296</v>
      </c>
      <c r="B13" s="287"/>
      <c r="C13" s="287"/>
      <c r="D13" s="287"/>
      <c r="E13" s="287"/>
      <c r="F13" s="288"/>
      <c r="G13" s="26">
        <v>6</v>
      </c>
      <c r="H13" s="44">
        <v>-3983635</v>
      </c>
      <c r="I13" s="44">
        <v>-1802977</v>
      </c>
    </row>
    <row r="14" spans="1:9" ht="12.75" customHeight="1" x14ac:dyDescent="0.25">
      <c r="A14" s="286" t="s">
        <v>297</v>
      </c>
      <c r="B14" s="287"/>
      <c r="C14" s="287"/>
      <c r="D14" s="287"/>
      <c r="E14" s="287"/>
      <c r="F14" s="288"/>
      <c r="G14" s="26">
        <v>7</v>
      </c>
      <c r="H14" s="44">
        <v>502498</v>
      </c>
      <c r="I14" s="44">
        <v>0</v>
      </c>
    </row>
    <row r="15" spans="1:9" ht="12.75" customHeight="1" x14ac:dyDescent="0.25">
      <c r="A15" s="286" t="s">
        <v>298</v>
      </c>
      <c r="B15" s="287"/>
      <c r="C15" s="287"/>
      <c r="D15" s="287"/>
      <c r="E15" s="287"/>
      <c r="F15" s="288"/>
      <c r="G15" s="26">
        <v>8</v>
      </c>
      <c r="H15" s="44">
        <v>15724608</v>
      </c>
      <c r="I15" s="44">
        <v>10454049</v>
      </c>
    </row>
    <row r="16" spans="1:9" ht="12.75" customHeight="1" x14ac:dyDescent="0.25">
      <c r="A16" s="286" t="s">
        <v>299</v>
      </c>
      <c r="B16" s="287"/>
      <c r="C16" s="287"/>
      <c r="D16" s="287"/>
      <c r="E16" s="287"/>
      <c r="F16" s="288"/>
      <c r="G16" s="26">
        <v>9</v>
      </c>
      <c r="H16" s="44">
        <v>-2987519</v>
      </c>
      <c r="I16" s="44">
        <v>3127235</v>
      </c>
    </row>
    <row r="17" spans="1:9" ht="25.4" customHeight="1" x14ac:dyDescent="0.25">
      <c r="A17" s="286" t="s">
        <v>300</v>
      </c>
      <c r="B17" s="287"/>
      <c r="C17" s="287"/>
      <c r="D17" s="287"/>
      <c r="E17" s="287"/>
      <c r="F17" s="288"/>
      <c r="G17" s="26">
        <v>10</v>
      </c>
      <c r="H17" s="44">
        <v>2093846</v>
      </c>
      <c r="I17" s="44">
        <v>4479538</v>
      </c>
    </row>
    <row r="18" spans="1:9" ht="28.4" customHeight="1" x14ac:dyDescent="0.25">
      <c r="A18" s="265" t="s">
        <v>301</v>
      </c>
      <c r="B18" s="266"/>
      <c r="C18" s="266"/>
      <c r="D18" s="266"/>
      <c r="E18" s="266"/>
      <c r="F18" s="267"/>
      <c r="G18" s="25">
        <v>11</v>
      </c>
      <c r="H18" s="43">
        <f>H8+H9</f>
        <v>125987566</v>
      </c>
      <c r="I18" s="43">
        <f>I8+I9</f>
        <v>116209073</v>
      </c>
    </row>
    <row r="19" spans="1:9" ht="12.75" customHeight="1" x14ac:dyDescent="0.25">
      <c r="A19" s="289" t="s">
        <v>302</v>
      </c>
      <c r="B19" s="290"/>
      <c r="C19" s="290"/>
      <c r="D19" s="290"/>
      <c r="E19" s="290"/>
      <c r="F19" s="291"/>
      <c r="G19" s="25">
        <v>12</v>
      </c>
      <c r="H19" s="43">
        <f>H20+H21+H22+H23</f>
        <v>-71765582</v>
      </c>
      <c r="I19" s="43">
        <f>I20+I21+I22+I23</f>
        <v>92062918</v>
      </c>
    </row>
    <row r="20" spans="1:9" ht="12.75" customHeight="1" x14ac:dyDescent="0.25">
      <c r="A20" s="286" t="s">
        <v>303</v>
      </c>
      <c r="B20" s="287"/>
      <c r="C20" s="287"/>
      <c r="D20" s="287"/>
      <c r="E20" s="287"/>
      <c r="F20" s="288"/>
      <c r="G20" s="26">
        <v>13</v>
      </c>
      <c r="H20" s="44">
        <v>5970694</v>
      </c>
      <c r="I20" s="44">
        <v>-126727157</v>
      </c>
    </row>
    <row r="21" spans="1:9" ht="12.75" customHeight="1" x14ac:dyDescent="0.25">
      <c r="A21" s="286" t="s">
        <v>304</v>
      </c>
      <c r="B21" s="287"/>
      <c r="C21" s="287"/>
      <c r="D21" s="287"/>
      <c r="E21" s="287"/>
      <c r="F21" s="288"/>
      <c r="G21" s="26">
        <v>14</v>
      </c>
      <c r="H21" s="44">
        <v>-8112328</v>
      </c>
      <c r="I21" s="44">
        <v>126133897</v>
      </c>
    </row>
    <row r="22" spans="1:9" ht="12.75" customHeight="1" x14ac:dyDescent="0.25">
      <c r="A22" s="286" t="s">
        <v>305</v>
      </c>
      <c r="B22" s="287"/>
      <c r="C22" s="287"/>
      <c r="D22" s="287"/>
      <c r="E22" s="287"/>
      <c r="F22" s="288"/>
      <c r="G22" s="26">
        <v>15</v>
      </c>
      <c r="H22" s="44">
        <v>-69623948</v>
      </c>
      <c r="I22" s="44">
        <v>92656178</v>
      </c>
    </row>
    <row r="23" spans="1:9" ht="12.75" customHeight="1" x14ac:dyDescent="0.25">
      <c r="A23" s="286" t="s">
        <v>306</v>
      </c>
      <c r="B23" s="287"/>
      <c r="C23" s="287"/>
      <c r="D23" s="287"/>
      <c r="E23" s="287"/>
      <c r="F23" s="288"/>
      <c r="G23" s="26">
        <v>16</v>
      </c>
      <c r="H23" s="44">
        <v>0</v>
      </c>
      <c r="I23" s="44">
        <v>0</v>
      </c>
    </row>
    <row r="24" spans="1:9" ht="12.75" customHeight="1" x14ac:dyDescent="0.25">
      <c r="A24" s="265" t="s">
        <v>307</v>
      </c>
      <c r="B24" s="266"/>
      <c r="C24" s="266"/>
      <c r="D24" s="266"/>
      <c r="E24" s="266"/>
      <c r="F24" s="267"/>
      <c r="G24" s="25">
        <v>17</v>
      </c>
      <c r="H24" s="43">
        <f>H18+H19</f>
        <v>54221984</v>
      </c>
      <c r="I24" s="43">
        <f>I18+I19</f>
        <v>208271991</v>
      </c>
    </row>
    <row r="25" spans="1:9" ht="12.75" customHeight="1" x14ac:dyDescent="0.25">
      <c r="A25" s="277" t="s">
        <v>308</v>
      </c>
      <c r="B25" s="278"/>
      <c r="C25" s="278"/>
      <c r="D25" s="278"/>
      <c r="E25" s="278"/>
      <c r="F25" s="279"/>
      <c r="G25" s="26">
        <v>18</v>
      </c>
      <c r="H25" s="44">
        <v>-602410</v>
      </c>
      <c r="I25" s="44">
        <v>-664993</v>
      </c>
    </row>
    <row r="26" spans="1:9" ht="12.75" customHeight="1" x14ac:dyDescent="0.25">
      <c r="A26" s="277" t="s">
        <v>309</v>
      </c>
      <c r="B26" s="278"/>
      <c r="C26" s="278"/>
      <c r="D26" s="278"/>
      <c r="E26" s="278"/>
      <c r="F26" s="279"/>
      <c r="G26" s="26">
        <v>19</v>
      </c>
      <c r="H26" s="44">
        <v>0</v>
      </c>
      <c r="I26" s="44">
        <v>-406637</v>
      </c>
    </row>
    <row r="27" spans="1:9" ht="26.15" customHeight="1" x14ac:dyDescent="0.25">
      <c r="A27" s="268" t="s">
        <v>310</v>
      </c>
      <c r="B27" s="269"/>
      <c r="C27" s="269"/>
      <c r="D27" s="269"/>
      <c r="E27" s="269"/>
      <c r="F27" s="270"/>
      <c r="G27" s="27">
        <v>20</v>
      </c>
      <c r="H27" s="45">
        <f>H24+H25+H26</f>
        <v>53619574</v>
      </c>
      <c r="I27" s="45">
        <f>I24+I25+I26</f>
        <v>207200361</v>
      </c>
    </row>
    <row r="28" spans="1:9" x14ac:dyDescent="0.25">
      <c r="A28" s="271" t="s">
        <v>311</v>
      </c>
      <c r="B28" s="272"/>
      <c r="C28" s="272"/>
      <c r="D28" s="272"/>
      <c r="E28" s="272"/>
      <c r="F28" s="272"/>
      <c r="G28" s="272"/>
      <c r="H28" s="272"/>
      <c r="I28" s="273"/>
    </row>
    <row r="29" spans="1:9" ht="30.65" customHeight="1" x14ac:dyDescent="0.25">
      <c r="A29" s="274" t="s">
        <v>312</v>
      </c>
      <c r="B29" s="275"/>
      <c r="C29" s="275"/>
      <c r="D29" s="275"/>
      <c r="E29" s="275"/>
      <c r="F29" s="276"/>
      <c r="G29" s="24">
        <v>21</v>
      </c>
      <c r="H29" s="46">
        <v>2246257</v>
      </c>
      <c r="I29" s="46">
        <v>154979</v>
      </c>
    </row>
    <row r="30" spans="1:9" ht="12.75" customHeight="1" x14ac:dyDescent="0.25">
      <c r="A30" s="277" t="s">
        <v>313</v>
      </c>
      <c r="B30" s="278"/>
      <c r="C30" s="278"/>
      <c r="D30" s="278"/>
      <c r="E30" s="278"/>
      <c r="F30" s="279"/>
      <c r="G30" s="26">
        <v>22</v>
      </c>
      <c r="H30" s="47">
        <v>0</v>
      </c>
      <c r="I30" s="47">
        <v>5104666</v>
      </c>
    </row>
    <row r="31" spans="1:9" ht="12.75" customHeight="1" x14ac:dyDescent="0.25">
      <c r="A31" s="277" t="s">
        <v>314</v>
      </c>
      <c r="B31" s="278"/>
      <c r="C31" s="278"/>
      <c r="D31" s="278"/>
      <c r="E31" s="278"/>
      <c r="F31" s="279"/>
      <c r="G31" s="26">
        <v>23</v>
      </c>
      <c r="H31" s="47">
        <v>1216177</v>
      </c>
      <c r="I31" s="47">
        <v>901906</v>
      </c>
    </row>
    <row r="32" spans="1:9" ht="12.75" customHeight="1" x14ac:dyDescent="0.25">
      <c r="A32" s="277" t="s">
        <v>315</v>
      </c>
      <c r="B32" s="278"/>
      <c r="C32" s="278"/>
      <c r="D32" s="278"/>
      <c r="E32" s="278"/>
      <c r="F32" s="279"/>
      <c r="G32" s="26">
        <v>24</v>
      </c>
      <c r="H32" s="47">
        <v>69720</v>
      </c>
      <c r="I32" s="47">
        <v>58616</v>
      </c>
    </row>
    <row r="33" spans="1:9" ht="12.75" customHeight="1" x14ac:dyDescent="0.25">
      <c r="A33" s="277" t="s">
        <v>316</v>
      </c>
      <c r="B33" s="278"/>
      <c r="C33" s="278"/>
      <c r="D33" s="278"/>
      <c r="E33" s="278"/>
      <c r="F33" s="279"/>
      <c r="G33" s="26">
        <v>25</v>
      </c>
      <c r="H33" s="47">
        <v>0</v>
      </c>
      <c r="I33" s="47">
        <v>16017347</v>
      </c>
    </row>
    <row r="34" spans="1:9" ht="12.75" customHeight="1" x14ac:dyDescent="0.25">
      <c r="A34" s="277" t="s">
        <v>317</v>
      </c>
      <c r="B34" s="278"/>
      <c r="C34" s="278"/>
      <c r="D34" s="278"/>
      <c r="E34" s="278"/>
      <c r="F34" s="279"/>
      <c r="G34" s="26">
        <v>26</v>
      </c>
      <c r="H34" s="47">
        <v>0</v>
      </c>
      <c r="I34" s="47">
        <v>9115046</v>
      </c>
    </row>
    <row r="35" spans="1:9" ht="26.4" customHeight="1" x14ac:dyDescent="0.25">
      <c r="A35" s="265" t="s">
        <v>318</v>
      </c>
      <c r="B35" s="266"/>
      <c r="C35" s="266"/>
      <c r="D35" s="266"/>
      <c r="E35" s="266"/>
      <c r="F35" s="267"/>
      <c r="G35" s="25">
        <v>27</v>
      </c>
      <c r="H35" s="48">
        <f>H29+H30+H31+H32+H33+H34</f>
        <v>3532154</v>
      </c>
      <c r="I35" s="48">
        <f>I29+I30+I31+I32+I33+I34</f>
        <v>31352560</v>
      </c>
    </row>
    <row r="36" spans="1:9" ht="23.15" customHeight="1" x14ac:dyDescent="0.25">
      <c r="A36" s="277" t="s">
        <v>319</v>
      </c>
      <c r="B36" s="278"/>
      <c r="C36" s="278"/>
      <c r="D36" s="278"/>
      <c r="E36" s="278"/>
      <c r="F36" s="279"/>
      <c r="G36" s="26">
        <v>28</v>
      </c>
      <c r="H36" s="47">
        <v>-49783476</v>
      </c>
      <c r="I36" s="47">
        <v>-42680199</v>
      </c>
    </row>
    <row r="37" spans="1:9" ht="12.75" customHeight="1" x14ac:dyDescent="0.25">
      <c r="A37" s="277" t="s">
        <v>320</v>
      </c>
      <c r="B37" s="278"/>
      <c r="C37" s="278"/>
      <c r="D37" s="278"/>
      <c r="E37" s="278"/>
      <c r="F37" s="279"/>
      <c r="G37" s="26">
        <v>29</v>
      </c>
      <c r="H37" s="47">
        <v>-2026714</v>
      </c>
      <c r="I37" s="47">
        <v>0</v>
      </c>
    </row>
    <row r="38" spans="1:9" ht="12.75" customHeight="1" x14ac:dyDescent="0.25">
      <c r="A38" s="277" t="s">
        <v>321</v>
      </c>
      <c r="B38" s="278"/>
      <c r="C38" s="278"/>
      <c r="D38" s="278"/>
      <c r="E38" s="278"/>
      <c r="F38" s="279"/>
      <c r="G38" s="26">
        <v>30</v>
      </c>
      <c r="H38" s="47">
        <v>-3261491</v>
      </c>
      <c r="I38" s="47">
        <v>-15000000</v>
      </c>
    </row>
    <row r="39" spans="1:9" ht="12.75" customHeight="1" x14ac:dyDescent="0.25">
      <c r="A39" s="277" t="s">
        <v>322</v>
      </c>
      <c r="B39" s="278"/>
      <c r="C39" s="278"/>
      <c r="D39" s="278"/>
      <c r="E39" s="278"/>
      <c r="F39" s="279"/>
      <c r="G39" s="26">
        <v>31</v>
      </c>
      <c r="H39" s="47">
        <v>0</v>
      </c>
      <c r="I39" s="47">
        <v>0</v>
      </c>
    </row>
    <row r="40" spans="1:9" ht="12.75" customHeight="1" x14ac:dyDescent="0.25">
      <c r="A40" s="277" t="s">
        <v>323</v>
      </c>
      <c r="B40" s="278"/>
      <c r="C40" s="278"/>
      <c r="D40" s="278"/>
      <c r="E40" s="278"/>
      <c r="F40" s="279"/>
      <c r="G40" s="26">
        <v>32</v>
      </c>
      <c r="H40" s="47">
        <v>0</v>
      </c>
      <c r="I40" s="47">
        <v>0</v>
      </c>
    </row>
    <row r="41" spans="1:9" ht="24" customHeight="1" x14ac:dyDescent="0.25">
      <c r="A41" s="265" t="s">
        <v>324</v>
      </c>
      <c r="B41" s="266"/>
      <c r="C41" s="266"/>
      <c r="D41" s="266"/>
      <c r="E41" s="266"/>
      <c r="F41" s="267"/>
      <c r="G41" s="25">
        <v>33</v>
      </c>
      <c r="H41" s="48">
        <f>H36+H37+H38+H39+H40</f>
        <v>-55071681</v>
      </c>
      <c r="I41" s="48">
        <f>I36+I37+I38+I39+I40</f>
        <v>-57680199</v>
      </c>
    </row>
    <row r="42" spans="1:9" ht="29.4" customHeight="1" x14ac:dyDescent="0.25">
      <c r="A42" s="268" t="s">
        <v>325</v>
      </c>
      <c r="B42" s="269"/>
      <c r="C42" s="269"/>
      <c r="D42" s="269"/>
      <c r="E42" s="269"/>
      <c r="F42" s="270"/>
      <c r="G42" s="27">
        <v>34</v>
      </c>
      <c r="H42" s="49">
        <f>H35+H41</f>
        <v>-51539527</v>
      </c>
      <c r="I42" s="49">
        <f>I35+I41</f>
        <v>-26327639</v>
      </c>
    </row>
    <row r="43" spans="1:9" x14ac:dyDescent="0.25">
      <c r="A43" s="271" t="s">
        <v>326</v>
      </c>
      <c r="B43" s="272"/>
      <c r="C43" s="272"/>
      <c r="D43" s="272"/>
      <c r="E43" s="272"/>
      <c r="F43" s="272"/>
      <c r="G43" s="272"/>
      <c r="H43" s="272"/>
      <c r="I43" s="273"/>
    </row>
    <row r="44" spans="1:9" ht="12.75" customHeight="1" x14ac:dyDescent="0.25">
      <c r="A44" s="274" t="s">
        <v>327</v>
      </c>
      <c r="B44" s="275"/>
      <c r="C44" s="275"/>
      <c r="D44" s="275"/>
      <c r="E44" s="275"/>
      <c r="F44" s="276"/>
      <c r="G44" s="24">
        <v>35</v>
      </c>
      <c r="H44" s="46">
        <v>0</v>
      </c>
      <c r="I44" s="46">
        <v>0</v>
      </c>
    </row>
    <row r="45" spans="1:9" ht="25.4" customHeight="1" x14ac:dyDescent="0.25">
      <c r="A45" s="277" t="s">
        <v>328</v>
      </c>
      <c r="B45" s="278"/>
      <c r="C45" s="278"/>
      <c r="D45" s="278"/>
      <c r="E45" s="278"/>
      <c r="F45" s="279"/>
      <c r="G45" s="26">
        <v>36</v>
      </c>
      <c r="H45" s="47">
        <v>0</v>
      </c>
      <c r="I45" s="47">
        <v>0</v>
      </c>
    </row>
    <row r="46" spans="1:9" ht="12.75" customHeight="1" x14ac:dyDescent="0.25">
      <c r="A46" s="277" t="s">
        <v>329</v>
      </c>
      <c r="B46" s="278"/>
      <c r="C46" s="278"/>
      <c r="D46" s="278"/>
      <c r="E46" s="278"/>
      <c r="F46" s="279"/>
      <c r="G46" s="26">
        <v>37</v>
      </c>
      <c r="H46" s="47">
        <v>529373</v>
      </c>
      <c r="I46" s="47">
        <v>19525750</v>
      </c>
    </row>
    <row r="47" spans="1:9" ht="12.75" customHeight="1" x14ac:dyDescent="0.25">
      <c r="A47" s="277" t="s">
        <v>330</v>
      </c>
      <c r="B47" s="278"/>
      <c r="C47" s="278"/>
      <c r="D47" s="278"/>
      <c r="E47" s="278"/>
      <c r="F47" s="279"/>
      <c r="G47" s="26">
        <v>38</v>
      </c>
      <c r="H47" s="47">
        <v>0</v>
      </c>
      <c r="I47" s="47">
        <v>0</v>
      </c>
    </row>
    <row r="48" spans="1:9" ht="22.4" customHeight="1" x14ac:dyDescent="0.25">
      <c r="A48" s="265" t="s">
        <v>331</v>
      </c>
      <c r="B48" s="266"/>
      <c r="C48" s="266"/>
      <c r="D48" s="266"/>
      <c r="E48" s="266"/>
      <c r="F48" s="267"/>
      <c r="G48" s="25">
        <v>39</v>
      </c>
      <c r="H48" s="48">
        <f>H44+H45+H46+H47</f>
        <v>529373</v>
      </c>
      <c r="I48" s="48">
        <f>I44+I45+I46+I47</f>
        <v>19525750</v>
      </c>
    </row>
    <row r="49" spans="1:9" ht="24.65" customHeight="1" x14ac:dyDescent="0.25">
      <c r="A49" s="277" t="s">
        <v>332</v>
      </c>
      <c r="B49" s="278"/>
      <c r="C49" s="278"/>
      <c r="D49" s="278"/>
      <c r="E49" s="278"/>
      <c r="F49" s="279"/>
      <c r="G49" s="26">
        <v>40</v>
      </c>
      <c r="H49" s="47">
        <v>0</v>
      </c>
      <c r="I49" s="47">
        <v>0</v>
      </c>
    </row>
    <row r="50" spans="1:9" ht="12.75" customHeight="1" x14ac:dyDescent="0.25">
      <c r="A50" s="277" t="s">
        <v>333</v>
      </c>
      <c r="B50" s="278"/>
      <c r="C50" s="278"/>
      <c r="D50" s="278"/>
      <c r="E50" s="278"/>
      <c r="F50" s="279"/>
      <c r="G50" s="26">
        <v>41</v>
      </c>
      <c r="H50" s="47">
        <v>-93999593</v>
      </c>
      <c r="I50" s="47">
        <v>-390</v>
      </c>
    </row>
    <row r="51" spans="1:9" ht="12.75" customHeight="1" x14ac:dyDescent="0.25">
      <c r="A51" s="277" t="s">
        <v>334</v>
      </c>
      <c r="B51" s="278"/>
      <c r="C51" s="278"/>
      <c r="D51" s="278"/>
      <c r="E51" s="278"/>
      <c r="F51" s="279"/>
      <c r="G51" s="26">
        <v>42</v>
      </c>
      <c r="H51" s="47">
        <v>0</v>
      </c>
      <c r="I51" s="47">
        <v>0</v>
      </c>
    </row>
    <row r="52" spans="1:9" ht="23.15" customHeight="1" x14ac:dyDescent="0.25">
      <c r="A52" s="277" t="s">
        <v>335</v>
      </c>
      <c r="B52" s="278"/>
      <c r="C52" s="278"/>
      <c r="D52" s="278"/>
      <c r="E52" s="278"/>
      <c r="F52" s="279"/>
      <c r="G52" s="26">
        <v>43</v>
      </c>
      <c r="H52" s="47">
        <v>0</v>
      </c>
      <c r="I52" s="47">
        <v>-1234760</v>
      </c>
    </row>
    <row r="53" spans="1:9" ht="12.75" customHeight="1" x14ac:dyDescent="0.25">
      <c r="A53" s="277" t="s">
        <v>336</v>
      </c>
      <c r="B53" s="278"/>
      <c r="C53" s="278"/>
      <c r="D53" s="278"/>
      <c r="E53" s="278"/>
      <c r="F53" s="279"/>
      <c r="G53" s="26">
        <v>44</v>
      </c>
      <c r="H53" s="47">
        <v>-6687941</v>
      </c>
      <c r="I53" s="47">
        <v>-8575000</v>
      </c>
    </row>
    <row r="54" spans="1:9" ht="30.65" customHeight="1" x14ac:dyDescent="0.25">
      <c r="A54" s="265" t="s">
        <v>337</v>
      </c>
      <c r="B54" s="266"/>
      <c r="C54" s="266"/>
      <c r="D54" s="266"/>
      <c r="E54" s="266"/>
      <c r="F54" s="267"/>
      <c r="G54" s="25">
        <v>45</v>
      </c>
      <c r="H54" s="48">
        <f>H49+H50+H51+H52+H53</f>
        <v>-100687534</v>
      </c>
      <c r="I54" s="48">
        <f>I49+I50+I51+I52+I53</f>
        <v>-9810150</v>
      </c>
    </row>
    <row r="55" spans="1:9" ht="29.4" customHeight="1" x14ac:dyDescent="0.25">
      <c r="A55" s="280" t="s">
        <v>338</v>
      </c>
      <c r="B55" s="281"/>
      <c r="C55" s="281"/>
      <c r="D55" s="281"/>
      <c r="E55" s="281"/>
      <c r="F55" s="282"/>
      <c r="G55" s="25">
        <v>46</v>
      </c>
      <c r="H55" s="48">
        <f>H48+H54</f>
        <v>-100158161</v>
      </c>
      <c r="I55" s="48">
        <f>I48+I54</f>
        <v>9715600</v>
      </c>
    </row>
    <row r="56" spans="1:9" ht="32.4" customHeight="1" x14ac:dyDescent="0.25">
      <c r="A56" s="277" t="s">
        <v>339</v>
      </c>
      <c r="B56" s="278"/>
      <c r="C56" s="278"/>
      <c r="D56" s="278"/>
      <c r="E56" s="278"/>
      <c r="F56" s="279"/>
      <c r="G56" s="26">
        <v>47</v>
      </c>
      <c r="H56" s="47">
        <v>515980</v>
      </c>
      <c r="I56" s="47">
        <v>-1533786</v>
      </c>
    </row>
    <row r="57" spans="1:9" ht="26.4" customHeight="1" x14ac:dyDescent="0.25">
      <c r="A57" s="280" t="s">
        <v>340</v>
      </c>
      <c r="B57" s="281"/>
      <c r="C57" s="281"/>
      <c r="D57" s="281"/>
      <c r="E57" s="281"/>
      <c r="F57" s="282"/>
      <c r="G57" s="25">
        <v>48</v>
      </c>
      <c r="H57" s="48">
        <f>H27+H42+H55+H56</f>
        <v>-97562134</v>
      </c>
      <c r="I57" s="48">
        <f>I27+I42+I55+I56</f>
        <v>189054536</v>
      </c>
    </row>
    <row r="58" spans="1:9" ht="24" customHeight="1" x14ac:dyDescent="0.25">
      <c r="A58" s="283" t="s">
        <v>341</v>
      </c>
      <c r="B58" s="284"/>
      <c r="C58" s="284"/>
      <c r="D58" s="284"/>
      <c r="E58" s="284"/>
      <c r="F58" s="285"/>
      <c r="G58" s="26">
        <v>49</v>
      </c>
      <c r="H58" s="47">
        <v>182442833</v>
      </c>
      <c r="I58" s="47">
        <v>81832522</v>
      </c>
    </row>
    <row r="59" spans="1:9" ht="31.4" customHeight="1" x14ac:dyDescent="0.25">
      <c r="A59" s="268" t="s">
        <v>342</v>
      </c>
      <c r="B59" s="269"/>
      <c r="C59" s="269"/>
      <c r="D59" s="269"/>
      <c r="E59" s="269"/>
      <c r="F59" s="270"/>
      <c r="G59" s="27">
        <v>50</v>
      </c>
      <c r="H59" s="49">
        <f>H57+H58</f>
        <v>84880699</v>
      </c>
      <c r="I59" s="49">
        <f>I57+I58</f>
        <v>270887058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5" x14ac:dyDescent="0.25"/>
  <cols>
    <col min="1" max="7" width="9.08984375" style="17"/>
    <col min="8" max="9" width="15.453125" style="36" customWidth="1"/>
    <col min="10" max="10" width="12" style="17" bestFit="1" customWidth="1"/>
    <col min="11" max="11" width="10.08984375" style="17" bestFit="1" customWidth="1"/>
    <col min="12" max="12" width="12.08984375" style="17" bestFit="1" customWidth="1"/>
    <col min="13" max="263" width="9.08984375" style="17"/>
    <col min="264" max="265" width="9.90625" style="17" bestFit="1" customWidth="1"/>
    <col min="266" max="266" width="12" style="17" bestFit="1" customWidth="1"/>
    <col min="267" max="267" width="10.08984375" style="17" bestFit="1" customWidth="1"/>
    <col min="268" max="268" width="12.08984375" style="17" bestFit="1" customWidth="1"/>
    <col min="269" max="519" width="9.08984375" style="17"/>
    <col min="520" max="521" width="9.90625" style="17" bestFit="1" customWidth="1"/>
    <col min="522" max="522" width="12" style="17" bestFit="1" customWidth="1"/>
    <col min="523" max="523" width="10.08984375" style="17" bestFit="1" customWidth="1"/>
    <col min="524" max="524" width="12.08984375" style="17" bestFit="1" customWidth="1"/>
    <col min="525" max="775" width="9.08984375" style="17"/>
    <col min="776" max="777" width="9.90625" style="17" bestFit="1" customWidth="1"/>
    <col min="778" max="778" width="12" style="17" bestFit="1" customWidth="1"/>
    <col min="779" max="779" width="10.08984375" style="17" bestFit="1" customWidth="1"/>
    <col min="780" max="780" width="12.08984375" style="17" bestFit="1" customWidth="1"/>
    <col min="781" max="1031" width="9.08984375" style="17"/>
    <col min="1032" max="1033" width="9.90625" style="17" bestFit="1" customWidth="1"/>
    <col min="1034" max="1034" width="12" style="17" bestFit="1" customWidth="1"/>
    <col min="1035" max="1035" width="10.08984375" style="17" bestFit="1" customWidth="1"/>
    <col min="1036" max="1036" width="12.08984375" style="17" bestFit="1" customWidth="1"/>
    <col min="1037" max="1287" width="9.08984375" style="17"/>
    <col min="1288" max="1289" width="9.90625" style="17" bestFit="1" customWidth="1"/>
    <col min="1290" max="1290" width="12" style="17" bestFit="1" customWidth="1"/>
    <col min="1291" max="1291" width="10.08984375" style="17" bestFit="1" customWidth="1"/>
    <col min="1292" max="1292" width="12.08984375" style="17" bestFit="1" customWidth="1"/>
    <col min="1293" max="1543" width="9.08984375" style="17"/>
    <col min="1544" max="1545" width="9.90625" style="17" bestFit="1" customWidth="1"/>
    <col min="1546" max="1546" width="12" style="17" bestFit="1" customWidth="1"/>
    <col min="1547" max="1547" width="10.08984375" style="17" bestFit="1" customWidth="1"/>
    <col min="1548" max="1548" width="12.08984375" style="17" bestFit="1" customWidth="1"/>
    <col min="1549" max="1799" width="9.08984375" style="17"/>
    <col min="1800" max="1801" width="9.90625" style="17" bestFit="1" customWidth="1"/>
    <col min="1802" max="1802" width="12" style="17" bestFit="1" customWidth="1"/>
    <col min="1803" max="1803" width="10.08984375" style="17" bestFit="1" customWidth="1"/>
    <col min="1804" max="1804" width="12.08984375" style="17" bestFit="1" customWidth="1"/>
    <col min="1805" max="2055" width="9.08984375" style="17"/>
    <col min="2056" max="2057" width="9.90625" style="17" bestFit="1" customWidth="1"/>
    <col min="2058" max="2058" width="12" style="17" bestFit="1" customWidth="1"/>
    <col min="2059" max="2059" width="10.08984375" style="17" bestFit="1" customWidth="1"/>
    <col min="2060" max="2060" width="12.08984375" style="17" bestFit="1" customWidth="1"/>
    <col min="2061" max="2311" width="9.08984375" style="17"/>
    <col min="2312" max="2313" width="9.90625" style="17" bestFit="1" customWidth="1"/>
    <col min="2314" max="2314" width="12" style="17" bestFit="1" customWidth="1"/>
    <col min="2315" max="2315" width="10.08984375" style="17" bestFit="1" customWidth="1"/>
    <col min="2316" max="2316" width="12.08984375" style="17" bestFit="1" customWidth="1"/>
    <col min="2317" max="2567" width="9.08984375" style="17"/>
    <col min="2568" max="2569" width="9.90625" style="17" bestFit="1" customWidth="1"/>
    <col min="2570" max="2570" width="12" style="17" bestFit="1" customWidth="1"/>
    <col min="2571" max="2571" width="10.08984375" style="17" bestFit="1" customWidth="1"/>
    <col min="2572" max="2572" width="12.08984375" style="17" bestFit="1" customWidth="1"/>
    <col min="2573" max="2823" width="9.08984375" style="17"/>
    <col min="2824" max="2825" width="9.90625" style="17" bestFit="1" customWidth="1"/>
    <col min="2826" max="2826" width="12" style="17" bestFit="1" customWidth="1"/>
    <col min="2827" max="2827" width="10.08984375" style="17" bestFit="1" customWidth="1"/>
    <col min="2828" max="2828" width="12.08984375" style="17" bestFit="1" customWidth="1"/>
    <col min="2829" max="3079" width="9.08984375" style="17"/>
    <col min="3080" max="3081" width="9.90625" style="17" bestFit="1" customWidth="1"/>
    <col min="3082" max="3082" width="12" style="17" bestFit="1" customWidth="1"/>
    <col min="3083" max="3083" width="10.08984375" style="17" bestFit="1" customWidth="1"/>
    <col min="3084" max="3084" width="12.08984375" style="17" bestFit="1" customWidth="1"/>
    <col min="3085" max="3335" width="9.08984375" style="17"/>
    <col min="3336" max="3337" width="9.90625" style="17" bestFit="1" customWidth="1"/>
    <col min="3338" max="3338" width="12" style="17" bestFit="1" customWidth="1"/>
    <col min="3339" max="3339" width="10.08984375" style="17" bestFit="1" customWidth="1"/>
    <col min="3340" max="3340" width="12.08984375" style="17" bestFit="1" customWidth="1"/>
    <col min="3341" max="3591" width="9.08984375" style="17"/>
    <col min="3592" max="3593" width="9.90625" style="17" bestFit="1" customWidth="1"/>
    <col min="3594" max="3594" width="12" style="17" bestFit="1" customWidth="1"/>
    <col min="3595" max="3595" width="10.08984375" style="17" bestFit="1" customWidth="1"/>
    <col min="3596" max="3596" width="12.08984375" style="17" bestFit="1" customWidth="1"/>
    <col min="3597" max="3847" width="9.08984375" style="17"/>
    <col min="3848" max="3849" width="9.90625" style="17" bestFit="1" customWidth="1"/>
    <col min="3850" max="3850" width="12" style="17" bestFit="1" customWidth="1"/>
    <col min="3851" max="3851" width="10.08984375" style="17" bestFit="1" customWidth="1"/>
    <col min="3852" max="3852" width="12.08984375" style="17" bestFit="1" customWidth="1"/>
    <col min="3853" max="4103" width="9.08984375" style="17"/>
    <col min="4104" max="4105" width="9.90625" style="17" bestFit="1" customWidth="1"/>
    <col min="4106" max="4106" width="12" style="17" bestFit="1" customWidth="1"/>
    <col min="4107" max="4107" width="10.08984375" style="17" bestFit="1" customWidth="1"/>
    <col min="4108" max="4108" width="12.08984375" style="17" bestFit="1" customWidth="1"/>
    <col min="4109" max="4359" width="9.08984375" style="17"/>
    <col min="4360" max="4361" width="9.90625" style="17" bestFit="1" customWidth="1"/>
    <col min="4362" max="4362" width="12" style="17" bestFit="1" customWidth="1"/>
    <col min="4363" max="4363" width="10.08984375" style="17" bestFit="1" customWidth="1"/>
    <col min="4364" max="4364" width="12.08984375" style="17" bestFit="1" customWidth="1"/>
    <col min="4365" max="4615" width="9.08984375" style="17"/>
    <col min="4616" max="4617" width="9.90625" style="17" bestFit="1" customWidth="1"/>
    <col min="4618" max="4618" width="12" style="17" bestFit="1" customWidth="1"/>
    <col min="4619" max="4619" width="10.08984375" style="17" bestFit="1" customWidth="1"/>
    <col min="4620" max="4620" width="12.08984375" style="17" bestFit="1" customWidth="1"/>
    <col min="4621" max="4871" width="9.08984375" style="17"/>
    <col min="4872" max="4873" width="9.90625" style="17" bestFit="1" customWidth="1"/>
    <col min="4874" max="4874" width="12" style="17" bestFit="1" customWidth="1"/>
    <col min="4875" max="4875" width="10.08984375" style="17" bestFit="1" customWidth="1"/>
    <col min="4876" max="4876" width="12.08984375" style="17" bestFit="1" customWidth="1"/>
    <col min="4877" max="5127" width="9.08984375" style="17"/>
    <col min="5128" max="5129" width="9.90625" style="17" bestFit="1" customWidth="1"/>
    <col min="5130" max="5130" width="12" style="17" bestFit="1" customWidth="1"/>
    <col min="5131" max="5131" width="10.08984375" style="17" bestFit="1" customWidth="1"/>
    <col min="5132" max="5132" width="12.08984375" style="17" bestFit="1" customWidth="1"/>
    <col min="5133" max="5383" width="9.08984375" style="17"/>
    <col min="5384" max="5385" width="9.90625" style="17" bestFit="1" customWidth="1"/>
    <col min="5386" max="5386" width="12" style="17" bestFit="1" customWidth="1"/>
    <col min="5387" max="5387" width="10.08984375" style="17" bestFit="1" customWidth="1"/>
    <col min="5388" max="5388" width="12.08984375" style="17" bestFit="1" customWidth="1"/>
    <col min="5389" max="5639" width="9.08984375" style="17"/>
    <col min="5640" max="5641" width="9.90625" style="17" bestFit="1" customWidth="1"/>
    <col min="5642" max="5642" width="12" style="17" bestFit="1" customWidth="1"/>
    <col min="5643" max="5643" width="10.08984375" style="17" bestFit="1" customWidth="1"/>
    <col min="5644" max="5644" width="12.08984375" style="17" bestFit="1" customWidth="1"/>
    <col min="5645" max="5895" width="9.08984375" style="17"/>
    <col min="5896" max="5897" width="9.90625" style="17" bestFit="1" customWidth="1"/>
    <col min="5898" max="5898" width="12" style="17" bestFit="1" customWidth="1"/>
    <col min="5899" max="5899" width="10.08984375" style="17" bestFit="1" customWidth="1"/>
    <col min="5900" max="5900" width="12.08984375" style="17" bestFit="1" customWidth="1"/>
    <col min="5901" max="6151" width="9.08984375" style="17"/>
    <col min="6152" max="6153" width="9.90625" style="17" bestFit="1" customWidth="1"/>
    <col min="6154" max="6154" width="12" style="17" bestFit="1" customWidth="1"/>
    <col min="6155" max="6155" width="10.08984375" style="17" bestFit="1" customWidth="1"/>
    <col min="6156" max="6156" width="12.08984375" style="17" bestFit="1" customWidth="1"/>
    <col min="6157" max="6407" width="9.08984375" style="17"/>
    <col min="6408" max="6409" width="9.90625" style="17" bestFit="1" customWidth="1"/>
    <col min="6410" max="6410" width="12" style="17" bestFit="1" customWidth="1"/>
    <col min="6411" max="6411" width="10.08984375" style="17" bestFit="1" customWidth="1"/>
    <col min="6412" max="6412" width="12.08984375" style="17" bestFit="1" customWidth="1"/>
    <col min="6413" max="6663" width="9.08984375" style="17"/>
    <col min="6664" max="6665" width="9.90625" style="17" bestFit="1" customWidth="1"/>
    <col min="6666" max="6666" width="12" style="17" bestFit="1" customWidth="1"/>
    <col min="6667" max="6667" width="10.08984375" style="17" bestFit="1" customWidth="1"/>
    <col min="6668" max="6668" width="12.08984375" style="17" bestFit="1" customWidth="1"/>
    <col min="6669" max="6919" width="9.08984375" style="17"/>
    <col min="6920" max="6921" width="9.90625" style="17" bestFit="1" customWidth="1"/>
    <col min="6922" max="6922" width="12" style="17" bestFit="1" customWidth="1"/>
    <col min="6923" max="6923" width="10.08984375" style="17" bestFit="1" customWidth="1"/>
    <col min="6924" max="6924" width="12.08984375" style="17" bestFit="1" customWidth="1"/>
    <col min="6925" max="7175" width="9.08984375" style="17"/>
    <col min="7176" max="7177" width="9.90625" style="17" bestFit="1" customWidth="1"/>
    <col min="7178" max="7178" width="12" style="17" bestFit="1" customWidth="1"/>
    <col min="7179" max="7179" width="10.08984375" style="17" bestFit="1" customWidth="1"/>
    <col min="7180" max="7180" width="12.08984375" style="17" bestFit="1" customWidth="1"/>
    <col min="7181" max="7431" width="9.08984375" style="17"/>
    <col min="7432" max="7433" width="9.90625" style="17" bestFit="1" customWidth="1"/>
    <col min="7434" max="7434" width="12" style="17" bestFit="1" customWidth="1"/>
    <col min="7435" max="7435" width="10.08984375" style="17" bestFit="1" customWidth="1"/>
    <col min="7436" max="7436" width="12.08984375" style="17" bestFit="1" customWidth="1"/>
    <col min="7437" max="7687" width="9.08984375" style="17"/>
    <col min="7688" max="7689" width="9.90625" style="17" bestFit="1" customWidth="1"/>
    <col min="7690" max="7690" width="12" style="17" bestFit="1" customWidth="1"/>
    <col min="7691" max="7691" width="10.08984375" style="17" bestFit="1" customWidth="1"/>
    <col min="7692" max="7692" width="12.08984375" style="17" bestFit="1" customWidth="1"/>
    <col min="7693" max="7943" width="9.08984375" style="17"/>
    <col min="7944" max="7945" width="9.90625" style="17" bestFit="1" customWidth="1"/>
    <col min="7946" max="7946" width="12" style="17" bestFit="1" customWidth="1"/>
    <col min="7947" max="7947" width="10.08984375" style="17" bestFit="1" customWidth="1"/>
    <col min="7948" max="7948" width="12.08984375" style="17" bestFit="1" customWidth="1"/>
    <col min="7949" max="8199" width="9.08984375" style="17"/>
    <col min="8200" max="8201" width="9.90625" style="17" bestFit="1" customWidth="1"/>
    <col min="8202" max="8202" width="12" style="17" bestFit="1" customWidth="1"/>
    <col min="8203" max="8203" width="10.08984375" style="17" bestFit="1" customWidth="1"/>
    <col min="8204" max="8204" width="12.08984375" style="17" bestFit="1" customWidth="1"/>
    <col min="8205" max="8455" width="9.08984375" style="17"/>
    <col min="8456" max="8457" width="9.90625" style="17" bestFit="1" customWidth="1"/>
    <col min="8458" max="8458" width="12" style="17" bestFit="1" customWidth="1"/>
    <col min="8459" max="8459" width="10.08984375" style="17" bestFit="1" customWidth="1"/>
    <col min="8460" max="8460" width="12.08984375" style="17" bestFit="1" customWidth="1"/>
    <col min="8461" max="8711" width="9.08984375" style="17"/>
    <col min="8712" max="8713" width="9.90625" style="17" bestFit="1" customWidth="1"/>
    <col min="8714" max="8714" width="12" style="17" bestFit="1" customWidth="1"/>
    <col min="8715" max="8715" width="10.08984375" style="17" bestFit="1" customWidth="1"/>
    <col min="8716" max="8716" width="12.08984375" style="17" bestFit="1" customWidth="1"/>
    <col min="8717" max="8967" width="9.08984375" style="17"/>
    <col min="8968" max="8969" width="9.90625" style="17" bestFit="1" customWidth="1"/>
    <col min="8970" max="8970" width="12" style="17" bestFit="1" customWidth="1"/>
    <col min="8971" max="8971" width="10.08984375" style="17" bestFit="1" customWidth="1"/>
    <col min="8972" max="8972" width="12.08984375" style="17" bestFit="1" customWidth="1"/>
    <col min="8973" max="9223" width="9.08984375" style="17"/>
    <col min="9224" max="9225" width="9.90625" style="17" bestFit="1" customWidth="1"/>
    <col min="9226" max="9226" width="12" style="17" bestFit="1" customWidth="1"/>
    <col min="9227" max="9227" width="10.08984375" style="17" bestFit="1" customWidth="1"/>
    <col min="9228" max="9228" width="12.08984375" style="17" bestFit="1" customWidth="1"/>
    <col min="9229" max="9479" width="9.08984375" style="17"/>
    <col min="9480" max="9481" width="9.90625" style="17" bestFit="1" customWidth="1"/>
    <col min="9482" max="9482" width="12" style="17" bestFit="1" customWidth="1"/>
    <col min="9483" max="9483" width="10.08984375" style="17" bestFit="1" customWidth="1"/>
    <col min="9484" max="9484" width="12.08984375" style="17" bestFit="1" customWidth="1"/>
    <col min="9485" max="9735" width="9.08984375" style="17"/>
    <col min="9736" max="9737" width="9.90625" style="17" bestFit="1" customWidth="1"/>
    <col min="9738" max="9738" width="12" style="17" bestFit="1" customWidth="1"/>
    <col min="9739" max="9739" width="10.08984375" style="17" bestFit="1" customWidth="1"/>
    <col min="9740" max="9740" width="12.08984375" style="17" bestFit="1" customWidth="1"/>
    <col min="9741" max="9991" width="9.08984375" style="17"/>
    <col min="9992" max="9993" width="9.90625" style="17" bestFit="1" customWidth="1"/>
    <col min="9994" max="9994" width="12" style="17" bestFit="1" customWidth="1"/>
    <col min="9995" max="9995" width="10.08984375" style="17" bestFit="1" customWidth="1"/>
    <col min="9996" max="9996" width="12.08984375" style="17" bestFit="1" customWidth="1"/>
    <col min="9997" max="10247" width="9.08984375" style="17"/>
    <col min="10248" max="10249" width="9.90625" style="17" bestFit="1" customWidth="1"/>
    <col min="10250" max="10250" width="12" style="17" bestFit="1" customWidth="1"/>
    <col min="10251" max="10251" width="10.08984375" style="17" bestFit="1" customWidth="1"/>
    <col min="10252" max="10252" width="12.08984375" style="17" bestFit="1" customWidth="1"/>
    <col min="10253" max="10503" width="9.08984375" style="17"/>
    <col min="10504" max="10505" width="9.90625" style="17" bestFit="1" customWidth="1"/>
    <col min="10506" max="10506" width="12" style="17" bestFit="1" customWidth="1"/>
    <col min="10507" max="10507" width="10.08984375" style="17" bestFit="1" customWidth="1"/>
    <col min="10508" max="10508" width="12.08984375" style="17" bestFit="1" customWidth="1"/>
    <col min="10509" max="10759" width="9.08984375" style="17"/>
    <col min="10760" max="10761" width="9.90625" style="17" bestFit="1" customWidth="1"/>
    <col min="10762" max="10762" width="12" style="17" bestFit="1" customWidth="1"/>
    <col min="10763" max="10763" width="10.08984375" style="17" bestFit="1" customWidth="1"/>
    <col min="10764" max="10764" width="12.08984375" style="17" bestFit="1" customWidth="1"/>
    <col min="10765" max="11015" width="9.08984375" style="17"/>
    <col min="11016" max="11017" width="9.90625" style="17" bestFit="1" customWidth="1"/>
    <col min="11018" max="11018" width="12" style="17" bestFit="1" customWidth="1"/>
    <col min="11019" max="11019" width="10.08984375" style="17" bestFit="1" customWidth="1"/>
    <col min="11020" max="11020" width="12.08984375" style="17" bestFit="1" customWidth="1"/>
    <col min="11021" max="11271" width="9.08984375" style="17"/>
    <col min="11272" max="11273" width="9.90625" style="17" bestFit="1" customWidth="1"/>
    <col min="11274" max="11274" width="12" style="17" bestFit="1" customWidth="1"/>
    <col min="11275" max="11275" width="10.08984375" style="17" bestFit="1" customWidth="1"/>
    <col min="11276" max="11276" width="12.08984375" style="17" bestFit="1" customWidth="1"/>
    <col min="11277" max="11527" width="9.08984375" style="17"/>
    <col min="11528" max="11529" width="9.90625" style="17" bestFit="1" customWidth="1"/>
    <col min="11530" max="11530" width="12" style="17" bestFit="1" customWidth="1"/>
    <col min="11531" max="11531" width="10.08984375" style="17" bestFit="1" customWidth="1"/>
    <col min="11532" max="11532" width="12.08984375" style="17" bestFit="1" customWidth="1"/>
    <col min="11533" max="11783" width="9.08984375" style="17"/>
    <col min="11784" max="11785" width="9.90625" style="17" bestFit="1" customWidth="1"/>
    <col min="11786" max="11786" width="12" style="17" bestFit="1" customWidth="1"/>
    <col min="11787" max="11787" width="10.08984375" style="17" bestFit="1" customWidth="1"/>
    <col min="11788" max="11788" width="12.08984375" style="17" bestFit="1" customWidth="1"/>
    <col min="11789" max="12039" width="9.08984375" style="17"/>
    <col min="12040" max="12041" width="9.90625" style="17" bestFit="1" customWidth="1"/>
    <col min="12042" max="12042" width="12" style="17" bestFit="1" customWidth="1"/>
    <col min="12043" max="12043" width="10.08984375" style="17" bestFit="1" customWidth="1"/>
    <col min="12044" max="12044" width="12.08984375" style="17" bestFit="1" customWidth="1"/>
    <col min="12045" max="12295" width="9.08984375" style="17"/>
    <col min="12296" max="12297" width="9.90625" style="17" bestFit="1" customWidth="1"/>
    <col min="12298" max="12298" width="12" style="17" bestFit="1" customWidth="1"/>
    <col min="12299" max="12299" width="10.08984375" style="17" bestFit="1" customWidth="1"/>
    <col min="12300" max="12300" width="12.08984375" style="17" bestFit="1" customWidth="1"/>
    <col min="12301" max="12551" width="9.08984375" style="17"/>
    <col min="12552" max="12553" width="9.90625" style="17" bestFit="1" customWidth="1"/>
    <col min="12554" max="12554" width="12" style="17" bestFit="1" customWidth="1"/>
    <col min="12555" max="12555" width="10.08984375" style="17" bestFit="1" customWidth="1"/>
    <col min="12556" max="12556" width="12.08984375" style="17" bestFit="1" customWidth="1"/>
    <col min="12557" max="12807" width="9.08984375" style="17"/>
    <col min="12808" max="12809" width="9.90625" style="17" bestFit="1" customWidth="1"/>
    <col min="12810" max="12810" width="12" style="17" bestFit="1" customWidth="1"/>
    <col min="12811" max="12811" width="10.08984375" style="17" bestFit="1" customWidth="1"/>
    <col min="12812" max="12812" width="12.08984375" style="17" bestFit="1" customWidth="1"/>
    <col min="12813" max="13063" width="9.08984375" style="17"/>
    <col min="13064" max="13065" width="9.90625" style="17" bestFit="1" customWidth="1"/>
    <col min="13066" max="13066" width="12" style="17" bestFit="1" customWidth="1"/>
    <col min="13067" max="13067" width="10.08984375" style="17" bestFit="1" customWidth="1"/>
    <col min="13068" max="13068" width="12.08984375" style="17" bestFit="1" customWidth="1"/>
    <col min="13069" max="13319" width="9.08984375" style="17"/>
    <col min="13320" max="13321" width="9.90625" style="17" bestFit="1" customWidth="1"/>
    <col min="13322" max="13322" width="12" style="17" bestFit="1" customWidth="1"/>
    <col min="13323" max="13323" width="10.08984375" style="17" bestFit="1" customWidth="1"/>
    <col min="13324" max="13324" width="12.08984375" style="17" bestFit="1" customWidth="1"/>
    <col min="13325" max="13575" width="9.08984375" style="17"/>
    <col min="13576" max="13577" width="9.90625" style="17" bestFit="1" customWidth="1"/>
    <col min="13578" max="13578" width="12" style="17" bestFit="1" customWidth="1"/>
    <col min="13579" max="13579" width="10.08984375" style="17" bestFit="1" customWidth="1"/>
    <col min="13580" max="13580" width="12.08984375" style="17" bestFit="1" customWidth="1"/>
    <col min="13581" max="13831" width="9.08984375" style="17"/>
    <col min="13832" max="13833" width="9.90625" style="17" bestFit="1" customWidth="1"/>
    <col min="13834" max="13834" width="12" style="17" bestFit="1" customWidth="1"/>
    <col min="13835" max="13835" width="10.08984375" style="17" bestFit="1" customWidth="1"/>
    <col min="13836" max="13836" width="12.08984375" style="17" bestFit="1" customWidth="1"/>
    <col min="13837" max="14087" width="9.08984375" style="17"/>
    <col min="14088" max="14089" width="9.90625" style="17" bestFit="1" customWidth="1"/>
    <col min="14090" max="14090" width="12" style="17" bestFit="1" customWidth="1"/>
    <col min="14091" max="14091" width="10.08984375" style="17" bestFit="1" customWidth="1"/>
    <col min="14092" max="14092" width="12.08984375" style="17" bestFit="1" customWidth="1"/>
    <col min="14093" max="14343" width="9.08984375" style="17"/>
    <col min="14344" max="14345" width="9.90625" style="17" bestFit="1" customWidth="1"/>
    <col min="14346" max="14346" width="12" style="17" bestFit="1" customWidth="1"/>
    <col min="14347" max="14347" width="10.08984375" style="17" bestFit="1" customWidth="1"/>
    <col min="14348" max="14348" width="12.08984375" style="17" bestFit="1" customWidth="1"/>
    <col min="14349" max="14599" width="9.08984375" style="17"/>
    <col min="14600" max="14601" width="9.90625" style="17" bestFit="1" customWidth="1"/>
    <col min="14602" max="14602" width="12" style="17" bestFit="1" customWidth="1"/>
    <col min="14603" max="14603" width="10.08984375" style="17" bestFit="1" customWidth="1"/>
    <col min="14604" max="14604" width="12.08984375" style="17" bestFit="1" customWidth="1"/>
    <col min="14605" max="14855" width="9.08984375" style="17"/>
    <col min="14856" max="14857" width="9.90625" style="17" bestFit="1" customWidth="1"/>
    <col min="14858" max="14858" width="12" style="17" bestFit="1" customWidth="1"/>
    <col min="14859" max="14859" width="10.08984375" style="17" bestFit="1" customWidth="1"/>
    <col min="14860" max="14860" width="12.08984375" style="17" bestFit="1" customWidth="1"/>
    <col min="14861" max="15111" width="9.08984375" style="17"/>
    <col min="15112" max="15113" width="9.90625" style="17" bestFit="1" customWidth="1"/>
    <col min="15114" max="15114" width="12" style="17" bestFit="1" customWidth="1"/>
    <col min="15115" max="15115" width="10.08984375" style="17" bestFit="1" customWidth="1"/>
    <col min="15116" max="15116" width="12.08984375" style="17" bestFit="1" customWidth="1"/>
    <col min="15117" max="15367" width="9.08984375" style="17"/>
    <col min="15368" max="15369" width="9.90625" style="17" bestFit="1" customWidth="1"/>
    <col min="15370" max="15370" width="12" style="17" bestFit="1" customWidth="1"/>
    <col min="15371" max="15371" width="10.08984375" style="17" bestFit="1" customWidth="1"/>
    <col min="15372" max="15372" width="12.08984375" style="17" bestFit="1" customWidth="1"/>
    <col min="15373" max="15623" width="9.08984375" style="17"/>
    <col min="15624" max="15625" width="9.90625" style="17" bestFit="1" customWidth="1"/>
    <col min="15626" max="15626" width="12" style="17" bestFit="1" customWidth="1"/>
    <col min="15627" max="15627" width="10.08984375" style="17" bestFit="1" customWidth="1"/>
    <col min="15628" max="15628" width="12.08984375" style="17" bestFit="1" customWidth="1"/>
    <col min="15629" max="15879" width="9.08984375" style="17"/>
    <col min="15880" max="15881" width="9.90625" style="17" bestFit="1" customWidth="1"/>
    <col min="15882" max="15882" width="12" style="17" bestFit="1" customWidth="1"/>
    <col min="15883" max="15883" width="10.08984375" style="17" bestFit="1" customWidth="1"/>
    <col min="15884" max="15884" width="12.08984375" style="17" bestFit="1" customWidth="1"/>
    <col min="15885" max="16135" width="9.08984375" style="17"/>
    <col min="16136" max="16137" width="9.90625" style="17" bestFit="1" customWidth="1"/>
    <col min="16138" max="16138" width="12" style="17" bestFit="1" customWidth="1"/>
    <col min="16139" max="16139" width="10.08984375" style="17" bestFit="1" customWidth="1"/>
    <col min="16140" max="16140" width="12.08984375" style="17" bestFit="1" customWidth="1"/>
    <col min="16141" max="16384" width="9.08984375" style="17"/>
  </cols>
  <sheetData>
    <row r="1" spans="1:9" ht="12.75" customHeight="1" x14ac:dyDescent="0.25">
      <c r="A1" s="254" t="s">
        <v>343</v>
      </c>
      <c r="B1" s="292"/>
      <c r="C1" s="292"/>
      <c r="D1" s="292"/>
      <c r="E1" s="292"/>
      <c r="F1" s="292"/>
      <c r="G1" s="292"/>
      <c r="H1" s="292"/>
      <c r="I1" s="292"/>
    </row>
    <row r="2" spans="1:9" ht="12.75" customHeight="1" x14ac:dyDescent="0.25">
      <c r="A2" s="253" t="s">
        <v>540</v>
      </c>
      <c r="B2" s="229"/>
      <c r="C2" s="229"/>
      <c r="D2" s="229"/>
      <c r="E2" s="229"/>
      <c r="F2" s="229"/>
      <c r="G2" s="229"/>
      <c r="H2" s="229"/>
      <c r="I2" s="229"/>
    </row>
    <row r="3" spans="1:9" x14ac:dyDescent="0.25">
      <c r="A3" s="302" t="s">
        <v>344</v>
      </c>
      <c r="B3" s="303"/>
      <c r="C3" s="303"/>
      <c r="D3" s="303"/>
      <c r="E3" s="303"/>
      <c r="F3" s="303"/>
      <c r="G3" s="303"/>
      <c r="H3" s="303"/>
      <c r="I3" s="303"/>
    </row>
    <row r="4" spans="1:9" x14ac:dyDescent="0.25">
      <c r="A4" s="293" t="s">
        <v>530</v>
      </c>
      <c r="B4" s="233"/>
      <c r="C4" s="233"/>
      <c r="D4" s="233"/>
      <c r="E4" s="233"/>
      <c r="F4" s="233"/>
      <c r="G4" s="233"/>
      <c r="H4" s="233"/>
      <c r="I4" s="234"/>
    </row>
    <row r="5" spans="1:9" ht="22.5" thickBot="1" x14ac:dyDescent="0.3">
      <c r="A5" s="296" t="s">
        <v>345</v>
      </c>
      <c r="B5" s="297"/>
      <c r="C5" s="297"/>
      <c r="D5" s="297"/>
      <c r="E5" s="297"/>
      <c r="F5" s="298"/>
      <c r="G5" s="22" t="s">
        <v>346</v>
      </c>
      <c r="H5" s="40" t="s">
        <v>347</v>
      </c>
      <c r="I5" s="40" t="s">
        <v>348</v>
      </c>
    </row>
    <row r="6" spans="1:9" x14ac:dyDescent="0.25">
      <c r="A6" s="299">
        <v>1</v>
      </c>
      <c r="B6" s="300"/>
      <c r="C6" s="300"/>
      <c r="D6" s="300"/>
      <c r="E6" s="300"/>
      <c r="F6" s="301"/>
      <c r="G6" s="28">
        <v>2</v>
      </c>
      <c r="H6" s="41" t="s">
        <v>349</v>
      </c>
      <c r="I6" s="41" t="s">
        <v>350</v>
      </c>
    </row>
    <row r="7" spans="1:9" x14ac:dyDescent="0.25">
      <c r="A7" s="310" t="s">
        <v>351</v>
      </c>
      <c r="B7" s="311"/>
      <c r="C7" s="311"/>
      <c r="D7" s="311"/>
      <c r="E7" s="311"/>
      <c r="F7" s="311"/>
      <c r="G7" s="311"/>
      <c r="H7" s="311"/>
      <c r="I7" s="312"/>
    </row>
    <row r="8" spans="1:9" x14ac:dyDescent="0.25">
      <c r="A8" s="313" t="s">
        <v>352</v>
      </c>
      <c r="B8" s="313"/>
      <c r="C8" s="313"/>
      <c r="D8" s="313"/>
      <c r="E8" s="313"/>
      <c r="F8" s="313"/>
      <c r="G8" s="29">
        <v>1</v>
      </c>
      <c r="H8" s="51">
        <v>0</v>
      </c>
      <c r="I8" s="51">
        <v>0</v>
      </c>
    </row>
    <row r="9" spans="1:9" x14ac:dyDescent="0.25">
      <c r="A9" s="308" t="s">
        <v>353</v>
      </c>
      <c r="B9" s="308"/>
      <c r="C9" s="308"/>
      <c r="D9" s="308"/>
      <c r="E9" s="308"/>
      <c r="F9" s="308"/>
      <c r="G9" s="30">
        <v>2</v>
      </c>
      <c r="H9" s="51">
        <v>0</v>
      </c>
      <c r="I9" s="51">
        <v>0</v>
      </c>
    </row>
    <row r="10" spans="1:9" x14ac:dyDescent="0.25">
      <c r="A10" s="308" t="s">
        <v>354</v>
      </c>
      <c r="B10" s="308"/>
      <c r="C10" s="308"/>
      <c r="D10" s="308"/>
      <c r="E10" s="308"/>
      <c r="F10" s="308"/>
      <c r="G10" s="30">
        <v>3</v>
      </c>
      <c r="H10" s="51">
        <v>0</v>
      </c>
      <c r="I10" s="51">
        <v>0</v>
      </c>
    </row>
    <row r="11" spans="1:9" x14ac:dyDescent="0.25">
      <c r="A11" s="308" t="s">
        <v>355</v>
      </c>
      <c r="B11" s="308"/>
      <c r="C11" s="308"/>
      <c r="D11" s="308"/>
      <c r="E11" s="308"/>
      <c r="F11" s="308"/>
      <c r="G11" s="30">
        <v>4</v>
      </c>
      <c r="H11" s="51">
        <v>0</v>
      </c>
      <c r="I11" s="51">
        <v>0</v>
      </c>
    </row>
    <row r="12" spans="1:9" x14ac:dyDescent="0.25">
      <c r="A12" s="308" t="s">
        <v>356</v>
      </c>
      <c r="B12" s="308"/>
      <c r="C12" s="308"/>
      <c r="D12" s="308"/>
      <c r="E12" s="308"/>
      <c r="F12" s="308"/>
      <c r="G12" s="30">
        <v>5</v>
      </c>
      <c r="H12" s="51">
        <v>0</v>
      </c>
      <c r="I12" s="51">
        <v>0</v>
      </c>
    </row>
    <row r="13" spans="1:9" x14ac:dyDescent="0.25">
      <c r="A13" s="308" t="s">
        <v>357</v>
      </c>
      <c r="B13" s="308"/>
      <c r="C13" s="308"/>
      <c r="D13" s="308"/>
      <c r="E13" s="308"/>
      <c r="F13" s="308"/>
      <c r="G13" s="30">
        <v>6</v>
      </c>
      <c r="H13" s="51">
        <v>0</v>
      </c>
      <c r="I13" s="51">
        <v>0</v>
      </c>
    </row>
    <row r="14" spans="1:9" x14ac:dyDescent="0.25">
      <c r="A14" s="308" t="s">
        <v>358</v>
      </c>
      <c r="B14" s="308"/>
      <c r="C14" s="308"/>
      <c r="D14" s="308"/>
      <c r="E14" s="308"/>
      <c r="F14" s="308"/>
      <c r="G14" s="30">
        <v>7</v>
      </c>
      <c r="H14" s="51">
        <v>0</v>
      </c>
      <c r="I14" s="51">
        <v>0</v>
      </c>
    </row>
    <row r="15" spans="1:9" x14ac:dyDescent="0.25">
      <c r="A15" s="308" t="s">
        <v>359</v>
      </c>
      <c r="B15" s="308"/>
      <c r="C15" s="308"/>
      <c r="D15" s="308"/>
      <c r="E15" s="308"/>
      <c r="F15" s="308"/>
      <c r="G15" s="30">
        <v>8</v>
      </c>
      <c r="H15" s="51">
        <v>0</v>
      </c>
      <c r="I15" s="51">
        <v>0</v>
      </c>
    </row>
    <row r="16" spans="1:9" x14ac:dyDescent="0.25">
      <c r="A16" s="306" t="s">
        <v>360</v>
      </c>
      <c r="B16" s="306"/>
      <c r="C16" s="306"/>
      <c r="D16" s="306"/>
      <c r="E16" s="306"/>
      <c r="F16" s="306"/>
      <c r="G16" s="31">
        <v>9</v>
      </c>
      <c r="H16" s="52">
        <f>SUM(H8:H15)</f>
        <v>0</v>
      </c>
      <c r="I16" s="52">
        <f>SUM(I8:I15)</f>
        <v>0</v>
      </c>
    </row>
    <row r="17" spans="1:9" x14ac:dyDescent="0.25">
      <c r="A17" s="308" t="s">
        <v>361</v>
      </c>
      <c r="B17" s="308"/>
      <c r="C17" s="308"/>
      <c r="D17" s="308"/>
      <c r="E17" s="308"/>
      <c r="F17" s="308"/>
      <c r="G17" s="30">
        <v>10</v>
      </c>
      <c r="H17" s="51">
        <v>0</v>
      </c>
      <c r="I17" s="51">
        <v>0</v>
      </c>
    </row>
    <row r="18" spans="1:9" x14ac:dyDescent="0.25">
      <c r="A18" s="308" t="s">
        <v>362</v>
      </c>
      <c r="B18" s="308"/>
      <c r="C18" s="308"/>
      <c r="D18" s="308"/>
      <c r="E18" s="308"/>
      <c r="F18" s="308"/>
      <c r="G18" s="30">
        <v>11</v>
      </c>
      <c r="H18" s="51">
        <v>0</v>
      </c>
      <c r="I18" s="51">
        <v>0</v>
      </c>
    </row>
    <row r="19" spans="1:9" ht="27.65" customHeight="1" x14ac:dyDescent="0.25">
      <c r="A19" s="304" t="s">
        <v>363</v>
      </c>
      <c r="B19" s="304"/>
      <c r="C19" s="304"/>
      <c r="D19" s="304"/>
      <c r="E19" s="304"/>
      <c r="F19" s="304"/>
      <c r="G19" s="32">
        <v>12</v>
      </c>
      <c r="H19" s="53">
        <f>H16+H17+H18</f>
        <v>0</v>
      </c>
      <c r="I19" s="53">
        <f>I16+I17+I18</f>
        <v>0</v>
      </c>
    </row>
    <row r="20" spans="1:9" x14ac:dyDescent="0.25">
      <c r="A20" s="310" t="s">
        <v>364</v>
      </c>
      <c r="B20" s="311"/>
      <c r="C20" s="311"/>
      <c r="D20" s="311"/>
      <c r="E20" s="311"/>
      <c r="F20" s="311"/>
      <c r="G20" s="311"/>
      <c r="H20" s="311"/>
      <c r="I20" s="312"/>
    </row>
    <row r="21" spans="1:9" ht="26.4" customHeight="1" x14ac:dyDescent="0.25">
      <c r="A21" s="313" t="s">
        <v>365</v>
      </c>
      <c r="B21" s="313"/>
      <c r="C21" s="313"/>
      <c r="D21" s="313"/>
      <c r="E21" s="313"/>
      <c r="F21" s="313"/>
      <c r="G21" s="29">
        <v>13</v>
      </c>
      <c r="H21" s="51">
        <v>0</v>
      </c>
      <c r="I21" s="51">
        <v>0</v>
      </c>
    </row>
    <row r="22" spans="1:9" x14ac:dyDescent="0.25">
      <c r="A22" s="308" t="s">
        <v>366</v>
      </c>
      <c r="B22" s="308"/>
      <c r="C22" s="308"/>
      <c r="D22" s="308"/>
      <c r="E22" s="308"/>
      <c r="F22" s="308"/>
      <c r="G22" s="30">
        <v>14</v>
      </c>
      <c r="H22" s="51">
        <v>0</v>
      </c>
      <c r="I22" s="51">
        <v>0</v>
      </c>
    </row>
    <row r="23" spans="1:9" x14ac:dyDescent="0.25">
      <c r="A23" s="308" t="s">
        <v>367</v>
      </c>
      <c r="B23" s="308"/>
      <c r="C23" s="308"/>
      <c r="D23" s="308"/>
      <c r="E23" s="308"/>
      <c r="F23" s="308"/>
      <c r="G23" s="30">
        <v>15</v>
      </c>
      <c r="H23" s="51">
        <v>0</v>
      </c>
      <c r="I23" s="51">
        <v>0</v>
      </c>
    </row>
    <row r="24" spans="1:9" x14ac:dyDescent="0.25">
      <c r="A24" s="308" t="s">
        <v>368</v>
      </c>
      <c r="B24" s="308"/>
      <c r="C24" s="308"/>
      <c r="D24" s="308"/>
      <c r="E24" s="308"/>
      <c r="F24" s="308"/>
      <c r="G24" s="30">
        <v>16</v>
      </c>
      <c r="H24" s="51">
        <v>0</v>
      </c>
      <c r="I24" s="51">
        <v>0</v>
      </c>
    </row>
    <row r="25" spans="1:9" x14ac:dyDescent="0.25">
      <c r="A25" s="308" t="s">
        <v>369</v>
      </c>
      <c r="B25" s="308"/>
      <c r="C25" s="308"/>
      <c r="D25" s="308"/>
      <c r="E25" s="308"/>
      <c r="F25" s="308"/>
      <c r="G25" s="30">
        <v>17</v>
      </c>
      <c r="H25" s="51">
        <v>0</v>
      </c>
      <c r="I25" s="51">
        <v>0</v>
      </c>
    </row>
    <row r="26" spans="1:9" x14ac:dyDescent="0.25">
      <c r="A26" s="308" t="s">
        <v>370</v>
      </c>
      <c r="B26" s="308"/>
      <c r="C26" s="308"/>
      <c r="D26" s="308"/>
      <c r="E26" s="308"/>
      <c r="F26" s="308"/>
      <c r="G26" s="30">
        <v>18</v>
      </c>
      <c r="H26" s="51">
        <v>0</v>
      </c>
      <c r="I26" s="51">
        <v>0</v>
      </c>
    </row>
    <row r="27" spans="1:9" ht="24" customHeight="1" x14ac:dyDescent="0.25">
      <c r="A27" s="306" t="s">
        <v>371</v>
      </c>
      <c r="B27" s="306"/>
      <c r="C27" s="306"/>
      <c r="D27" s="306"/>
      <c r="E27" s="306"/>
      <c r="F27" s="306"/>
      <c r="G27" s="31">
        <v>19</v>
      </c>
      <c r="H27" s="52">
        <f>SUM(H21:H26)</f>
        <v>0</v>
      </c>
      <c r="I27" s="52">
        <f>SUM(I21:I26)</f>
        <v>0</v>
      </c>
    </row>
    <row r="28" spans="1:9" ht="27" customHeight="1" x14ac:dyDescent="0.25">
      <c r="A28" s="308" t="s">
        <v>372</v>
      </c>
      <c r="B28" s="308"/>
      <c r="C28" s="308"/>
      <c r="D28" s="308"/>
      <c r="E28" s="308"/>
      <c r="F28" s="308"/>
      <c r="G28" s="30">
        <v>20</v>
      </c>
      <c r="H28" s="51">
        <v>0</v>
      </c>
      <c r="I28" s="51">
        <v>0</v>
      </c>
    </row>
    <row r="29" spans="1:9" x14ac:dyDescent="0.25">
      <c r="A29" s="308" t="s">
        <v>373</v>
      </c>
      <c r="B29" s="308"/>
      <c r="C29" s="308"/>
      <c r="D29" s="308"/>
      <c r="E29" s="308"/>
      <c r="F29" s="308"/>
      <c r="G29" s="30">
        <v>21</v>
      </c>
      <c r="H29" s="51">
        <v>0</v>
      </c>
      <c r="I29" s="51">
        <v>0</v>
      </c>
    </row>
    <row r="30" spans="1:9" x14ac:dyDescent="0.25">
      <c r="A30" s="308" t="s">
        <v>374</v>
      </c>
      <c r="B30" s="308"/>
      <c r="C30" s="308"/>
      <c r="D30" s="308"/>
      <c r="E30" s="308"/>
      <c r="F30" s="308"/>
      <c r="G30" s="30">
        <v>22</v>
      </c>
      <c r="H30" s="51">
        <v>0</v>
      </c>
      <c r="I30" s="51">
        <v>0</v>
      </c>
    </row>
    <row r="31" spans="1:9" x14ac:dyDescent="0.25">
      <c r="A31" s="308" t="s">
        <v>375</v>
      </c>
      <c r="B31" s="308"/>
      <c r="C31" s="308"/>
      <c r="D31" s="308"/>
      <c r="E31" s="308"/>
      <c r="F31" s="308"/>
      <c r="G31" s="30">
        <v>23</v>
      </c>
      <c r="H31" s="51">
        <v>0</v>
      </c>
      <c r="I31" s="51">
        <v>0</v>
      </c>
    </row>
    <row r="32" spans="1:9" x14ac:dyDescent="0.25">
      <c r="A32" s="308" t="s">
        <v>376</v>
      </c>
      <c r="B32" s="308"/>
      <c r="C32" s="308"/>
      <c r="D32" s="308"/>
      <c r="E32" s="308"/>
      <c r="F32" s="308"/>
      <c r="G32" s="30">
        <v>24</v>
      </c>
      <c r="H32" s="51">
        <v>0</v>
      </c>
      <c r="I32" s="51">
        <v>0</v>
      </c>
    </row>
    <row r="33" spans="1:9" ht="26.15" customHeight="1" x14ac:dyDescent="0.25">
      <c r="A33" s="306" t="s">
        <v>377</v>
      </c>
      <c r="B33" s="306"/>
      <c r="C33" s="306"/>
      <c r="D33" s="306"/>
      <c r="E33" s="306"/>
      <c r="F33" s="306"/>
      <c r="G33" s="31">
        <v>25</v>
      </c>
      <c r="H33" s="52">
        <f>SUM(H28:H32)</f>
        <v>0</v>
      </c>
      <c r="I33" s="52">
        <f>SUM(I28:I32)</f>
        <v>0</v>
      </c>
    </row>
    <row r="34" spans="1:9" ht="28.4" customHeight="1" x14ac:dyDescent="0.25">
      <c r="A34" s="304" t="s">
        <v>378</v>
      </c>
      <c r="B34" s="304"/>
      <c r="C34" s="304"/>
      <c r="D34" s="304"/>
      <c r="E34" s="304"/>
      <c r="F34" s="304"/>
      <c r="G34" s="32">
        <v>26</v>
      </c>
      <c r="H34" s="53">
        <f>H27+H33</f>
        <v>0</v>
      </c>
      <c r="I34" s="53">
        <f>I27+I33</f>
        <v>0</v>
      </c>
    </row>
    <row r="35" spans="1:9" x14ac:dyDescent="0.25">
      <c r="A35" s="310" t="s">
        <v>379</v>
      </c>
      <c r="B35" s="311"/>
      <c r="C35" s="311"/>
      <c r="D35" s="311"/>
      <c r="E35" s="311"/>
      <c r="F35" s="311"/>
      <c r="G35" s="311">
        <v>0</v>
      </c>
      <c r="H35" s="311"/>
      <c r="I35" s="312"/>
    </row>
    <row r="36" spans="1:9" x14ac:dyDescent="0.25">
      <c r="A36" s="314" t="s">
        <v>380</v>
      </c>
      <c r="B36" s="314"/>
      <c r="C36" s="314"/>
      <c r="D36" s="314"/>
      <c r="E36" s="314"/>
      <c r="F36" s="314"/>
      <c r="G36" s="29">
        <v>27</v>
      </c>
      <c r="H36" s="51">
        <v>0</v>
      </c>
      <c r="I36" s="51">
        <v>0</v>
      </c>
    </row>
    <row r="37" spans="1:9" ht="25.4" customHeight="1" x14ac:dyDescent="0.25">
      <c r="A37" s="305" t="s">
        <v>381</v>
      </c>
      <c r="B37" s="305"/>
      <c r="C37" s="305"/>
      <c r="D37" s="305"/>
      <c r="E37" s="305"/>
      <c r="F37" s="305"/>
      <c r="G37" s="30">
        <v>28</v>
      </c>
      <c r="H37" s="51">
        <v>0</v>
      </c>
      <c r="I37" s="51">
        <v>0</v>
      </c>
    </row>
    <row r="38" spans="1:9" x14ac:dyDescent="0.25">
      <c r="A38" s="305" t="s">
        <v>382</v>
      </c>
      <c r="B38" s="305"/>
      <c r="C38" s="305"/>
      <c r="D38" s="305"/>
      <c r="E38" s="305"/>
      <c r="F38" s="305"/>
      <c r="G38" s="30">
        <v>29</v>
      </c>
      <c r="H38" s="51">
        <v>0</v>
      </c>
      <c r="I38" s="51">
        <v>0</v>
      </c>
    </row>
    <row r="39" spans="1:9" x14ac:dyDescent="0.25">
      <c r="A39" s="305" t="s">
        <v>383</v>
      </c>
      <c r="B39" s="305"/>
      <c r="C39" s="305"/>
      <c r="D39" s="305"/>
      <c r="E39" s="305"/>
      <c r="F39" s="305"/>
      <c r="G39" s="30">
        <v>30</v>
      </c>
      <c r="H39" s="51">
        <v>0</v>
      </c>
      <c r="I39" s="51">
        <v>0</v>
      </c>
    </row>
    <row r="40" spans="1:9" ht="26.15" customHeight="1" x14ac:dyDescent="0.25">
      <c r="A40" s="306" t="s">
        <v>384</v>
      </c>
      <c r="B40" s="306"/>
      <c r="C40" s="306"/>
      <c r="D40" s="306"/>
      <c r="E40" s="306"/>
      <c r="F40" s="306"/>
      <c r="G40" s="31">
        <v>31</v>
      </c>
      <c r="H40" s="52">
        <f>H39+H38+H37+H36</f>
        <v>0</v>
      </c>
      <c r="I40" s="52">
        <f>I39+I38+I37+I36</f>
        <v>0</v>
      </c>
    </row>
    <row r="41" spans="1:9" ht="24.65" customHeight="1" x14ac:dyDescent="0.25">
      <c r="A41" s="305" t="s">
        <v>385</v>
      </c>
      <c r="B41" s="305"/>
      <c r="C41" s="305"/>
      <c r="D41" s="305"/>
      <c r="E41" s="305"/>
      <c r="F41" s="305"/>
      <c r="G41" s="30">
        <v>32</v>
      </c>
      <c r="H41" s="51">
        <v>0</v>
      </c>
      <c r="I41" s="51">
        <v>0</v>
      </c>
    </row>
    <row r="42" spans="1:9" x14ac:dyDescent="0.25">
      <c r="A42" s="305" t="s">
        <v>386</v>
      </c>
      <c r="B42" s="305"/>
      <c r="C42" s="305"/>
      <c r="D42" s="305"/>
      <c r="E42" s="305"/>
      <c r="F42" s="305"/>
      <c r="G42" s="30">
        <v>33</v>
      </c>
      <c r="H42" s="51">
        <v>0</v>
      </c>
      <c r="I42" s="51">
        <v>0</v>
      </c>
    </row>
    <row r="43" spans="1:9" x14ac:dyDescent="0.25">
      <c r="A43" s="305" t="s">
        <v>387</v>
      </c>
      <c r="B43" s="305"/>
      <c r="C43" s="305"/>
      <c r="D43" s="305"/>
      <c r="E43" s="305"/>
      <c r="F43" s="305"/>
      <c r="G43" s="30">
        <v>34</v>
      </c>
      <c r="H43" s="51">
        <v>0</v>
      </c>
      <c r="I43" s="51">
        <v>0</v>
      </c>
    </row>
    <row r="44" spans="1:9" ht="21" customHeight="1" x14ac:dyDescent="0.25">
      <c r="A44" s="305" t="s">
        <v>388</v>
      </c>
      <c r="B44" s="305"/>
      <c r="C44" s="305"/>
      <c r="D44" s="305"/>
      <c r="E44" s="305"/>
      <c r="F44" s="305"/>
      <c r="G44" s="30">
        <v>35</v>
      </c>
      <c r="H44" s="51">
        <v>0</v>
      </c>
      <c r="I44" s="51">
        <v>0</v>
      </c>
    </row>
    <row r="45" spans="1:9" x14ac:dyDescent="0.25">
      <c r="A45" s="305" t="s">
        <v>389</v>
      </c>
      <c r="B45" s="305"/>
      <c r="C45" s="305"/>
      <c r="D45" s="305"/>
      <c r="E45" s="305"/>
      <c r="F45" s="305"/>
      <c r="G45" s="30">
        <v>36</v>
      </c>
      <c r="H45" s="51">
        <v>0</v>
      </c>
      <c r="I45" s="51">
        <v>0</v>
      </c>
    </row>
    <row r="46" spans="1:9" ht="23.15" customHeight="1" x14ac:dyDescent="0.25">
      <c r="A46" s="306" t="s">
        <v>390</v>
      </c>
      <c r="B46" s="306"/>
      <c r="C46" s="306"/>
      <c r="D46" s="306"/>
      <c r="E46" s="306"/>
      <c r="F46" s="306"/>
      <c r="G46" s="31">
        <v>37</v>
      </c>
      <c r="H46" s="52">
        <f>H45+H44+H43+H42+H41</f>
        <v>0</v>
      </c>
      <c r="I46" s="52">
        <f>I45+I44+I43+I42+I41</f>
        <v>0</v>
      </c>
    </row>
    <row r="47" spans="1:9" ht="26.15" customHeight="1" x14ac:dyDescent="0.25">
      <c r="A47" s="307" t="s">
        <v>391</v>
      </c>
      <c r="B47" s="307"/>
      <c r="C47" s="307"/>
      <c r="D47" s="307"/>
      <c r="E47" s="307"/>
      <c r="F47" s="307"/>
      <c r="G47" s="31">
        <v>38</v>
      </c>
      <c r="H47" s="52">
        <f>H46+H40</f>
        <v>0</v>
      </c>
      <c r="I47" s="52">
        <f>I46+I40</f>
        <v>0</v>
      </c>
    </row>
    <row r="48" spans="1:9" ht="22.4" customHeight="1" x14ac:dyDescent="0.25">
      <c r="A48" s="308" t="s">
        <v>392</v>
      </c>
      <c r="B48" s="308"/>
      <c r="C48" s="308"/>
      <c r="D48" s="308"/>
      <c r="E48" s="308"/>
      <c r="F48" s="308"/>
      <c r="G48" s="30">
        <v>39</v>
      </c>
      <c r="H48" s="51">
        <v>0</v>
      </c>
      <c r="I48" s="51">
        <v>0</v>
      </c>
    </row>
    <row r="49" spans="1:9" ht="26.15" customHeight="1" x14ac:dyDescent="0.25">
      <c r="A49" s="307" t="s">
        <v>393</v>
      </c>
      <c r="B49" s="307"/>
      <c r="C49" s="307"/>
      <c r="D49" s="307"/>
      <c r="E49" s="307"/>
      <c r="F49" s="307"/>
      <c r="G49" s="31">
        <v>40</v>
      </c>
      <c r="H49" s="52">
        <f>H19+H34+H47+H48</f>
        <v>0</v>
      </c>
      <c r="I49" s="52">
        <f>I19+I34+I47+I48</f>
        <v>0</v>
      </c>
    </row>
    <row r="50" spans="1:9" ht="25.4" customHeight="1" x14ac:dyDescent="0.25">
      <c r="A50" s="309" t="s">
        <v>394</v>
      </c>
      <c r="B50" s="309"/>
      <c r="C50" s="309"/>
      <c r="D50" s="309"/>
      <c r="E50" s="309"/>
      <c r="F50" s="309"/>
      <c r="G50" s="30">
        <v>41</v>
      </c>
      <c r="H50" s="51">
        <v>0</v>
      </c>
      <c r="I50" s="51">
        <v>0</v>
      </c>
    </row>
    <row r="51" spans="1:9" ht="32.15" customHeight="1" x14ac:dyDescent="0.25">
      <c r="A51" s="304" t="s">
        <v>395</v>
      </c>
      <c r="B51" s="304"/>
      <c r="C51" s="304"/>
      <c r="D51" s="304"/>
      <c r="E51" s="304"/>
      <c r="F51" s="304"/>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C1" zoomScaleNormal="100" zoomScaleSheetLayoutView="70" workbookViewId="0">
      <selection activeCell="S47" sqref="S47"/>
    </sheetView>
  </sheetViews>
  <sheetFormatPr defaultRowHeight="12.5" x14ac:dyDescent="0.25"/>
  <cols>
    <col min="1" max="4" width="9.08984375" style="1"/>
    <col min="5" max="5" width="10.08984375" style="1" bestFit="1" customWidth="1"/>
    <col min="6" max="6" width="9.08984375" style="1"/>
    <col min="7" max="7" width="10.90625" style="1" bestFit="1" customWidth="1"/>
    <col min="8" max="23" width="15" style="55" customWidth="1"/>
    <col min="24" max="26" width="15" style="1" customWidth="1"/>
    <col min="27"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35" t="s">
        <v>396</v>
      </c>
      <c r="B1" s="336"/>
      <c r="C1" s="336"/>
      <c r="D1" s="336"/>
      <c r="E1" s="336"/>
      <c r="F1" s="336"/>
      <c r="G1" s="336"/>
      <c r="H1" s="336"/>
      <c r="I1" s="336"/>
      <c r="J1" s="336"/>
      <c r="K1" s="54"/>
    </row>
    <row r="2" spans="1:23" ht="15.5" x14ac:dyDescent="0.25">
      <c r="A2" s="2"/>
      <c r="B2" s="3"/>
      <c r="C2" s="337" t="s">
        <v>397</v>
      </c>
      <c r="D2" s="337"/>
      <c r="E2" s="10">
        <v>43831</v>
      </c>
      <c r="F2" s="4" t="s">
        <v>398</v>
      </c>
      <c r="G2" s="10">
        <v>44104</v>
      </c>
      <c r="H2" s="56"/>
      <c r="I2" s="56"/>
      <c r="J2" s="56"/>
      <c r="K2" s="57"/>
      <c r="V2" s="58" t="s">
        <v>399</v>
      </c>
    </row>
    <row r="3" spans="1:23" ht="13.5" customHeight="1" thickBot="1" x14ac:dyDescent="0.3">
      <c r="A3" s="339" t="s">
        <v>400</v>
      </c>
      <c r="B3" s="340"/>
      <c r="C3" s="340"/>
      <c r="D3" s="340"/>
      <c r="E3" s="340"/>
      <c r="F3" s="340"/>
      <c r="G3" s="343" t="s">
        <v>401</v>
      </c>
      <c r="H3" s="326" t="s">
        <v>402</v>
      </c>
      <c r="I3" s="326"/>
      <c r="J3" s="326"/>
      <c r="K3" s="326"/>
      <c r="L3" s="326"/>
      <c r="M3" s="326"/>
      <c r="N3" s="326"/>
      <c r="O3" s="326"/>
      <c r="P3" s="326"/>
      <c r="Q3" s="326"/>
      <c r="R3" s="326"/>
      <c r="S3" s="326"/>
      <c r="T3" s="326"/>
      <c r="U3" s="326"/>
      <c r="V3" s="326" t="s">
        <v>403</v>
      </c>
      <c r="W3" s="328" t="s">
        <v>404</v>
      </c>
    </row>
    <row r="4" spans="1:23" ht="42.5" thickBot="1" x14ac:dyDescent="0.3">
      <c r="A4" s="341"/>
      <c r="B4" s="342"/>
      <c r="C4" s="342"/>
      <c r="D4" s="342"/>
      <c r="E4" s="342"/>
      <c r="F4" s="342"/>
      <c r="G4" s="344"/>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27"/>
      <c r="W4" s="329"/>
    </row>
    <row r="5" spans="1:23" ht="21" x14ac:dyDescent="0.25">
      <c r="A5" s="330">
        <v>1</v>
      </c>
      <c r="B5" s="331"/>
      <c r="C5" s="331"/>
      <c r="D5" s="331"/>
      <c r="E5" s="331"/>
      <c r="F5" s="331"/>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x14ac:dyDescent="0.25">
      <c r="A6" s="332" t="s">
        <v>435</v>
      </c>
      <c r="B6" s="332"/>
      <c r="C6" s="332"/>
      <c r="D6" s="332"/>
      <c r="E6" s="332"/>
      <c r="F6" s="332"/>
      <c r="G6" s="332"/>
      <c r="H6" s="332"/>
      <c r="I6" s="332"/>
      <c r="J6" s="332"/>
      <c r="K6" s="332"/>
      <c r="L6" s="332"/>
      <c r="M6" s="332"/>
      <c r="N6" s="333"/>
      <c r="O6" s="333"/>
      <c r="P6" s="333"/>
      <c r="Q6" s="333"/>
      <c r="R6" s="333"/>
      <c r="S6" s="333"/>
      <c r="T6" s="333"/>
      <c r="U6" s="333"/>
      <c r="V6" s="333"/>
      <c r="W6" s="334"/>
    </row>
    <row r="7" spans="1:23" x14ac:dyDescent="0.25">
      <c r="A7" s="324" t="s">
        <v>436</v>
      </c>
      <c r="B7" s="324"/>
      <c r="C7" s="324"/>
      <c r="D7" s="324"/>
      <c r="E7" s="324"/>
      <c r="F7" s="324"/>
      <c r="G7" s="6">
        <v>1</v>
      </c>
      <c r="H7" s="63">
        <v>133165000</v>
      </c>
      <c r="I7" s="63">
        <v>0</v>
      </c>
      <c r="J7" s="63">
        <v>6658250</v>
      </c>
      <c r="K7" s="63">
        <v>14872546</v>
      </c>
      <c r="L7" s="63">
        <v>240540</v>
      </c>
      <c r="M7" s="63">
        <v>0</v>
      </c>
      <c r="N7" s="63">
        <v>0</v>
      </c>
      <c r="O7" s="63">
        <v>0</v>
      </c>
      <c r="P7" s="63">
        <v>0</v>
      </c>
      <c r="Q7" s="63">
        <v>0</v>
      </c>
      <c r="R7" s="63">
        <v>0</v>
      </c>
      <c r="S7" s="63">
        <v>24830595</v>
      </c>
      <c r="T7" s="63">
        <v>111848080</v>
      </c>
      <c r="U7" s="64">
        <f>H7+I7+J7+K7-L7+M7+N7+O7+P7+Q7+R7+S7+T7</f>
        <v>291133931</v>
      </c>
      <c r="V7" s="63">
        <v>0</v>
      </c>
      <c r="W7" s="64">
        <f>U7+V7</f>
        <v>291133931</v>
      </c>
    </row>
    <row r="8" spans="1:23" x14ac:dyDescent="0.25">
      <c r="A8" s="317" t="s">
        <v>437</v>
      </c>
      <c r="B8" s="317"/>
      <c r="C8" s="317"/>
      <c r="D8" s="317"/>
      <c r="E8" s="317"/>
      <c r="F8" s="317"/>
      <c r="G8" s="6">
        <v>2</v>
      </c>
      <c r="H8" s="63">
        <v>0</v>
      </c>
      <c r="I8" s="63">
        <v>0</v>
      </c>
      <c r="J8" s="63">
        <v>0</v>
      </c>
      <c r="K8" s="63">
        <v>0</v>
      </c>
      <c r="L8" s="63">
        <v>0</v>
      </c>
      <c r="M8" s="63">
        <v>0</v>
      </c>
      <c r="N8" s="63">
        <v>0</v>
      </c>
      <c r="O8" s="63">
        <v>0</v>
      </c>
      <c r="P8" s="63">
        <v>0</v>
      </c>
      <c r="Q8" s="63">
        <v>0</v>
      </c>
      <c r="R8" s="63">
        <v>0</v>
      </c>
      <c r="S8" s="63">
        <v>0</v>
      </c>
      <c r="T8" s="63">
        <v>0</v>
      </c>
      <c r="U8" s="64">
        <f>H8+I8+J8+K8-L8+M8+N8+O8+P8+Q8+R8+S8+T8</f>
        <v>0</v>
      </c>
      <c r="V8" s="63">
        <v>0</v>
      </c>
      <c r="W8" s="64">
        <f>U8+V8</f>
        <v>0</v>
      </c>
    </row>
    <row r="9" spans="1:23" x14ac:dyDescent="0.25">
      <c r="A9" s="317" t="s">
        <v>438</v>
      </c>
      <c r="B9" s="317"/>
      <c r="C9" s="317"/>
      <c r="D9" s="317"/>
      <c r="E9" s="317"/>
      <c r="F9" s="317"/>
      <c r="G9" s="6">
        <v>3</v>
      </c>
      <c r="H9" s="63">
        <v>0</v>
      </c>
      <c r="I9" s="63">
        <v>0</v>
      </c>
      <c r="J9" s="63">
        <v>0</v>
      </c>
      <c r="K9" s="63">
        <v>0</v>
      </c>
      <c r="L9" s="63">
        <v>0</v>
      </c>
      <c r="M9" s="63">
        <v>0</v>
      </c>
      <c r="N9" s="63">
        <v>0</v>
      </c>
      <c r="O9" s="63">
        <v>0</v>
      </c>
      <c r="P9" s="63">
        <v>0</v>
      </c>
      <c r="Q9" s="63">
        <v>0</v>
      </c>
      <c r="R9" s="63">
        <v>0</v>
      </c>
      <c r="S9" s="63">
        <v>0</v>
      </c>
      <c r="T9" s="63">
        <v>0</v>
      </c>
      <c r="U9" s="64">
        <f>H9+I9+J9+K9-L9+M9+N9+O9+P9+Q9+R9+S9+T9</f>
        <v>0</v>
      </c>
      <c r="V9" s="63">
        <v>0</v>
      </c>
      <c r="W9" s="64">
        <f>U9+V9</f>
        <v>0</v>
      </c>
    </row>
    <row r="10" spans="1:23" ht="24" customHeight="1" x14ac:dyDescent="0.25">
      <c r="A10" s="338" t="s">
        <v>439</v>
      </c>
      <c r="B10" s="338"/>
      <c r="C10" s="338"/>
      <c r="D10" s="338"/>
      <c r="E10" s="338"/>
      <c r="F10" s="338"/>
      <c r="G10" s="7">
        <v>4</v>
      </c>
      <c r="H10" s="64">
        <f>H7+H8+H9</f>
        <v>133165000</v>
      </c>
      <c r="I10" s="64">
        <f t="shared" ref="I10:W10" si="0">I7+I8+I9</f>
        <v>0</v>
      </c>
      <c r="J10" s="64">
        <f t="shared" si="0"/>
        <v>6658250</v>
      </c>
      <c r="K10" s="64">
        <f>K7+K8+K9</f>
        <v>14872546</v>
      </c>
      <c r="L10" s="64">
        <f t="shared" si="0"/>
        <v>240540</v>
      </c>
      <c r="M10" s="64">
        <f t="shared" si="0"/>
        <v>0</v>
      </c>
      <c r="N10" s="64">
        <f t="shared" si="0"/>
        <v>0</v>
      </c>
      <c r="O10" s="64">
        <f t="shared" si="0"/>
        <v>0</v>
      </c>
      <c r="P10" s="64">
        <f t="shared" si="0"/>
        <v>0</v>
      </c>
      <c r="Q10" s="64">
        <f t="shared" si="0"/>
        <v>0</v>
      </c>
      <c r="R10" s="64">
        <f t="shared" si="0"/>
        <v>0</v>
      </c>
      <c r="S10" s="64">
        <f t="shared" si="0"/>
        <v>24830595</v>
      </c>
      <c r="T10" s="64">
        <f t="shared" si="0"/>
        <v>111848080</v>
      </c>
      <c r="U10" s="64">
        <f t="shared" si="0"/>
        <v>291133931</v>
      </c>
      <c r="V10" s="64">
        <f t="shared" si="0"/>
        <v>0</v>
      </c>
      <c r="W10" s="64">
        <f t="shared" si="0"/>
        <v>291133931</v>
      </c>
    </row>
    <row r="11" spans="1:23" x14ac:dyDescent="0.25">
      <c r="A11" s="317" t="s">
        <v>440</v>
      </c>
      <c r="B11" s="317"/>
      <c r="C11" s="317"/>
      <c r="D11" s="317"/>
      <c r="E11" s="317"/>
      <c r="F11" s="317"/>
      <c r="G11" s="6">
        <v>5</v>
      </c>
      <c r="H11" s="65">
        <v>0</v>
      </c>
      <c r="I11" s="65">
        <v>0</v>
      </c>
      <c r="J11" s="65">
        <v>0</v>
      </c>
      <c r="K11" s="65">
        <v>0</v>
      </c>
      <c r="L11" s="65">
        <v>0</v>
      </c>
      <c r="M11" s="65">
        <v>0</v>
      </c>
      <c r="N11" s="65">
        <v>0</v>
      </c>
      <c r="O11" s="65">
        <v>0</v>
      </c>
      <c r="P11" s="65">
        <v>0</v>
      </c>
      <c r="Q11" s="65">
        <v>0</v>
      </c>
      <c r="R11" s="65">
        <v>0</v>
      </c>
      <c r="S11" s="65">
        <v>0</v>
      </c>
      <c r="T11" s="63">
        <v>95551069</v>
      </c>
      <c r="U11" s="64">
        <f>H11+I11+J11+K11-L11+M11+N11+O11+P11+Q11+R11+S11+T11</f>
        <v>95551069</v>
      </c>
      <c r="V11" s="63">
        <v>0</v>
      </c>
      <c r="W11" s="64">
        <f t="shared" ref="W11:W28" si="1">U11+V11</f>
        <v>95551069</v>
      </c>
    </row>
    <row r="12" spans="1:23" x14ac:dyDescent="0.25">
      <c r="A12" s="317" t="s">
        <v>441</v>
      </c>
      <c r="B12" s="317"/>
      <c r="C12" s="317"/>
      <c r="D12" s="317"/>
      <c r="E12" s="317"/>
      <c r="F12" s="317"/>
      <c r="G12" s="6">
        <v>6</v>
      </c>
      <c r="H12" s="65">
        <v>0</v>
      </c>
      <c r="I12" s="65">
        <v>0</v>
      </c>
      <c r="J12" s="65">
        <v>0</v>
      </c>
      <c r="K12" s="65">
        <v>0</v>
      </c>
      <c r="L12" s="65">
        <v>0</v>
      </c>
      <c r="M12" s="65">
        <v>0</v>
      </c>
      <c r="N12" s="63">
        <v>0</v>
      </c>
      <c r="O12" s="65">
        <v>0</v>
      </c>
      <c r="P12" s="65">
        <v>0</v>
      </c>
      <c r="Q12" s="65">
        <v>0</v>
      </c>
      <c r="R12" s="65">
        <v>0</v>
      </c>
      <c r="S12" s="65">
        <v>0</v>
      </c>
      <c r="T12" s="65">
        <v>0</v>
      </c>
      <c r="U12" s="64">
        <f t="shared" ref="U12:U28" si="2">H12+I12+J12+K12-L12+M12+N12+O12+P12+Q12+R12+S12+T12</f>
        <v>0</v>
      </c>
      <c r="V12" s="63">
        <v>0</v>
      </c>
      <c r="W12" s="64">
        <f t="shared" si="1"/>
        <v>0</v>
      </c>
    </row>
    <row r="13" spans="1:23" ht="26.25" customHeight="1" x14ac:dyDescent="0.25">
      <c r="A13" s="317" t="s">
        <v>442</v>
      </c>
      <c r="B13" s="317"/>
      <c r="C13" s="317"/>
      <c r="D13" s="317"/>
      <c r="E13" s="317"/>
      <c r="F13" s="317"/>
      <c r="G13" s="6">
        <v>7</v>
      </c>
      <c r="H13" s="65">
        <v>0</v>
      </c>
      <c r="I13" s="65">
        <v>0</v>
      </c>
      <c r="J13" s="65">
        <v>0</v>
      </c>
      <c r="K13" s="65">
        <v>0</v>
      </c>
      <c r="L13" s="65">
        <v>0</v>
      </c>
      <c r="M13" s="65">
        <v>0</v>
      </c>
      <c r="N13" s="65">
        <v>0</v>
      </c>
      <c r="O13" s="63">
        <v>0</v>
      </c>
      <c r="P13" s="65">
        <v>0</v>
      </c>
      <c r="Q13" s="65">
        <v>0</v>
      </c>
      <c r="R13" s="65">
        <v>0</v>
      </c>
      <c r="S13" s="63">
        <v>0</v>
      </c>
      <c r="T13" s="63">
        <v>0</v>
      </c>
      <c r="U13" s="64">
        <f t="shared" si="2"/>
        <v>0</v>
      </c>
      <c r="V13" s="63">
        <v>0</v>
      </c>
      <c r="W13" s="64">
        <f t="shared" si="1"/>
        <v>0</v>
      </c>
    </row>
    <row r="14" spans="1:23" ht="29.25" customHeight="1" x14ac:dyDescent="0.25">
      <c r="A14" s="317" t="s">
        <v>443</v>
      </c>
      <c r="B14" s="317"/>
      <c r="C14" s="317"/>
      <c r="D14" s="317"/>
      <c r="E14" s="317"/>
      <c r="F14" s="317"/>
      <c r="G14" s="6">
        <v>8</v>
      </c>
      <c r="H14" s="65">
        <v>0</v>
      </c>
      <c r="I14" s="65">
        <v>0</v>
      </c>
      <c r="J14" s="65">
        <v>0</v>
      </c>
      <c r="K14" s="65">
        <v>0</v>
      </c>
      <c r="L14" s="65">
        <v>0</v>
      </c>
      <c r="M14" s="65">
        <v>0</v>
      </c>
      <c r="N14" s="65">
        <v>0</v>
      </c>
      <c r="O14" s="65">
        <v>0</v>
      </c>
      <c r="P14" s="63">
        <v>0</v>
      </c>
      <c r="Q14" s="65">
        <v>0</v>
      </c>
      <c r="R14" s="65">
        <v>0</v>
      </c>
      <c r="S14" s="63">
        <v>0</v>
      </c>
      <c r="T14" s="63">
        <v>0</v>
      </c>
      <c r="U14" s="64">
        <f t="shared" si="2"/>
        <v>0</v>
      </c>
      <c r="V14" s="63">
        <v>0</v>
      </c>
      <c r="W14" s="64">
        <f t="shared" si="1"/>
        <v>0</v>
      </c>
    </row>
    <row r="15" spans="1:23" x14ac:dyDescent="0.25">
      <c r="A15" s="317" t="s">
        <v>444</v>
      </c>
      <c r="B15" s="317"/>
      <c r="C15" s="317"/>
      <c r="D15" s="317"/>
      <c r="E15" s="317"/>
      <c r="F15" s="317"/>
      <c r="G15" s="6">
        <v>9</v>
      </c>
      <c r="H15" s="65">
        <v>0</v>
      </c>
      <c r="I15" s="65">
        <v>0</v>
      </c>
      <c r="J15" s="65">
        <v>0</v>
      </c>
      <c r="K15" s="65">
        <v>0</v>
      </c>
      <c r="L15" s="65">
        <v>0</v>
      </c>
      <c r="M15" s="65">
        <v>0</v>
      </c>
      <c r="N15" s="65">
        <v>0</v>
      </c>
      <c r="O15" s="65">
        <v>0</v>
      </c>
      <c r="P15" s="65">
        <v>0</v>
      </c>
      <c r="Q15" s="63">
        <v>0</v>
      </c>
      <c r="R15" s="65">
        <v>0</v>
      </c>
      <c r="S15" s="63">
        <v>0</v>
      </c>
      <c r="T15" s="63">
        <v>0</v>
      </c>
      <c r="U15" s="64">
        <f t="shared" si="2"/>
        <v>0</v>
      </c>
      <c r="V15" s="63">
        <v>0</v>
      </c>
      <c r="W15" s="64">
        <f t="shared" si="1"/>
        <v>0</v>
      </c>
    </row>
    <row r="16" spans="1:23" ht="28.5" customHeight="1" x14ac:dyDescent="0.25">
      <c r="A16" s="317" t="s">
        <v>445</v>
      </c>
      <c r="B16" s="317"/>
      <c r="C16" s="317"/>
      <c r="D16" s="317"/>
      <c r="E16" s="317"/>
      <c r="F16" s="317"/>
      <c r="G16" s="6">
        <v>10</v>
      </c>
      <c r="H16" s="65">
        <v>0</v>
      </c>
      <c r="I16" s="65">
        <v>0</v>
      </c>
      <c r="J16" s="65">
        <v>0</v>
      </c>
      <c r="K16" s="65">
        <v>0</v>
      </c>
      <c r="L16" s="65">
        <v>0</v>
      </c>
      <c r="M16" s="65">
        <v>0</v>
      </c>
      <c r="N16" s="65">
        <v>0</v>
      </c>
      <c r="O16" s="65">
        <v>0</v>
      </c>
      <c r="P16" s="65">
        <v>0</v>
      </c>
      <c r="Q16" s="65">
        <v>0</v>
      </c>
      <c r="R16" s="63">
        <v>0</v>
      </c>
      <c r="S16" s="63">
        <v>0</v>
      </c>
      <c r="T16" s="63">
        <v>0</v>
      </c>
      <c r="U16" s="64">
        <f t="shared" si="2"/>
        <v>0</v>
      </c>
      <c r="V16" s="63">
        <v>0</v>
      </c>
      <c r="W16" s="64">
        <f t="shared" si="1"/>
        <v>0</v>
      </c>
    </row>
    <row r="17" spans="1:23" ht="23.25" customHeight="1" x14ac:dyDescent="0.25">
      <c r="A17" s="317" t="s">
        <v>446</v>
      </c>
      <c r="B17" s="317"/>
      <c r="C17" s="317"/>
      <c r="D17" s="317"/>
      <c r="E17" s="317"/>
      <c r="F17" s="317"/>
      <c r="G17" s="6">
        <v>11</v>
      </c>
      <c r="H17" s="65">
        <v>0</v>
      </c>
      <c r="I17" s="65">
        <v>0</v>
      </c>
      <c r="J17" s="65">
        <v>0</v>
      </c>
      <c r="K17" s="65">
        <v>0</v>
      </c>
      <c r="L17" s="65">
        <v>0</v>
      </c>
      <c r="M17" s="65">
        <v>0</v>
      </c>
      <c r="N17" s="63">
        <v>0</v>
      </c>
      <c r="O17" s="63">
        <v>0</v>
      </c>
      <c r="P17" s="63">
        <v>0</v>
      </c>
      <c r="Q17" s="63">
        <v>0</v>
      </c>
      <c r="R17" s="63">
        <v>0</v>
      </c>
      <c r="S17" s="63">
        <v>0</v>
      </c>
      <c r="T17" s="63">
        <v>0</v>
      </c>
      <c r="U17" s="64">
        <f t="shared" si="2"/>
        <v>0</v>
      </c>
      <c r="V17" s="63">
        <v>0</v>
      </c>
      <c r="W17" s="64">
        <f t="shared" si="1"/>
        <v>0</v>
      </c>
    </row>
    <row r="18" spans="1:23" x14ac:dyDescent="0.25">
      <c r="A18" s="317" t="s">
        <v>447</v>
      </c>
      <c r="B18" s="317"/>
      <c r="C18" s="317"/>
      <c r="D18" s="317"/>
      <c r="E18" s="317"/>
      <c r="F18" s="317"/>
      <c r="G18" s="6">
        <v>12</v>
      </c>
      <c r="H18" s="65">
        <v>0</v>
      </c>
      <c r="I18" s="65">
        <v>0</v>
      </c>
      <c r="J18" s="65">
        <v>0</v>
      </c>
      <c r="K18" s="65">
        <v>0</v>
      </c>
      <c r="L18" s="65">
        <v>0</v>
      </c>
      <c r="M18" s="65">
        <v>0</v>
      </c>
      <c r="N18" s="63">
        <v>0</v>
      </c>
      <c r="O18" s="63">
        <v>0</v>
      </c>
      <c r="P18" s="63">
        <v>0</v>
      </c>
      <c r="Q18" s="63">
        <v>0</v>
      </c>
      <c r="R18" s="63">
        <v>0</v>
      </c>
      <c r="S18" s="63">
        <v>0</v>
      </c>
      <c r="T18" s="63">
        <v>0</v>
      </c>
      <c r="U18" s="64">
        <f t="shared" si="2"/>
        <v>0</v>
      </c>
      <c r="V18" s="63">
        <v>0</v>
      </c>
      <c r="W18" s="64">
        <f t="shared" si="1"/>
        <v>0</v>
      </c>
    </row>
    <row r="19" spans="1:23" x14ac:dyDescent="0.25">
      <c r="A19" s="317" t="s">
        <v>448</v>
      </c>
      <c r="B19" s="317"/>
      <c r="C19" s="317"/>
      <c r="D19" s="317"/>
      <c r="E19" s="317"/>
      <c r="F19" s="317"/>
      <c r="G19" s="6">
        <v>13</v>
      </c>
      <c r="H19" s="63">
        <v>0</v>
      </c>
      <c r="I19" s="63">
        <v>0</v>
      </c>
      <c r="J19" s="63">
        <v>0</v>
      </c>
      <c r="K19" s="63">
        <v>0</v>
      </c>
      <c r="L19" s="63">
        <v>0</v>
      </c>
      <c r="M19" s="63">
        <v>0</v>
      </c>
      <c r="N19" s="63">
        <v>0</v>
      </c>
      <c r="O19" s="63">
        <v>0</v>
      </c>
      <c r="P19" s="63">
        <v>0</v>
      </c>
      <c r="Q19" s="63">
        <v>0</v>
      </c>
      <c r="R19" s="63">
        <v>0</v>
      </c>
      <c r="S19" s="63">
        <v>1114497</v>
      </c>
      <c r="T19" s="63">
        <v>0</v>
      </c>
      <c r="U19" s="64">
        <f t="shared" si="2"/>
        <v>1114497</v>
      </c>
      <c r="V19" s="63">
        <v>0</v>
      </c>
      <c r="W19" s="64">
        <f t="shared" si="1"/>
        <v>1114497</v>
      </c>
    </row>
    <row r="20" spans="1:23" x14ac:dyDescent="0.25">
      <c r="A20" s="317" t="s">
        <v>449</v>
      </c>
      <c r="B20" s="317"/>
      <c r="C20" s="317"/>
      <c r="D20" s="317"/>
      <c r="E20" s="317"/>
      <c r="F20" s="317"/>
      <c r="G20" s="6">
        <v>14</v>
      </c>
      <c r="H20" s="65">
        <v>0</v>
      </c>
      <c r="I20" s="65">
        <v>0</v>
      </c>
      <c r="J20" s="65">
        <v>0</v>
      </c>
      <c r="K20" s="65">
        <v>0</v>
      </c>
      <c r="L20" s="65">
        <v>0</v>
      </c>
      <c r="M20" s="65">
        <v>0</v>
      </c>
      <c r="N20" s="63">
        <v>0</v>
      </c>
      <c r="O20" s="63">
        <v>0</v>
      </c>
      <c r="P20" s="63">
        <v>0</v>
      </c>
      <c r="Q20" s="63">
        <v>0</v>
      </c>
      <c r="R20" s="63">
        <v>0</v>
      </c>
      <c r="S20" s="63">
        <v>0</v>
      </c>
      <c r="T20" s="63">
        <v>0</v>
      </c>
      <c r="U20" s="64">
        <f t="shared" si="2"/>
        <v>0</v>
      </c>
      <c r="V20" s="63">
        <v>0</v>
      </c>
      <c r="W20" s="64">
        <f t="shared" si="1"/>
        <v>0</v>
      </c>
    </row>
    <row r="21" spans="1:23" ht="30.75" customHeight="1" x14ac:dyDescent="0.25">
      <c r="A21" s="317" t="s">
        <v>450</v>
      </c>
      <c r="B21" s="317"/>
      <c r="C21" s="317"/>
      <c r="D21" s="317"/>
      <c r="E21" s="317"/>
      <c r="F21" s="317"/>
      <c r="G21" s="6">
        <v>15</v>
      </c>
      <c r="H21" s="63">
        <v>0</v>
      </c>
      <c r="I21" s="63">
        <v>0</v>
      </c>
      <c r="J21" s="63">
        <v>0</v>
      </c>
      <c r="K21" s="63">
        <v>0</v>
      </c>
      <c r="L21" s="63">
        <v>0</v>
      </c>
      <c r="M21" s="63">
        <v>0</v>
      </c>
      <c r="N21" s="63">
        <v>0</v>
      </c>
      <c r="O21" s="63">
        <v>0</v>
      </c>
      <c r="P21" s="63">
        <v>0</v>
      </c>
      <c r="Q21" s="63">
        <v>0</v>
      </c>
      <c r="R21" s="63">
        <v>0</v>
      </c>
      <c r="S21" s="63">
        <v>0</v>
      </c>
      <c r="T21" s="63">
        <v>0</v>
      </c>
      <c r="U21" s="64">
        <f t="shared" si="2"/>
        <v>0</v>
      </c>
      <c r="V21" s="63">
        <v>0</v>
      </c>
      <c r="W21" s="64">
        <f t="shared" si="1"/>
        <v>0</v>
      </c>
    </row>
    <row r="22" spans="1:23" ht="28.5" customHeight="1" x14ac:dyDescent="0.25">
      <c r="A22" s="317" t="s">
        <v>451</v>
      </c>
      <c r="B22" s="317"/>
      <c r="C22" s="317"/>
      <c r="D22" s="317"/>
      <c r="E22" s="317"/>
      <c r="F22" s="317"/>
      <c r="G22" s="6">
        <v>16</v>
      </c>
      <c r="H22" s="63">
        <v>0</v>
      </c>
      <c r="I22" s="63">
        <v>0</v>
      </c>
      <c r="J22" s="63">
        <v>0</v>
      </c>
      <c r="K22" s="63">
        <v>0</v>
      </c>
      <c r="L22" s="63">
        <v>0</v>
      </c>
      <c r="M22" s="63">
        <v>0</v>
      </c>
      <c r="N22" s="63">
        <v>0</v>
      </c>
      <c r="O22" s="63">
        <v>0</v>
      </c>
      <c r="P22" s="63">
        <v>0</v>
      </c>
      <c r="Q22" s="63">
        <v>0</v>
      </c>
      <c r="R22" s="63">
        <v>0</v>
      </c>
      <c r="S22" s="63">
        <v>0</v>
      </c>
      <c r="T22" s="63">
        <v>0</v>
      </c>
      <c r="U22" s="64">
        <f t="shared" si="2"/>
        <v>0</v>
      </c>
      <c r="V22" s="63">
        <v>0</v>
      </c>
      <c r="W22" s="64">
        <f t="shared" si="1"/>
        <v>0</v>
      </c>
    </row>
    <row r="23" spans="1:23" ht="26.25" customHeight="1" x14ac:dyDescent="0.25">
      <c r="A23" s="317" t="s">
        <v>452</v>
      </c>
      <c r="B23" s="317"/>
      <c r="C23" s="317"/>
      <c r="D23" s="317"/>
      <c r="E23" s="317"/>
      <c r="F23" s="317"/>
      <c r="G23" s="6">
        <v>17</v>
      </c>
      <c r="H23" s="63">
        <v>0</v>
      </c>
      <c r="I23" s="63">
        <v>0</v>
      </c>
      <c r="J23" s="63">
        <v>0</v>
      </c>
      <c r="K23" s="63">
        <v>0</v>
      </c>
      <c r="L23" s="63">
        <v>0</v>
      </c>
      <c r="M23" s="63">
        <v>0</v>
      </c>
      <c r="N23" s="63">
        <v>0</v>
      </c>
      <c r="O23" s="63">
        <v>0</v>
      </c>
      <c r="P23" s="63">
        <v>0</v>
      </c>
      <c r="Q23" s="63">
        <v>0</v>
      </c>
      <c r="R23" s="63">
        <v>0</v>
      </c>
      <c r="S23" s="63">
        <v>0</v>
      </c>
      <c r="T23" s="63">
        <v>0</v>
      </c>
      <c r="U23" s="64">
        <f t="shared" si="2"/>
        <v>0</v>
      </c>
      <c r="V23" s="63">
        <v>0</v>
      </c>
      <c r="W23" s="64">
        <f t="shared" si="1"/>
        <v>0</v>
      </c>
    </row>
    <row r="24" spans="1:23" x14ac:dyDescent="0.25">
      <c r="A24" s="317" t="s">
        <v>453</v>
      </c>
      <c r="B24" s="317"/>
      <c r="C24" s="317"/>
      <c r="D24" s="317"/>
      <c r="E24" s="317"/>
      <c r="F24" s="317"/>
      <c r="G24" s="6">
        <v>18</v>
      </c>
      <c r="H24" s="63">
        <v>0</v>
      </c>
      <c r="I24" s="63">
        <v>0</v>
      </c>
      <c r="J24" s="63">
        <v>0</v>
      </c>
      <c r="K24" s="63">
        <v>0</v>
      </c>
      <c r="L24" s="63">
        <v>0</v>
      </c>
      <c r="M24" s="63">
        <v>0</v>
      </c>
      <c r="N24" s="63">
        <v>0</v>
      </c>
      <c r="O24" s="63">
        <v>0</v>
      </c>
      <c r="P24" s="63">
        <v>0</v>
      </c>
      <c r="Q24" s="63">
        <v>0</v>
      </c>
      <c r="R24" s="63">
        <v>0</v>
      </c>
      <c r="S24" s="63">
        <v>0</v>
      </c>
      <c r="T24" s="63">
        <v>0</v>
      </c>
      <c r="U24" s="64">
        <f t="shared" si="2"/>
        <v>0</v>
      </c>
      <c r="V24" s="63">
        <v>0</v>
      </c>
      <c r="W24" s="64">
        <f t="shared" si="1"/>
        <v>0</v>
      </c>
    </row>
    <row r="25" spans="1:23" x14ac:dyDescent="0.25">
      <c r="A25" s="317" t="s">
        <v>454</v>
      </c>
      <c r="B25" s="317"/>
      <c r="C25" s="317"/>
      <c r="D25" s="317"/>
      <c r="E25" s="317"/>
      <c r="F25" s="317"/>
      <c r="G25" s="6">
        <v>19</v>
      </c>
      <c r="H25" s="63">
        <v>0</v>
      </c>
      <c r="I25" s="63">
        <v>0</v>
      </c>
      <c r="J25" s="63">
        <v>0</v>
      </c>
      <c r="K25" s="63">
        <v>0</v>
      </c>
      <c r="L25" s="63">
        <v>0</v>
      </c>
      <c r="M25" s="63">
        <v>0</v>
      </c>
      <c r="N25" s="63">
        <v>0</v>
      </c>
      <c r="O25" s="63">
        <v>0</v>
      </c>
      <c r="P25" s="63">
        <v>0</v>
      </c>
      <c r="Q25" s="63">
        <v>0</v>
      </c>
      <c r="R25" s="63">
        <v>0</v>
      </c>
      <c r="S25" s="63">
        <v>-93999594</v>
      </c>
      <c r="T25" s="63">
        <v>0</v>
      </c>
      <c r="U25" s="64">
        <f t="shared" si="2"/>
        <v>-93999594</v>
      </c>
      <c r="V25" s="63">
        <v>0</v>
      </c>
      <c r="W25" s="64">
        <f t="shared" si="1"/>
        <v>-93999594</v>
      </c>
    </row>
    <row r="26" spans="1:23" x14ac:dyDescent="0.25">
      <c r="A26" s="317" t="s">
        <v>455</v>
      </c>
      <c r="B26" s="317"/>
      <c r="C26" s="317"/>
      <c r="D26" s="317"/>
      <c r="E26" s="317"/>
      <c r="F26" s="317"/>
      <c r="G26" s="6">
        <v>20</v>
      </c>
      <c r="H26" s="63">
        <v>0</v>
      </c>
      <c r="I26" s="63">
        <v>0</v>
      </c>
      <c r="J26" s="63">
        <v>0</v>
      </c>
      <c r="K26" s="63">
        <v>0</v>
      </c>
      <c r="L26" s="63">
        <v>0</v>
      </c>
      <c r="M26" s="63">
        <v>0</v>
      </c>
      <c r="N26" s="63">
        <v>0</v>
      </c>
      <c r="O26" s="63">
        <v>0</v>
      </c>
      <c r="P26" s="63">
        <v>0</v>
      </c>
      <c r="Q26" s="63">
        <v>0</v>
      </c>
      <c r="R26" s="63">
        <v>0</v>
      </c>
      <c r="S26" s="63">
        <v>0</v>
      </c>
      <c r="T26" s="63">
        <v>0</v>
      </c>
      <c r="U26" s="64">
        <f t="shared" si="2"/>
        <v>0</v>
      </c>
      <c r="V26" s="63">
        <v>0</v>
      </c>
      <c r="W26" s="64">
        <f t="shared" si="1"/>
        <v>0</v>
      </c>
    </row>
    <row r="27" spans="1:23" x14ac:dyDescent="0.25">
      <c r="A27" s="317" t="s">
        <v>456</v>
      </c>
      <c r="B27" s="317"/>
      <c r="C27" s="317"/>
      <c r="D27" s="317"/>
      <c r="E27" s="317"/>
      <c r="F27" s="317"/>
      <c r="G27" s="6">
        <v>21</v>
      </c>
      <c r="H27" s="63">
        <v>0</v>
      </c>
      <c r="I27" s="63">
        <v>0</v>
      </c>
      <c r="J27" s="63">
        <v>0</v>
      </c>
      <c r="K27" s="63">
        <v>0</v>
      </c>
      <c r="L27" s="63">
        <v>0</v>
      </c>
      <c r="M27" s="63">
        <v>0</v>
      </c>
      <c r="N27" s="63">
        <v>0</v>
      </c>
      <c r="O27" s="63">
        <v>0</v>
      </c>
      <c r="P27" s="63">
        <v>0</v>
      </c>
      <c r="Q27" s="63">
        <v>0</v>
      </c>
      <c r="R27" s="63">
        <v>0</v>
      </c>
      <c r="S27" s="63">
        <v>111848080</v>
      </c>
      <c r="T27" s="63">
        <v>-111848080</v>
      </c>
      <c r="U27" s="64">
        <f t="shared" si="2"/>
        <v>0</v>
      </c>
      <c r="V27" s="63">
        <v>0</v>
      </c>
      <c r="W27" s="64">
        <f t="shared" si="1"/>
        <v>0</v>
      </c>
    </row>
    <row r="28" spans="1:23" x14ac:dyDescent="0.25">
      <c r="A28" s="317" t="s">
        <v>457</v>
      </c>
      <c r="B28" s="317"/>
      <c r="C28" s="317"/>
      <c r="D28" s="317"/>
      <c r="E28" s="317"/>
      <c r="F28" s="317"/>
      <c r="G28" s="6">
        <v>22</v>
      </c>
      <c r="H28" s="63">
        <v>0</v>
      </c>
      <c r="I28" s="63">
        <v>0</v>
      </c>
      <c r="J28" s="63">
        <v>0</v>
      </c>
      <c r="K28" s="63">
        <v>0</v>
      </c>
      <c r="L28" s="63">
        <v>0</v>
      </c>
      <c r="M28" s="63">
        <v>0</v>
      </c>
      <c r="N28" s="63">
        <v>0</v>
      </c>
      <c r="O28" s="63">
        <v>0</v>
      </c>
      <c r="P28" s="63">
        <v>0</v>
      </c>
      <c r="Q28" s="63">
        <v>0</v>
      </c>
      <c r="R28" s="63">
        <v>0</v>
      </c>
      <c r="S28" s="63">
        <v>0</v>
      </c>
      <c r="T28" s="63">
        <v>0</v>
      </c>
      <c r="U28" s="64">
        <f t="shared" si="2"/>
        <v>0</v>
      </c>
      <c r="V28" s="63">
        <v>0</v>
      </c>
      <c r="W28" s="64">
        <f t="shared" si="1"/>
        <v>0</v>
      </c>
    </row>
    <row r="29" spans="1:23" ht="21.75" customHeight="1" x14ac:dyDescent="0.25">
      <c r="A29" s="325" t="s">
        <v>458</v>
      </c>
      <c r="B29" s="325"/>
      <c r="C29" s="325"/>
      <c r="D29" s="325"/>
      <c r="E29" s="325"/>
      <c r="F29" s="325"/>
      <c r="G29" s="8">
        <v>23</v>
      </c>
      <c r="H29" s="66">
        <f>SUM(H10:H28)</f>
        <v>133165000</v>
      </c>
      <c r="I29" s="66">
        <f t="shared" ref="I29:W29" si="3">SUM(I10:I28)</f>
        <v>0</v>
      </c>
      <c r="J29" s="66">
        <f t="shared" si="3"/>
        <v>6658250</v>
      </c>
      <c r="K29" s="66">
        <f t="shared" si="3"/>
        <v>14872546</v>
      </c>
      <c r="L29" s="66">
        <f t="shared" si="3"/>
        <v>240540</v>
      </c>
      <c r="M29" s="66">
        <f t="shared" si="3"/>
        <v>0</v>
      </c>
      <c r="N29" s="66">
        <f t="shared" si="3"/>
        <v>0</v>
      </c>
      <c r="O29" s="66">
        <f t="shared" si="3"/>
        <v>0</v>
      </c>
      <c r="P29" s="66">
        <f t="shared" si="3"/>
        <v>0</v>
      </c>
      <c r="Q29" s="66">
        <f t="shared" si="3"/>
        <v>0</v>
      </c>
      <c r="R29" s="66">
        <f t="shared" si="3"/>
        <v>0</v>
      </c>
      <c r="S29" s="66">
        <f t="shared" si="3"/>
        <v>43793578</v>
      </c>
      <c r="T29" s="66">
        <f t="shared" si="3"/>
        <v>95551069</v>
      </c>
      <c r="U29" s="66">
        <f t="shared" si="3"/>
        <v>293799903</v>
      </c>
      <c r="V29" s="66">
        <f t="shared" si="3"/>
        <v>0</v>
      </c>
      <c r="W29" s="66">
        <f t="shared" si="3"/>
        <v>293799903</v>
      </c>
    </row>
    <row r="30" spans="1:23" x14ac:dyDescent="0.25">
      <c r="A30" s="319" t="s">
        <v>459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5">
      <c r="A31" s="321" t="s">
        <v>460</v>
      </c>
      <c r="B31" s="321"/>
      <c r="C31" s="321"/>
      <c r="D31" s="321"/>
      <c r="E31" s="321"/>
      <c r="F31" s="321"/>
      <c r="G31" s="7">
        <v>24</v>
      </c>
      <c r="H31" s="64">
        <f>SUM(H12:H20)</f>
        <v>0</v>
      </c>
      <c r="I31" s="64">
        <f t="shared" ref="I31:W31" si="4">SUM(I12:I20)</f>
        <v>0</v>
      </c>
      <c r="J31" s="64">
        <f t="shared" si="4"/>
        <v>0</v>
      </c>
      <c r="K31" s="64">
        <f t="shared" si="4"/>
        <v>0</v>
      </c>
      <c r="L31" s="64">
        <f t="shared" si="4"/>
        <v>0</v>
      </c>
      <c r="M31" s="64">
        <f t="shared" si="4"/>
        <v>0</v>
      </c>
      <c r="N31" s="64">
        <f t="shared" si="4"/>
        <v>0</v>
      </c>
      <c r="O31" s="64">
        <f t="shared" si="4"/>
        <v>0</v>
      </c>
      <c r="P31" s="64">
        <f t="shared" si="4"/>
        <v>0</v>
      </c>
      <c r="Q31" s="64">
        <f t="shared" si="4"/>
        <v>0</v>
      </c>
      <c r="R31" s="64">
        <f t="shared" si="4"/>
        <v>0</v>
      </c>
      <c r="S31" s="64">
        <f t="shared" si="4"/>
        <v>1114497</v>
      </c>
      <c r="T31" s="64">
        <f t="shared" si="4"/>
        <v>0</v>
      </c>
      <c r="U31" s="64">
        <f t="shared" si="4"/>
        <v>1114497</v>
      </c>
      <c r="V31" s="64">
        <f t="shared" si="4"/>
        <v>0</v>
      </c>
      <c r="W31" s="64">
        <f t="shared" si="4"/>
        <v>1114497</v>
      </c>
    </row>
    <row r="32" spans="1:23" ht="31.5" customHeight="1" x14ac:dyDescent="0.25">
      <c r="A32" s="321" t="s">
        <v>461</v>
      </c>
      <c r="B32" s="321"/>
      <c r="C32" s="321"/>
      <c r="D32" s="321"/>
      <c r="E32" s="321"/>
      <c r="F32" s="321"/>
      <c r="G32" s="7">
        <v>25</v>
      </c>
      <c r="H32" s="64">
        <f>H11+H31</f>
        <v>0</v>
      </c>
      <c r="I32" s="64">
        <f t="shared" ref="I32:W32" si="5">I11+I31</f>
        <v>0</v>
      </c>
      <c r="J32" s="64">
        <f t="shared" si="5"/>
        <v>0</v>
      </c>
      <c r="K32" s="64">
        <f t="shared" si="5"/>
        <v>0</v>
      </c>
      <c r="L32" s="64">
        <f t="shared" si="5"/>
        <v>0</v>
      </c>
      <c r="M32" s="64">
        <f t="shared" si="5"/>
        <v>0</v>
      </c>
      <c r="N32" s="64">
        <f t="shared" si="5"/>
        <v>0</v>
      </c>
      <c r="O32" s="64">
        <f t="shared" si="5"/>
        <v>0</v>
      </c>
      <c r="P32" s="64">
        <f t="shared" si="5"/>
        <v>0</v>
      </c>
      <c r="Q32" s="64">
        <f t="shared" si="5"/>
        <v>0</v>
      </c>
      <c r="R32" s="64">
        <f t="shared" si="5"/>
        <v>0</v>
      </c>
      <c r="S32" s="64">
        <f t="shared" si="5"/>
        <v>1114497</v>
      </c>
      <c r="T32" s="64">
        <f t="shared" si="5"/>
        <v>95551069</v>
      </c>
      <c r="U32" s="64">
        <f t="shared" si="5"/>
        <v>96665566</v>
      </c>
      <c r="V32" s="64">
        <f t="shared" si="5"/>
        <v>0</v>
      </c>
      <c r="W32" s="64">
        <f t="shared" si="5"/>
        <v>96665566</v>
      </c>
    </row>
    <row r="33" spans="1:23" ht="30.75" customHeight="1" x14ac:dyDescent="0.25">
      <c r="A33" s="322" t="s">
        <v>462</v>
      </c>
      <c r="B33" s="322"/>
      <c r="C33" s="322"/>
      <c r="D33" s="322"/>
      <c r="E33" s="322"/>
      <c r="F33" s="322"/>
      <c r="G33" s="8">
        <v>26</v>
      </c>
      <c r="H33" s="66">
        <f>SUM(H21:H28)</f>
        <v>0</v>
      </c>
      <c r="I33" s="66">
        <f t="shared" ref="I33:W33" si="6">SUM(I21:I28)</f>
        <v>0</v>
      </c>
      <c r="J33" s="66">
        <f t="shared" si="6"/>
        <v>0</v>
      </c>
      <c r="K33" s="66">
        <f t="shared" si="6"/>
        <v>0</v>
      </c>
      <c r="L33" s="66">
        <f t="shared" si="6"/>
        <v>0</v>
      </c>
      <c r="M33" s="66">
        <f t="shared" si="6"/>
        <v>0</v>
      </c>
      <c r="N33" s="66">
        <f t="shared" si="6"/>
        <v>0</v>
      </c>
      <c r="O33" s="66">
        <f t="shared" si="6"/>
        <v>0</v>
      </c>
      <c r="P33" s="66">
        <f t="shared" si="6"/>
        <v>0</v>
      </c>
      <c r="Q33" s="66">
        <f t="shared" si="6"/>
        <v>0</v>
      </c>
      <c r="R33" s="66">
        <f t="shared" si="6"/>
        <v>0</v>
      </c>
      <c r="S33" s="66">
        <f t="shared" si="6"/>
        <v>17848486</v>
      </c>
      <c r="T33" s="66">
        <f t="shared" si="6"/>
        <v>-111848080</v>
      </c>
      <c r="U33" s="66">
        <f t="shared" si="6"/>
        <v>-93999594</v>
      </c>
      <c r="V33" s="66">
        <f t="shared" si="6"/>
        <v>0</v>
      </c>
      <c r="W33" s="66">
        <f t="shared" si="6"/>
        <v>-93999594</v>
      </c>
    </row>
    <row r="34" spans="1:23" x14ac:dyDescent="0.25">
      <c r="A34" s="319" t="s">
        <v>463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5">
      <c r="A35" s="324" t="s">
        <v>464</v>
      </c>
      <c r="B35" s="324"/>
      <c r="C35" s="324"/>
      <c r="D35" s="324"/>
      <c r="E35" s="324"/>
      <c r="F35" s="324"/>
      <c r="G35" s="6">
        <v>27</v>
      </c>
      <c r="H35" s="63">
        <v>133165000</v>
      </c>
      <c r="I35" s="63">
        <v>0</v>
      </c>
      <c r="J35" s="63">
        <v>6658250</v>
      </c>
      <c r="K35" s="63">
        <v>14872546</v>
      </c>
      <c r="L35" s="63">
        <v>240540</v>
      </c>
      <c r="M35" s="63">
        <v>0</v>
      </c>
      <c r="N35" s="63">
        <v>0</v>
      </c>
      <c r="O35" s="63">
        <v>0</v>
      </c>
      <c r="P35" s="63">
        <v>0</v>
      </c>
      <c r="Q35" s="63">
        <v>0</v>
      </c>
      <c r="R35" s="63">
        <v>0</v>
      </c>
      <c r="S35" s="63">
        <v>43793578</v>
      </c>
      <c r="T35" s="63">
        <v>95551069</v>
      </c>
      <c r="U35" s="67">
        <f>H35+I35+J35+K35-L35+M35+N35+O35+P35+Q35+R35+S35+T35</f>
        <v>293799903</v>
      </c>
      <c r="V35" s="63">
        <v>0</v>
      </c>
      <c r="W35" s="67">
        <f>U35+V35</f>
        <v>293799903</v>
      </c>
    </row>
    <row r="36" spans="1:23" x14ac:dyDescent="0.25">
      <c r="A36" s="317" t="s">
        <v>465</v>
      </c>
      <c r="B36" s="317"/>
      <c r="C36" s="317"/>
      <c r="D36" s="317"/>
      <c r="E36" s="317"/>
      <c r="F36" s="317"/>
      <c r="G36" s="6">
        <v>28</v>
      </c>
      <c r="H36" s="63">
        <v>0</v>
      </c>
      <c r="I36" s="63">
        <v>0</v>
      </c>
      <c r="J36" s="63">
        <v>0</v>
      </c>
      <c r="K36" s="63">
        <v>0</v>
      </c>
      <c r="L36" s="63">
        <v>0</v>
      </c>
      <c r="M36" s="63">
        <v>0</v>
      </c>
      <c r="N36" s="63">
        <v>0</v>
      </c>
      <c r="O36" s="63">
        <v>0</v>
      </c>
      <c r="P36" s="63">
        <v>0</v>
      </c>
      <c r="Q36" s="63">
        <v>0</v>
      </c>
      <c r="R36" s="63">
        <v>0</v>
      </c>
      <c r="S36" s="63">
        <v>0</v>
      </c>
      <c r="T36" s="63">
        <v>0</v>
      </c>
      <c r="U36" s="67">
        <f>H36+I36+J36+K36-L36+M36+N36+O36+P36+Q36+R36+S36+T36</f>
        <v>0</v>
      </c>
      <c r="V36" s="63">
        <v>0</v>
      </c>
      <c r="W36" s="67">
        <f>U36+V36</f>
        <v>0</v>
      </c>
    </row>
    <row r="37" spans="1:23" x14ac:dyDescent="0.25">
      <c r="A37" s="317" t="s">
        <v>466</v>
      </c>
      <c r="B37" s="317"/>
      <c r="C37" s="317"/>
      <c r="D37" s="317"/>
      <c r="E37" s="317"/>
      <c r="F37" s="317"/>
      <c r="G37" s="6">
        <v>29</v>
      </c>
      <c r="H37" s="63">
        <v>0</v>
      </c>
      <c r="I37" s="63">
        <v>0</v>
      </c>
      <c r="J37" s="63">
        <v>0</v>
      </c>
      <c r="K37" s="63">
        <v>0</v>
      </c>
      <c r="L37" s="63">
        <v>0</v>
      </c>
      <c r="M37" s="63">
        <v>0</v>
      </c>
      <c r="N37" s="63">
        <v>0</v>
      </c>
      <c r="O37" s="63">
        <v>0</v>
      </c>
      <c r="P37" s="63">
        <v>0</v>
      </c>
      <c r="Q37" s="63">
        <v>0</v>
      </c>
      <c r="R37" s="63">
        <v>0</v>
      </c>
      <c r="S37" s="63">
        <v>0</v>
      </c>
      <c r="T37" s="63">
        <v>0</v>
      </c>
      <c r="U37" s="67">
        <f>H37+I37+J37+K37-L37+M37+N37+O37+P37+Q37+R37+S37+T37</f>
        <v>0</v>
      </c>
      <c r="V37" s="63">
        <v>0</v>
      </c>
      <c r="W37" s="67">
        <f>U37+V37</f>
        <v>0</v>
      </c>
    </row>
    <row r="38" spans="1:23" ht="25.5" customHeight="1" x14ac:dyDescent="0.25">
      <c r="A38" s="324" t="s">
        <v>467</v>
      </c>
      <c r="B38" s="324"/>
      <c r="C38" s="324"/>
      <c r="D38" s="324"/>
      <c r="E38" s="324"/>
      <c r="F38" s="324"/>
      <c r="G38" s="6">
        <v>30</v>
      </c>
      <c r="H38" s="67">
        <f>H35+H36+H37</f>
        <v>133165000</v>
      </c>
      <c r="I38" s="67">
        <f t="shared" ref="I38:W38" si="7">I35+I36+I37</f>
        <v>0</v>
      </c>
      <c r="J38" s="67">
        <f t="shared" si="7"/>
        <v>6658250</v>
      </c>
      <c r="K38" s="67">
        <f t="shared" si="7"/>
        <v>14872546</v>
      </c>
      <c r="L38" s="67">
        <f t="shared" si="7"/>
        <v>240540</v>
      </c>
      <c r="M38" s="67">
        <f t="shared" si="7"/>
        <v>0</v>
      </c>
      <c r="N38" s="67">
        <f t="shared" si="7"/>
        <v>0</v>
      </c>
      <c r="O38" s="67">
        <f t="shared" si="7"/>
        <v>0</v>
      </c>
      <c r="P38" s="67">
        <f t="shared" si="7"/>
        <v>0</v>
      </c>
      <c r="Q38" s="67">
        <f t="shared" si="7"/>
        <v>0</v>
      </c>
      <c r="R38" s="67">
        <f t="shared" si="7"/>
        <v>0</v>
      </c>
      <c r="S38" s="67">
        <f t="shared" si="7"/>
        <v>43793578</v>
      </c>
      <c r="T38" s="67">
        <f t="shared" si="7"/>
        <v>95551069</v>
      </c>
      <c r="U38" s="67">
        <f t="shared" si="7"/>
        <v>293799903</v>
      </c>
      <c r="V38" s="67">
        <f t="shared" si="7"/>
        <v>0</v>
      </c>
      <c r="W38" s="67">
        <f t="shared" si="7"/>
        <v>293799903</v>
      </c>
    </row>
    <row r="39" spans="1:23" x14ac:dyDescent="0.25">
      <c r="A39" s="317" t="s">
        <v>468</v>
      </c>
      <c r="B39" s="317"/>
      <c r="C39" s="317"/>
      <c r="D39" s="317"/>
      <c r="E39" s="317"/>
      <c r="F39" s="317"/>
      <c r="G39" s="6">
        <v>31</v>
      </c>
      <c r="H39" s="65">
        <v>0</v>
      </c>
      <c r="I39" s="65">
        <v>0</v>
      </c>
      <c r="J39" s="65">
        <v>0</v>
      </c>
      <c r="K39" s="65">
        <v>0</v>
      </c>
      <c r="L39" s="65">
        <v>0</v>
      </c>
      <c r="M39" s="65">
        <v>0</v>
      </c>
      <c r="N39" s="65">
        <v>0</v>
      </c>
      <c r="O39" s="65">
        <v>0</v>
      </c>
      <c r="P39" s="65">
        <v>0</v>
      </c>
      <c r="Q39" s="65">
        <v>0</v>
      </c>
      <c r="R39" s="65">
        <v>0</v>
      </c>
      <c r="S39" s="65">
        <v>0</v>
      </c>
      <c r="T39" s="63">
        <v>61301063</v>
      </c>
      <c r="U39" s="67">
        <f t="shared" ref="U39:U56" si="8">H39+I39+J39+K39-L39+M39+N39+O39+P39+Q39+R39+S39+T39</f>
        <v>61301063</v>
      </c>
      <c r="V39" s="63">
        <v>0</v>
      </c>
      <c r="W39" s="67">
        <f t="shared" ref="W39:W56" si="9">U39+V39</f>
        <v>61301063</v>
      </c>
    </row>
    <row r="40" spans="1:23" x14ac:dyDescent="0.25">
      <c r="A40" s="317" t="s">
        <v>469</v>
      </c>
      <c r="B40" s="317"/>
      <c r="C40" s="317"/>
      <c r="D40" s="317"/>
      <c r="E40" s="317"/>
      <c r="F40" s="317"/>
      <c r="G40" s="6">
        <v>32</v>
      </c>
      <c r="H40" s="65">
        <v>0</v>
      </c>
      <c r="I40" s="65">
        <v>0</v>
      </c>
      <c r="J40" s="65">
        <v>0</v>
      </c>
      <c r="K40" s="65">
        <v>0</v>
      </c>
      <c r="L40" s="65">
        <v>0</v>
      </c>
      <c r="M40" s="65">
        <v>0</v>
      </c>
      <c r="N40" s="63">
        <v>0</v>
      </c>
      <c r="O40" s="65">
        <v>0</v>
      </c>
      <c r="P40" s="65">
        <v>0</v>
      </c>
      <c r="Q40" s="65">
        <v>0</v>
      </c>
      <c r="R40" s="65">
        <v>0</v>
      </c>
      <c r="S40" s="65">
        <v>0</v>
      </c>
      <c r="T40" s="65">
        <v>0</v>
      </c>
      <c r="U40" s="67">
        <f t="shared" si="8"/>
        <v>0</v>
      </c>
      <c r="V40" s="63">
        <v>0</v>
      </c>
      <c r="W40" s="67">
        <f t="shared" si="9"/>
        <v>0</v>
      </c>
    </row>
    <row r="41" spans="1:23" ht="27" customHeight="1" x14ac:dyDescent="0.25">
      <c r="A41" s="317" t="s">
        <v>470</v>
      </c>
      <c r="B41" s="317"/>
      <c r="C41" s="317"/>
      <c r="D41" s="317"/>
      <c r="E41" s="317"/>
      <c r="F41" s="317"/>
      <c r="G41" s="6">
        <v>33</v>
      </c>
      <c r="H41" s="65">
        <v>0</v>
      </c>
      <c r="I41" s="65">
        <v>0</v>
      </c>
      <c r="J41" s="65">
        <v>0</v>
      </c>
      <c r="K41" s="65">
        <v>0</v>
      </c>
      <c r="L41" s="65">
        <v>0</v>
      </c>
      <c r="M41" s="65">
        <v>0</v>
      </c>
      <c r="N41" s="65">
        <v>0</v>
      </c>
      <c r="O41" s="63">
        <v>0</v>
      </c>
      <c r="P41" s="65">
        <v>0</v>
      </c>
      <c r="Q41" s="65">
        <v>0</v>
      </c>
      <c r="R41" s="65">
        <v>0</v>
      </c>
      <c r="S41" s="63">
        <v>0</v>
      </c>
      <c r="T41" s="63">
        <v>0</v>
      </c>
      <c r="U41" s="67">
        <f t="shared" si="8"/>
        <v>0</v>
      </c>
      <c r="V41" s="63">
        <v>0</v>
      </c>
      <c r="W41" s="67">
        <f t="shared" si="9"/>
        <v>0</v>
      </c>
    </row>
    <row r="42" spans="1:23" ht="20.25" customHeight="1" x14ac:dyDescent="0.25">
      <c r="A42" s="317" t="s">
        <v>471</v>
      </c>
      <c r="B42" s="317"/>
      <c r="C42" s="317"/>
      <c r="D42" s="317"/>
      <c r="E42" s="317"/>
      <c r="F42" s="317"/>
      <c r="G42" s="6">
        <v>34</v>
      </c>
      <c r="H42" s="65">
        <v>0</v>
      </c>
      <c r="I42" s="65">
        <v>0</v>
      </c>
      <c r="J42" s="65">
        <v>0</v>
      </c>
      <c r="K42" s="65">
        <v>0</v>
      </c>
      <c r="L42" s="65">
        <v>0</v>
      </c>
      <c r="M42" s="65">
        <v>0</v>
      </c>
      <c r="N42" s="65">
        <v>0</v>
      </c>
      <c r="O42" s="65">
        <v>0</v>
      </c>
      <c r="P42" s="63">
        <v>0</v>
      </c>
      <c r="Q42" s="65">
        <v>0</v>
      </c>
      <c r="R42" s="65">
        <v>0</v>
      </c>
      <c r="S42" s="63">
        <v>0</v>
      </c>
      <c r="T42" s="63">
        <v>0</v>
      </c>
      <c r="U42" s="67">
        <f t="shared" si="8"/>
        <v>0</v>
      </c>
      <c r="V42" s="63">
        <v>0</v>
      </c>
      <c r="W42" s="67">
        <f t="shared" si="9"/>
        <v>0</v>
      </c>
    </row>
    <row r="43" spans="1:23" ht="21" customHeight="1" x14ac:dyDescent="0.25">
      <c r="A43" s="317" t="s">
        <v>472</v>
      </c>
      <c r="B43" s="317"/>
      <c r="C43" s="317"/>
      <c r="D43" s="317"/>
      <c r="E43" s="317"/>
      <c r="F43" s="317"/>
      <c r="G43" s="6">
        <v>35</v>
      </c>
      <c r="H43" s="65">
        <v>0</v>
      </c>
      <c r="I43" s="65">
        <v>0</v>
      </c>
      <c r="J43" s="65">
        <v>0</v>
      </c>
      <c r="K43" s="65">
        <v>0</v>
      </c>
      <c r="L43" s="65">
        <v>0</v>
      </c>
      <c r="M43" s="65">
        <v>0</v>
      </c>
      <c r="N43" s="65">
        <v>0</v>
      </c>
      <c r="O43" s="65">
        <v>0</v>
      </c>
      <c r="P43" s="65">
        <v>0</v>
      </c>
      <c r="Q43" s="63">
        <v>0</v>
      </c>
      <c r="R43" s="65">
        <v>0</v>
      </c>
      <c r="S43" s="63">
        <v>0</v>
      </c>
      <c r="T43" s="63">
        <v>0</v>
      </c>
      <c r="U43" s="67">
        <f t="shared" si="8"/>
        <v>0</v>
      </c>
      <c r="V43" s="63">
        <v>0</v>
      </c>
      <c r="W43" s="67">
        <f t="shared" si="9"/>
        <v>0</v>
      </c>
    </row>
    <row r="44" spans="1:23" ht="29.25" customHeight="1" x14ac:dyDescent="0.25">
      <c r="A44" s="317" t="s">
        <v>473</v>
      </c>
      <c r="B44" s="317"/>
      <c r="C44" s="317"/>
      <c r="D44" s="317"/>
      <c r="E44" s="317"/>
      <c r="F44" s="317"/>
      <c r="G44" s="6">
        <v>36</v>
      </c>
      <c r="H44" s="65">
        <v>0</v>
      </c>
      <c r="I44" s="65">
        <v>0</v>
      </c>
      <c r="J44" s="65">
        <v>0</v>
      </c>
      <c r="K44" s="65">
        <v>0</v>
      </c>
      <c r="L44" s="65">
        <v>0</v>
      </c>
      <c r="M44" s="65">
        <v>0</v>
      </c>
      <c r="N44" s="65">
        <v>0</v>
      </c>
      <c r="O44" s="65">
        <v>0</v>
      </c>
      <c r="P44" s="65">
        <v>0</v>
      </c>
      <c r="Q44" s="65">
        <v>0</v>
      </c>
      <c r="R44" s="63">
        <v>0</v>
      </c>
      <c r="S44" s="63">
        <v>0</v>
      </c>
      <c r="T44" s="63">
        <v>0</v>
      </c>
      <c r="U44" s="67">
        <f t="shared" si="8"/>
        <v>0</v>
      </c>
      <c r="V44" s="63">
        <v>0</v>
      </c>
      <c r="W44" s="67">
        <f t="shared" si="9"/>
        <v>0</v>
      </c>
    </row>
    <row r="45" spans="1:23" ht="21" customHeight="1" x14ac:dyDescent="0.25">
      <c r="A45" s="317" t="s">
        <v>474</v>
      </c>
      <c r="B45" s="317"/>
      <c r="C45" s="317"/>
      <c r="D45" s="317"/>
      <c r="E45" s="317"/>
      <c r="F45" s="317"/>
      <c r="G45" s="6">
        <v>37</v>
      </c>
      <c r="H45" s="65">
        <v>0</v>
      </c>
      <c r="I45" s="65">
        <v>0</v>
      </c>
      <c r="J45" s="65">
        <v>0</v>
      </c>
      <c r="K45" s="65">
        <v>0</v>
      </c>
      <c r="L45" s="65">
        <v>0</v>
      </c>
      <c r="M45" s="65">
        <v>0</v>
      </c>
      <c r="N45" s="63">
        <v>0</v>
      </c>
      <c r="O45" s="63">
        <v>0</v>
      </c>
      <c r="P45" s="63">
        <v>0</v>
      </c>
      <c r="Q45" s="63">
        <v>0</v>
      </c>
      <c r="R45" s="63">
        <v>0</v>
      </c>
      <c r="S45" s="63">
        <v>0</v>
      </c>
      <c r="T45" s="63">
        <v>0</v>
      </c>
      <c r="U45" s="67">
        <f t="shared" si="8"/>
        <v>0</v>
      </c>
      <c r="V45" s="63">
        <v>0</v>
      </c>
      <c r="W45" s="67">
        <f t="shared" si="9"/>
        <v>0</v>
      </c>
    </row>
    <row r="46" spans="1:23" x14ac:dyDescent="0.25">
      <c r="A46" s="317" t="s">
        <v>475</v>
      </c>
      <c r="B46" s="317"/>
      <c r="C46" s="317"/>
      <c r="D46" s="317"/>
      <c r="E46" s="317"/>
      <c r="F46" s="317"/>
      <c r="G46" s="6">
        <v>38</v>
      </c>
      <c r="H46" s="65">
        <v>0</v>
      </c>
      <c r="I46" s="65">
        <v>0</v>
      </c>
      <c r="J46" s="65">
        <v>0</v>
      </c>
      <c r="K46" s="65">
        <v>0</v>
      </c>
      <c r="L46" s="65">
        <v>0</v>
      </c>
      <c r="M46" s="65">
        <v>0</v>
      </c>
      <c r="N46" s="63">
        <v>0</v>
      </c>
      <c r="O46" s="63">
        <v>0</v>
      </c>
      <c r="P46" s="63">
        <v>0</v>
      </c>
      <c r="Q46" s="63">
        <v>0</v>
      </c>
      <c r="R46" s="63">
        <v>0</v>
      </c>
      <c r="S46" s="63">
        <v>0</v>
      </c>
      <c r="T46" s="63">
        <v>0</v>
      </c>
      <c r="U46" s="67">
        <f t="shared" si="8"/>
        <v>0</v>
      </c>
      <c r="V46" s="63">
        <v>0</v>
      </c>
      <c r="W46" s="67">
        <f t="shared" si="9"/>
        <v>0</v>
      </c>
    </row>
    <row r="47" spans="1:23" x14ac:dyDescent="0.25">
      <c r="A47" s="317" t="s">
        <v>476</v>
      </c>
      <c r="B47" s="317"/>
      <c r="C47" s="317"/>
      <c r="D47" s="317"/>
      <c r="E47" s="317"/>
      <c r="F47" s="317"/>
      <c r="G47" s="6">
        <v>39</v>
      </c>
      <c r="H47" s="63">
        <v>0</v>
      </c>
      <c r="I47" s="63">
        <v>0</v>
      </c>
      <c r="J47" s="63">
        <v>0</v>
      </c>
      <c r="K47" s="63">
        <v>0</v>
      </c>
      <c r="L47" s="63">
        <v>1234760</v>
      </c>
      <c r="M47" s="63">
        <v>0</v>
      </c>
      <c r="N47" s="63">
        <v>0</v>
      </c>
      <c r="O47" s="63">
        <v>0</v>
      </c>
      <c r="P47" s="63">
        <v>0</v>
      </c>
      <c r="Q47" s="63">
        <v>0</v>
      </c>
      <c r="R47" s="63">
        <v>0</v>
      </c>
      <c r="S47" s="63">
        <v>2451235</v>
      </c>
      <c r="T47" s="63">
        <v>0</v>
      </c>
      <c r="U47" s="67">
        <f t="shared" si="8"/>
        <v>1216475</v>
      </c>
      <c r="V47" s="63">
        <v>0</v>
      </c>
      <c r="W47" s="67">
        <f t="shared" si="9"/>
        <v>1216475</v>
      </c>
    </row>
    <row r="48" spans="1:23" x14ac:dyDescent="0.25">
      <c r="A48" s="317" t="s">
        <v>477</v>
      </c>
      <c r="B48" s="317"/>
      <c r="C48" s="317"/>
      <c r="D48" s="317"/>
      <c r="E48" s="317"/>
      <c r="F48" s="317"/>
      <c r="G48" s="6">
        <v>40</v>
      </c>
      <c r="H48" s="65">
        <v>0</v>
      </c>
      <c r="I48" s="65">
        <v>0</v>
      </c>
      <c r="J48" s="65">
        <v>0</v>
      </c>
      <c r="K48" s="65">
        <v>0</v>
      </c>
      <c r="L48" s="65">
        <v>0</v>
      </c>
      <c r="M48" s="65">
        <v>0</v>
      </c>
      <c r="N48" s="63">
        <v>0</v>
      </c>
      <c r="O48" s="63">
        <v>0</v>
      </c>
      <c r="P48" s="63">
        <v>0</v>
      </c>
      <c r="Q48" s="63">
        <v>0</v>
      </c>
      <c r="R48" s="63">
        <v>0</v>
      </c>
      <c r="S48" s="63">
        <v>0</v>
      </c>
      <c r="T48" s="63">
        <v>0</v>
      </c>
      <c r="U48" s="67">
        <f t="shared" si="8"/>
        <v>0</v>
      </c>
      <c r="V48" s="63">
        <v>0</v>
      </c>
      <c r="W48" s="67">
        <f t="shared" si="9"/>
        <v>0</v>
      </c>
    </row>
    <row r="49" spans="1:23" ht="24" customHeight="1" x14ac:dyDescent="0.25">
      <c r="A49" s="317" t="s">
        <v>478</v>
      </c>
      <c r="B49" s="317"/>
      <c r="C49" s="317"/>
      <c r="D49" s="317"/>
      <c r="E49" s="317"/>
      <c r="F49" s="317"/>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9"/>
        <v>0</v>
      </c>
    </row>
    <row r="50" spans="1:23" ht="26.25" customHeight="1" x14ac:dyDescent="0.25">
      <c r="A50" s="317" t="s">
        <v>479</v>
      </c>
      <c r="B50" s="317"/>
      <c r="C50" s="317"/>
      <c r="D50" s="317"/>
      <c r="E50" s="317"/>
      <c r="F50" s="317"/>
      <c r="G50" s="6">
        <v>42</v>
      </c>
      <c r="H50" s="63">
        <v>0</v>
      </c>
      <c r="I50" s="63">
        <v>0</v>
      </c>
      <c r="J50" s="63">
        <v>0</v>
      </c>
      <c r="K50" s="63">
        <v>0</v>
      </c>
      <c r="L50" s="63">
        <v>0</v>
      </c>
      <c r="M50" s="63">
        <v>0</v>
      </c>
      <c r="N50" s="63">
        <v>0</v>
      </c>
      <c r="O50" s="63">
        <v>0</v>
      </c>
      <c r="P50" s="63">
        <v>0</v>
      </c>
      <c r="Q50" s="63">
        <v>0</v>
      </c>
      <c r="R50" s="63">
        <v>0</v>
      </c>
      <c r="S50" s="63">
        <v>0</v>
      </c>
      <c r="T50" s="63">
        <v>0</v>
      </c>
      <c r="U50" s="67">
        <f t="shared" si="8"/>
        <v>0</v>
      </c>
      <c r="V50" s="63">
        <v>0</v>
      </c>
      <c r="W50" s="67">
        <f t="shared" si="9"/>
        <v>0</v>
      </c>
    </row>
    <row r="51" spans="1:23" ht="22.5" customHeight="1" x14ac:dyDescent="0.25">
      <c r="A51" s="317" t="s">
        <v>480</v>
      </c>
      <c r="B51" s="317"/>
      <c r="C51" s="317"/>
      <c r="D51" s="317"/>
      <c r="E51" s="317"/>
      <c r="F51" s="317"/>
      <c r="G51" s="6">
        <v>43</v>
      </c>
      <c r="H51" s="63">
        <v>0</v>
      </c>
      <c r="I51" s="63">
        <v>0</v>
      </c>
      <c r="J51" s="63">
        <v>0</v>
      </c>
      <c r="K51" s="63">
        <v>0</v>
      </c>
      <c r="L51" s="63">
        <v>0</v>
      </c>
      <c r="M51" s="63">
        <v>0</v>
      </c>
      <c r="N51" s="63">
        <v>0</v>
      </c>
      <c r="O51" s="63">
        <v>0</v>
      </c>
      <c r="P51" s="63">
        <v>0</v>
      </c>
      <c r="Q51" s="63">
        <v>0</v>
      </c>
      <c r="R51" s="63">
        <v>0</v>
      </c>
      <c r="S51" s="63">
        <v>0</v>
      </c>
      <c r="T51" s="63">
        <v>0</v>
      </c>
      <c r="U51" s="67">
        <f t="shared" si="8"/>
        <v>0</v>
      </c>
      <c r="V51" s="63">
        <v>0</v>
      </c>
      <c r="W51" s="67">
        <f t="shared" si="9"/>
        <v>0</v>
      </c>
    </row>
    <row r="52" spans="1:23" x14ac:dyDescent="0.25">
      <c r="A52" s="317" t="s">
        <v>481</v>
      </c>
      <c r="B52" s="317"/>
      <c r="C52" s="317"/>
      <c r="D52" s="317"/>
      <c r="E52" s="317"/>
      <c r="F52" s="317"/>
      <c r="G52" s="6">
        <v>44</v>
      </c>
      <c r="H52" s="63">
        <v>0</v>
      </c>
      <c r="I52" s="63">
        <v>0</v>
      </c>
      <c r="J52" s="63">
        <v>0</v>
      </c>
      <c r="K52" s="63">
        <v>0</v>
      </c>
      <c r="L52" s="63">
        <v>0</v>
      </c>
      <c r="M52" s="63">
        <v>0</v>
      </c>
      <c r="N52" s="63">
        <v>0</v>
      </c>
      <c r="O52" s="63">
        <v>0</v>
      </c>
      <c r="P52" s="63">
        <v>0</v>
      </c>
      <c r="Q52" s="63">
        <v>0</v>
      </c>
      <c r="R52" s="63">
        <v>0</v>
      </c>
      <c r="S52" s="63">
        <v>0</v>
      </c>
      <c r="T52" s="63">
        <v>0</v>
      </c>
      <c r="U52" s="67">
        <f t="shared" si="8"/>
        <v>0</v>
      </c>
      <c r="V52" s="63">
        <v>0</v>
      </c>
      <c r="W52" s="67">
        <f t="shared" si="9"/>
        <v>0</v>
      </c>
    </row>
    <row r="53" spans="1:23" x14ac:dyDescent="0.25">
      <c r="A53" s="317" t="s">
        <v>482</v>
      </c>
      <c r="B53" s="317"/>
      <c r="C53" s="317"/>
      <c r="D53" s="317"/>
      <c r="E53" s="317"/>
      <c r="F53" s="317"/>
      <c r="G53" s="6">
        <v>45</v>
      </c>
      <c r="H53" s="63">
        <v>0</v>
      </c>
      <c r="I53" s="63">
        <v>0</v>
      </c>
      <c r="J53" s="63">
        <v>0</v>
      </c>
      <c r="K53" s="63">
        <v>0</v>
      </c>
      <c r="L53" s="63">
        <v>0</v>
      </c>
      <c r="M53" s="63">
        <v>0</v>
      </c>
      <c r="N53" s="63">
        <v>0</v>
      </c>
      <c r="O53" s="63">
        <v>0</v>
      </c>
      <c r="P53" s="63">
        <v>0</v>
      </c>
      <c r="Q53" s="63">
        <v>0</v>
      </c>
      <c r="R53" s="63">
        <v>0</v>
      </c>
      <c r="S53" s="63">
        <v>0</v>
      </c>
      <c r="T53" s="63">
        <v>0</v>
      </c>
      <c r="U53" s="67">
        <f t="shared" si="8"/>
        <v>0</v>
      </c>
      <c r="V53" s="63">
        <v>0</v>
      </c>
      <c r="W53" s="67">
        <f t="shared" si="9"/>
        <v>0</v>
      </c>
    </row>
    <row r="54" spans="1:23" x14ac:dyDescent="0.25">
      <c r="A54" s="317" t="s">
        <v>483</v>
      </c>
      <c r="B54" s="317"/>
      <c r="C54" s="317"/>
      <c r="D54" s="317"/>
      <c r="E54" s="317"/>
      <c r="F54" s="317"/>
      <c r="G54" s="6">
        <v>46</v>
      </c>
      <c r="H54" s="63">
        <v>0</v>
      </c>
      <c r="I54" s="63">
        <v>0</v>
      </c>
      <c r="J54" s="63">
        <v>0</v>
      </c>
      <c r="K54" s="63">
        <v>0</v>
      </c>
      <c r="L54" s="63">
        <v>0</v>
      </c>
      <c r="M54" s="63">
        <v>0</v>
      </c>
      <c r="N54" s="63">
        <v>0</v>
      </c>
      <c r="O54" s="63">
        <v>0</v>
      </c>
      <c r="P54" s="63">
        <v>0</v>
      </c>
      <c r="Q54" s="63">
        <v>0</v>
      </c>
      <c r="R54" s="63">
        <v>0</v>
      </c>
      <c r="S54" s="63">
        <v>0</v>
      </c>
      <c r="T54" s="63">
        <v>0</v>
      </c>
      <c r="U54" s="67">
        <f t="shared" si="8"/>
        <v>0</v>
      </c>
      <c r="V54" s="63">
        <v>0</v>
      </c>
      <c r="W54" s="67">
        <f t="shared" si="9"/>
        <v>0</v>
      </c>
    </row>
    <row r="55" spans="1:23" x14ac:dyDescent="0.25">
      <c r="A55" s="317" t="s">
        <v>484</v>
      </c>
      <c r="B55" s="317"/>
      <c r="C55" s="317"/>
      <c r="D55" s="317"/>
      <c r="E55" s="317"/>
      <c r="F55" s="317"/>
      <c r="G55" s="6">
        <v>47</v>
      </c>
      <c r="H55" s="63">
        <v>0</v>
      </c>
      <c r="I55" s="63">
        <v>0</v>
      </c>
      <c r="J55" s="63">
        <v>0</v>
      </c>
      <c r="K55" s="63">
        <v>0</v>
      </c>
      <c r="L55" s="63">
        <v>0</v>
      </c>
      <c r="M55" s="63">
        <v>0</v>
      </c>
      <c r="N55" s="63">
        <v>0</v>
      </c>
      <c r="O55" s="63">
        <v>0</v>
      </c>
      <c r="P55" s="63">
        <v>0</v>
      </c>
      <c r="Q55" s="63">
        <v>0</v>
      </c>
      <c r="R55" s="63">
        <v>0</v>
      </c>
      <c r="S55" s="63">
        <v>95551069</v>
      </c>
      <c r="T55" s="63">
        <v>-95551069</v>
      </c>
      <c r="U55" s="67">
        <f t="shared" si="8"/>
        <v>0</v>
      </c>
      <c r="V55" s="63">
        <v>0</v>
      </c>
      <c r="W55" s="67">
        <f t="shared" si="9"/>
        <v>0</v>
      </c>
    </row>
    <row r="56" spans="1:23" x14ac:dyDescent="0.25">
      <c r="A56" s="317" t="s">
        <v>485</v>
      </c>
      <c r="B56" s="317"/>
      <c r="C56" s="317"/>
      <c r="D56" s="317"/>
      <c r="E56" s="317"/>
      <c r="F56" s="317"/>
      <c r="G56" s="6">
        <v>48</v>
      </c>
      <c r="H56" s="63">
        <v>0</v>
      </c>
      <c r="I56" s="63">
        <v>0</v>
      </c>
      <c r="J56" s="63">
        <v>0</v>
      </c>
      <c r="K56" s="63">
        <v>0</v>
      </c>
      <c r="L56" s="63">
        <v>0</v>
      </c>
      <c r="M56" s="63">
        <v>0</v>
      </c>
      <c r="N56" s="63">
        <v>0</v>
      </c>
      <c r="O56" s="63">
        <v>0</v>
      </c>
      <c r="P56" s="63">
        <v>0</v>
      </c>
      <c r="Q56" s="63">
        <v>0</v>
      </c>
      <c r="R56" s="63">
        <v>0</v>
      </c>
      <c r="S56" s="63">
        <v>0</v>
      </c>
      <c r="T56" s="63">
        <v>0</v>
      </c>
      <c r="U56" s="67">
        <f t="shared" si="8"/>
        <v>0</v>
      </c>
      <c r="V56" s="63">
        <v>0</v>
      </c>
      <c r="W56" s="67">
        <f t="shared" si="9"/>
        <v>0</v>
      </c>
    </row>
    <row r="57" spans="1:23" ht="25.5" customHeight="1" x14ac:dyDescent="0.25">
      <c r="A57" s="318" t="s">
        <v>486</v>
      </c>
      <c r="B57" s="318"/>
      <c r="C57" s="318"/>
      <c r="D57" s="318"/>
      <c r="E57" s="318"/>
      <c r="F57" s="318"/>
      <c r="G57" s="9">
        <v>49</v>
      </c>
      <c r="H57" s="68">
        <f>SUM(H38:H56)</f>
        <v>133165000</v>
      </c>
      <c r="I57" s="68">
        <f t="shared" ref="I57:W57" si="10">SUM(I38:I56)</f>
        <v>0</v>
      </c>
      <c r="J57" s="68">
        <f t="shared" si="10"/>
        <v>6658250</v>
      </c>
      <c r="K57" s="68">
        <f t="shared" si="10"/>
        <v>14872546</v>
      </c>
      <c r="L57" s="68">
        <f t="shared" si="10"/>
        <v>1475300</v>
      </c>
      <c r="M57" s="68">
        <f t="shared" si="10"/>
        <v>0</v>
      </c>
      <c r="N57" s="68">
        <f t="shared" si="10"/>
        <v>0</v>
      </c>
      <c r="O57" s="68">
        <f t="shared" si="10"/>
        <v>0</v>
      </c>
      <c r="P57" s="68">
        <f t="shared" si="10"/>
        <v>0</v>
      </c>
      <c r="Q57" s="68">
        <f t="shared" si="10"/>
        <v>0</v>
      </c>
      <c r="R57" s="68">
        <f t="shared" si="10"/>
        <v>0</v>
      </c>
      <c r="S57" s="68">
        <f t="shared" si="10"/>
        <v>141795882</v>
      </c>
      <c r="T57" s="68">
        <f t="shared" si="10"/>
        <v>61301063</v>
      </c>
      <c r="U57" s="68">
        <f t="shared" si="10"/>
        <v>356317441</v>
      </c>
      <c r="V57" s="68">
        <f t="shared" si="10"/>
        <v>0</v>
      </c>
      <c r="W57" s="68">
        <f t="shared" si="10"/>
        <v>356317441</v>
      </c>
    </row>
    <row r="58" spans="1:23" x14ac:dyDescent="0.25">
      <c r="A58" s="319" t="s">
        <v>487</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5">
      <c r="A59" s="315" t="s">
        <v>488</v>
      </c>
      <c r="B59" s="315"/>
      <c r="C59" s="315"/>
      <c r="D59" s="315"/>
      <c r="E59" s="315"/>
      <c r="F59" s="315"/>
      <c r="G59" s="6">
        <v>50</v>
      </c>
      <c r="H59" s="67">
        <f>SUM(H40:H48)</f>
        <v>0</v>
      </c>
      <c r="I59" s="67">
        <f t="shared" ref="I59:W59" si="11">SUM(I40:I48)</f>
        <v>0</v>
      </c>
      <c r="J59" s="67">
        <f t="shared" si="11"/>
        <v>0</v>
      </c>
      <c r="K59" s="67">
        <f t="shared" si="11"/>
        <v>0</v>
      </c>
      <c r="L59" s="67">
        <f t="shared" si="11"/>
        <v>1234760</v>
      </c>
      <c r="M59" s="67">
        <f t="shared" si="11"/>
        <v>0</v>
      </c>
      <c r="N59" s="67">
        <f t="shared" si="11"/>
        <v>0</v>
      </c>
      <c r="O59" s="67">
        <f t="shared" si="11"/>
        <v>0</v>
      </c>
      <c r="P59" s="67">
        <f t="shared" si="11"/>
        <v>0</v>
      </c>
      <c r="Q59" s="67">
        <f t="shared" si="11"/>
        <v>0</v>
      </c>
      <c r="R59" s="67">
        <f t="shared" si="11"/>
        <v>0</v>
      </c>
      <c r="S59" s="67">
        <f t="shared" si="11"/>
        <v>2451235</v>
      </c>
      <c r="T59" s="67">
        <f t="shared" si="11"/>
        <v>0</v>
      </c>
      <c r="U59" s="67">
        <f t="shared" si="11"/>
        <v>1216475</v>
      </c>
      <c r="V59" s="67">
        <f t="shared" si="11"/>
        <v>0</v>
      </c>
      <c r="W59" s="67">
        <f t="shared" si="11"/>
        <v>1216475</v>
      </c>
    </row>
    <row r="60" spans="1:23" ht="27.75" customHeight="1" x14ac:dyDescent="0.25">
      <c r="A60" s="315" t="s">
        <v>489</v>
      </c>
      <c r="B60" s="315"/>
      <c r="C60" s="315"/>
      <c r="D60" s="315"/>
      <c r="E60" s="315"/>
      <c r="F60" s="315"/>
      <c r="G60" s="6">
        <v>51</v>
      </c>
      <c r="H60" s="67">
        <f>H39+H59</f>
        <v>0</v>
      </c>
      <c r="I60" s="67">
        <f t="shared" ref="I60:W60" si="12">I39+I59</f>
        <v>0</v>
      </c>
      <c r="J60" s="67">
        <f t="shared" si="12"/>
        <v>0</v>
      </c>
      <c r="K60" s="67">
        <f t="shared" si="12"/>
        <v>0</v>
      </c>
      <c r="L60" s="67">
        <f t="shared" si="12"/>
        <v>1234760</v>
      </c>
      <c r="M60" s="67">
        <f t="shared" si="12"/>
        <v>0</v>
      </c>
      <c r="N60" s="67">
        <f t="shared" si="12"/>
        <v>0</v>
      </c>
      <c r="O60" s="67">
        <f t="shared" si="12"/>
        <v>0</v>
      </c>
      <c r="P60" s="67">
        <f t="shared" si="12"/>
        <v>0</v>
      </c>
      <c r="Q60" s="67">
        <f t="shared" si="12"/>
        <v>0</v>
      </c>
      <c r="R60" s="67">
        <f t="shared" si="12"/>
        <v>0</v>
      </c>
      <c r="S60" s="67">
        <f t="shared" si="12"/>
        <v>2451235</v>
      </c>
      <c r="T60" s="67">
        <f t="shared" si="12"/>
        <v>61301063</v>
      </c>
      <c r="U60" s="67">
        <f t="shared" si="12"/>
        <v>62517538</v>
      </c>
      <c r="V60" s="67">
        <f t="shared" si="12"/>
        <v>0</v>
      </c>
      <c r="W60" s="67">
        <f t="shared" si="12"/>
        <v>62517538</v>
      </c>
    </row>
    <row r="61" spans="1:23" ht="29.25" customHeight="1" x14ac:dyDescent="0.25">
      <c r="A61" s="316" t="s">
        <v>490</v>
      </c>
      <c r="B61" s="316"/>
      <c r="C61" s="316"/>
      <c r="D61" s="316"/>
      <c r="E61" s="316"/>
      <c r="F61" s="316"/>
      <c r="G61" s="9">
        <v>52</v>
      </c>
      <c r="H61" s="68">
        <f>SUM(H49:H56)</f>
        <v>0</v>
      </c>
      <c r="I61" s="68">
        <f t="shared" ref="I61:W61" si="13">SUM(I49:I56)</f>
        <v>0</v>
      </c>
      <c r="J61" s="68">
        <f t="shared" si="13"/>
        <v>0</v>
      </c>
      <c r="K61" s="68">
        <f t="shared" si="13"/>
        <v>0</v>
      </c>
      <c r="L61" s="68">
        <f t="shared" si="13"/>
        <v>0</v>
      </c>
      <c r="M61" s="68">
        <f t="shared" si="13"/>
        <v>0</v>
      </c>
      <c r="N61" s="68">
        <f t="shared" si="13"/>
        <v>0</v>
      </c>
      <c r="O61" s="68">
        <f t="shared" si="13"/>
        <v>0</v>
      </c>
      <c r="P61" s="68">
        <f t="shared" si="13"/>
        <v>0</v>
      </c>
      <c r="Q61" s="68">
        <f t="shared" si="13"/>
        <v>0</v>
      </c>
      <c r="R61" s="68">
        <f t="shared" si="13"/>
        <v>0</v>
      </c>
      <c r="S61" s="68">
        <f t="shared" si="13"/>
        <v>95551069</v>
      </c>
      <c r="T61" s="68">
        <f t="shared" si="13"/>
        <v>-95551069</v>
      </c>
      <c r="U61" s="68">
        <f t="shared" si="13"/>
        <v>0</v>
      </c>
      <c r="V61" s="68">
        <f t="shared" si="13"/>
        <v>0</v>
      </c>
      <c r="W61" s="68">
        <f t="shared" si="13"/>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90" zoomScaleNormal="90" workbookViewId="0">
      <selection activeCell="B31" sqref="B31:N32"/>
    </sheetView>
  </sheetViews>
  <sheetFormatPr defaultRowHeight="12.5" x14ac:dyDescent="0.25"/>
  <cols>
    <col min="1" max="1" width="4.08984375" style="143" customWidth="1"/>
    <col min="2" max="2" width="21" style="143" customWidth="1"/>
    <col min="3" max="3" width="12.08984375" style="143" customWidth="1"/>
    <col min="4" max="5" width="10.453125" style="143" customWidth="1"/>
    <col min="6" max="6" width="11.08984375" style="143" customWidth="1"/>
    <col min="7" max="7" width="10.54296875" style="143" customWidth="1"/>
    <col min="8" max="10" width="10.08984375" style="143" bestFit="1" customWidth="1"/>
    <col min="11" max="12" width="10.08984375" style="143" customWidth="1"/>
    <col min="13" max="13" width="17.08984375" style="143" bestFit="1" customWidth="1"/>
    <col min="14" max="14" width="15.54296875" style="143" bestFit="1" customWidth="1"/>
  </cols>
  <sheetData>
    <row r="1" spans="1:14" ht="12.75" customHeight="1" x14ac:dyDescent="0.25">
      <c r="A1" s="123"/>
      <c r="B1" s="123"/>
      <c r="C1" s="123"/>
      <c r="D1" s="123"/>
      <c r="E1" s="123"/>
      <c r="F1" s="123"/>
      <c r="G1" s="123"/>
      <c r="H1" s="123"/>
      <c r="I1" s="123"/>
      <c r="J1" s="123"/>
      <c r="K1" s="123"/>
      <c r="L1" s="123"/>
      <c r="M1" s="123"/>
      <c r="N1" s="123"/>
    </row>
    <row r="2" spans="1:14" ht="15.5" x14ac:dyDescent="0.35">
      <c r="A2" s="348" t="s">
        <v>495</v>
      </c>
      <c r="B2" s="348"/>
      <c r="C2" s="348"/>
      <c r="D2" s="348"/>
      <c r="E2" s="348"/>
      <c r="F2" s="348"/>
      <c r="G2" s="348"/>
      <c r="H2" s="348"/>
      <c r="I2" s="348"/>
      <c r="J2" s="348"/>
      <c r="K2" s="348"/>
      <c r="L2" s="348"/>
      <c r="M2" s="348"/>
      <c r="N2" s="348"/>
    </row>
    <row r="3" spans="1:14" x14ac:dyDescent="0.25">
      <c r="A3" s="123"/>
      <c r="B3" s="123"/>
      <c r="C3" s="123"/>
      <c r="D3" s="123"/>
      <c r="E3" s="123"/>
      <c r="F3" s="123"/>
      <c r="G3" s="123"/>
      <c r="H3" s="123"/>
      <c r="I3" s="123"/>
      <c r="J3" s="123"/>
      <c r="K3" s="123"/>
      <c r="L3" s="123"/>
      <c r="M3" s="123"/>
      <c r="N3" s="123"/>
    </row>
    <row r="4" spans="1:14" x14ac:dyDescent="0.25">
      <c r="A4" s="349"/>
      <c r="B4" s="349"/>
      <c r="C4" s="349"/>
      <c r="D4" s="349"/>
      <c r="E4" s="349"/>
      <c r="F4" s="349"/>
      <c r="G4" s="349"/>
      <c r="H4" s="349"/>
      <c r="I4" s="349"/>
      <c r="J4" s="349"/>
      <c r="K4" s="349"/>
      <c r="L4" s="349"/>
      <c r="M4" s="349"/>
      <c r="N4" s="349"/>
    </row>
    <row r="5" spans="1:14" ht="14" x14ac:dyDescent="0.25">
      <c r="A5" s="124" t="s">
        <v>491</v>
      </c>
      <c r="B5" s="125" t="s">
        <v>496</v>
      </c>
      <c r="C5" s="126"/>
      <c r="D5" s="126"/>
      <c r="E5" s="126"/>
      <c r="F5" s="126"/>
      <c r="G5" s="126"/>
      <c r="H5" s="126"/>
      <c r="I5" s="126"/>
      <c r="J5" s="126"/>
      <c r="K5" s="126"/>
      <c r="L5" s="126"/>
      <c r="M5" s="126"/>
      <c r="N5" s="123"/>
    </row>
    <row r="6" spans="1:14" ht="14" x14ac:dyDescent="0.25">
      <c r="A6" s="127"/>
      <c r="B6" s="126"/>
      <c r="C6" s="346"/>
      <c r="D6" s="346"/>
      <c r="E6" s="346"/>
      <c r="F6" s="346"/>
      <c r="G6" s="346"/>
      <c r="H6" s="346"/>
      <c r="I6" s="128"/>
      <c r="J6" s="128"/>
      <c r="K6" s="128"/>
      <c r="L6" s="128"/>
      <c r="M6" s="126"/>
      <c r="N6" s="123"/>
    </row>
    <row r="7" spans="1:14" x14ac:dyDescent="0.25">
      <c r="A7" s="127"/>
      <c r="B7" s="129"/>
      <c r="C7" s="346" t="s">
        <v>497</v>
      </c>
      <c r="D7" s="346"/>
      <c r="E7" s="346" t="s">
        <v>498</v>
      </c>
      <c r="F7" s="346"/>
      <c r="G7" s="346" t="s">
        <v>499</v>
      </c>
      <c r="H7" s="346"/>
      <c r="I7" s="347" t="s">
        <v>500</v>
      </c>
      <c r="J7" s="347"/>
      <c r="K7" s="347" t="s">
        <v>501</v>
      </c>
      <c r="L7" s="347"/>
      <c r="M7" s="346" t="s">
        <v>502</v>
      </c>
      <c r="N7" s="346"/>
    </row>
    <row r="8" spans="1:14" x14ac:dyDescent="0.25">
      <c r="A8" s="127"/>
      <c r="B8" s="130"/>
      <c r="C8" s="131" t="s">
        <v>537</v>
      </c>
      <c r="D8" s="131" t="s">
        <v>538</v>
      </c>
      <c r="E8" s="131" t="str">
        <f t="shared" ref="E8:J8" si="0">+C8</f>
        <v>30.09.2020.</v>
      </c>
      <c r="F8" s="131" t="str">
        <f t="shared" si="0"/>
        <v>30.09.2019.</v>
      </c>
      <c r="G8" s="131" t="str">
        <f t="shared" si="0"/>
        <v>30.09.2020.</v>
      </c>
      <c r="H8" s="131" t="str">
        <f t="shared" si="0"/>
        <v>30.09.2019.</v>
      </c>
      <c r="I8" s="131" t="str">
        <f t="shared" si="0"/>
        <v>30.09.2020.</v>
      </c>
      <c r="J8" s="131" t="str">
        <f t="shared" si="0"/>
        <v>30.09.2019.</v>
      </c>
      <c r="K8" s="131" t="str">
        <f>+I8</f>
        <v>30.09.2020.</v>
      </c>
      <c r="L8" s="131" t="str">
        <f>+J8</f>
        <v>30.09.2019.</v>
      </c>
      <c r="M8" s="131" t="str">
        <f>+I8</f>
        <v>30.09.2020.</v>
      </c>
      <c r="N8" s="131" t="str">
        <f>+J8</f>
        <v>30.09.2019.</v>
      </c>
    </row>
    <row r="9" spans="1:14" x14ac:dyDescent="0.25">
      <c r="A9" s="127"/>
      <c r="B9" s="132"/>
      <c r="C9" s="133" t="s">
        <v>503</v>
      </c>
      <c r="D9" s="133" t="s">
        <v>503</v>
      </c>
      <c r="E9" s="133" t="s">
        <v>504</v>
      </c>
      <c r="F9" s="134" t="s">
        <v>504</v>
      </c>
      <c r="G9" s="134" t="s">
        <v>504</v>
      </c>
      <c r="H9" s="133" t="s">
        <v>503</v>
      </c>
      <c r="I9" s="133" t="s">
        <v>503</v>
      </c>
      <c r="J9" s="133" t="s">
        <v>503</v>
      </c>
      <c r="K9" s="133"/>
      <c r="L9" s="133"/>
      <c r="M9" s="133" t="s">
        <v>503</v>
      </c>
      <c r="N9" s="133" t="s">
        <v>503</v>
      </c>
    </row>
    <row r="10" spans="1:14" x14ac:dyDescent="0.25">
      <c r="A10" s="127"/>
      <c r="B10" s="132"/>
      <c r="C10" s="133"/>
      <c r="D10" s="133"/>
      <c r="E10" s="133"/>
      <c r="F10" s="134"/>
      <c r="G10" s="134"/>
      <c r="H10" s="133"/>
      <c r="I10" s="133"/>
      <c r="J10" s="133"/>
      <c r="K10" s="133"/>
      <c r="L10" s="133"/>
      <c r="M10" s="133"/>
      <c r="N10" s="133"/>
    </row>
    <row r="11" spans="1:14" x14ac:dyDescent="0.25">
      <c r="A11" s="127"/>
      <c r="B11" s="135" t="s">
        <v>505</v>
      </c>
      <c r="C11" s="136">
        <v>706488.30237000005</v>
      </c>
      <c r="D11" s="136">
        <v>705266.88292999996</v>
      </c>
      <c r="E11" s="136">
        <v>313309.34178999998</v>
      </c>
      <c r="F11" s="136">
        <v>373792.64205999998</v>
      </c>
      <c r="G11" s="137">
        <v>10917.742029999999</v>
      </c>
      <c r="H11" s="137">
        <v>2012.25449</v>
      </c>
      <c r="I11" s="137">
        <v>6059.6899100000001</v>
      </c>
      <c r="J11" s="137">
        <v>3337.2944600000001</v>
      </c>
      <c r="K11" s="137"/>
      <c r="L11" s="137"/>
      <c r="M11" s="138">
        <f>+C11+E11+G11+I11+K11</f>
        <v>1036775.0760999999</v>
      </c>
      <c r="N11" s="138">
        <f>+D11+F11+H11+J11+L11</f>
        <v>1084409.0739399998</v>
      </c>
    </row>
    <row r="12" spans="1:14" x14ac:dyDescent="0.25">
      <c r="A12" s="127"/>
      <c r="B12" s="135" t="s">
        <v>506</v>
      </c>
      <c r="C12" s="136">
        <v>58883.885115517536</v>
      </c>
      <c r="D12" s="136">
        <v>69753.571152540593</v>
      </c>
      <c r="E12" s="136">
        <v>31701.700442197922</v>
      </c>
      <c r="F12" s="136">
        <v>30851.826098109523</v>
      </c>
      <c r="G12" s="137">
        <v>-1272.6917599999999</v>
      </c>
      <c r="H12" s="137">
        <v>2009.2462700000001</v>
      </c>
      <c r="I12" s="137">
        <v>708.44904228454413</v>
      </c>
      <c r="J12" s="137">
        <v>159.15336934988883</v>
      </c>
      <c r="K12" s="137">
        <v>-21303.30013</v>
      </c>
      <c r="L12" s="137">
        <v>-21782.074120000001</v>
      </c>
      <c r="M12" s="138">
        <f>+C12+E12+G12+I12+K12</f>
        <v>68718.042709999994</v>
      </c>
      <c r="N12" s="138">
        <f>+D12+F12+H12+J12+L12</f>
        <v>80991.722770000008</v>
      </c>
    </row>
    <row r="13" spans="1:14" ht="14" x14ac:dyDescent="0.25">
      <c r="A13" s="127"/>
      <c r="B13" s="126"/>
      <c r="C13" s="139"/>
      <c r="D13" s="139"/>
      <c r="E13" s="139"/>
      <c r="F13" s="139"/>
      <c r="G13" s="139"/>
      <c r="H13" s="139"/>
      <c r="I13" s="139"/>
      <c r="J13" s="139"/>
      <c r="K13" s="139"/>
      <c r="L13" s="139"/>
      <c r="M13" s="139"/>
      <c r="N13" s="139"/>
    </row>
    <row r="14" spans="1:14" ht="14" x14ac:dyDescent="0.25">
      <c r="A14" s="124" t="s">
        <v>492</v>
      </c>
      <c r="B14" s="125" t="s">
        <v>507</v>
      </c>
      <c r="C14" s="126"/>
      <c r="D14" s="126"/>
      <c r="E14" s="126"/>
      <c r="F14" s="126"/>
      <c r="G14" s="126"/>
      <c r="H14" s="126"/>
      <c r="I14" s="126"/>
      <c r="J14" s="126"/>
      <c r="K14" s="126"/>
      <c r="L14" s="126"/>
      <c r="M14" s="158"/>
      <c r="N14" s="159"/>
    </row>
    <row r="15" spans="1:14" x14ac:dyDescent="0.25">
      <c r="A15" s="140"/>
      <c r="B15" s="141"/>
      <c r="C15" s="142" t="str">
        <f>+C8</f>
        <v>30.09.2020.</v>
      </c>
      <c r="D15" s="142" t="str">
        <f>+D8</f>
        <v>30.09.2019.</v>
      </c>
      <c r="E15" s="140"/>
      <c r="G15" s="140"/>
      <c r="H15" s="140"/>
      <c r="I15" s="140"/>
      <c r="J15" s="140"/>
      <c r="K15" s="140"/>
      <c r="L15" s="140"/>
      <c r="M15" s="140"/>
      <c r="N15" s="123"/>
    </row>
    <row r="16" spans="1:14" x14ac:dyDescent="0.25">
      <c r="A16" s="140"/>
      <c r="B16" s="141"/>
      <c r="C16" s="134" t="s">
        <v>503</v>
      </c>
      <c r="D16" s="133" t="s">
        <v>503</v>
      </c>
      <c r="E16" s="140"/>
      <c r="F16" s="140"/>
      <c r="G16" s="140"/>
      <c r="H16" s="140"/>
      <c r="I16" s="140"/>
      <c r="J16" s="140"/>
      <c r="K16" s="140"/>
      <c r="L16" s="140"/>
      <c r="M16" s="160"/>
      <c r="N16" s="160"/>
    </row>
    <row r="17" spans="1:14" x14ac:dyDescent="0.25">
      <c r="A17" s="140"/>
      <c r="B17" s="141"/>
      <c r="C17" s="144"/>
      <c r="D17" s="144"/>
      <c r="E17" s="140"/>
      <c r="F17" s="140"/>
      <c r="G17" s="140"/>
      <c r="H17" s="140"/>
      <c r="I17" s="140"/>
      <c r="J17" s="140"/>
      <c r="K17" s="140"/>
      <c r="L17" s="140"/>
      <c r="M17" s="140"/>
      <c r="N17" s="123"/>
    </row>
    <row r="18" spans="1:14" ht="13" thickBot="1" x14ac:dyDescent="0.3">
      <c r="A18" s="140"/>
      <c r="B18" s="141" t="s">
        <v>508</v>
      </c>
      <c r="C18" s="145">
        <v>703138</v>
      </c>
      <c r="D18" s="145">
        <v>655120</v>
      </c>
      <c r="E18" s="140"/>
      <c r="F18" s="140"/>
      <c r="G18" s="140"/>
      <c r="H18" s="146"/>
      <c r="I18" s="146"/>
      <c r="J18" s="146"/>
      <c r="K18" s="146"/>
      <c r="L18" s="146"/>
      <c r="M18" s="140"/>
      <c r="N18" s="123"/>
    </row>
    <row r="19" spans="1:14" x14ac:dyDescent="0.25">
      <c r="A19" s="140"/>
      <c r="B19" s="141"/>
      <c r="C19" s="147"/>
      <c r="D19" s="147"/>
      <c r="E19" s="140"/>
      <c r="F19" s="140"/>
      <c r="G19" s="140"/>
      <c r="H19" s="140"/>
      <c r="I19" s="140"/>
      <c r="J19" s="140"/>
      <c r="K19" s="140"/>
      <c r="L19" s="140"/>
      <c r="M19" s="140"/>
      <c r="N19" s="123"/>
    </row>
    <row r="20" spans="1:14" ht="13" thickBot="1" x14ac:dyDescent="0.3">
      <c r="A20" s="140"/>
      <c r="B20" s="141" t="s">
        <v>509</v>
      </c>
      <c r="C20" s="145">
        <v>244789</v>
      </c>
      <c r="D20" s="145">
        <v>475996</v>
      </c>
      <c r="E20" s="140"/>
      <c r="F20" s="140"/>
      <c r="G20" s="140"/>
      <c r="H20" s="140"/>
      <c r="I20" s="140"/>
      <c r="J20" s="140"/>
      <c r="K20" s="140"/>
      <c r="L20" s="140"/>
      <c r="M20" s="140"/>
      <c r="N20" s="123"/>
    </row>
    <row r="21" spans="1:14" x14ac:dyDescent="0.25">
      <c r="A21" s="140"/>
      <c r="B21" s="140"/>
      <c r="C21" s="140"/>
      <c r="D21" s="140"/>
      <c r="E21" s="140"/>
      <c r="F21" s="140"/>
      <c r="G21" s="140"/>
      <c r="H21" s="140"/>
      <c r="I21" s="140"/>
      <c r="J21" s="140"/>
      <c r="K21" s="140"/>
      <c r="L21" s="140"/>
      <c r="M21" s="140"/>
      <c r="N21" s="123"/>
    </row>
    <row r="22" spans="1:14" ht="13" x14ac:dyDescent="0.3">
      <c r="A22" s="148" t="s">
        <v>493</v>
      </c>
      <c r="B22" s="125" t="s">
        <v>510</v>
      </c>
      <c r="C22" s="141"/>
      <c r="D22" s="141"/>
      <c r="E22" s="140"/>
      <c r="F22" s="140"/>
      <c r="G22" s="140"/>
      <c r="H22" s="140"/>
      <c r="I22" s="140"/>
      <c r="J22" s="140"/>
      <c r="K22" s="140"/>
      <c r="L22" s="140"/>
      <c r="M22" s="140"/>
      <c r="N22" s="123"/>
    </row>
    <row r="23" spans="1:14" ht="13" x14ac:dyDescent="0.3">
      <c r="A23" s="148"/>
      <c r="B23" s="149"/>
      <c r="C23" s="141"/>
      <c r="D23" s="141"/>
      <c r="E23" s="140"/>
      <c r="F23" s="140"/>
      <c r="G23" s="140"/>
      <c r="H23" s="140"/>
      <c r="I23" s="140"/>
      <c r="J23" s="140"/>
      <c r="K23" s="140"/>
      <c r="L23" s="140"/>
      <c r="M23" s="140"/>
      <c r="N23" s="123"/>
    </row>
    <row r="24" spans="1:14" x14ac:dyDescent="0.25">
      <c r="A24" s="140"/>
      <c r="B24" s="141"/>
      <c r="C24" s="150" t="str">
        <f>+C15</f>
        <v>30.09.2020.</v>
      </c>
      <c r="D24" s="151" t="s">
        <v>531</v>
      </c>
      <c r="E24" s="140"/>
      <c r="F24" s="140"/>
      <c r="G24" s="140"/>
      <c r="H24" s="140"/>
      <c r="I24" s="140"/>
      <c r="J24" s="140"/>
      <c r="K24" s="140"/>
      <c r="L24" s="140"/>
      <c r="M24" s="140"/>
      <c r="N24" s="123"/>
    </row>
    <row r="25" spans="1:14" x14ac:dyDescent="0.25">
      <c r="A25" s="140"/>
      <c r="B25" s="141"/>
      <c r="C25" s="134" t="s">
        <v>503</v>
      </c>
      <c r="D25" s="134" t="s">
        <v>503</v>
      </c>
      <c r="E25" s="140"/>
      <c r="F25" s="140"/>
      <c r="G25" s="140"/>
      <c r="H25" s="140"/>
      <c r="I25" s="146"/>
      <c r="J25" s="146"/>
      <c r="K25" s="146"/>
      <c r="L25" s="146"/>
      <c r="M25" s="140"/>
      <c r="N25" s="123"/>
    </row>
    <row r="26" spans="1:14" x14ac:dyDescent="0.25">
      <c r="A26" s="140"/>
      <c r="B26" s="141"/>
      <c r="C26" s="144"/>
      <c r="D26" s="144"/>
      <c r="E26" s="140"/>
      <c r="F26" s="140"/>
      <c r="G26" s="140"/>
      <c r="H26" s="140"/>
      <c r="I26" s="161"/>
      <c r="J26" s="161"/>
      <c r="K26" s="161"/>
      <c r="L26" s="161"/>
      <c r="M26" s="140"/>
      <c r="N26" s="123"/>
    </row>
    <row r="27" spans="1:14" ht="13" thickBot="1" x14ac:dyDescent="0.3">
      <c r="A27" s="140"/>
      <c r="B27" s="141" t="s">
        <v>511</v>
      </c>
      <c r="C27" s="152">
        <v>99864</v>
      </c>
      <c r="D27" s="152">
        <v>124556</v>
      </c>
      <c r="E27" s="153"/>
      <c r="F27" s="153"/>
      <c r="G27" s="140"/>
      <c r="H27" s="153"/>
      <c r="I27" s="161"/>
      <c r="J27" s="161"/>
      <c r="K27" s="161"/>
      <c r="L27" s="161"/>
      <c r="M27" s="140"/>
      <c r="N27" s="123"/>
    </row>
    <row r="28" spans="1:14" x14ac:dyDescent="0.25">
      <c r="A28" s="140"/>
      <c r="B28" s="141"/>
      <c r="C28" s="147"/>
      <c r="D28" s="147"/>
      <c r="E28" s="140"/>
      <c r="F28" s="140"/>
      <c r="G28" s="140"/>
      <c r="H28" s="140"/>
      <c r="I28" s="140"/>
      <c r="J28" s="140"/>
      <c r="K28" s="140"/>
      <c r="L28" s="140"/>
      <c r="M28" s="140"/>
      <c r="N28" s="123"/>
    </row>
    <row r="29" spans="1:14" ht="13" thickBot="1" x14ac:dyDescent="0.3">
      <c r="A29" s="140"/>
      <c r="B29" s="141" t="s">
        <v>512</v>
      </c>
      <c r="C29" s="152">
        <v>21672</v>
      </c>
      <c r="D29" s="152">
        <v>104505</v>
      </c>
      <c r="E29" s="153"/>
      <c r="F29" s="153"/>
      <c r="G29" s="140"/>
      <c r="H29" s="140"/>
      <c r="I29" s="140"/>
      <c r="J29" s="140"/>
      <c r="K29" s="140"/>
      <c r="L29" s="140"/>
      <c r="M29" s="140"/>
      <c r="N29" s="123"/>
    </row>
    <row r="30" spans="1:14" x14ac:dyDescent="0.25">
      <c r="A30" s="123"/>
      <c r="B30" s="141"/>
      <c r="C30" s="147"/>
      <c r="D30" s="147"/>
      <c r="E30" s="123"/>
      <c r="F30" s="123"/>
      <c r="G30" s="123"/>
      <c r="H30" s="123"/>
      <c r="I30" s="123"/>
      <c r="J30" s="123"/>
      <c r="K30" s="123"/>
      <c r="L30" s="123"/>
      <c r="M30" s="123"/>
      <c r="N30" s="123"/>
    </row>
    <row r="31" spans="1:14" ht="12.9" customHeight="1" x14ac:dyDescent="0.25">
      <c r="A31" s="154" t="s">
        <v>494</v>
      </c>
      <c r="B31" s="345" t="s">
        <v>535</v>
      </c>
      <c r="C31" s="345"/>
      <c r="D31" s="345"/>
      <c r="E31" s="345"/>
      <c r="F31" s="345"/>
      <c r="G31" s="345"/>
      <c r="H31" s="345"/>
      <c r="I31" s="345"/>
      <c r="J31" s="345"/>
      <c r="K31" s="345"/>
      <c r="L31" s="345"/>
      <c r="M31" s="345"/>
      <c r="N31" s="345"/>
    </row>
    <row r="32" spans="1:14" ht="13" x14ac:dyDescent="0.25">
      <c r="A32" s="155"/>
      <c r="B32" s="345"/>
      <c r="C32" s="345"/>
      <c r="D32" s="345"/>
      <c r="E32" s="345"/>
      <c r="F32" s="345"/>
      <c r="G32" s="345"/>
      <c r="H32" s="345"/>
      <c r="I32" s="345"/>
      <c r="J32" s="345"/>
      <c r="K32" s="345"/>
      <c r="L32" s="345"/>
      <c r="M32" s="345"/>
      <c r="N32" s="345"/>
    </row>
    <row r="33" spans="1:14" x14ac:dyDescent="0.25">
      <c r="A33" s="156"/>
      <c r="B33" s="157"/>
      <c r="C33" s="157"/>
      <c r="D33" s="157"/>
      <c r="E33" s="157"/>
      <c r="F33" s="157"/>
      <c r="G33" s="157"/>
      <c r="H33" s="157"/>
      <c r="I33" s="157"/>
      <c r="J33" s="157"/>
      <c r="K33" s="157"/>
      <c r="L33" s="157"/>
      <c r="M33" s="157"/>
      <c r="N33" s="157"/>
    </row>
  </sheetData>
  <mergeCells count="12">
    <mergeCell ref="A2:N2"/>
    <mergeCell ref="A4:N4"/>
    <mergeCell ref="C6:D6"/>
    <mergeCell ref="E6:F6"/>
    <mergeCell ref="G6:H6"/>
    <mergeCell ref="B31:N32"/>
    <mergeCell ref="M7:N7"/>
    <mergeCell ref="C7:D7"/>
    <mergeCell ref="E7:F7"/>
    <mergeCell ref="G7:H7"/>
    <mergeCell ref="I7:J7"/>
    <mergeCell ref="K7:L7"/>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2020-10-27T14:43:02Z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