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rezultati 2020\FINAL ZA OBJAVU\"/>
    </mc:Choice>
  </mc:AlternateContent>
  <xr:revisionPtr revIDLastSave="0" documentId="13_ncr:1_{3111E81C-F267-48CB-BF40-9AA43F7726CC}" xr6:coauthVersionLast="45" xr6:coauthVersionMax="45"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4" l="1"/>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<sst xmlns="http://schemas.openxmlformats.org/spreadsheetml/2006/main" count="571" uniqueCount="490">
  <si>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</si>
  <si>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</si>
  <si>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</si>
  <si>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</si>
  <si>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</si>
  <si>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</si>
  <si>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</si>
  <si>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</si>
  <si>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</si>
  <si>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</si>
  <si>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</si>
  <si>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</si>
  <si>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</si>
  <si>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</si>
  <si>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</si>
  <si>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</si>
  <si>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</si>
  <si>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</si>
  <si>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</si>
  <si>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</si>
  <si>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</si>
  <si>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</si>
  <si>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</si>
  <si>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</si>
  <si>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</si>
  <si>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</si>
  <si>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</si>
  <si>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</si>
  <si>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</si>
  <si>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</si>
  <si>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</si>
  <si>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</si>
  <si>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</si>
  <si>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</si>
  <si>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</si>
  <si>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</si>
  <si>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</si>
  <si>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</si>
  <si>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</si>
  <si>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</si>
  <si>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</si>
  <si>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</si>
  <si>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</si>
  <si>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</si>
  <si>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</si>
  <si>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</si>
  <si>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</si>
  <si>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</si>
  <si>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</si>
  <si>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</si>
  <si>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</si>
  <si>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</si>
  <si>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</si>
  <si>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</si>
  <si>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</si>
  <si>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</si>
  <si>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</si>
  <si>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</si>
  <si>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</si>
  <si>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</si>
  <si>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</si>
  <si>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</si>
  <si>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</si>
  <si>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</si>
  <si>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</si>
  <si>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</si>
  <si>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</si>
  <si>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</si>
  <si>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</si>
  <si>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</si>
  <si>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</si>
  <si>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</si>
  <si>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</si>
  <si>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</si>
  <si>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</si>
  <si>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</si>
  <si>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</si>
  <si>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</si>
  <si>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</si>
  <si>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</si>
  <si>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</si>
  <si>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</si>
  <si>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</si>
  <si>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</si>
  <si>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</si>
  <si>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</si>
  <si>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</si>
  <si>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</si>
  <si>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</si>
  <si>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</si>
  <si>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</si>
  <si>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</si>
  <si>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</si>
  <si>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</si>
  <si>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</si>
  <si>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</si>
  <si>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</si>
  <si>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</si>
  <si>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</si>
  <si>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</si>
  <si>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</si>
  <si>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</si>
  <si>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</si>
  <si>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</si>
  <si>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</si>
  <si>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</si>
  <si>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</si>
  <si>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</si>
  <si>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</si>
  <si>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</si>
  <si>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</si>
  <si>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</si>
  <si>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</si>
  <si>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</si>
  <si>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</si>
  <si>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</si>
  <si>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</si>
  <si>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</si>
  <si>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</si>
  <si>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</si>
  <si>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</si>
  <si>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</si>
  <si>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</si>
  <si>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</si>
  <si>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</si>
  <si>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</si>
  <si>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</si>
  <si>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</si>
  <si>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</si>
  <si>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</si>
  <si>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</si>
  <si>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</si>
  <si>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</si>
  <si>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</si>
  <si>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</si>
  <si>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</si>
  <si>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</si>
  <si>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</si>
  <si>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</si>
  <si>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</si>
  <si>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</si>
  <si>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</si>
  <si>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</si>
  <si>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</si>
  <si>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</si>
  <si>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</si>
  <si>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</si>
  <si>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</si>
  <si>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</si>
  <si>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</si>
  <si>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</si>
  <si>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</si>
  <si>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</si>
  <si>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</si>
  <si>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</si>
  <si>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</si>
  <si>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</si>
  <si>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</si>
  <si>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</si>
  <si>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</si>
  <si>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</si>
  <si>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</si>
  <si>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</si>
  <si>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</si>
  <si>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</si>
  <si>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</si>
  <si>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</si>
  <si>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</si>
  <si>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</si>
  <si>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</si>
  <si>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</si>
  <si>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</si>
  <si>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</si>
  <si>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</si>
  <si>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</si>
  <si>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</si>
  <si>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</si>
  <si>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</si>
  <si>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</si>
  <si>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</si>
  <si>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</si>
  <si>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</si>
  <si>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</si>
  <si>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</si>
  <si>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</si>
  <si>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</si>
  <si>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</si>
  <si>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</si>
  <si>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</si>
  <si>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</si>
  <si>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</si>
  <si>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</si>
  <si>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</si>
  <si>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</si>
  <si>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</si>
  <si>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</si>
  <si>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</si>
  <si>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</si>
  <si>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</si>
  <si>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</si>
  <si>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</si>
  <si>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</si>
  <si>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</si>
  <si>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</si>
  <si>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</si>
  <si>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</si>
  <si>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</si>
  <si>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</si>
  <si>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</si>
  <si>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</si>
  <si>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</si>
  <si>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</si>
  <si>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</si>
  <si>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</si>
  <si>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</si>
  <si>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</si>
  <si>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</si>
  <si>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</si>
  <si>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</si>
  <si>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</si>
  <si>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</si>
  <si>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</si>
  <si>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</si>
  <si>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</si>
  <si>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</si>
  <si>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</si>
  <si>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</si>
  <si>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</si>
  <si>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</si>
  <si>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</si>
  <si>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</si>
  <si>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</si>
  <si>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</si>
  <si>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</si>
  <si>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</si>
  <si>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</si>
  <si>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</si>
  <si>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</si>
  <si>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</si>
  <si>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</si>
  <si>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</si>
  <si>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</si>
  <si>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</si>
  <si>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</si>
  <si>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</si>
  <si>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</si>
  <si>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</si>
  <si>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</si>
  <si>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</si>
  <si>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</si>
  <si>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</si>
  <si>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</si>
  <si>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</si>
  <si>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</si>
  <si>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</si>
  <si>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</si>
  <si>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</si>
  <si>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</si>
  <si>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</si>
  <si>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</si>
  <si>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</si>
  <si>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</si>
  <si>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</si>
  <si>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</si>
  <si>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</si>
  <si>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</si>
  <si>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</si>
  <si>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</si>
  <si>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</si>
  <si>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</si>
  <si>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</si>
  <si>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</si>
  <si>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</si>
  <si>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</si>
  <si>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</si>
  <si>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</si>
  <si>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</si>
  <si>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</si>
  <si>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</si>
  <si>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</si>
  <si>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</si>
  <si>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</si>
  <si>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</si>
  <si>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</si>
  <si>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</si>
  <si>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</si>
  <si>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</si>
  <si>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</si>
  <si>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</si>
  <si>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</si>
  <si>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</si>
  <si>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</si>
  <si>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</si>
  <si>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</si>
  <si>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</si>
  <si>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</si>
  <si>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</si>
  <si>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</si>
  <si>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</si>
  <si>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</si>
  <si>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</si>
  <si>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</si>
  <si>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</si>
  <si>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</si>
  <si>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</si>
  <si>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</si>
  <si>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</si>
  <si>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</si>
  <si>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</si>
  <si>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</si>
  <si>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</si>
  <si>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</si>
  <si>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</si>
  <si>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</si>
  <si>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</si>
  <si>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</si>
  <si>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</si>
  <si>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</si>
  <si>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</si>
  <si>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</si>
  <si>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</si>
  <si>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</si>
  <si>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</si>
  <si>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</si>
  <si>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</si>
  <si>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</si>
  <si>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</si>
  <si>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</si>
  <si>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</si>
  <si>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</si>
  <si>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</si>
  <si>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</si>
  <si>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</si>
  <si>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</si>
  <si>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</si>
  <si>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</si>
  <si>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</si>
  <si>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</si>
  <si>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</si>
  <si>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</si>
  <si>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</si>
  <si>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</si>
  <si>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</si>
  <si>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</si>
  <si>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</si>
  <si>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</si>
  <si>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</si>
  <si>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</si>
  <si>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</si>
  <si>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</si>
  <si>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</si>
  <si>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</si>
  <si>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</si>
  <si>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</si>
  <si>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</si>
  <si>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</si>
  <si>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</si>
  <si>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</si>
  <si>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</si>
  <si>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</si>
  <si>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</si>
  <si>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</si>
  <si>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</si>
  <si>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</si>
  <si>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</si>
  <si>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</si>
  <si>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</si>
  <si>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</si>
  <si>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</si>
  <si>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</si>
  <si>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</si>
  <si>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</si>
  <si>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</si>
  <si>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</si>
  <si>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</si>
  <si>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</si>
  <si>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</si>
  <si>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</si>
  <si>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</si>
  <si>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</si>
  <si>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</si>
  <si>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</si>
  <si>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</si>
  <si>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</si>
  <si>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</si>
  <si>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</si>
  <si>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</si>
  <si>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</si>
  <si>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</si>
  <si>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</si>
  <si>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</si>
  <si>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</si>
  <si>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</si>
  <si>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</si>
  <si>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</si>
  <si>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</si>
  <si>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</si>
  <si>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</si>
  <si>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</si>
  <si>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</si>
  <si>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</si>
  <si>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</si>
  <si>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</si>
  <si>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</si>
  <si>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</si>
  <si>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</si>
  <si>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</si>
  <si>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</si>
  <si>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</si>
  <si>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</si>
  <si>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</si>
  <si>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</si>
  <si>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</si>
  <si>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</si>
  <si>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</si>
  <si>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</si>
  <si>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</si>
  <si>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</si>
  <si>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</si>
  <si>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</si>
  <si>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</si>
  <si>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</si>
  <si>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</si>
  <si>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</si>
  <si>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</si>
  <si>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</si>
  <si>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</si>
  <si>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</si>
  <si>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</si>
  <si>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</si>
  <si>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</si>
  <si>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</si>
  <si>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</si>
  <si>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</si>
  <si>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</si>
  <si>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</si>
  <si>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</si>
  <si>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</si>
  <si>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</si>
  <si>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</si>
  <si>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</si>
  <si>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</si>
  <si>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</si>
  <si>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</si>
  <si>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</si>
  <si>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</si>
  <si>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</si>
  <si>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</si>
  <si>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</si>
  <si>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</si>
  <si>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Sarajevo, Fra Anđela Zvizdovića broj 1</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</si>
  <si>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</si>
  <si>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</si>
  <si>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</si>
  <si>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</si>
  <si>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</si>
  <si>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</si>
  <si>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</si>
  <si>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</si>
  <si>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</si>
  <si>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</si>
  <si>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</si>
  <si>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</si>
  <si>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</si>
  <si>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</si>
  <si>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</si>
  <si>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</si>
  <si>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</si>
  <si>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</si>
  <si>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</si>
  <si>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</si>
  <si>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</si>
  <si>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</si>
  <si>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</si>
  <si>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</si>
  <si>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</si>
  <si>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</si>
  <si>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</si>
  <si>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</si>
  <si>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</si>
  <si>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31.12.2019.</t>
  </si>
  <si>
    <t>KPMG Croatia d.o.o.</t>
  </si>
  <si>
    <t>Domagoj Hrkać</t>
  </si>
  <si>
    <t>tatjana.ricijas@ericsson.com</t>
  </si>
  <si>
    <t>Odgođeni prihod</t>
  </si>
  <si>
    <t>Total</t>
  </si>
  <si>
    <t> 31.12.2020</t>
  </si>
  <si>
    <t xml:space="preserve">stanje na dan 31.12.2020. </t>
  </si>
  <si>
    <t>u razdoblju 01.01.2020. do 31.12.2020.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</si>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</sst>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9"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8" xfId="0" applyNumberFormat="1" applyFont="1" applyFill="1" applyBorder="1" applyAlignment="1" applyProtection="1">
      <alignment vertical="center"/>
      <protection locked="0"/>
    </xf>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9" xfId="5" applyNumberFormat="1" applyFont="1" applyBorder="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9" xfId="1" applyNumberFormat="1" applyFont="1" applyBorder="1" applyAlignment="1">
      <alignment horizontal="right" vertical="top" wrapText="1"/>
    </xf>
    <xf numFmtId="0" fontId="7" fillId="0" borderId="0" xfId="1" applyFont="1" applyAlignment="1">
      <alignment horizontal="left" vertical="top"/>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8" fillId="0" borderId="0" xfId="1" applyFont="1" applyAlignment="1"/>
    <xf numFmtId="3" fontId="6" fillId="0" borderId="0" xfId="1" applyNumberFormat="1" applyFont="1" applyBorder="1" applyAlignment="1">
      <alignment horizontal="right" vertical="top" wrapText="1"/>
    </xf>
    <xf numFmtId="0" fontId="8" fillId="0" borderId="0" xfId="1" applyFont="1" applyBorder="1" applyAlignment="1"/>
    <xf numFmtId="0" fontId="6" fillId="0" borderId="50" xfId="1" applyFont="1" applyBorder="1" applyAlignment="1">
      <alignment vertical="top"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0" xfId="1" applyFont="1" applyAlignment="1">
      <alignment horizontal="center" wrapText="1"/>
    </xf>
    <xf numFmtId="0" fontId="3" fillId="0" borderId="0" xfId="1" quotePrefix="1" applyFont="1" applyBorder="1" applyAlignment="1">
      <alignment horizontal="left" vertical="top" wrapText="1"/>
    </xf>
    <xf numFmtId="0" fontId="8" fillId="0" borderId="0" xfId="1" applyFont="1" applyAlignment="1"/>
    <xf numFmtId="0" fontId="9"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8" xr:uid="{DF3B9F4C-9796-43AF-A48C-086D1A3162EE}"/>
    <cellStyle name="Normal 3" xfId="4" xr:uid="{00000000-0005-0000-0000-000003000000}"/>
    <cellStyle name="Normal 3 2" xfId="9" xr:uid="{35233877-AF27-4501-8119-2D98FDB1A16B}"/>
    <cellStyle name="Normal 4" xfId="7" xr:uid="{2BB27791-AD33-4438-A955-45DFA93ED5BC}"/>
    <cellStyle name="Normal 5" xfId="6" xr:uid="{B4ADFBC0-6EF2-4D8D-AF9F-DEC62DA69089}"/>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5" workbookViewId="0">
      <selection activeCell="I31" sqref="I3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166" t="s">
        <v>391</v>
      </c>
      <c r="B1" s="167"/>
      <c r="C1" s="167"/>
      <c r="D1" s="71"/>
      <c r="E1" s="71"/>
      <c r="F1" s="71"/>
      <c r="G1" s="71"/>
      <c r="H1" s="71"/>
      <c r="I1" s="71"/>
      <c r="J1" s="72"/>
    </row>
    <row r="2" spans="1:20" ht="14.4" customHeight="1" x14ac:dyDescent="0.35">
      <c r="A2" s="168" t="s">
        <v>407</v>
      </c>
      <c r="B2" s="169"/>
      <c r="C2" s="169"/>
      <c r="D2" s="169"/>
      <c r="E2" s="169"/>
      <c r="F2" s="169"/>
      <c r="G2" s="169"/>
      <c r="H2" s="169"/>
      <c r="I2" s="169"/>
      <c r="J2" s="170"/>
      <c r="N2" s="123">
        <v>1</v>
      </c>
    </row>
    <row r="3" spans="1:20" x14ac:dyDescent="0.35">
      <c r="A3" s="74"/>
      <c r="B3" s="75"/>
      <c r="C3" s="75"/>
      <c r="D3" s="75"/>
      <c r="E3" s="75"/>
      <c r="F3" s="75"/>
      <c r="G3" s="75"/>
      <c r="H3" s="75"/>
      <c r="I3" s="75"/>
      <c r="J3" s="76"/>
      <c r="N3" s="123">
        <v>2</v>
      </c>
    </row>
    <row r="4" spans="1:20" ht="33.65" customHeight="1" x14ac:dyDescent="0.35">
      <c r="A4" s="171" t="s">
        <v>392</v>
      </c>
      <c r="B4" s="172"/>
      <c r="C4" s="172"/>
      <c r="D4" s="172"/>
      <c r="E4" s="173">
        <v>43831</v>
      </c>
      <c r="F4" s="174"/>
      <c r="G4" s="77" t="s">
        <v>0</v>
      </c>
      <c r="H4" s="173" t="s">
        <v>486</v>
      </c>
      <c r="I4" s="174"/>
      <c r="J4" s="78"/>
      <c r="N4" s="123">
        <v>3</v>
      </c>
    </row>
    <row r="5" spans="1:20" s="79" customFormat="1" ht="10.25" customHeight="1" x14ac:dyDescent="0.35">
      <c r="A5" s="175"/>
      <c r="B5" s="176"/>
      <c r="C5" s="176"/>
      <c r="D5" s="176"/>
      <c r="E5" s="176"/>
      <c r="F5" s="176"/>
      <c r="G5" s="176"/>
      <c r="H5" s="176"/>
      <c r="I5" s="176"/>
      <c r="J5" s="177"/>
      <c r="N5" s="124">
        <v>4</v>
      </c>
    </row>
    <row r="6" spans="1:20" ht="20.399999999999999" customHeight="1" x14ac:dyDescent="0.35">
      <c r="A6" s="80"/>
      <c r="B6" s="81" t="s">
        <v>412</v>
      </c>
      <c r="C6" s="82"/>
      <c r="D6" s="82"/>
      <c r="E6" s="88">
        <v>2020</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4</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185" t="s">
        <v>414</v>
      </c>
      <c r="B10" s="186"/>
      <c r="C10" s="186"/>
      <c r="D10" s="186"/>
      <c r="E10" s="186"/>
      <c r="F10" s="186"/>
      <c r="G10" s="186"/>
      <c r="H10" s="186"/>
      <c r="I10" s="186"/>
      <c r="J10" s="90"/>
    </row>
    <row r="11" spans="1:20" ht="24.65" customHeight="1" x14ac:dyDescent="0.35">
      <c r="A11" s="187" t="s">
        <v>393</v>
      </c>
      <c r="B11" s="188"/>
      <c r="C11" s="180" t="s">
        <v>432</v>
      </c>
      <c r="D11" s="181"/>
      <c r="E11" s="91"/>
      <c r="F11" s="189" t="s">
        <v>415</v>
      </c>
      <c r="G11" s="179"/>
      <c r="H11" s="190" t="s">
        <v>435</v>
      </c>
      <c r="I11" s="191"/>
      <c r="J11" s="92"/>
    </row>
    <row r="12" spans="1:20" ht="14.4" customHeight="1" x14ac:dyDescent="0.35">
      <c r="A12" s="93"/>
      <c r="B12" s="94"/>
      <c r="C12" s="94"/>
      <c r="D12" s="94"/>
      <c r="E12" s="183"/>
      <c r="F12" s="183"/>
      <c r="G12" s="183"/>
      <c r="H12" s="183"/>
      <c r="I12" s="95"/>
      <c r="J12" s="92"/>
    </row>
    <row r="13" spans="1:20" ht="21" customHeight="1" x14ac:dyDescent="0.35">
      <c r="A13" s="178" t="s">
        <v>408</v>
      </c>
      <c r="B13" s="179"/>
      <c r="C13" s="180" t="s">
        <v>433</v>
      </c>
      <c r="D13" s="181"/>
      <c r="E13" s="182"/>
      <c r="F13" s="183"/>
      <c r="G13" s="183"/>
      <c r="H13" s="183"/>
      <c r="I13" s="95"/>
      <c r="J13" s="92"/>
    </row>
    <row r="14" spans="1:20" ht="11" customHeight="1" x14ac:dyDescent="0.35">
      <c r="A14" s="91"/>
      <c r="B14" s="95"/>
      <c r="C14" s="94"/>
      <c r="D14" s="94"/>
      <c r="E14" s="184"/>
      <c r="F14" s="184"/>
      <c r="G14" s="184"/>
      <c r="H14" s="184"/>
      <c r="I14" s="94"/>
      <c r="J14" s="96"/>
    </row>
    <row r="15" spans="1:20" ht="23" customHeight="1" x14ac:dyDescent="0.35">
      <c r="A15" s="178" t="s">
        <v>394</v>
      </c>
      <c r="B15" s="179"/>
      <c r="C15" s="180" t="s">
        <v>434</v>
      </c>
      <c r="D15" s="181"/>
      <c r="E15" s="198"/>
      <c r="F15" s="199"/>
      <c r="G15" s="97" t="s">
        <v>416</v>
      </c>
      <c r="H15" s="190" t="s">
        <v>436</v>
      </c>
      <c r="I15" s="191"/>
      <c r="J15" s="98"/>
    </row>
    <row r="16" spans="1:20" ht="11" customHeight="1" x14ac:dyDescent="0.35">
      <c r="A16" s="91"/>
      <c r="B16" s="95"/>
      <c r="C16" s="94"/>
      <c r="D16" s="94"/>
      <c r="E16" s="184"/>
      <c r="F16" s="184"/>
      <c r="G16" s="184"/>
      <c r="H16" s="184"/>
      <c r="I16" s="94"/>
      <c r="J16" s="96"/>
    </row>
    <row r="17" spans="1:10" ht="23" customHeight="1" x14ac:dyDescent="0.35">
      <c r="A17" s="99"/>
      <c r="B17" s="97" t="s">
        <v>417</v>
      </c>
      <c r="C17" s="180" t="s">
        <v>435</v>
      </c>
      <c r="D17" s="181"/>
      <c r="E17" s="100"/>
      <c r="F17" s="100"/>
      <c r="G17" s="100"/>
      <c r="H17" s="100"/>
      <c r="I17" s="100"/>
      <c r="J17" s="98"/>
    </row>
    <row r="18" spans="1:10" x14ac:dyDescent="0.35">
      <c r="A18" s="192"/>
      <c r="B18" s="193"/>
      <c r="C18" s="184"/>
      <c r="D18" s="184"/>
      <c r="E18" s="184"/>
      <c r="F18" s="184"/>
      <c r="G18" s="184"/>
      <c r="H18" s="184"/>
      <c r="I18" s="94"/>
      <c r="J18" s="96"/>
    </row>
    <row r="19" spans="1:10" x14ac:dyDescent="0.35">
      <c r="A19" s="187" t="s">
        <v>395</v>
      </c>
      <c r="B19" s="194"/>
      <c r="C19" s="195" t="s">
        <v>437</v>
      </c>
      <c r="D19" s="196"/>
      <c r="E19" s="196"/>
      <c r="F19" s="196"/>
      <c r="G19" s="196"/>
      <c r="H19" s="196"/>
      <c r="I19" s="196"/>
      <c r="J19" s="197"/>
    </row>
    <row r="20" spans="1:10" x14ac:dyDescent="0.35">
      <c r="A20" s="93"/>
      <c r="B20" s="94"/>
      <c r="C20" s="101"/>
      <c r="D20" s="94"/>
      <c r="E20" s="184"/>
      <c r="F20" s="184"/>
      <c r="G20" s="184"/>
      <c r="H20" s="184"/>
      <c r="I20" s="94"/>
      <c r="J20" s="96"/>
    </row>
    <row r="21" spans="1:10" x14ac:dyDescent="0.35">
      <c r="A21" s="187" t="s">
        <v>396</v>
      </c>
      <c r="B21" s="194"/>
      <c r="C21" s="190">
        <v>10000</v>
      </c>
      <c r="D21" s="191"/>
      <c r="E21" s="184"/>
      <c r="F21" s="184"/>
      <c r="G21" s="195" t="s">
        <v>438</v>
      </c>
      <c r="H21" s="196"/>
      <c r="I21" s="196"/>
      <c r="J21" s="197"/>
    </row>
    <row r="22" spans="1:10" x14ac:dyDescent="0.35">
      <c r="A22" s="93"/>
      <c r="B22" s="94"/>
      <c r="C22" s="94"/>
      <c r="D22" s="94"/>
      <c r="E22" s="184"/>
      <c r="F22" s="184"/>
      <c r="G22" s="184"/>
      <c r="H22" s="184"/>
      <c r="I22" s="94"/>
      <c r="J22" s="96"/>
    </row>
    <row r="23" spans="1:10" x14ac:dyDescent="0.35">
      <c r="A23" s="187" t="s">
        <v>397</v>
      </c>
      <c r="B23" s="194"/>
      <c r="C23" s="195" t="s">
        <v>439</v>
      </c>
      <c r="D23" s="196"/>
      <c r="E23" s="196"/>
      <c r="F23" s="196"/>
      <c r="G23" s="196"/>
      <c r="H23" s="196"/>
      <c r="I23" s="196"/>
      <c r="J23" s="197"/>
    </row>
    <row r="24" spans="1:10" x14ac:dyDescent="0.35">
      <c r="A24" s="93"/>
      <c r="B24" s="94"/>
      <c r="C24" s="94"/>
      <c r="D24" s="94"/>
      <c r="E24" s="184"/>
      <c r="F24" s="184"/>
      <c r="G24" s="184"/>
      <c r="H24" s="184"/>
      <c r="I24" s="94"/>
      <c r="J24" s="96"/>
    </row>
    <row r="25" spans="1:10" x14ac:dyDescent="0.35">
      <c r="A25" s="187" t="s">
        <v>398</v>
      </c>
      <c r="B25" s="194"/>
      <c r="C25" s="201" t="s">
        <v>440</v>
      </c>
      <c r="D25" s="202"/>
      <c r="E25" s="202"/>
      <c r="F25" s="202"/>
      <c r="G25" s="202"/>
      <c r="H25" s="202"/>
      <c r="I25" s="202"/>
      <c r="J25" s="203"/>
    </row>
    <row r="26" spans="1:10" x14ac:dyDescent="0.35">
      <c r="A26" s="93"/>
      <c r="B26" s="94"/>
      <c r="C26" s="101"/>
      <c r="D26" s="94"/>
      <c r="E26" s="184"/>
      <c r="F26" s="184"/>
      <c r="G26" s="184"/>
      <c r="H26" s="184"/>
      <c r="I26" s="94"/>
      <c r="J26" s="96"/>
    </row>
    <row r="27" spans="1:10" x14ac:dyDescent="0.35">
      <c r="A27" s="187" t="s">
        <v>399</v>
      </c>
      <c r="B27" s="194"/>
      <c r="C27" s="201" t="s">
        <v>441</v>
      </c>
      <c r="D27" s="202"/>
      <c r="E27" s="202"/>
      <c r="F27" s="202"/>
      <c r="G27" s="202"/>
      <c r="H27" s="202"/>
      <c r="I27" s="202"/>
      <c r="J27" s="203"/>
    </row>
    <row r="28" spans="1:10" ht="14" customHeight="1" x14ac:dyDescent="0.35">
      <c r="A28" s="93"/>
      <c r="B28" s="94"/>
      <c r="C28" s="101"/>
      <c r="D28" s="94"/>
      <c r="E28" s="184"/>
      <c r="F28" s="184"/>
      <c r="G28" s="184"/>
      <c r="H28" s="184"/>
      <c r="I28" s="94"/>
      <c r="J28" s="96"/>
    </row>
    <row r="29" spans="1:10" ht="23" customHeight="1" x14ac:dyDescent="0.35">
      <c r="A29" s="178" t="s">
        <v>409</v>
      </c>
      <c r="B29" s="194"/>
      <c r="C29" s="102">
        <v>3237</v>
      </c>
      <c r="D29" s="103"/>
      <c r="E29" s="200"/>
      <c r="F29" s="200"/>
      <c r="G29" s="200"/>
      <c r="H29" s="200"/>
      <c r="I29" s="104"/>
      <c r="J29" s="105"/>
    </row>
    <row r="30" spans="1:10" x14ac:dyDescent="0.35">
      <c r="A30" s="93"/>
      <c r="B30" s="94"/>
      <c r="C30" s="94"/>
      <c r="D30" s="94"/>
      <c r="E30" s="184"/>
      <c r="F30" s="184"/>
      <c r="G30" s="184"/>
      <c r="H30" s="184"/>
      <c r="I30" s="104"/>
      <c r="J30" s="105"/>
    </row>
    <row r="31" spans="1:10" x14ac:dyDescent="0.35">
      <c r="A31" s="187" t="s">
        <v>400</v>
      </c>
      <c r="B31" s="194"/>
      <c r="C31" s="118" t="s">
        <v>420</v>
      </c>
      <c r="D31" s="204" t="s">
        <v>418</v>
      </c>
      <c r="E31" s="205"/>
      <c r="F31" s="205"/>
      <c r="G31" s="205"/>
      <c r="H31" s="106"/>
      <c r="I31" s="107" t="s">
        <v>419</v>
      </c>
      <c r="J31" s="108" t="s">
        <v>420</v>
      </c>
    </row>
    <row r="32" spans="1:10" x14ac:dyDescent="0.35">
      <c r="A32" s="187"/>
      <c r="B32" s="194"/>
      <c r="C32" s="109"/>
      <c r="D32" s="77"/>
      <c r="E32" s="199"/>
      <c r="F32" s="199"/>
      <c r="G32" s="199"/>
      <c r="H32" s="199"/>
      <c r="I32" s="104"/>
      <c r="J32" s="105"/>
    </row>
    <row r="33" spans="1:10" x14ac:dyDescent="0.35">
      <c r="A33" s="187" t="s">
        <v>410</v>
      </c>
      <c r="B33" s="194"/>
      <c r="C33" s="102" t="s">
        <v>423</v>
      </c>
      <c r="D33" s="204" t="s">
        <v>421</v>
      </c>
      <c r="E33" s="205"/>
      <c r="F33" s="205"/>
      <c r="G33" s="205"/>
      <c r="H33" s="100"/>
      <c r="I33" s="107" t="s">
        <v>422</v>
      </c>
      <c r="J33" s="108" t="s">
        <v>423</v>
      </c>
    </row>
    <row r="34" spans="1:10" x14ac:dyDescent="0.35">
      <c r="A34" s="93"/>
      <c r="B34" s="94"/>
      <c r="C34" s="94"/>
      <c r="D34" s="94"/>
      <c r="E34" s="184"/>
      <c r="F34" s="184"/>
      <c r="G34" s="184"/>
      <c r="H34" s="184"/>
      <c r="I34" s="94"/>
      <c r="J34" s="96"/>
    </row>
    <row r="35" spans="1:10" x14ac:dyDescent="0.35">
      <c r="A35" s="204" t="s">
        <v>411</v>
      </c>
      <c r="B35" s="205"/>
      <c r="C35" s="205"/>
      <c r="D35" s="205"/>
      <c r="E35" s="205" t="s">
        <v>401</v>
      </c>
      <c r="F35" s="205"/>
      <c r="G35" s="205"/>
      <c r="H35" s="205"/>
      <c r="I35" s="205"/>
      <c r="J35" s="110" t="s">
        <v>402</v>
      </c>
    </row>
    <row r="36" spans="1:10" x14ac:dyDescent="0.35">
      <c r="A36" s="93"/>
      <c r="B36" s="94"/>
      <c r="C36" s="94"/>
      <c r="D36" s="94"/>
      <c r="E36" s="184"/>
      <c r="F36" s="184"/>
      <c r="G36" s="184"/>
      <c r="H36" s="184"/>
      <c r="I36" s="94"/>
      <c r="J36" s="105"/>
    </row>
    <row r="37" spans="1:10" x14ac:dyDescent="0.35">
      <c r="A37" s="206" t="s">
        <v>442</v>
      </c>
      <c r="B37" s="207"/>
      <c r="C37" s="207"/>
      <c r="D37" s="207"/>
      <c r="E37" s="206" t="s">
        <v>451</v>
      </c>
      <c r="F37" s="207"/>
      <c r="G37" s="207"/>
      <c r="H37" s="207"/>
      <c r="I37" s="208"/>
      <c r="J37" s="111">
        <v>1449613</v>
      </c>
    </row>
    <row r="38" spans="1:10" x14ac:dyDescent="0.35">
      <c r="A38" s="93"/>
      <c r="B38" s="94"/>
      <c r="C38" s="101"/>
      <c r="D38" s="209"/>
      <c r="E38" s="209"/>
      <c r="F38" s="209"/>
      <c r="G38" s="209"/>
      <c r="H38" s="209"/>
      <c r="I38" s="209"/>
      <c r="J38" s="96"/>
    </row>
    <row r="39" spans="1:10" x14ac:dyDescent="0.35">
      <c r="A39" s="206" t="s">
        <v>443</v>
      </c>
      <c r="B39" s="207"/>
      <c r="C39" s="207"/>
      <c r="D39" s="208"/>
      <c r="E39" s="206" t="s">
        <v>450</v>
      </c>
      <c r="F39" s="207"/>
      <c r="G39" s="207"/>
      <c r="H39" s="207"/>
      <c r="I39" s="208"/>
      <c r="J39" s="102" t="s">
        <v>452</v>
      </c>
    </row>
    <row r="40" spans="1:10" x14ac:dyDescent="0.35">
      <c r="A40" s="93"/>
      <c r="B40" s="94"/>
      <c r="C40" s="101"/>
      <c r="D40" s="112"/>
      <c r="E40" s="209"/>
      <c r="F40" s="209"/>
      <c r="G40" s="209"/>
      <c r="H40" s="209"/>
      <c r="I40" s="95"/>
      <c r="J40" s="96"/>
    </row>
    <row r="41" spans="1:10" x14ac:dyDescent="0.35">
      <c r="A41" s="206" t="s">
        <v>444</v>
      </c>
      <c r="B41" s="207"/>
      <c r="C41" s="207"/>
      <c r="D41" s="208"/>
      <c r="E41" s="206" t="s">
        <v>449</v>
      </c>
      <c r="F41" s="207"/>
      <c r="G41" s="207"/>
      <c r="H41" s="207"/>
      <c r="I41" s="208"/>
      <c r="J41" s="102">
        <v>70633647</v>
      </c>
    </row>
    <row r="42" spans="1:10" x14ac:dyDescent="0.35">
      <c r="A42" s="93"/>
      <c r="B42" s="94"/>
      <c r="C42" s="101"/>
      <c r="D42" s="112"/>
      <c r="E42" s="209"/>
      <c r="F42" s="209"/>
      <c r="G42" s="209"/>
      <c r="H42" s="209"/>
      <c r="I42" s="95"/>
      <c r="J42" s="96"/>
    </row>
    <row r="43" spans="1:10" x14ac:dyDescent="0.35">
      <c r="A43" s="206" t="s">
        <v>445</v>
      </c>
      <c r="B43" s="207"/>
      <c r="C43" s="207"/>
      <c r="D43" s="208"/>
      <c r="E43" s="206" t="s">
        <v>448</v>
      </c>
      <c r="F43" s="207"/>
      <c r="G43" s="207"/>
      <c r="H43" s="207"/>
      <c r="I43" s="208"/>
      <c r="J43" s="102">
        <v>80921748</v>
      </c>
    </row>
    <row r="44" spans="1:10" x14ac:dyDescent="0.35">
      <c r="A44" s="113"/>
      <c r="B44" s="101"/>
      <c r="C44" s="210"/>
      <c r="D44" s="210"/>
      <c r="E44" s="184"/>
      <c r="F44" s="184"/>
      <c r="G44" s="210"/>
      <c r="H44" s="210"/>
      <c r="I44" s="210"/>
      <c r="J44" s="96"/>
    </row>
    <row r="45" spans="1:10" x14ac:dyDescent="0.35">
      <c r="A45" s="206" t="s">
        <v>446</v>
      </c>
      <c r="B45" s="207"/>
      <c r="C45" s="207"/>
      <c r="D45" s="208"/>
      <c r="E45" s="206" t="s">
        <v>447</v>
      </c>
      <c r="F45" s="207"/>
      <c r="G45" s="207"/>
      <c r="H45" s="207"/>
      <c r="I45" s="208"/>
      <c r="J45" s="102">
        <v>192753195</v>
      </c>
    </row>
    <row r="46" spans="1:10" x14ac:dyDescent="0.35">
      <c r="A46" s="113"/>
      <c r="B46" s="101"/>
      <c r="C46" s="101"/>
      <c r="D46" s="94"/>
      <c r="E46" s="211"/>
      <c r="F46" s="211"/>
      <c r="G46" s="210"/>
      <c r="H46" s="210"/>
      <c r="I46" s="94"/>
      <c r="J46" s="96"/>
    </row>
    <row r="47" spans="1:10" x14ac:dyDescent="0.35">
      <c r="A47" s="206"/>
      <c r="B47" s="207"/>
      <c r="C47" s="207"/>
      <c r="D47" s="208"/>
      <c r="E47" s="206"/>
      <c r="F47" s="207"/>
      <c r="G47" s="207"/>
      <c r="H47" s="207"/>
      <c r="I47" s="208"/>
      <c r="J47" s="102"/>
    </row>
    <row r="48" spans="1:10" x14ac:dyDescent="0.35">
      <c r="A48" s="113"/>
      <c r="B48" s="101"/>
      <c r="C48" s="101"/>
      <c r="D48" s="94"/>
      <c r="E48" s="184"/>
      <c r="F48" s="184"/>
      <c r="G48" s="210"/>
      <c r="H48" s="210"/>
      <c r="I48" s="94"/>
      <c r="J48" s="114" t="s">
        <v>424</v>
      </c>
    </row>
    <row r="49" spans="1:10" x14ac:dyDescent="0.35">
      <c r="A49" s="113"/>
      <c r="B49" s="101"/>
      <c r="C49" s="101"/>
      <c r="D49" s="94"/>
      <c r="E49" s="184"/>
      <c r="F49" s="184"/>
      <c r="G49" s="210"/>
      <c r="H49" s="210"/>
      <c r="I49" s="94"/>
      <c r="J49" s="114" t="s">
        <v>425</v>
      </c>
    </row>
    <row r="50" spans="1:10" ht="14.4" customHeight="1" x14ac:dyDescent="0.35">
      <c r="A50" s="178" t="s">
        <v>403</v>
      </c>
      <c r="B50" s="189"/>
      <c r="C50" s="190" t="s">
        <v>425</v>
      </c>
      <c r="D50" s="191"/>
      <c r="E50" s="216" t="s">
        <v>426</v>
      </c>
      <c r="F50" s="217"/>
      <c r="G50" s="195"/>
      <c r="H50" s="196"/>
      <c r="I50" s="196"/>
      <c r="J50" s="197"/>
    </row>
    <row r="51" spans="1:10" x14ac:dyDescent="0.35">
      <c r="A51" s="113"/>
      <c r="B51" s="101"/>
      <c r="C51" s="210"/>
      <c r="D51" s="210"/>
      <c r="E51" s="184"/>
      <c r="F51" s="184"/>
      <c r="G51" s="218" t="s">
        <v>427</v>
      </c>
      <c r="H51" s="218"/>
      <c r="I51" s="218"/>
      <c r="J51" s="85"/>
    </row>
    <row r="52" spans="1:10" ht="14" customHeight="1" x14ac:dyDescent="0.35">
      <c r="A52" s="178" t="s">
        <v>404</v>
      </c>
      <c r="B52" s="189"/>
      <c r="C52" s="195" t="s">
        <v>453</v>
      </c>
      <c r="D52" s="196"/>
      <c r="E52" s="196"/>
      <c r="F52" s="196"/>
      <c r="G52" s="196"/>
      <c r="H52" s="196"/>
      <c r="I52" s="196"/>
      <c r="J52" s="197"/>
    </row>
    <row r="53" spans="1:10" x14ac:dyDescent="0.35">
      <c r="A53" s="93"/>
      <c r="B53" s="94"/>
      <c r="C53" s="200" t="s">
        <v>405</v>
      </c>
      <c r="D53" s="200"/>
      <c r="E53" s="200"/>
      <c r="F53" s="200"/>
      <c r="G53" s="200"/>
      <c r="H53" s="200"/>
      <c r="I53" s="200"/>
      <c r="J53" s="96"/>
    </row>
    <row r="54" spans="1:10" x14ac:dyDescent="0.35">
      <c r="A54" s="178" t="s">
        <v>406</v>
      </c>
      <c r="B54" s="189"/>
      <c r="C54" s="212" t="s">
        <v>454</v>
      </c>
      <c r="D54" s="213"/>
      <c r="E54" s="214"/>
      <c r="F54" s="184"/>
      <c r="G54" s="184"/>
      <c r="H54" s="205"/>
      <c r="I54" s="205"/>
      <c r="J54" s="215"/>
    </row>
    <row r="55" spans="1:10" x14ac:dyDescent="0.35">
      <c r="A55" s="93"/>
      <c r="B55" s="94"/>
      <c r="C55" s="101"/>
      <c r="D55" s="94"/>
      <c r="E55" s="184"/>
      <c r="F55" s="184"/>
      <c r="G55" s="184"/>
      <c r="H55" s="184"/>
      <c r="I55" s="94"/>
      <c r="J55" s="96"/>
    </row>
    <row r="56" spans="1:10" ht="14.4" customHeight="1" x14ac:dyDescent="0.35">
      <c r="A56" s="178" t="s">
        <v>398</v>
      </c>
      <c r="B56" s="189"/>
      <c r="C56" s="219" t="s">
        <v>483</v>
      </c>
      <c r="D56" s="220"/>
      <c r="E56" s="220"/>
      <c r="F56" s="220"/>
      <c r="G56" s="220"/>
      <c r="H56" s="220"/>
      <c r="I56" s="220"/>
      <c r="J56" s="221"/>
    </row>
    <row r="57" spans="1:10" x14ac:dyDescent="0.35">
      <c r="A57" s="93"/>
      <c r="B57" s="94"/>
      <c r="C57" s="94"/>
      <c r="D57" s="94"/>
      <c r="E57" s="184"/>
      <c r="F57" s="184"/>
      <c r="G57" s="184"/>
      <c r="H57" s="184"/>
      <c r="I57" s="94"/>
      <c r="J57" s="96"/>
    </row>
    <row r="58" spans="1:10" x14ac:dyDescent="0.35">
      <c r="A58" s="178" t="s">
        <v>428</v>
      </c>
      <c r="B58" s="189"/>
      <c r="C58" s="219" t="s">
        <v>481</v>
      </c>
      <c r="D58" s="220"/>
      <c r="E58" s="220"/>
      <c r="F58" s="220"/>
      <c r="G58" s="220"/>
      <c r="H58" s="220"/>
      <c r="I58" s="220"/>
      <c r="J58" s="221"/>
    </row>
    <row r="59" spans="1:10" ht="14.4" customHeight="1" x14ac:dyDescent="0.35">
      <c r="A59" s="93"/>
      <c r="B59" s="94"/>
      <c r="C59" s="222" t="s">
        <v>429</v>
      </c>
      <c r="D59" s="222"/>
      <c r="E59" s="222"/>
      <c r="F59" s="222"/>
      <c r="G59" s="94"/>
      <c r="H59" s="94"/>
      <c r="I59" s="94"/>
      <c r="J59" s="96"/>
    </row>
    <row r="60" spans="1:10" x14ac:dyDescent="0.35">
      <c r="A60" s="178" t="s">
        <v>430</v>
      </c>
      <c r="B60" s="189"/>
      <c r="C60" s="219" t="s">
        <v>482</v>
      </c>
      <c r="D60" s="220"/>
      <c r="E60" s="220"/>
      <c r="F60" s="220"/>
      <c r="G60" s="220"/>
      <c r="H60" s="220"/>
      <c r="I60" s="220"/>
      <c r="J60" s="221"/>
    </row>
    <row r="61" spans="1:10" ht="14.4" customHeight="1" x14ac:dyDescent="0.35">
      <c r="A61" s="115"/>
      <c r="B61" s="116"/>
      <c r="C61" s="223" t="s">
        <v>431</v>
      </c>
      <c r="D61" s="223"/>
      <c r="E61" s="223"/>
      <c r="F61" s="223"/>
      <c r="G61" s="223"/>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K130" sqref="K130"/>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7" t="s">
        <v>1</v>
      </c>
      <c r="B1" s="228"/>
      <c r="C1" s="228"/>
      <c r="D1" s="228"/>
      <c r="E1" s="228"/>
      <c r="F1" s="228"/>
      <c r="G1" s="228"/>
      <c r="H1" s="228"/>
      <c r="I1" s="228"/>
    </row>
    <row r="2" spans="1:9" x14ac:dyDescent="0.25">
      <c r="A2" s="229" t="s">
        <v>487</v>
      </c>
      <c r="B2" s="230"/>
      <c r="C2" s="230"/>
      <c r="D2" s="230"/>
      <c r="E2" s="230"/>
      <c r="F2" s="230"/>
      <c r="G2" s="230"/>
      <c r="H2" s="230"/>
      <c r="I2" s="230"/>
    </row>
    <row r="3" spans="1:9" x14ac:dyDescent="0.25">
      <c r="A3" s="231" t="s">
        <v>355</v>
      </c>
      <c r="B3" s="232"/>
      <c r="C3" s="232"/>
      <c r="D3" s="232"/>
      <c r="E3" s="232"/>
      <c r="F3" s="232"/>
      <c r="G3" s="232"/>
      <c r="H3" s="232"/>
      <c r="I3" s="232"/>
    </row>
    <row r="4" spans="1:9" x14ac:dyDescent="0.25">
      <c r="A4" s="233" t="s">
        <v>455</v>
      </c>
      <c r="B4" s="234"/>
      <c r="C4" s="234"/>
      <c r="D4" s="234"/>
      <c r="E4" s="234"/>
      <c r="F4" s="234"/>
      <c r="G4" s="234"/>
      <c r="H4" s="234"/>
      <c r="I4" s="235"/>
    </row>
    <row r="5" spans="1:9" ht="31.5" x14ac:dyDescent="0.25">
      <c r="A5" s="238" t="s">
        <v>2</v>
      </c>
      <c r="B5" s="239"/>
      <c r="C5" s="239"/>
      <c r="D5" s="239"/>
      <c r="E5" s="239"/>
      <c r="F5" s="239"/>
      <c r="G5" s="12" t="s">
        <v>105</v>
      </c>
      <c r="H5" s="14" t="s">
        <v>372</v>
      </c>
      <c r="I5" s="14" t="s">
        <v>373</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v>
      </c>
      <c r="B8" s="241"/>
      <c r="C8" s="241"/>
      <c r="D8" s="241"/>
      <c r="E8" s="241"/>
      <c r="F8" s="241"/>
      <c r="G8" s="15">
        <v>1</v>
      </c>
      <c r="H8" s="33">
        <v>0</v>
      </c>
      <c r="I8" s="33">
        <v>0</v>
      </c>
    </row>
    <row r="9" spans="1:9" ht="12.75" customHeight="1" x14ac:dyDescent="0.25">
      <c r="A9" s="226" t="s">
        <v>381</v>
      </c>
      <c r="B9" s="226"/>
      <c r="C9" s="226"/>
      <c r="D9" s="226"/>
      <c r="E9" s="226"/>
      <c r="F9" s="226"/>
      <c r="G9" s="16">
        <v>2</v>
      </c>
      <c r="H9" s="34">
        <f>H10+H17+H27+H38+H43</f>
        <v>270079643</v>
      </c>
      <c r="I9" s="34">
        <f>I10+I17+I27+I38+I43</f>
        <v>259687508</v>
      </c>
    </row>
    <row r="10" spans="1:9" ht="12.75" customHeight="1" x14ac:dyDescent="0.25">
      <c r="A10" s="225" t="s">
        <v>5</v>
      </c>
      <c r="B10" s="225"/>
      <c r="C10" s="225"/>
      <c r="D10" s="225"/>
      <c r="E10" s="225"/>
      <c r="F10" s="225"/>
      <c r="G10" s="16">
        <v>3</v>
      </c>
      <c r="H10" s="34">
        <f>H11+H12+H13+H14+H15+H16</f>
        <v>4411911</v>
      </c>
      <c r="I10" s="34">
        <f>I11+I12+I13+I14+I15+I16</f>
        <v>4522336</v>
      </c>
    </row>
    <row r="11" spans="1:9" ht="12.75" customHeight="1" x14ac:dyDescent="0.25">
      <c r="A11" s="224" t="s">
        <v>6</v>
      </c>
      <c r="B11" s="224"/>
      <c r="C11" s="224"/>
      <c r="D11" s="224"/>
      <c r="E11" s="224"/>
      <c r="F11" s="224"/>
      <c r="G11" s="15">
        <v>4</v>
      </c>
      <c r="H11" s="33">
        <v>0</v>
      </c>
      <c r="I11" s="33">
        <v>0</v>
      </c>
    </row>
    <row r="12" spans="1:9" ht="23" customHeight="1" x14ac:dyDescent="0.25">
      <c r="A12" s="224" t="s">
        <v>7</v>
      </c>
      <c r="B12" s="224"/>
      <c r="C12" s="224"/>
      <c r="D12" s="224"/>
      <c r="E12" s="224"/>
      <c r="F12" s="224"/>
      <c r="G12" s="15">
        <v>5</v>
      </c>
      <c r="H12" s="33">
        <v>238665</v>
      </c>
      <c r="I12" s="33">
        <v>349090</v>
      </c>
    </row>
    <row r="13" spans="1:9" ht="12.75" customHeight="1" x14ac:dyDescent="0.25">
      <c r="A13" s="224" t="s">
        <v>8</v>
      </c>
      <c r="B13" s="224"/>
      <c r="C13" s="224"/>
      <c r="D13" s="224"/>
      <c r="E13" s="224"/>
      <c r="F13" s="224"/>
      <c r="G13" s="15">
        <v>6</v>
      </c>
      <c r="H13" s="33">
        <v>4173246</v>
      </c>
      <c r="I13" s="33">
        <v>4173246</v>
      </c>
    </row>
    <row r="14" spans="1:9" ht="12.75" customHeight="1" x14ac:dyDescent="0.25">
      <c r="A14" s="224" t="s">
        <v>9</v>
      </c>
      <c r="B14" s="224"/>
      <c r="C14" s="224"/>
      <c r="D14" s="224"/>
      <c r="E14" s="224"/>
      <c r="F14" s="224"/>
      <c r="G14" s="15">
        <v>7</v>
      </c>
      <c r="H14" s="33">
        <v>0</v>
      </c>
      <c r="I14" s="33">
        <v>0</v>
      </c>
    </row>
    <row r="15" spans="1:9" ht="12.75" customHeight="1" x14ac:dyDescent="0.25">
      <c r="A15" s="224" t="s">
        <v>10</v>
      </c>
      <c r="B15" s="224"/>
      <c r="C15" s="224"/>
      <c r="D15" s="224"/>
      <c r="E15" s="224"/>
      <c r="F15" s="224"/>
      <c r="G15" s="15">
        <v>8</v>
      </c>
      <c r="H15" s="33">
        <v>0</v>
      </c>
      <c r="I15" s="33">
        <v>0</v>
      </c>
    </row>
    <row r="16" spans="1:9" ht="12.75" customHeight="1" x14ac:dyDescent="0.25">
      <c r="A16" s="224" t="s">
        <v>11</v>
      </c>
      <c r="B16" s="224"/>
      <c r="C16" s="224"/>
      <c r="D16" s="224"/>
      <c r="E16" s="224"/>
      <c r="F16" s="224"/>
      <c r="G16" s="15">
        <v>9</v>
      </c>
      <c r="H16" s="33">
        <v>0</v>
      </c>
      <c r="I16" s="33">
        <v>0</v>
      </c>
    </row>
    <row r="17" spans="1:9" ht="12.75" customHeight="1" x14ac:dyDescent="0.25">
      <c r="A17" s="225" t="s">
        <v>12</v>
      </c>
      <c r="B17" s="225"/>
      <c r="C17" s="225"/>
      <c r="D17" s="225"/>
      <c r="E17" s="225"/>
      <c r="F17" s="225"/>
      <c r="G17" s="16">
        <v>10</v>
      </c>
      <c r="H17" s="34">
        <f>H18+H19+H20+H21+H22+H23+H24+H25+H26</f>
        <v>195696284</v>
      </c>
      <c r="I17" s="34">
        <f>I18+I19+I20+I21+I22+I23+I24+I25+I26</f>
        <v>207756432</v>
      </c>
    </row>
    <row r="18" spans="1:9" ht="12.75" customHeight="1" x14ac:dyDescent="0.25">
      <c r="A18" s="224" t="s">
        <v>13</v>
      </c>
      <c r="B18" s="224"/>
      <c r="C18" s="224"/>
      <c r="D18" s="224"/>
      <c r="E18" s="224"/>
      <c r="F18" s="224"/>
      <c r="G18" s="15">
        <v>11</v>
      </c>
      <c r="H18" s="33">
        <v>15605344</v>
      </c>
      <c r="I18" s="33">
        <v>15605344</v>
      </c>
    </row>
    <row r="19" spans="1:9" ht="12.75" customHeight="1" x14ac:dyDescent="0.25">
      <c r="A19" s="224" t="s">
        <v>14</v>
      </c>
      <c r="B19" s="224"/>
      <c r="C19" s="224"/>
      <c r="D19" s="224"/>
      <c r="E19" s="224"/>
      <c r="F19" s="224"/>
      <c r="G19" s="15">
        <v>12</v>
      </c>
      <c r="H19" s="33">
        <v>75513360</v>
      </c>
      <c r="I19" s="33">
        <v>77990000</v>
      </c>
    </row>
    <row r="20" spans="1:9" ht="12.75" customHeight="1" x14ac:dyDescent="0.25">
      <c r="A20" s="224" t="s">
        <v>15</v>
      </c>
      <c r="B20" s="224"/>
      <c r="C20" s="224"/>
      <c r="D20" s="224"/>
      <c r="E20" s="224"/>
      <c r="F20" s="224"/>
      <c r="G20" s="15">
        <v>13</v>
      </c>
      <c r="H20" s="33">
        <v>52145496</v>
      </c>
      <c r="I20" s="33">
        <v>60927031</v>
      </c>
    </row>
    <row r="21" spans="1:9" ht="12.75" customHeight="1" x14ac:dyDescent="0.25">
      <c r="A21" s="224" t="s">
        <v>16</v>
      </c>
      <c r="B21" s="224"/>
      <c r="C21" s="224"/>
      <c r="D21" s="224"/>
      <c r="E21" s="224"/>
      <c r="F21" s="224"/>
      <c r="G21" s="15">
        <v>14</v>
      </c>
      <c r="H21" s="33">
        <v>23807732</v>
      </c>
      <c r="I21" s="33">
        <v>21111662</v>
      </c>
    </row>
    <row r="22" spans="1:9" ht="12.75" customHeight="1" x14ac:dyDescent="0.25">
      <c r="A22" s="224" t="s">
        <v>17</v>
      </c>
      <c r="B22" s="224"/>
      <c r="C22" s="224"/>
      <c r="D22" s="224"/>
      <c r="E22" s="224"/>
      <c r="F22" s="224"/>
      <c r="G22" s="15">
        <v>15</v>
      </c>
      <c r="H22" s="33">
        <v>0</v>
      </c>
      <c r="I22" s="33">
        <v>0</v>
      </c>
    </row>
    <row r="23" spans="1:9" ht="12.75" customHeight="1" x14ac:dyDescent="0.25">
      <c r="A23" s="224" t="s">
        <v>18</v>
      </c>
      <c r="B23" s="224"/>
      <c r="C23" s="224"/>
      <c r="D23" s="224"/>
      <c r="E23" s="224"/>
      <c r="F23" s="224"/>
      <c r="G23" s="15">
        <v>16</v>
      </c>
      <c r="H23" s="33">
        <v>0</v>
      </c>
      <c r="I23" s="33">
        <v>0</v>
      </c>
    </row>
    <row r="24" spans="1:9" ht="12.75" customHeight="1" x14ac:dyDescent="0.25">
      <c r="A24" s="224" t="s">
        <v>19</v>
      </c>
      <c r="B24" s="224"/>
      <c r="C24" s="224"/>
      <c r="D24" s="224"/>
      <c r="E24" s="224"/>
      <c r="F24" s="224"/>
      <c r="G24" s="15">
        <v>17</v>
      </c>
      <c r="H24" s="33">
        <v>28563927</v>
      </c>
      <c r="I24" s="33">
        <v>32069751</v>
      </c>
    </row>
    <row r="25" spans="1:9" ht="12.75" customHeight="1" x14ac:dyDescent="0.25">
      <c r="A25" s="224" t="s">
        <v>20</v>
      </c>
      <c r="B25" s="224"/>
      <c r="C25" s="224"/>
      <c r="D25" s="224"/>
      <c r="E25" s="224"/>
      <c r="F25" s="224"/>
      <c r="G25" s="15">
        <v>18</v>
      </c>
      <c r="H25" s="33">
        <v>60425</v>
      </c>
      <c r="I25" s="33">
        <v>52644</v>
      </c>
    </row>
    <row r="26" spans="1:9" ht="12.75" customHeight="1" x14ac:dyDescent="0.25">
      <c r="A26" s="224" t="s">
        <v>21</v>
      </c>
      <c r="B26" s="224"/>
      <c r="C26" s="224"/>
      <c r="D26" s="224"/>
      <c r="E26" s="224"/>
      <c r="F26" s="224"/>
      <c r="G26" s="15">
        <v>19</v>
      </c>
      <c r="H26" s="33">
        <v>0</v>
      </c>
      <c r="I26" s="33">
        <v>0</v>
      </c>
    </row>
    <row r="27" spans="1:9" ht="12.75" customHeight="1" x14ac:dyDescent="0.25">
      <c r="A27" s="225" t="s">
        <v>22</v>
      </c>
      <c r="B27" s="225"/>
      <c r="C27" s="225"/>
      <c r="D27" s="225"/>
      <c r="E27" s="225"/>
      <c r="F27" s="225"/>
      <c r="G27" s="16">
        <v>20</v>
      </c>
      <c r="H27" s="34">
        <f>SUM(H28:H37)</f>
        <v>31933235</v>
      </c>
      <c r="I27" s="34">
        <f>SUM(I28:I37)</f>
        <v>23742294</v>
      </c>
    </row>
    <row r="28" spans="1:9" ht="12.75" customHeight="1" x14ac:dyDescent="0.25">
      <c r="A28" s="224" t="s">
        <v>23</v>
      </c>
      <c r="B28" s="224"/>
      <c r="C28" s="224"/>
      <c r="D28" s="224"/>
      <c r="E28" s="224"/>
      <c r="F28" s="224"/>
      <c r="G28" s="15">
        <v>21</v>
      </c>
      <c r="H28" s="33">
        <v>0</v>
      </c>
      <c r="I28" s="33">
        <v>0</v>
      </c>
    </row>
    <row r="29" spans="1:9" ht="12.75" customHeight="1" x14ac:dyDescent="0.25">
      <c r="A29" s="224" t="s">
        <v>24</v>
      </c>
      <c r="B29" s="224"/>
      <c r="C29" s="224"/>
      <c r="D29" s="224"/>
      <c r="E29" s="224"/>
      <c r="F29" s="224"/>
      <c r="G29" s="15">
        <v>22</v>
      </c>
      <c r="H29" s="33">
        <v>0</v>
      </c>
      <c r="I29" s="33">
        <v>0</v>
      </c>
    </row>
    <row r="30" spans="1:9" ht="12.75" customHeight="1" x14ac:dyDescent="0.25">
      <c r="A30" s="224" t="s">
        <v>25</v>
      </c>
      <c r="B30" s="224"/>
      <c r="C30" s="224"/>
      <c r="D30" s="224"/>
      <c r="E30" s="224"/>
      <c r="F30" s="224"/>
      <c r="G30" s="15">
        <v>23</v>
      </c>
      <c r="H30" s="33">
        <v>0</v>
      </c>
      <c r="I30" s="33">
        <v>0</v>
      </c>
    </row>
    <row r="31" spans="1:9" ht="24" customHeight="1" x14ac:dyDescent="0.25">
      <c r="A31" s="224" t="s">
        <v>26</v>
      </c>
      <c r="B31" s="224"/>
      <c r="C31" s="224"/>
      <c r="D31" s="224"/>
      <c r="E31" s="224"/>
      <c r="F31" s="224"/>
      <c r="G31" s="15">
        <v>24</v>
      </c>
      <c r="H31" s="33">
        <v>0</v>
      </c>
      <c r="I31" s="33">
        <v>0</v>
      </c>
    </row>
    <row r="32" spans="1:9" ht="23.4" customHeight="1" x14ac:dyDescent="0.25">
      <c r="A32" s="224" t="s">
        <v>27</v>
      </c>
      <c r="B32" s="224"/>
      <c r="C32" s="224"/>
      <c r="D32" s="224"/>
      <c r="E32" s="224"/>
      <c r="F32" s="224"/>
      <c r="G32" s="15">
        <v>25</v>
      </c>
      <c r="H32" s="33">
        <v>0</v>
      </c>
      <c r="I32" s="33">
        <v>0</v>
      </c>
    </row>
    <row r="33" spans="1:9" ht="21.65" customHeight="1" x14ac:dyDescent="0.25">
      <c r="A33" s="224" t="s">
        <v>28</v>
      </c>
      <c r="B33" s="224"/>
      <c r="C33" s="224"/>
      <c r="D33" s="224"/>
      <c r="E33" s="224"/>
      <c r="F33" s="224"/>
      <c r="G33" s="15">
        <v>26</v>
      </c>
      <c r="H33" s="33">
        <v>0</v>
      </c>
      <c r="I33" s="33">
        <v>0</v>
      </c>
    </row>
    <row r="34" spans="1:9" ht="12.75" customHeight="1" x14ac:dyDescent="0.25">
      <c r="A34" s="224" t="s">
        <v>29</v>
      </c>
      <c r="B34" s="224"/>
      <c r="C34" s="224"/>
      <c r="D34" s="224"/>
      <c r="E34" s="224"/>
      <c r="F34" s="224"/>
      <c r="G34" s="15">
        <v>27</v>
      </c>
      <c r="H34" s="33">
        <v>0</v>
      </c>
      <c r="I34" s="33">
        <v>0</v>
      </c>
    </row>
    <row r="35" spans="1:9" ht="12.75" customHeight="1" x14ac:dyDescent="0.25">
      <c r="A35" s="224" t="s">
        <v>30</v>
      </c>
      <c r="B35" s="224"/>
      <c r="C35" s="224"/>
      <c r="D35" s="224"/>
      <c r="E35" s="224"/>
      <c r="F35" s="224"/>
      <c r="G35" s="15">
        <v>28</v>
      </c>
      <c r="H35" s="33">
        <v>31933235</v>
      </c>
      <c r="I35" s="33">
        <v>23742294</v>
      </c>
    </row>
    <row r="36" spans="1:9" ht="12.75" customHeight="1" x14ac:dyDescent="0.25">
      <c r="A36" s="224" t="s">
        <v>31</v>
      </c>
      <c r="B36" s="224"/>
      <c r="C36" s="224"/>
      <c r="D36" s="224"/>
      <c r="E36" s="224"/>
      <c r="F36" s="224"/>
      <c r="G36" s="15">
        <v>29</v>
      </c>
      <c r="H36" s="33">
        <v>0</v>
      </c>
      <c r="I36" s="33">
        <v>0</v>
      </c>
    </row>
    <row r="37" spans="1:9" ht="12.75" customHeight="1" x14ac:dyDescent="0.25">
      <c r="A37" s="224" t="s">
        <v>32</v>
      </c>
      <c r="B37" s="224"/>
      <c r="C37" s="224"/>
      <c r="D37" s="224"/>
      <c r="E37" s="224"/>
      <c r="F37" s="224"/>
      <c r="G37" s="15">
        <v>30</v>
      </c>
      <c r="H37" s="33">
        <v>0</v>
      </c>
      <c r="I37" s="33">
        <v>0</v>
      </c>
    </row>
    <row r="38" spans="1:9" ht="12.75" customHeight="1" x14ac:dyDescent="0.25">
      <c r="A38" s="225" t="s">
        <v>33</v>
      </c>
      <c r="B38" s="225"/>
      <c r="C38" s="225"/>
      <c r="D38" s="225"/>
      <c r="E38" s="225"/>
      <c r="F38" s="225"/>
      <c r="G38" s="16">
        <v>31</v>
      </c>
      <c r="H38" s="34">
        <f>H39+H40+H41+H42</f>
        <v>21838478</v>
      </c>
      <c r="I38" s="34">
        <f>I39+I40+I41+I42</f>
        <v>14124953</v>
      </c>
    </row>
    <row r="39" spans="1:9" ht="12.75" customHeight="1" x14ac:dyDescent="0.25">
      <c r="A39" s="224" t="s">
        <v>34</v>
      </c>
      <c r="B39" s="224"/>
      <c r="C39" s="224"/>
      <c r="D39" s="224"/>
      <c r="E39" s="224"/>
      <c r="F39" s="224"/>
      <c r="G39" s="15">
        <v>32</v>
      </c>
      <c r="H39" s="33">
        <v>0</v>
      </c>
      <c r="I39" s="33">
        <v>0</v>
      </c>
    </row>
    <row r="40" spans="1:9" ht="12.75" customHeight="1" x14ac:dyDescent="0.25">
      <c r="A40" s="224" t="s">
        <v>35</v>
      </c>
      <c r="B40" s="224"/>
      <c r="C40" s="224"/>
      <c r="D40" s="224"/>
      <c r="E40" s="224"/>
      <c r="F40" s="224"/>
      <c r="G40" s="15">
        <v>33</v>
      </c>
      <c r="H40" s="33">
        <v>0</v>
      </c>
      <c r="I40" s="33">
        <v>0</v>
      </c>
    </row>
    <row r="41" spans="1:9" ht="12.75" customHeight="1" x14ac:dyDescent="0.25">
      <c r="A41" s="224" t="s">
        <v>36</v>
      </c>
      <c r="B41" s="224"/>
      <c r="C41" s="224"/>
      <c r="D41" s="224"/>
      <c r="E41" s="224"/>
      <c r="F41" s="224"/>
      <c r="G41" s="15">
        <v>34</v>
      </c>
      <c r="H41" s="33">
        <v>21361786</v>
      </c>
      <c r="I41" s="33">
        <v>13688818</v>
      </c>
    </row>
    <row r="42" spans="1:9" ht="12.75" customHeight="1" x14ac:dyDescent="0.25">
      <c r="A42" s="224" t="s">
        <v>37</v>
      </c>
      <c r="B42" s="224"/>
      <c r="C42" s="224"/>
      <c r="D42" s="224"/>
      <c r="E42" s="224"/>
      <c r="F42" s="224"/>
      <c r="G42" s="15">
        <v>35</v>
      </c>
      <c r="H42" s="33">
        <v>476692</v>
      </c>
      <c r="I42" s="33">
        <v>436135</v>
      </c>
    </row>
    <row r="43" spans="1:9" ht="12.75" customHeight="1" x14ac:dyDescent="0.25">
      <c r="A43" s="224" t="s">
        <v>38</v>
      </c>
      <c r="B43" s="224"/>
      <c r="C43" s="224"/>
      <c r="D43" s="224"/>
      <c r="E43" s="224"/>
      <c r="F43" s="224"/>
      <c r="G43" s="15">
        <v>36</v>
      </c>
      <c r="H43" s="33">
        <v>16199735</v>
      </c>
      <c r="I43" s="33">
        <v>9541493</v>
      </c>
    </row>
    <row r="44" spans="1:9" ht="12.75" customHeight="1" x14ac:dyDescent="0.25">
      <c r="A44" s="226" t="s">
        <v>382</v>
      </c>
      <c r="B44" s="226"/>
      <c r="C44" s="226"/>
      <c r="D44" s="226"/>
      <c r="E44" s="226"/>
      <c r="F44" s="226"/>
      <c r="G44" s="16">
        <v>37</v>
      </c>
      <c r="H44" s="34">
        <f>H45+H53+H60+H70</f>
        <v>673092656</v>
      </c>
      <c r="I44" s="34">
        <f>I45+I53+I60+I70</f>
        <v>701176687</v>
      </c>
    </row>
    <row r="45" spans="1:9" ht="12.75" customHeight="1" x14ac:dyDescent="0.25">
      <c r="A45" s="225" t="s">
        <v>39</v>
      </c>
      <c r="B45" s="225"/>
      <c r="C45" s="225"/>
      <c r="D45" s="225"/>
      <c r="E45" s="225"/>
      <c r="F45" s="225"/>
      <c r="G45" s="16">
        <v>38</v>
      </c>
      <c r="H45" s="34">
        <f>SUM(H46:H52)</f>
        <v>173311175</v>
      </c>
      <c r="I45" s="34">
        <f>SUM(I46:I52)</f>
        <v>86616332</v>
      </c>
    </row>
    <row r="46" spans="1:9" ht="12.75" customHeight="1" x14ac:dyDescent="0.25">
      <c r="A46" s="224" t="s">
        <v>40</v>
      </c>
      <c r="B46" s="224"/>
      <c r="C46" s="224"/>
      <c r="D46" s="224"/>
      <c r="E46" s="224"/>
      <c r="F46" s="224"/>
      <c r="G46" s="15">
        <v>39</v>
      </c>
      <c r="H46" s="33">
        <v>0</v>
      </c>
      <c r="I46" s="33">
        <v>22285407</v>
      </c>
    </row>
    <row r="47" spans="1:9" ht="12.75" customHeight="1" x14ac:dyDescent="0.25">
      <c r="A47" s="224" t="s">
        <v>41</v>
      </c>
      <c r="B47" s="224"/>
      <c r="C47" s="224"/>
      <c r="D47" s="224"/>
      <c r="E47" s="224"/>
      <c r="F47" s="224"/>
      <c r="G47" s="15">
        <v>40</v>
      </c>
      <c r="H47" s="33">
        <v>173309085</v>
      </c>
      <c r="I47" s="33">
        <v>64329125</v>
      </c>
    </row>
    <row r="48" spans="1:9" ht="12.75" customHeight="1" x14ac:dyDescent="0.25">
      <c r="A48" s="224" t="s">
        <v>42</v>
      </c>
      <c r="B48" s="224"/>
      <c r="C48" s="224"/>
      <c r="D48" s="224"/>
      <c r="E48" s="224"/>
      <c r="F48" s="224"/>
      <c r="G48" s="15">
        <v>41</v>
      </c>
      <c r="H48" s="33">
        <v>0</v>
      </c>
      <c r="I48" s="33">
        <v>0</v>
      </c>
    </row>
    <row r="49" spans="1:9" ht="12.75" customHeight="1" x14ac:dyDescent="0.25">
      <c r="A49" s="224" t="s">
        <v>43</v>
      </c>
      <c r="B49" s="224"/>
      <c r="C49" s="224"/>
      <c r="D49" s="224"/>
      <c r="E49" s="224"/>
      <c r="F49" s="224"/>
      <c r="G49" s="15">
        <v>42</v>
      </c>
      <c r="H49" s="33">
        <v>0</v>
      </c>
      <c r="I49" s="33">
        <v>0</v>
      </c>
    </row>
    <row r="50" spans="1:9" ht="12.75" customHeight="1" x14ac:dyDescent="0.25">
      <c r="A50" s="224" t="s">
        <v>44</v>
      </c>
      <c r="B50" s="224"/>
      <c r="C50" s="224"/>
      <c r="D50" s="224"/>
      <c r="E50" s="224"/>
      <c r="F50" s="224"/>
      <c r="G50" s="15">
        <v>43</v>
      </c>
      <c r="H50" s="33">
        <v>2090</v>
      </c>
      <c r="I50" s="33">
        <v>1800</v>
      </c>
    </row>
    <row r="51" spans="1:9" ht="12.75" customHeight="1" x14ac:dyDescent="0.25">
      <c r="A51" s="224" t="s">
        <v>45</v>
      </c>
      <c r="B51" s="224"/>
      <c r="C51" s="224"/>
      <c r="D51" s="224"/>
      <c r="E51" s="224"/>
      <c r="F51" s="224"/>
      <c r="G51" s="15">
        <v>44</v>
      </c>
      <c r="H51" s="33">
        <v>0</v>
      </c>
      <c r="I51" s="33">
        <v>0</v>
      </c>
    </row>
    <row r="52" spans="1:9" ht="12.75" customHeight="1" x14ac:dyDescent="0.25">
      <c r="A52" s="224" t="s">
        <v>46</v>
      </c>
      <c r="B52" s="224"/>
      <c r="C52" s="224"/>
      <c r="D52" s="224"/>
      <c r="E52" s="224"/>
      <c r="F52" s="224"/>
      <c r="G52" s="15">
        <v>45</v>
      </c>
      <c r="H52" s="33">
        <v>0</v>
      </c>
      <c r="I52" s="33">
        <v>0</v>
      </c>
    </row>
    <row r="53" spans="1:9" ht="12.75" customHeight="1" x14ac:dyDescent="0.25">
      <c r="A53" s="225" t="s">
        <v>47</v>
      </c>
      <c r="B53" s="225"/>
      <c r="C53" s="225"/>
      <c r="D53" s="225"/>
      <c r="E53" s="225"/>
      <c r="F53" s="225"/>
      <c r="G53" s="16">
        <v>46</v>
      </c>
      <c r="H53" s="34">
        <f>SUM(H54:H59)</f>
        <v>363983471</v>
      </c>
      <c r="I53" s="34">
        <f>SUM(I54:I59)</f>
        <v>296498371</v>
      </c>
    </row>
    <row r="54" spans="1:9" ht="12.75" customHeight="1" x14ac:dyDescent="0.25">
      <c r="A54" s="224" t="s">
        <v>48</v>
      </c>
      <c r="B54" s="224"/>
      <c r="C54" s="224"/>
      <c r="D54" s="224"/>
      <c r="E54" s="224"/>
      <c r="F54" s="224"/>
      <c r="G54" s="15">
        <v>47</v>
      </c>
      <c r="H54" s="33">
        <v>0</v>
      </c>
      <c r="I54" s="33">
        <v>0</v>
      </c>
    </row>
    <row r="55" spans="1:9" ht="12.75" customHeight="1" x14ac:dyDescent="0.25">
      <c r="A55" s="224" t="s">
        <v>49</v>
      </c>
      <c r="B55" s="224"/>
      <c r="C55" s="224"/>
      <c r="D55" s="224"/>
      <c r="E55" s="224"/>
      <c r="F55" s="224"/>
      <c r="G55" s="15">
        <v>48</v>
      </c>
      <c r="H55" s="33">
        <v>116101167</v>
      </c>
      <c r="I55" s="33">
        <v>89001784</v>
      </c>
    </row>
    <row r="56" spans="1:9" ht="12.75" customHeight="1" x14ac:dyDescent="0.25">
      <c r="A56" s="224" t="s">
        <v>50</v>
      </c>
      <c r="B56" s="224"/>
      <c r="C56" s="224"/>
      <c r="D56" s="224"/>
      <c r="E56" s="224"/>
      <c r="F56" s="224"/>
      <c r="G56" s="15">
        <v>49</v>
      </c>
      <c r="H56" s="33">
        <v>215436842</v>
      </c>
      <c r="I56" s="33">
        <v>193332095</v>
      </c>
    </row>
    <row r="57" spans="1:9" ht="12.75" customHeight="1" x14ac:dyDescent="0.25">
      <c r="A57" s="224" t="s">
        <v>51</v>
      </c>
      <c r="B57" s="224"/>
      <c r="C57" s="224"/>
      <c r="D57" s="224"/>
      <c r="E57" s="224"/>
      <c r="F57" s="224"/>
      <c r="G57" s="15">
        <v>50</v>
      </c>
      <c r="H57" s="33">
        <v>0</v>
      </c>
      <c r="I57" s="33">
        <v>0</v>
      </c>
    </row>
    <row r="58" spans="1:9" ht="12.75" customHeight="1" x14ac:dyDescent="0.25">
      <c r="A58" s="224" t="s">
        <v>52</v>
      </c>
      <c r="B58" s="224"/>
      <c r="C58" s="224"/>
      <c r="D58" s="224"/>
      <c r="E58" s="224"/>
      <c r="F58" s="224"/>
      <c r="G58" s="15">
        <v>51</v>
      </c>
      <c r="H58" s="33">
        <v>15342826</v>
      </c>
      <c r="I58" s="33">
        <v>12714304</v>
      </c>
    </row>
    <row r="59" spans="1:9" ht="12.75" customHeight="1" x14ac:dyDescent="0.25">
      <c r="A59" s="224" t="s">
        <v>53</v>
      </c>
      <c r="B59" s="224"/>
      <c r="C59" s="224"/>
      <c r="D59" s="224"/>
      <c r="E59" s="224"/>
      <c r="F59" s="224"/>
      <c r="G59" s="15">
        <v>52</v>
      </c>
      <c r="H59" s="33">
        <v>17102636</v>
      </c>
      <c r="I59" s="33">
        <v>1450188</v>
      </c>
    </row>
    <row r="60" spans="1:9" ht="12.75" customHeight="1" x14ac:dyDescent="0.25">
      <c r="A60" s="225" t="s">
        <v>54</v>
      </c>
      <c r="B60" s="225"/>
      <c r="C60" s="225"/>
      <c r="D60" s="225"/>
      <c r="E60" s="225"/>
      <c r="F60" s="225"/>
      <c r="G60" s="16">
        <v>53</v>
      </c>
      <c r="H60" s="34">
        <f>SUM(H61:H69)</f>
        <v>37891719</v>
      </c>
      <c r="I60" s="34">
        <f>SUM(I61:I69)</f>
        <v>37006148</v>
      </c>
    </row>
    <row r="61" spans="1:9" ht="12.75" customHeight="1" x14ac:dyDescent="0.25">
      <c r="A61" s="224" t="s">
        <v>23</v>
      </c>
      <c r="B61" s="224"/>
      <c r="C61" s="224"/>
      <c r="D61" s="224"/>
      <c r="E61" s="224"/>
      <c r="F61" s="224"/>
      <c r="G61" s="15">
        <v>54</v>
      </c>
      <c r="H61" s="33">
        <v>0</v>
      </c>
      <c r="I61" s="33">
        <v>0</v>
      </c>
    </row>
    <row r="62" spans="1:9" ht="27.65" customHeight="1" x14ac:dyDescent="0.25">
      <c r="A62" s="224" t="s">
        <v>24</v>
      </c>
      <c r="B62" s="224"/>
      <c r="C62" s="224"/>
      <c r="D62" s="224"/>
      <c r="E62" s="224"/>
      <c r="F62" s="224"/>
      <c r="G62" s="15">
        <v>55</v>
      </c>
      <c r="H62" s="33">
        <v>0</v>
      </c>
      <c r="I62" s="33">
        <v>0</v>
      </c>
    </row>
    <row r="63" spans="1:9" ht="12.75" customHeight="1" x14ac:dyDescent="0.25">
      <c r="A63" s="224" t="s">
        <v>25</v>
      </c>
      <c r="B63" s="224"/>
      <c r="C63" s="224"/>
      <c r="D63" s="224"/>
      <c r="E63" s="224"/>
      <c r="F63" s="224"/>
      <c r="G63" s="15">
        <v>56</v>
      </c>
      <c r="H63" s="33">
        <v>0</v>
      </c>
      <c r="I63" s="33">
        <v>0</v>
      </c>
    </row>
    <row r="64" spans="1:9" ht="26" customHeight="1" x14ac:dyDescent="0.25">
      <c r="A64" s="224" t="s">
        <v>55</v>
      </c>
      <c r="B64" s="224"/>
      <c r="C64" s="224"/>
      <c r="D64" s="224"/>
      <c r="E64" s="224"/>
      <c r="F64" s="224"/>
      <c r="G64" s="15">
        <v>57</v>
      </c>
      <c r="H64" s="33">
        <v>0</v>
      </c>
      <c r="I64" s="33">
        <v>0</v>
      </c>
    </row>
    <row r="65" spans="1:9" ht="21.65" customHeight="1" x14ac:dyDescent="0.25">
      <c r="A65" s="224" t="s">
        <v>27</v>
      </c>
      <c r="B65" s="224"/>
      <c r="C65" s="224"/>
      <c r="D65" s="224"/>
      <c r="E65" s="224"/>
      <c r="F65" s="224"/>
      <c r="G65" s="15">
        <v>58</v>
      </c>
      <c r="H65" s="33">
        <v>0</v>
      </c>
      <c r="I65" s="33">
        <v>0</v>
      </c>
    </row>
    <row r="66" spans="1:9" ht="21.65" customHeight="1" x14ac:dyDescent="0.25">
      <c r="A66" s="224" t="s">
        <v>28</v>
      </c>
      <c r="B66" s="224"/>
      <c r="C66" s="224"/>
      <c r="D66" s="224"/>
      <c r="E66" s="224"/>
      <c r="F66" s="224"/>
      <c r="G66" s="15">
        <v>59</v>
      </c>
      <c r="H66" s="33">
        <v>0</v>
      </c>
      <c r="I66" s="33">
        <v>0</v>
      </c>
    </row>
    <row r="67" spans="1:9" ht="12.75" customHeight="1" x14ac:dyDescent="0.25">
      <c r="A67" s="224" t="s">
        <v>29</v>
      </c>
      <c r="B67" s="224"/>
      <c r="C67" s="224"/>
      <c r="D67" s="224"/>
      <c r="E67" s="224"/>
      <c r="F67" s="224"/>
      <c r="G67" s="15">
        <v>60</v>
      </c>
      <c r="H67" s="33">
        <v>37891719</v>
      </c>
      <c r="I67" s="33">
        <v>32936148</v>
      </c>
    </row>
    <row r="68" spans="1:9" ht="12.75" customHeight="1" x14ac:dyDescent="0.25">
      <c r="A68" s="224" t="s">
        <v>30</v>
      </c>
      <c r="B68" s="224"/>
      <c r="C68" s="224"/>
      <c r="D68" s="224"/>
      <c r="E68" s="224"/>
      <c r="F68" s="224"/>
      <c r="G68" s="15">
        <v>61</v>
      </c>
      <c r="H68" s="33">
        <v>0</v>
      </c>
      <c r="I68" s="33">
        <v>4070000</v>
      </c>
    </row>
    <row r="69" spans="1:9" ht="12.75" customHeight="1" x14ac:dyDescent="0.25">
      <c r="A69" s="224" t="s">
        <v>56</v>
      </c>
      <c r="B69" s="224"/>
      <c r="C69" s="224"/>
      <c r="D69" s="224"/>
      <c r="E69" s="224"/>
      <c r="F69" s="224"/>
      <c r="G69" s="15">
        <v>62</v>
      </c>
      <c r="H69" s="33">
        <v>0</v>
      </c>
      <c r="I69" s="33">
        <v>0</v>
      </c>
    </row>
    <row r="70" spans="1:9" ht="12.75" customHeight="1" x14ac:dyDescent="0.25">
      <c r="A70" s="224" t="s">
        <v>57</v>
      </c>
      <c r="B70" s="224"/>
      <c r="C70" s="224"/>
      <c r="D70" s="224"/>
      <c r="E70" s="224"/>
      <c r="F70" s="224"/>
      <c r="G70" s="15">
        <v>63</v>
      </c>
      <c r="H70" s="33">
        <v>97906291</v>
      </c>
      <c r="I70" s="33">
        <v>281055836</v>
      </c>
    </row>
    <row r="71" spans="1:9" ht="12.75" customHeight="1" x14ac:dyDescent="0.25">
      <c r="A71" s="241" t="s">
        <v>58</v>
      </c>
      <c r="B71" s="241"/>
      <c r="C71" s="241"/>
      <c r="D71" s="241"/>
      <c r="E71" s="241"/>
      <c r="F71" s="241"/>
      <c r="G71" s="15">
        <v>64</v>
      </c>
      <c r="H71" s="33">
        <v>11653598</v>
      </c>
      <c r="I71" s="33">
        <v>33410824</v>
      </c>
    </row>
    <row r="72" spans="1:9" ht="12.75" customHeight="1" x14ac:dyDescent="0.25">
      <c r="A72" s="226" t="s">
        <v>383</v>
      </c>
      <c r="B72" s="226"/>
      <c r="C72" s="226"/>
      <c r="D72" s="226"/>
      <c r="E72" s="226"/>
      <c r="F72" s="226"/>
      <c r="G72" s="16">
        <v>65</v>
      </c>
      <c r="H72" s="34">
        <f>H8+H9+H44+H71</f>
        <v>954825897</v>
      </c>
      <c r="I72" s="34">
        <f>I8+I9+I44+I71</f>
        <v>994275019</v>
      </c>
    </row>
    <row r="73" spans="1:9" ht="12.75" customHeight="1" x14ac:dyDescent="0.25">
      <c r="A73" s="241" t="s">
        <v>59</v>
      </c>
      <c r="B73" s="241"/>
      <c r="C73" s="241"/>
      <c r="D73" s="241"/>
      <c r="E73" s="241"/>
      <c r="F73" s="241"/>
      <c r="G73" s="15">
        <v>66</v>
      </c>
      <c r="H73" s="33">
        <v>0</v>
      </c>
      <c r="I73" s="33">
        <v>0</v>
      </c>
    </row>
    <row r="74" spans="1:9" x14ac:dyDescent="0.25">
      <c r="A74" s="243" t="s">
        <v>60</v>
      </c>
      <c r="B74" s="244"/>
      <c r="C74" s="244"/>
      <c r="D74" s="244"/>
      <c r="E74" s="244"/>
      <c r="F74" s="244"/>
      <c r="G74" s="244"/>
      <c r="H74" s="244"/>
      <c r="I74" s="244"/>
    </row>
    <row r="75" spans="1:9" ht="12.75" customHeight="1" x14ac:dyDescent="0.25">
      <c r="A75" s="226" t="s">
        <v>384</v>
      </c>
      <c r="B75" s="226"/>
      <c r="C75" s="226"/>
      <c r="D75" s="226"/>
      <c r="E75" s="226"/>
      <c r="F75" s="226"/>
      <c r="G75" s="16">
        <v>67</v>
      </c>
      <c r="H75" s="34">
        <f>H76+H77+H78+H84+H85+H89+H92+H95</f>
        <v>314752896</v>
      </c>
      <c r="I75" s="34">
        <f>I76+I77+I78+I84+I85+I89+I92+I95</f>
        <v>345873801</v>
      </c>
    </row>
    <row r="76" spans="1:9" ht="12.75" customHeight="1" x14ac:dyDescent="0.25">
      <c r="A76" s="224" t="s">
        <v>61</v>
      </c>
      <c r="B76" s="224"/>
      <c r="C76" s="224"/>
      <c r="D76" s="224"/>
      <c r="E76" s="224"/>
      <c r="F76" s="224"/>
      <c r="G76" s="15">
        <v>68</v>
      </c>
      <c r="H76" s="33">
        <v>133165000</v>
      </c>
      <c r="I76" s="33">
        <v>133165000</v>
      </c>
    </row>
    <row r="77" spans="1:9" ht="12.75" customHeight="1" x14ac:dyDescent="0.25">
      <c r="A77" s="224" t="s">
        <v>62</v>
      </c>
      <c r="B77" s="224"/>
      <c r="C77" s="224"/>
      <c r="D77" s="224"/>
      <c r="E77" s="224"/>
      <c r="F77" s="224"/>
      <c r="G77" s="15">
        <v>69</v>
      </c>
      <c r="H77" s="33">
        <v>0</v>
      </c>
      <c r="I77" s="33">
        <v>0</v>
      </c>
    </row>
    <row r="78" spans="1:9" ht="12.75" customHeight="1" x14ac:dyDescent="0.25">
      <c r="A78" s="225" t="s">
        <v>63</v>
      </c>
      <c r="B78" s="225"/>
      <c r="C78" s="225"/>
      <c r="D78" s="225"/>
      <c r="E78" s="225"/>
      <c r="F78" s="225"/>
      <c r="G78" s="16">
        <v>70</v>
      </c>
      <c r="H78" s="34">
        <f>SUM(H79:H83)</f>
        <v>21290256</v>
      </c>
      <c r="I78" s="34">
        <f>SUM(I79:I83)</f>
        <v>20055496</v>
      </c>
    </row>
    <row r="79" spans="1:9" ht="12.75" customHeight="1" x14ac:dyDescent="0.25">
      <c r="A79" s="224" t="s">
        <v>64</v>
      </c>
      <c r="B79" s="224"/>
      <c r="C79" s="224"/>
      <c r="D79" s="224"/>
      <c r="E79" s="224"/>
      <c r="F79" s="224"/>
      <c r="G79" s="15">
        <v>71</v>
      </c>
      <c r="H79" s="33">
        <v>6658250</v>
      </c>
      <c r="I79" s="33">
        <v>6658250</v>
      </c>
    </row>
    <row r="80" spans="1:9" ht="12.75" customHeight="1" x14ac:dyDescent="0.25">
      <c r="A80" s="224" t="s">
        <v>65</v>
      </c>
      <c r="B80" s="224"/>
      <c r="C80" s="224"/>
      <c r="D80" s="224"/>
      <c r="E80" s="224"/>
      <c r="F80" s="224"/>
      <c r="G80" s="15">
        <v>72</v>
      </c>
      <c r="H80" s="33">
        <v>14872546</v>
      </c>
      <c r="I80" s="33">
        <v>13903446</v>
      </c>
    </row>
    <row r="81" spans="1:9" ht="12.75" customHeight="1" x14ac:dyDescent="0.25">
      <c r="A81" s="224" t="s">
        <v>66</v>
      </c>
      <c r="B81" s="224"/>
      <c r="C81" s="224"/>
      <c r="D81" s="224"/>
      <c r="E81" s="224"/>
      <c r="F81" s="224"/>
      <c r="G81" s="15">
        <v>73</v>
      </c>
      <c r="H81" s="33">
        <v>-240540</v>
      </c>
      <c r="I81" s="33">
        <v>-506200</v>
      </c>
    </row>
    <row r="82" spans="1:9" ht="12.75" customHeight="1" x14ac:dyDescent="0.25">
      <c r="A82" s="224" t="s">
        <v>67</v>
      </c>
      <c r="B82" s="224"/>
      <c r="C82" s="224"/>
      <c r="D82" s="224"/>
      <c r="E82" s="224"/>
      <c r="F82" s="224"/>
      <c r="G82" s="15">
        <v>74</v>
      </c>
      <c r="H82" s="33">
        <v>0</v>
      </c>
      <c r="I82" s="33">
        <v>0</v>
      </c>
    </row>
    <row r="83" spans="1:9" ht="12.75" customHeight="1" x14ac:dyDescent="0.25">
      <c r="A83" s="224" t="s">
        <v>68</v>
      </c>
      <c r="B83" s="224"/>
      <c r="C83" s="224"/>
      <c r="D83" s="224"/>
      <c r="E83" s="224"/>
      <c r="F83" s="224"/>
      <c r="G83" s="15">
        <v>75</v>
      </c>
      <c r="H83" s="33">
        <v>0</v>
      </c>
      <c r="I83" s="33">
        <v>0</v>
      </c>
    </row>
    <row r="84" spans="1:9" ht="12.75" customHeight="1" x14ac:dyDescent="0.25">
      <c r="A84" s="242" t="s">
        <v>69</v>
      </c>
      <c r="B84" s="242"/>
      <c r="C84" s="242"/>
      <c r="D84" s="242"/>
      <c r="E84" s="242"/>
      <c r="F84" s="242"/>
      <c r="G84" s="119">
        <v>76</v>
      </c>
      <c r="H84" s="120">
        <v>0</v>
      </c>
      <c r="I84" s="120">
        <v>0</v>
      </c>
    </row>
    <row r="85" spans="1:9" ht="12.75" customHeight="1" x14ac:dyDescent="0.25">
      <c r="A85" s="225" t="s">
        <v>70</v>
      </c>
      <c r="B85" s="225"/>
      <c r="C85" s="225"/>
      <c r="D85" s="225"/>
      <c r="E85" s="225"/>
      <c r="F85" s="225"/>
      <c r="G85" s="16">
        <v>77</v>
      </c>
      <c r="H85" s="34">
        <f>H86+H87+H88</f>
        <v>0</v>
      </c>
      <c r="I85" s="34">
        <f>I86+I87+I88</f>
        <v>0</v>
      </c>
    </row>
    <row r="86" spans="1:9" ht="12.75" customHeight="1" x14ac:dyDescent="0.25">
      <c r="A86" s="224" t="s">
        <v>71</v>
      </c>
      <c r="B86" s="224"/>
      <c r="C86" s="224"/>
      <c r="D86" s="224"/>
      <c r="E86" s="224"/>
      <c r="F86" s="224"/>
      <c r="G86" s="15">
        <v>78</v>
      </c>
      <c r="H86" s="33">
        <v>0</v>
      </c>
      <c r="I86" s="33">
        <v>0</v>
      </c>
    </row>
    <row r="87" spans="1:9" ht="12.75" customHeight="1" x14ac:dyDescent="0.25">
      <c r="A87" s="224" t="s">
        <v>72</v>
      </c>
      <c r="B87" s="224"/>
      <c r="C87" s="224"/>
      <c r="D87" s="224"/>
      <c r="E87" s="224"/>
      <c r="F87" s="224"/>
      <c r="G87" s="15">
        <v>79</v>
      </c>
      <c r="H87" s="33">
        <v>0</v>
      </c>
      <c r="I87" s="33">
        <v>0</v>
      </c>
    </row>
    <row r="88" spans="1:9" ht="12.75" customHeight="1" x14ac:dyDescent="0.25">
      <c r="A88" s="224" t="s">
        <v>73</v>
      </c>
      <c r="B88" s="224"/>
      <c r="C88" s="224"/>
      <c r="D88" s="224"/>
      <c r="E88" s="224"/>
      <c r="F88" s="224"/>
      <c r="G88" s="15">
        <v>80</v>
      </c>
      <c r="H88" s="33">
        <v>0</v>
      </c>
      <c r="I88" s="33">
        <v>0</v>
      </c>
    </row>
    <row r="89" spans="1:9" ht="12.75" customHeight="1" x14ac:dyDescent="0.25">
      <c r="A89" s="225" t="s">
        <v>74</v>
      </c>
      <c r="B89" s="225"/>
      <c r="C89" s="225"/>
      <c r="D89" s="225"/>
      <c r="E89" s="225"/>
      <c r="F89" s="225"/>
      <c r="G89" s="16">
        <v>81</v>
      </c>
      <c r="H89" s="34">
        <f>H90-H91</f>
        <v>57728139</v>
      </c>
      <c r="I89" s="34">
        <f>I90-I91</f>
        <v>98113316</v>
      </c>
    </row>
    <row r="90" spans="1:9" ht="12.75" customHeight="1" x14ac:dyDescent="0.25">
      <c r="A90" s="224" t="s">
        <v>75</v>
      </c>
      <c r="B90" s="224"/>
      <c r="C90" s="224"/>
      <c r="D90" s="224"/>
      <c r="E90" s="224"/>
      <c r="F90" s="224"/>
      <c r="G90" s="15">
        <v>82</v>
      </c>
      <c r="H90" s="33">
        <v>57728139</v>
      </c>
      <c r="I90" s="33">
        <v>98113316</v>
      </c>
    </row>
    <row r="91" spans="1:9" ht="12.75" customHeight="1" x14ac:dyDescent="0.25">
      <c r="A91" s="224" t="s">
        <v>76</v>
      </c>
      <c r="B91" s="224"/>
      <c r="C91" s="224"/>
      <c r="D91" s="224"/>
      <c r="E91" s="224"/>
      <c r="F91" s="224"/>
      <c r="G91" s="15">
        <v>83</v>
      </c>
      <c r="H91" s="33">
        <v>0</v>
      </c>
      <c r="I91" s="33">
        <v>0</v>
      </c>
    </row>
    <row r="92" spans="1:9" ht="12.75" customHeight="1" x14ac:dyDescent="0.25">
      <c r="A92" s="225" t="s">
        <v>77</v>
      </c>
      <c r="B92" s="225"/>
      <c r="C92" s="225"/>
      <c r="D92" s="225"/>
      <c r="E92" s="225"/>
      <c r="F92" s="225"/>
      <c r="G92" s="16">
        <v>84</v>
      </c>
      <c r="H92" s="34">
        <f>H93-H94</f>
        <v>102569501</v>
      </c>
      <c r="I92" s="34">
        <f>I93-I94</f>
        <v>94539989</v>
      </c>
    </row>
    <row r="93" spans="1:9" ht="12.75" customHeight="1" x14ac:dyDescent="0.25">
      <c r="A93" s="224" t="s">
        <v>78</v>
      </c>
      <c r="B93" s="224"/>
      <c r="C93" s="224"/>
      <c r="D93" s="224"/>
      <c r="E93" s="224"/>
      <c r="F93" s="224"/>
      <c r="G93" s="15">
        <v>85</v>
      </c>
      <c r="H93" s="33">
        <v>102569501</v>
      </c>
      <c r="I93" s="33">
        <v>94539989</v>
      </c>
    </row>
    <row r="94" spans="1:9" ht="12.75" customHeight="1" x14ac:dyDescent="0.25">
      <c r="A94" s="224" t="s">
        <v>79</v>
      </c>
      <c r="B94" s="224"/>
      <c r="C94" s="224"/>
      <c r="D94" s="224"/>
      <c r="E94" s="224"/>
      <c r="F94" s="224"/>
      <c r="G94" s="15">
        <v>86</v>
      </c>
      <c r="H94" s="33">
        <v>0</v>
      </c>
      <c r="I94" s="33">
        <v>0</v>
      </c>
    </row>
    <row r="95" spans="1:9" ht="12.75" customHeight="1" x14ac:dyDescent="0.25">
      <c r="A95" s="224" t="s">
        <v>80</v>
      </c>
      <c r="B95" s="224"/>
      <c r="C95" s="224"/>
      <c r="D95" s="224"/>
      <c r="E95" s="224"/>
      <c r="F95" s="224"/>
      <c r="G95" s="15">
        <v>87</v>
      </c>
      <c r="H95" s="33">
        <v>0</v>
      </c>
      <c r="I95" s="33">
        <v>0</v>
      </c>
    </row>
    <row r="96" spans="1:9" ht="12.75" customHeight="1" x14ac:dyDescent="0.25">
      <c r="A96" s="226" t="s">
        <v>385</v>
      </c>
      <c r="B96" s="226"/>
      <c r="C96" s="226"/>
      <c r="D96" s="226"/>
      <c r="E96" s="226"/>
      <c r="F96" s="226"/>
      <c r="G96" s="16">
        <v>88</v>
      </c>
      <c r="H96" s="34">
        <f>SUM(H97:H102)</f>
        <v>26689994</v>
      </c>
      <c r="I96" s="34">
        <f>SUM(I97:I102)</f>
        <v>24101013</v>
      </c>
    </row>
    <row r="97" spans="1:9" ht="12.75" customHeight="1" x14ac:dyDescent="0.25">
      <c r="A97" s="224" t="s">
        <v>81</v>
      </c>
      <c r="B97" s="224"/>
      <c r="C97" s="224"/>
      <c r="D97" s="224"/>
      <c r="E97" s="224"/>
      <c r="F97" s="224"/>
      <c r="G97" s="15">
        <v>89</v>
      </c>
      <c r="H97" s="33">
        <v>10314188</v>
      </c>
      <c r="I97" s="33">
        <v>15417275</v>
      </c>
    </row>
    <row r="98" spans="1:9" ht="12.75" customHeight="1" x14ac:dyDescent="0.25">
      <c r="A98" s="224" t="s">
        <v>82</v>
      </c>
      <c r="B98" s="224"/>
      <c r="C98" s="224"/>
      <c r="D98" s="224"/>
      <c r="E98" s="224"/>
      <c r="F98" s="224"/>
      <c r="G98" s="15">
        <v>90</v>
      </c>
      <c r="H98" s="33">
        <v>0</v>
      </c>
      <c r="I98" s="33">
        <v>0</v>
      </c>
    </row>
    <row r="99" spans="1:9" ht="12.75" customHeight="1" x14ac:dyDescent="0.25">
      <c r="A99" s="224" t="s">
        <v>83</v>
      </c>
      <c r="B99" s="224"/>
      <c r="C99" s="224"/>
      <c r="D99" s="224"/>
      <c r="E99" s="224"/>
      <c r="F99" s="224"/>
      <c r="G99" s="15">
        <v>91</v>
      </c>
      <c r="H99" s="33">
        <v>948326</v>
      </c>
      <c r="I99" s="33">
        <v>719915</v>
      </c>
    </row>
    <row r="100" spans="1:9" ht="12.75" customHeight="1" x14ac:dyDescent="0.25">
      <c r="A100" s="224" t="s">
        <v>84</v>
      </c>
      <c r="B100" s="224"/>
      <c r="C100" s="224"/>
      <c r="D100" s="224"/>
      <c r="E100" s="224"/>
      <c r="F100" s="224"/>
      <c r="G100" s="15">
        <v>92</v>
      </c>
      <c r="H100" s="33">
        <v>0</v>
      </c>
      <c r="I100" s="33">
        <v>0</v>
      </c>
    </row>
    <row r="101" spans="1:9" ht="12.75" customHeight="1" x14ac:dyDescent="0.25">
      <c r="A101" s="224" t="s">
        <v>85</v>
      </c>
      <c r="B101" s="224"/>
      <c r="C101" s="224"/>
      <c r="D101" s="224"/>
      <c r="E101" s="224"/>
      <c r="F101" s="224"/>
      <c r="G101" s="15">
        <v>93</v>
      </c>
      <c r="H101" s="33">
        <v>2547608</v>
      </c>
      <c r="I101" s="33">
        <v>2309588</v>
      </c>
    </row>
    <row r="102" spans="1:9" ht="12.75" customHeight="1" x14ac:dyDescent="0.25">
      <c r="A102" s="224" t="s">
        <v>86</v>
      </c>
      <c r="B102" s="224"/>
      <c r="C102" s="224"/>
      <c r="D102" s="224"/>
      <c r="E102" s="224"/>
      <c r="F102" s="224"/>
      <c r="G102" s="15">
        <v>94</v>
      </c>
      <c r="H102" s="33">
        <v>12879872</v>
      </c>
      <c r="I102" s="33">
        <v>5654235</v>
      </c>
    </row>
    <row r="103" spans="1:9" ht="12.75" customHeight="1" x14ac:dyDescent="0.25">
      <c r="A103" s="226" t="s">
        <v>386</v>
      </c>
      <c r="B103" s="226"/>
      <c r="C103" s="226"/>
      <c r="D103" s="226"/>
      <c r="E103" s="226"/>
      <c r="F103" s="226"/>
      <c r="G103" s="16">
        <v>95</v>
      </c>
      <c r="H103" s="34">
        <f>SUM(H104:H114)</f>
        <v>69650179</v>
      </c>
      <c r="I103" s="34">
        <f>SUM(I104:I114)</f>
        <v>68866524</v>
      </c>
    </row>
    <row r="104" spans="1:9" ht="12.75" customHeight="1" x14ac:dyDescent="0.25">
      <c r="A104" s="224" t="s">
        <v>87</v>
      </c>
      <c r="B104" s="224"/>
      <c r="C104" s="224"/>
      <c r="D104" s="224"/>
      <c r="E104" s="224"/>
      <c r="F104" s="224"/>
      <c r="G104" s="15">
        <v>96</v>
      </c>
      <c r="H104" s="33">
        <v>3025379</v>
      </c>
      <c r="I104" s="33">
        <v>0</v>
      </c>
    </row>
    <row r="105" spans="1:9" ht="24.65" customHeight="1" x14ac:dyDescent="0.25">
      <c r="A105" s="224" t="s">
        <v>88</v>
      </c>
      <c r="B105" s="224"/>
      <c r="C105" s="224"/>
      <c r="D105" s="224"/>
      <c r="E105" s="224"/>
      <c r="F105" s="224"/>
      <c r="G105" s="15">
        <v>97</v>
      </c>
      <c r="H105" s="33">
        <v>0</v>
      </c>
      <c r="I105" s="33">
        <v>0</v>
      </c>
    </row>
    <row r="106" spans="1:9" ht="12.75" customHeight="1" x14ac:dyDescent="0.25">
      <c r="A106" s="224" t="s">
        <v>89</v>
      </c>
      <c r="B106" s="224"/>
      <c r="C106" s="224"/>
      <c r="D106" s="224"/>
      <c r="E106" s="224"/>
      <c r="F106" s="224"/>
      <c r="G106" s="15">
        <v>98</v>
      </c>
      <c r="H106" s="33">
        <v>0</v>
      </c>
      <c r="I106" s="33">
        <v>0</v>
      </c>
    </row>
    <row r="107" spans="1:9" ht="21.65" customHeight="1" x14ac:dyDescent="0.25">
      <c r="A107" s="224" t="s">
        <v>90</v>
      </c>
      <c r="B107" s="224"/>
      <c r="C107" s="224"/>
      <c r="D107" s="224"/>
      <c r="E107" s="224"/>
      <c r="F107" s="224"/>
      <c r="G107" s="15">
        <v>99</v>
      </c>
      <c r="H107" s="33">
        <v>0</v>
      </c>
      <c r="I107" s="33">
        <v>0</v>
      </c>
    </row>
    <row r="108" spans="1:9" ht="12.75" customHeight="1" x14ac:dyDescent="0.25">
      <c r="A108" s="224" t="s">
        <v>91</v>
      </c>
      <c r="B108" s="224"/>
      <c r="C108" s="224"/>
      <c r="D108" s="224"/>
      <c r="E108" s="224"/>
      <c r="F108" s="224"/>
      <c r="G108" s="15">
        <v>100</v>
      </c>
      <c r="H108" s="33">
        <v>0</v>
      </c>
      <c r="I108" s="33">
        <v>0</v>
      </c>
    </row>
    <row r="109" spans="1:9" ht="12.75" customHeight="1" x14ac:dyDescent="0.25">
      <c r="A109" s="224" t="s">
        <v>92</v>
      </c>
      <c r="B109" s="224"/>
      <c r="C109" s="224"/>
      <c r="D109" s="224"/>
      <c r="E109" s="224"/>
      <c r="F109" s="224"/>
      <c r="G109" s="15">
        <v>101</v>
      </c>
      <c r="H109" s="33">
        <v>60945814</v>
      </c>
      <c r="I109" s="33">
        <v>67771047</v>
      </c>
    </row>
    <row r="110" spans="1:9" ht="12.75" customHeight="1" x14ac:dyDescent="0.25">
      <c r="A110" s="224" t="s">
        <v>93</v>
      </c>
      <c r="B110" s="224"/>
      <c r="C110" s="224"/>
      <c r="D110" s="224"/>
      <c r="E110" s="224"/>
      <c r="F110" s="224"/>
      <c r="G110" s="15">
        <v>102</v>
      </c>
      <c r="H110" s="33">
        <v>0</v>
      </c>
      <c r="I110" s="33">
        <v>0</v>
      </c>
    </row>
    <row r="111" spans="1:9" ht="12.75" customHeight="1" x14ac:dyDescent="0.25">
      <c r="A111" s="224" t="s">
        <v>94</v>
      </c>
      <c r="B111" s="224"/>
      <c r="C111" s="224"/>
      <c r="D111" s="224"/>
      <c r="E111" s="224"/>
      <c r="F111" s="224"/>
      <c r="G111" s="15">
        <v>103</v>
      </c>
      <c r="H111" s="33">
        <v>0</v>
      </c>
      <c r="I111" s="33">
        <v>0</v>
      </c>
    </row>
    <row r="112" spans="1:9" ht="12.75" customHeight="1" x14ac:dyDescent="0.25">
      <c r="A112" s="224" t="s">
        <v>95</v>
      </c>
      <c r="B112" s="224"/>
      <c r="C112" s="224"/>
      <c r="D112" s="224"/>
      <c r="E112" s="224"/>
      <c r="F112" s="224"/>
      <c r="G112" s="15">
        <v>104</v>
      </c>
      <c r="H112" s="33">
        <v>0</v>
      </c>
      <c r="I112" s="33">
        <v>0</v>
      </c>
    </row>
    <row r="113" spans="1:9" ht="12.75" customHeight="1" x14ac:dyDescent="0.25">
      <c r="A113" s="224" t="s">
        <v>96</v>
      </c>
      <c r="B113" s="224"/>
      <c r="C113" s="224"/>
      <c r="D113" s="224"/>
      <c r="E113" s="224"/>
      <c r="F113" s="224"/>
      <c r="G113" s="15">
        <v>105</v>
      </c>
      <c r="H113" s="33">
        <v>5678986</v>
      </c>
      <c r="I113" s="33">
        <v>1095477</v>
      </c>
    </row>
    <row r="114" spans="1:9" ht="12.75" customHeight="1" x14ac:dyDescent="0.25">
      <c r="A114" s="224" t="s">
        <v>97</v>
      </c>
      <c r="B114" s="224"/>
      <c r="C114" s="224"/>
      <c r="D114" s="224"/>
      <c r="E114" s="224"/>
      <c r="F114" s="224"/>
      <c r="G114" s="15">
        <v>106</v>
      </c>
      <c r="H114" s="33">
        <v>0</v>
      </c>
      <c r="I114" s="33">
        <v>0</v>
      </c>
    </row>
    <row r="115" spans="1:9" ht="12.75" customHeight="1" x14ac:dyDescent="0.25">
      <c r="A115" s="226" t="s">
        <v>387</v>
      </c>
      <c r="B115" s="226"/>
      <c r="C115" s="226"/>
      <c r="D115" s="226"/>
      <c r="E115" s="226"/>
      <c r="F115" s="226"/>
      <c r="G115" s="16">
        <v>107</v>
      </c>
      <c r="H115" s="34">
        <f>SUM(H116:H129)</f>
        <v>305055955</v>
      </c>
      <c r="I115" s="34">
        <f>SUM(I116:I129)</f>
        <v>286357067</v>
      </c>
    </row>
    <row r="116" spans="1:9" ht="12.75" customHeight="1" x14ac:dyDescent="0.25">
      <c r="A116" s="224" t="s">
        <v>87</v>
      </c>
      <c r="B116" s="224"/>
      <c r="C116" s="224"/>
      <c r="D116" s="224"/>
      <c r="E116" s="224"/>
      <c r="F116" s="224"/>
      <c r="G116" s="15">
        <v>108</v>
      </c>
      <c r="H116" s="33">
        <v>0</v>
      </c>
      <c r="I116" s="33">
        <v>0</v>
      </c>
    </row>
    <row r="117" spans="1:9" ht="22.25" customHeight="1" x14ac:dyDescent="0.25">
      <c r="A117" s="224" t="s">
        <v>88</v>
      </c>
      <c r="B117" s="224"/>
      <c r="C117" s="224"/>
      <c r="D117" s="224"/>
      <c r="E117" s="224"/>
      <c r="F117" s="224"/>
      <c r="G117" s="15">
        <v>109</v>
      </c>
      <c r="H117" s="33">
        <v>0</v>
      </c>
      <c r="I117" s="33">
        <v>0</v>
      </c>
    </row>
    <row r="118" spans="1:9" ht="12.75" customHeight="1" x14ac:dyDescent="0.25">
      <c r="A118" s="224" t="s">
        <v>89</v>
      </c>
      <c r="B118" s="224"/>
      <c r="C118" s="224"/>
      <c r="D118" s="224"/>
      <c r="E118" s="224"/>
      <c r="F118" s="224"/>
      <c r="G118" s="15">
        <v>110</v>
      </c>
      <c r="H118" s="33">
        <v>90579156</v>
      </c>
      <c r="I118" s="33">
        <v>10936701</v>
      </c>
    </row>
    <row r="119" spans="1:9" ht="23.4" customHeight="1" x14ac:dyDescent="0.25">
      <c r="A119" s="224" t="s">
        <v>90</v>
      </c>
      <c r="B119" s="224"/>
      <c r="C119" s="224"/>
      <c r="D119" s="224"/>
      <c r="E119" s="224"/>
      <c r="F119" s="224"/>
      <c r="G119" s="15">
        <v>111</v>
      </c>
      <c r="H119" s="33">
        <v>0</v>
      </c>
      <c r="I119" s="33">
        <v>0</v>
      </c>
    </row>
    <row r="120" spans="1:9" ht="12.75" customHeight="1" x14ac:dyDescent="0.25">
      <c r="A120" s="224" t="s">
        <v>91</v>
      </c>
      <c r="B120" s="224"/>
      <c r="C120" s="224"/>
      <c r="D120" s="224"/>
      <c r="E120" s="224"/>
      <c r="F120" s="224"/>
      <c r="G120" s="15">
        <v>112</v>
      </c>
      <c r="H120" s="33">
        <v>0</v>
      </c>
      <c r="I120" s="33">
        <v>0</v>
      </c>
    </row>
    <row r="121" spans="1:9" ht="12.75" customHeight="1" x14ac:dyDescent="0.25">
      <c r="A121" s="224" t="s">
        <v>92</v>
      </c>
      <c r="B121" s="224"/>
      <c r="C121" s="224"/>
      <c r="D121" s="224"/>
      <c r="E121" s="224"/>
      <c r="F121" s="224"/>
      <c r="G121" s="15">
        <v>113</v>
      </c>
      <c r="H121" s="33">
        <v>19091103</v>
      </c>
      <c r="I121" s="33">
        <v>31891618</v>
      </c>
    </row>
    <row r="122" spans="1:9" ht="12.75" customHeight="1" x14ac:dyDescent="0.25">
      <c r="A122" s="224" t="s">
        <v>93</v>
      </c>
      <c r="B122" s="224"/>
      <c r="C122" s="224"/>
      <c r="D122" s="224"/>
      <c r="E122" s="224"/>
      <c r="F122" s="224"/>
      <c r="G122" s="15">
        <v>114</v>
      </c>
      <c r="H122" s="33">
        <v>6611367</v>
      </c>
      <c r="I122" s="33">
        <v>10512321</v>
      </c>
    </row>
    <row r="123" spans="1:9" ht="12.75" customHeight="1" x14ac:dyDescent="0.25">
      <c r="A123" s="224" t="s">
        <v>94</v>
      </c>
      <c r="B123" s="224"/>
      <c r="C123" s="224"/>
      <c r="D123" s="224"/>
      <c r="E123" s="224"/>
      <c r="F123" s="224"/>
      <c r="G123" s="15">
        <v>115</v>
      </c>
      <c r="H123" s="33">
        <v>54359532</v>
      </c>
      <c r="I123" s="33">
        <v>103431782</v>
      </c>
    </row>
    <row r="124" spans="1:9" x14ac:dyDescent="0.25">
      <c r="A124" s="224" t="s">
        <v>95</v>
      </c>
      <c r="B124" s="224"/>
      <c r="C124" s="224"/>
      <c r="D124" s="224"/>
      <c r="E124" s="224"/>
      <c r="F124" s="224"/>
      <c r="G124" s="15">
        <v>116</v>
      </c>
      <c r="H124" s="33">
        <v>0</v>
      </c>
      <c r="I124" s="33">
        <v>0</v>
      </c>
    </row>
    <row r="125" spans="1:9" x14ac:dyDescent="0.25">
      <c r="A125" s="224" t="s">
        <v>98</v>
      </c>
      <c r="B125" s="224"/>
      <c r="C125" s="224"/>
      <c r="D125" s="224"/>
      <c r="E125" s="224"/>
      <c r="F125" s="224"/>
      <c r="G125" s="15">
        <v>117</v>
      </c>
      <c r="H125" s="33">
        <v>108582630</v>
      </c>
      <c r="I125" s="33">
        <v>99116678</v>
      </c>
    </row>
    <row r="126" spans="1:9" x14ac:dyDescent="0.25">
      <c r="A126" s="224" t="s">
        <v>99</v>
      </c>
      <c r="B126" s="224"/>
      <c r="C126" s="224"/>
      <c r="D126" s="224"/>
      <c r="E126" s="224"/>
      <c r="F126" s="224"/>
      <c r="G126" s="15">
        <v>118</v>
      </c>
      <c r="H126" s="33">
        <v>25832167</v>
      </c>
      <c r="I126" s="33">
        <v>30467967</v>
      </c>
    </row>
    <row r="127" spans="1:9" x14ac:dyDescent="0.25">
      <c r="A127" s="224" t="s">
        <v>100</v>
      </c>
      <c r="B127" s="224"/>
      <c r="C127" s="224"/>
      <c r="D127" s="224"/>
      <c r="E127" s="224"/>
      <c r="F127" s="224"/>
      <c r="G127" s="15">
        <v>119</v>
      </c>
      <c r="H127" s="33">
        <v>0</v>
      </c>
      <c r="I127" s="33">
        <v>0</v>
      </c>
    </row>
    <row r="128" spans="1:9" x14ac:dyDescent="0.25">
      <c r="A128" s="224" t="s">
        <v>101</v>
      </c>
      <c r="B128" s="224"/>
      <c r="C128" s="224"/>
      <c r="D128" s="224"/>
      <c r="E128" s="224"/>
      <c r="F128" s="224"/>
      <c r="G128" s="15">
        <v>120</v>
      </c>
      <c r="H128" s="33">
        <v>0</v>
      </c>
      <c r="I128" s="33">
        <v>0</v>
      </c>
    </row>
    <row r="129" spans="1:9" x14ac:dyDescent="0.25">
      <c r="A129" s="224" t="s">
        <v>102</v>
      </c>
      <c r="B129" s="224"/>
      <c r="C129" s="224"/>
      <c r="D129" s="224"/>
      <c r="E129" s="224"/>
      <c r="F129" s="224"/>
      <c r="G129" s="15">
        <v>121</v>
      </c>
      <c r="H129" s="33">
        <v>0</v>
      </c>
      <c r="I129" s="33">
        <v>0</v>
      </c>
    </row>
    <row r="130" spans="1:9" ht="22.25" customHeight="1" x14ac:dyDescent="0.25">
      <c r="A130" s="241" t="s">
        <v>103</v>
      </c>
      <c r="B130" s="241"/>
      <c r="C130" s="241"/>
      <c r="D130" s="241"/>
      <c r="E130" s="241"/>
      <c r="F130" s="241"/>
      <c r="G130" s="15">
        <v>122</v>
      </c>
      <c r="H130" s="33">
        <v>238676873</v>
      </c>
      <c r="I130" s="33">
        <v>269076614</v>
      </c>
    </row>
    <row r="131" spans="1:9" x14ac:dyDescent="0.25">
      <c r="A131" s="226" t="s">
        <v>388</v>
      </c>
      <c r="B131" s="226"/>
      <c r="C131" s="226"/>
      <c r="D131" s="226"/>
      <c r="E131" s="226"/>
      <c r="F131" s="226"/>
      <c r="G131" s="16">
        <v>123</v>
      </c>
      <c r="H131" s="34">
        <f>H75+H96+H103+H115+H130</f>
        <v>954825897</v>
      </c>
      <c r="I131" s="34">
        <f>I75+I96+I103+I115+I130</f>
        <v>994275019</v>
      </c>
    </row>
    <row r="132" spans="1:9" x14ac:dyDescent="0.25">
      <c r="A132" s="241" t="s">
        <v>104</v>
      </c>
      <c r="B132" s="241"/>
      <c r="C132" s="241"/>
      <c r="D132" s="241"/>
      <c r="E132" s="241"/>
      <c r="F132" s="24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110" sqref="K110"/>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4" t="s">
        <v>106</v>
      </c>
      <c r="B1" s="265"/>
      <c r="C1" s="265"/>
      <c r="D1" s="265"/>
      <c r="E1" s="265"/>
      <c r="F1" s="265"/>
      <c r="G1" s="265"/>
      <c r="H1" s="265"/>
      <c r="I1" s="265"/>
      <c r="J1" s="121"/>
      <c r="K1" s="121"/>
    </row>
    <row r="2" spans="1:11" x14ac:dyDescent="0.25">
      <c r="A2" s="263" t="s">
        <v>488</v>
      </c>
      <c r="B2" s="230"/>
      <c r="C2" s="230"/>
      <c r="D2" s="230"/>
      <c r="E2" s="230"/>
      <c r="F2" s="230"/>
      <c r="G2" s="230"/>
      <c r="H2" s="230"/>
      <c r="I2" s="230"/>
      <c r="J2" s="121"/>
      <c r="K2" s="121"/>
    </row>
    <row r="3" spans="1:11" x14ac:dyDescent="0.25">
      <c r="A3" s="251" t="s">
        <v>355</v>
      </c>
      <c r="B3" s="252"/>
      <c r="C3" s="252"/>
      <c r="D3" s="252"/>
      <c r="E3" s="252"/>
      <c r="F3" s="252"/>
      <c r="G3" s="252"/>
      <c r="H3" s="252"/>
      <c r="I3" s="252"/>
      <c r="J3" s="253"/>
      <c r="K3" s="253"/>
    </row>
    <row r="4" spans="1:11" x14ac:dyDescent="0.25">
      <c r="A4" s="254" t="s">
        <v>456</v>
      </c>
      <c r="B4" s="255"/>
      <c r="C4" s="255"/>
      <c r="D4" s="255"/>
      <c r="E4" s="255"/>
      <c r="F4" s="255"/>
      <c r="G4" s="255"/>
      <c r="H4" s="255"/>
      <c r="I4" s="255"/>
      <c r="J4" s="256"/>
      <c r="K4" s="256"/>
    </row>
    <row r="5" spans="1:11" ht="22.25" customHeight="1" x14ac:dyDescent="0.25">
      <c r="A5" s="248" t="s">
        <v>2</v>
      </c>
      <c r="B5" s="239"/>
      <c r="C5" s="239"/>
      <c r="D5" s="239"/>
      <c r="E5" s="239"/>
      <c r="F5" s="239"/>
      <c r="G5" s="248" t="s">
        <v>107</v>
      </c>
      <c r="H5" s="249" t="s">
        <v>380</v>
      </c>
      <c r="I5" s="250"/>
      <c r="J5" s="249" t="s">
        <v>347</v>
      </c>
      <c r="K5" s="250"/>
    </row>
    <row r="6" spans="1:11" x14ac:dyDescent="0.25">
      <c r="A6" s="239"/>
      <c r="B6" s="239"/>
      <c r="C6" s="239"/>
      <c r="D6" s="239"/>
      <c r="E6" s="239"/>
      <c r="F6" s="239"/>
      <c r="G6" s="239"/>
      <c r="H6" s="19" t="s">
        <v>370</v>
      </c>
      <c r="I6" s="19" t="s">
        <v>371</v>
      </c>
      <c r="J6" s="19" t="s">
        <v>370</v>
      </c>
      <c r="K6" s="19" t="s">
        <v>371</v>
      </c>
    </row>
    <row r="7" spans="1:11" x14ac:dyDescent="0.25">
      <c r="A7" s="259">
        <v>1</v>
      </c>
      <c r="B7" s="237"/>
      <c r="C7" s="237"/>
      <c r="D7" s="237"/>
      <c r="E7" s="237"/>
      <c r="F7" s="237"/>
      <c r="G7" s="18">
        <v>2</v>
      </c>
      <c r="H7" s="19">
        <v>3</v>
      </c>
      <c r="I7" s="19">
        <v>4</v>
      </c>
      <c r="J7" s="19">
        <v>5</v>
      </c>
      <c r="K7" s="19">
        <v>6</v>
      </c>
    </row>
    <row r="8" spans="1:11" x14ac:dyDescent="0.25">
      <c r="A8" s="260" t="s">
        <v>120</v>
      </c>
      <c r="B8" s="260"/>
      <c r="C8" s="260"/>
      <c r="D8" s="260"/>
      <c r="E8" s="260"/>
      <c r="F8" s="260"/>
      <c r="G8" s="20">
        <v>125</v>
      </c>
      <c r="H8" s="37">
        <f>SUM(H9:H13)</f>
        <v>1799504917</v>
      </c>
      <c r="I8" s="37">
        <f>SUM(I9:I13)</f>
        <v>530009072</v>
      </c>
      <c r="J8" s="37">
        <f>SUM(J9:J13)</f>
        <v>2046138145</v>
      </c>
      <c r="K8" s="37">
        <f>SUM(K9:K13)</f>
        <v>588725007</v>
      </c>
    </row>
    <row r="9" spans="1:11" x14ac:dyDescent="0.25">
      <c r="A9" s="224" t="s">
        <v>121</v>
      </c>
      <c r="B9" s="224"/>
      <c r="C9" s="224"/>
      <c r="D9" s="224"/>
      <c r="E9" s="224"/>
      <c r="F9" s="224"/>
      <c r="G9" s="15">
        <v>126</v>
      </c>
      <c r="H9" s="33">
        <v>0</v>
      </c>
      <c r="I9" s="33">
        <v>0</v>
      </c>
      <c r="J9" s="33">
        <v>0</v>
      </c>
      <c r="K9" s="33">
        <v>0</v>
      </c>
    </row>
    <row r="10" spans="1:11" x14ac:dyDescent="0.25">
      <c r="A10" s="224" t="s">
        <v>122</v>
      </c>
      <c r="B10" s="224"/>
      <c r="C10" s="224"/>
      <c r="D10" s="224"/>
      <c r="E10" s="224"/>
      <c r="F10" s="224"/>
      <c r="G10" s="15">
        <v>127</v>
      </c>
      <c r="H10" s="33">
        <v>1779306023</v>
      </c>
      <c r="I10" s="33">
        <v>526007954</v>
      </c>
      <c r="J10" s="33">
        <v>2022953367</v>
      </c>
      <c r="K10" s="33">
        <v>579419704</v>
      </c>
    </row>
    <row r="11" spans="1:11" x14ac:dyDescent="0.25">
      <c r="A11" s="224" t="s">
        <v>123</v>
      </c>
      <c r="B11" s="224"/>
      <c r="C11" s="224"/>
      <c r="D11" s="224"/>
      <c r="E11" s="224"/>
      <c r="F11" s="224"/>
      <c r="G11" s="15">
        <v>128</v>
      </c>
      <c r="H11" s="33">
        <v>0</v>
      </c>
      <c r="I11" s="33">
        <v>0</v>
      </c>
      <c r="J11" s="33">
        <v>0</v>
      </c>
      <c r="K11" s="33">
        <v>0</v>
      </c>
    </row>
    <row r="12" spans="1:11" x14ac:dyDescent="0.25">
      <c r="A12" s="224" t="s">
        <v>124</v>
      </c>
      <c r="B12" s="224"/>
      <c r="C12" s="224"/>
      <c r="D12" s="224"/>
      <c r="E12" s="224"/>
      <c r="F12" s="224"/>
      <c r="G12" s="15">
        <v>129</v>
      </c>
      <c r="H12" s="33">
        <v>0</v>
      </c>
      <c r="I12" s="33">
        <v>0</v>
      </c>
      <c r="J12" s="33">
        <v>0</v>
      </c>
      <c r="K12" s="33">
        <v>0</v>
      </c>
    </row>
    <row r="13" spans="1:11" x14ac:dyDescent="0.25">
      <c r="A13" s="224" t="s">
        <v>125</v>
      </c>
      <c r="B13" s="224"/>
      <c r="C13" s="224"/>
      <c r="D13" s="224"/>
      <c r="E13" s="224"/>
      <c r="F13" s="224"/>
      <c r="G13" s="15">
        <v>130</v>
      </c>
      <c r="H13" s="33">
        <v>20198894</v>
      </c>
      <c r="I13" s="33">
        <v>4001118</v>
      </c>
      <c r="J13" s="33">
        <v>23184778</v>
      </c>
      <c r="K13" s="33">
        <v>9305303</v>
      </c>
    </row>
    <row r="14" spans="1:11" x14ac:dyDescent="0.25">
      <c r="A14" s="260" t="s">
        <v>126</v>
      </c>
      <c r="B14" s="260"/>
      <c r="C14" s="260"/>
      <c r="D14" s="260"/>
      <c r="E14" s="260"/>
      <c r="F14" s="260"/>
      <c r="G14" s="20">
        <v>131</v>
      </c>
      <c r="H14" s="37">
        <f>H15+H16+H20+H24+H25+H26+H29+H36</f>
        <v>1696943814</v>
      </c>
      <c r="I14" s="37">
        <f>I15+I16+I20+I24+I25+I26+I29+I36</f>
        <v>516722517</v>
      </c>
      <c r="J14" s="37">
        <f>J15+J16+J20+J24+J25+J26+J29+J36</f>
        <v>1941747570</v>
      </c>
      <c r="K14" s="37">
        <f>K15+K16+K20+K24+K25+K26+K29+K36</f>
        <v>560580634</v>
      </c>
    </row>
    <row r="15" spans="1:11" x14ac:dyDescent="0.25">
      <c r="A15" s="224" t="s">
        <v>108</v>
      </c>
      <c r="B15" s="224"/>
      <c r="C15" s="224"/>
      <c r="D15" s="224"/>
      <c r="E15" s="224"/>
      <c r="F15" s="224"/>
      <c r="G15" s="15">
        <v>132</v>
      </c>
      <c r="H15" s="33">
        <v>-62613169</v>
      </c>
      <c r="I15" s="33">
        <v>13740450</v>
      </c>
      <c r="J15" s="33">
        <v>108979767</v>
      </c>
      <c r="K15" s="33">
        <v>28760071</v>
      </c>
    </row>
    <row r="16" spans="1:11" x14ac:dyDescent="0.25">
      <c r="A16" s="269" t="s">
        <v>127</v>
      </c>
      <c r="B16" s="269"/>
      <c r="C16" s="269"/>
      <c r="D16" s="269"/>
      <c r="E16" s="269"/>
      <c r="F16" s="269"/>
      <c r="G16" s="20">
        <v>133</v>
      </c>
      <c r="H16" s="37">
        <f>SUM(H17:H19)</f>
        <v>777915486</v>
      </c>
      <c r="I16" s="37">
        <f>SUM(I17:I19)</f>
        <v>244865040</v>
      </c>
      <c r="J16" s="37">
        <f>SUM(J17:J19)</f>
        <v>851153456</v>
      </c>
      <c r="K16" s="37">
        <f>SUM(K17:K19)</f>
        <v>253990560</v>
      </c>
    </row>
    <row r="17" spans="1:11" x14ac:dyDescent="0.25">
      <c r="A17" s="266" t="s">
        <v>128</v>
      </c>
      <c r="B17" s="266"/>
      <c r="C17" s="266"/>
      <c r="D17" s="266"/>
      <c r="E17" s="266"/>
      <c r="F17" s="266"/>
      <c r="G17" s="15">
        <v>134</v>
      </c>
      <c r="H17" s="33">
        <v>455563528</v>
      </c>
      <c r="I17" s="33">
        <v>121899081</v>
      </c>
      <c r="J17" s="33">
        <v>331300818</v>
      </c>
      <c r="K17" s="33">
        <v>109096607</v>
      </c>
    </row>
    <row r="18" spans="1:11" x14ac:dyDescent="0.25">
      <c r="A18" s="266" t="s">
        <v>129</v>
      </c>
      <c r="B18" s="266"/>
      <c r="C18" s="266"/>
      <c r="D18" s="266"/>
      <c r="E18" s="266"/>
      <c r="F18" s="266"/>
      <c r="G18" s="15">
        <v>135</v>
      </c>
      <c r="H18" s="33">
        <v>0</v>
      </c>
      <c r="I18" s="33">
        <v>0</v>
      </c>
      <c r="J18" s="33">
        <v>0</v>
      </c>
      <c r="K18" s="33">
        <v>0</v>
      </c>
    </row>
    <row r="19" spans="1:11" x14ac:dyDescent="0.25">
      <c r="A19" s="266" t="s">
        <v>130</v>
      </c>
      <c r="B19" s="266"/>
      <c r="C19" s="266"/>
      <c r="D19" s="266"/>
      <c r="E19" s="266"/>
      <c r="F19" s="266"/>
      <c r="G19" s="15">
        <v>136</v>
      </c>
      <c r="H19" s="33">
        <v>322351958</v>
      </c>
      <c r="I19" s="33">
        <v>122965959</v>
      </c>
      <c r="J19" s="33">
        <v>519852638</v>
      </c>
      <c r="K19" s="33">
        <v>144893953</v>
      </c>
    </row>
    <row r="20" spans="1:11" x14ac:dyDescent="0.25">
      <c r="A20" s="269" t="s">
        <v>131</v>
      </c>
      <c r="B20" s="269"/>
      <c r="C20" s="269"/>
      <c r="D20" s="269"/>
      <c r="E20" s="269"/>
      <c r="F20" s="269"/>
      <c r="G20" s="20">
        <v>137</v>
      </c>
      <c r="H20" s="37">
        <f>SUM(H21:H23)</f>
        <v>823632214</v>
      </c>
      <c r="I20" s="37">
        <f>SUM(I21:I23)</f>
        <v>213536427</v>
      </c>
      <c r="J20" s="37">
        <f>SUM(J21:J23)</f>
        <v>849947435</v>
      </c>
      <c r="K20" s="37">
        <f>SUM(K21:K23)</f>
        <v>235584719</v>
      </c>
    </row>
    <row r="21" spans="1:11" x14ac:dyDescent="0.25">
      <c r="A21" s="266" t="s">
        <v>109</v>
      </c>
      <c r="B21" s="266"/>
      <c r="C21" s="266"/>
      <c r="D21" s="266"/>
      <c r="E21" s="266"/>
      <c r="F21" s="266"/>
      <c r="G21" s="15">
        <v>138</v>
      </c>
      <c r="H21" s="33">
        <v>488372392</v>
      </c>
      <c r="I21" s="33">
        <v>125846036</v>
      </c>
      <c r="J21" s="33">
        <v>505702546</v>
      </c>
      <c r="K21" s="33">
        <v>138533221</v>
      </c>
    </row>
    <row r="22" spans="1:11" x14ac:dyDescent="0.25">
      <c r="A22" s="266" t="s">
        <v>110</v>
      </c>
      <c r="B22" s="266"/>
      <c r="C22" s="266"/>
      <c r="D22" s="266"/>
      <c r="E22" s="266"/>
      <c r="F22" s="266"/>
      <c r="G22" s="15">
        <v>139</v>
      </c>
      <c r="H22" s="33">
        <v>237413918</v>
      </c>
      <c r="I22" s="33">
        <v>60211132</v>
      </c>
      <c r="J22" s="33">
        <v>246039051</v>
      </c>
      <c r="K22" s="33">
        <v>68467483</v>
      </c>
    </row>
    <row r="23" spans="1:11" x14ac:dyDescent="0.25">
      <c r="A23" s="266" t="s">
        <v>111</v>
      </c>
      <c r="B23" s="266"/>
      <c r="C23" s="266"/>
      <c r="D23" s="266"/>
      <c r="E23" s="266"/>
      <c r="F23" s="266"/>
      <c r="G23" s="15">
        <v>140</v>
      </c>
      <c r="H23" s="33">
        <v>97845904</v>
      </c>
      <c r="I23" s="33">
        <v>27479259</v>
      </c>
      <c r="J23" s="33">
        <v>98205838</v>
      </c>
      <c r="K23" s="33">
        <v>28584015</v>
      </c>
    </row>
    <row r="24" spans="1:11" x14ac:dyDescent="0.25">
      <c r="A24" s="224" t="s">
        <v>112</v>
      </c>
      <c r="B24" s="224"/>
      <c r="C24" s="224"/>
      <c r="D24" s="224"/>
      <c r="E24" s="224"/>
      <c r="F24" s="224"/>
      <c r="G24" s="15">
        <v>141</v>
      </c>
      <c r="H24" s="33">
        <v>57534256</v>
      </c>
      <c r="I24" s="33">
        <v>10956497</v>
      </c>
      <c r="J24" s="33">
        <v>55686417</v>
      </c>
      <c r="K24" s="33">
        <v>13306348</v>
      </c>
    </row>
    <row r="25" spans="1:11" x14ac:dyDescent="0.25">
      <c r="A25" s="224" t="s">
        <v>113</v>
      </c>
      <c r="B25" s="224"/>
      <c r="C25" s="224"/>
      <c r="D25" s="224"/>
      <c r="E25" s="224"/>
      <c r="F25" s="224"/>
      <c r="G25" s="15">
        <v>142</v>
      </c>
      <c r="H25" s="33">
        <v>61696996</v>
      </c>
      <c r="I25" s="33">
        <v>28131691</v>
      </c>
      <c r="J25" s="33">
        <v>52377349</v>
      </c>
      <c r="K25" s="33">
        <v>17327056</v>
      </c>
    </row>
    <row r="26" spans="1:11" x14ac:dyDescent="0.25">
      <c r="A26" s="269" t="s">
        <v>132</v>
      </c>
      <c r="B26" s="269"/>
      <c r="C26" s="269"/>
      <c r="D26" s="269"/>
      <c r="E26" s="269"/>
      <c r="F26" s="269"/>
      <c r="G26" s="20">
        <v>143</v>
      </c>
      <c r="H26" s="37">
        <f>H27+H28</f>
        <v>2246590</v>
      </c>
      <c r="I26" s="37">
        <f>I27+I28</f>
        <v>378901</v>
      </c>
      <c r="J26" s="37">
        <f>J27+J28</f>
        <v>11227059</v>
      </c>
      <c r="K26" s="37">
        <f>K27+K28</f>
        <v>9046557</v>
      </c>
    </row>
    <row r="27" spans="1:11" x14ac:dyDescent="0.25">
      <c r="A27" s="266" t="s">
        <v>133</v>
      </c>
      <c r="B27" s="266"/>
      <c r="C27" s="266"/>
      <c r="D27" s="266"/>
      <c r="E27" s="266"/>
      <c r="F27" s="266"/>
      <c r="G27" s="15">
        <v>144</v>
      </c>
      <c r="H27" s="33">
        <v>0</v>
      </c>
      <c r="I27" s="33">
        <v>0</v>
      </c>
      <c r="J27" s="33">
        <v>0</v>
      </c>
      <c r="K27" s="33">
        <v>0</v>
      </c>
    </row>
    <row r="28" spans="1:11" x14ac:dyDescent="0.25">
      <c r="A28" s="266" t="s">
        <v>134</v>
      </c>
      <c r="B28" s="266"/>
      <c r="C28" s="266"/>
      <c r="D28" s="266"/>
      <c r="E28" s="266"/>
      <c r="F28" s="266"/>
      <c r="G28" s="15">
        <v>145</v>
      </c>
      <c r="H28" s="33">
        <v>2246590</v>
      </c>
      <c r="I28" s="33">
        <v>378901</v>
      </c>
      <c r="J28" s="33">
        <v>11227059</v>
      </c>
      <c r="K28" s="33">
        <v>9046557</v>
      </c>
    </row>
    <row r="29" spans="1:11" x14ac:dyDescent="0.25">
      <c r="A29" s="269" t="s">
        <v>135</v>
      </c>
      <c r="B29" s="269"/>
      <c r="C29" s="269"/>
      <c r="D29" s="269"/>
      <c r="E29" s="269"/>
      <c r="F29" s="269"/>
      <c r="G29" s="20">
        <v>146</v>
      </c>
      <c r="H29" s="37">
        <f>SUM(H30:H35)</f>
        <v>36531441</v>
      </c>
      <c r="I29" s="37">
        <f>SUM(I30:I35)</f>
        <v>5113511</v>
      </c>
      <c r="J29" s="37">
        <f>SUM(J30:J35)</f>
        <v>12376087</v>
      </c>
      <c r="K29" s="37">
        <f>SUM(K30:K35)</f>
        <v>2565323</v>
      </c>
    </row>
    <row r="30" spans="1:11" x14ac:dyDescent="0.25">
      <c r="A30" s="266" t="s">
        <v>136</v>
      </c>
      <c r="B30" s="266"/>
      <c r="C30" s="266"/>
      <c r="D30" s="266"/>
      <c r="E30" s="266"/>
      <c r="F30" s="266"/>
      <c r="G30" s="15">
        <v>147</v>
      </c>
      <c r="H30" s="33">
        <v>26244419</v>
      </c>
      <c r="I30" s="33">
        <v>4438102</v>
      </c>
      <c r="J30" s="33">
        <v>11574491</v>
      </c>
      <c r="K30" s="33">
        <v>1988833</v>
      </c>
    </row>
    <row r="31" spans="1:11" x14ac:dyDescent="0.25">
      <c r="A31" s="266" t="s">
        <v>137</v>
      </c>
      <c r="B31" s="266"/>
      <c r="C31" s="266"/>
      <c r="D31" s="266"/>
      <c r="E31" s="266"/>
      <c r="F31" s="266"/>
      <c r="G31" s="15">
        <v>148</v>
      </c>
      <c r="H31" s="33">
        <v>0</v>
      </c>
      <c r="I31" s="33">
        <v>0</v>
      </c>
      <c r="J31" s="33">
        <v>0</v>
      </c>
      <c r="K31" s="33">
        <v>0</v>
      </c>
    </row>
    <row r="32" spans="1:11" x14ac:dyDescent="0.25">
      <c r="A32" s="266" t="s">
        <v>138</v>
      </c>
      <c r="B32" s="266"/>
      <c r="C32" s="266"/>
      <c r="D32" s="266"/>
      <c r="E32" s="266"/>
      <c r="F32" s="266"/>
      <c r="G32" s="15">
        <v>149</v>
      </c>
      <c r="H32" s="33">
        <v>0</v>
      </c>
      <c r="I32" s="33">
        <v>0</v>
      </c>
      <c r="J32" s="33">
        <v>0</v>
      </c>
      <c r="K32" s="33">
        <v>0</v>
      </c>
    </row>
    <row r="33" spans="1:11" x14ac:dyDescent="0.25">
      <c r="A33" s="266" t="s">
        <v>139</v>
      </c>
      <c r="B33" s="266"/>
      <c r="C33" s="266"/>
      <c r="D33" s="266"/>
      <c r="E33" s="266"/>
      <c r="F33" s="266"/>
      <c r="G33" s="15">
        <v>150</v>
      </c>
      <c r="H33" s="33">
        <v>0</v>
      </c>
      <c r="I33" s="33">
        <v>0</v>
      </c>
      <c r="J33" s="33">
        <v>0</v>
      </c>
      <c r="K33" s="33">
        <v>0</v>
      </c>
    </row>
    <row r="34" spans="1:11" x14ac:dyDescent="0.25">
      <c r="A34" s="266" t="s">
        <v>140</v>
      </c>
      <c r="B34" s="266"/>
      <c r="C34" s="266"/>
      <c r="D34" s="266"/>
      <c r="E34" s="266"/>
      <c r="F34" s="266"/>
      <c r="G34" s="15">
        <v>151</v>
      </c>
      <c r="H34" s="33">
        <v>1661022</v>
      </c>
      <c r="I34" s="33">
        <v>675409</v>
      </c>
      <c r="J34" s="33">
        <v>548310</v>
      </c>
      <c r="K34" s="33">
        <v>323203</v>
      </c>
    </row>
    <row r="35" spans="1:11" x14ac:dyDescent="0.25">
      <c r="A35" s="266" t="s">
        <v>141</v>
      </c>
      <c r="B35" s="266"/>
      <c r="C35" s="266"/>
      <c r="D35" s="266"/>
      <c r="E35" s="266"/>
      <c r="F35" s="266"/>
      <c r="G35" s="15">
        <v>152</v>
      </c>
      <c r="H35" s="33">
        <v>8626000</v>
      </c>
      <c r="I35" s="33">
        <v>0</v>
      </c>
      <c r="J35" s="33">
        <v>253286</v>
      </c>
      <c r="K35" s="33">
        <v>253287</v>
      </c>
    </row>
    <row r="36" spans="1:11" x14ac:dyDescent="0.25">
      <c r="A36" s="224" t="s">
        <v>114</v>
      </c>
      <c r="B36" s="224"/>
      <c r="C36" s="224"/>
      <c r="D36" s="224"/>
      <c r="E36" s="224"/>
      <c r="F36" s="224"/>
      <c r="G36" s="15">
        <v>153</v>
      </c>
      <c r="H36" s="33">
        <v>0</v>
      </c>
      <c r="I36" s="33">
        <v>0</v>
      </c>
      <c r="J36" s="33">
        <v>0</v>
      </c>
      <c r="K36" s="33">
        <v>0</v>
      </c>
    </row>
    <row r="37" spans="1:11" x14ac:dyDescent="0.25">
      <c r="A37" s="260" t="s">
        <v>142</v>
      </c>
      <c r="B37" s="260"/>
      <c r="C37" s="260"/>
      <c r="D37" s="260"/>
      <c r="E37" s="260"/>
      <c r="F37" s="260"/>
      <c r="G37" s="20">
        <v>154</v>
      </c>
      <c r="H37" s="37">
        <f>SUM(H38:H47)</f>
        <v>7176307</v>
      </c>
      <c r="I37" s="37">
        <f>SUM(I38:I47)</f>
        <v>1671226</v>
      </c>
      <c r="J37" s="37">
        <f>SUM(J38:J47)</f>
        <v>6125171</v>
      </c>
      <c r="K37" s="37">
        <f>SUM(K38:K47)</f>
        <v>4298404</v>
      </c>
    </row>
    <row r="38" spans="1:11" x14ac:dyDescent="0.25">
      <c r="A38" s="224" t="s">
        <v>143</v>
      </c>
      <c r="B38" s="224"/>
      <c r="C38" s="224"/>
      <c r="D38" s="224"/>
      <c r="E38" s="224"/>
      <c r="F38" s="224"/>
      <c r="G38" s="15">
        <v>155</v>
      </c>
      <c r="H38" s="33">
        <v>0</v>
      </c>
      <c r="I38" s="33">
        <v>0</v>
      </c>
      <c r="J38" s="33">
        <v>0</v>
      </c>
      <c r="K38" s="33">
        <v>0</v>
      </c>
    </row>
    <row r="39" spans="1:11" ht="25.25" customHeight="1" x14ac:dyDescent="0.25">
      <c r="A39" s="224" t="s">
        <v>144</v>
      </c>
      <c r="B39" s="224"/>
      <c r="C39" s="224"/>
      <c r="D39" s="224"/>
      <c r="E39" s="224"/>
      <c r="F39" s="224"/>
      <c r="G39" s="15">
        <v>156</v>
      </c>
      <c r="H39" s="33">
        <v>0</v>
      </c>
      <c r="I39" s="33">
        <v>0</v>
      </c>
      <c r="J39" s="33">
        <v>0</v>
      </c>
      <c r="K39" s="33">
        <v>0</v>
      </c>
    </row>
    <row r="40" spans="1:11" ht="25.25" customHeight="1" x14ac:dyDescent="0.25">
      <c r="A40" s="224" t="s">
        <v>145</v>
      </c>
      <c r="B40" s="224"/>
      <c r="C40" s="224"/>
      <c r="D40" s="224"/>
      <c r="E40" s="224"/>
      <c r="F40" s="224"/>
      <c r="G40" s="15">
        <v>157</v>
      </c>
      <c r="H40" s="33">
        <v>0</v>
      </c>
      <c r="I40" s="33">
        <v>0</v>
      </c>
      <c r="J40" s="33">
        <v>0</v>
      </c>
      <c r="K40" s="33">
        <v>0</v>
      </c>
    </row>
    <row r="41" spans="1:11" ht="25.25" customHeight="1" x14ac:dyDescent="0.25">
      <c r="A41" s="224" t="s">
        <v>146</v>
      </c>
      <c r="B41" s="224"/>
      <c r="C41" s="224"/>
      <c r="D41" s="224"/>
      <c r="E41" s="224"/>
      <c r="F41" s="224"/>
      <c r="G41" s="15">
        <v>158</v>
      </c>
      <c r="H41" s="33">
        <v>0</v>
      </c>
      <c r="I41" s="33">
        <v>0</v>
      </c>
      <c r="J41" s="33">
        <v>0</v>
      </c>
      <c r="K41" s="33">
        <v>0</v>
      </c>
    </row>
    <row r="42" spans="1:11" ht="25.25" customHeight="1" x14ac:dyDescent="0.25">
      <c r="A42" s="224" t="s">
        <v>147</v>
      </c>
      <c r="B42" s="224"/>
      <c r="C42" s="224"/>
      <c r="D42" s="224"/>
      <c r="E42" s="224"/>
      <c r="F42" s="224"/>
      <c r="G42" s="15">
        <v>159</v>
      </c>
      <c r="H42" s="33">
        <v>0</v>
      </c>
      <c r="I42" s="33">
        <v>-1406</v>
      </c>
      <c r="J42" s="33">
        <v>0</v>
      </c>
      <c r="K42" s="33">
        <v>-88601</v>
      </c>
    </row>
    <row r="43" spans="1:11" x14ac:dyDescent="0.25">
      <c r="A43" s="224" t="s">
        <v>148</v>
      </c>
      <c r="B43" s="224"/>
      <c r="C43" s="224"/>
      <c r="D43" s="224"/>
      <c r="E43" s="224"/>
      <c r="F43" s="224"/>
      <c r="G43" s="15">
        <v>160</v>
      </c>
      <c r="H43" s="33">
        <v>0</v>
      </c>
      <c r="I43" s="33">
        <v>0</v>
      </c>
      <c r="J43" s="33">
        <v>0</v>
      </c>
      <c r="K43" s="33">
        <v>0</v>
      </c>
    </row>
    <row r="44" spans="1:11" x14ac:dyDescent="0.25">
      <c r="A44" s="224" t="s">
        <v>149</v>
      </c>
      <c r="B44" s="224"/>
      <c r="C44" s="224"/>
      <c r="D44" s="224"/>
      <c r="E44" s="224"/>
      <c r="F44" s="224"/>
      <c r="G44" s="15">
        <v>161</v>
      </c>
      <c r="H44" s="33">
        <v>4637179</v>
      </c>
      <c r="I44" s="33">
        <v>1902035</v>
      </c>
      <c r="J44" s="33">
        <v>6023171</v>
      </c>
      <c r="K44" s="33">
        <v>4285005</v>
      </c>
    </row>
    <row r="45" spans="1:11" x14ac:dyDescent="0.25">
      <c r="A45" s="224" t="s">
        <v>150</v>
      </c>
      <c r="B45" s="224"/>
      <c r="C45" s="224"/>
      <c r="D45" s="224"/>
      <c r="E45" s="224"/>
      <c r="F45" s="224"/>
      <c r="G45" s="15">
        <v>162</v>
      </c>
      <c r="H45" s="33">
        <v>1152108</v>
      </c>
      <c r="I45" s="33">
        <v>-489633</v>
      </c>
      <c r="J45" s="33">
        <v>0</v>
      </c>
      <c r="K45" s="33">
        <v>0</v>
      </c>
    </row>
    <row r="46" spans="1:11" x14ac:dyDescent="0.25">
      <c r="A46" s="224" t="s">
        <v>151</v>
      </c>
      <c r="B46" s="224"/>
      <c r="C46" s="224"/>
      <c r="D46" s="224"/>
      <c r="E46" s="224"/>
      <c r="F46" s="224"/>
      <c r="G46" s="15">
        <v>163</v>
      </c>
      <c r="H46" s="33">
        <v>0</v>
      </c>
      <c r="I46" s="33">
        <v>0</v>
      </c>
      <c r="J46" s="33">
        <v>0</v>
      </c>
      <c r="K46" s="33">
        <v>0</v>
      </c>
    </row>
    <row r="47" spans="1:11" x14ac:dyDescent="0.25">
      <c r="A47" s="224" t="s">
        <v>152</v>
      </c>
      <c r="B47" s="224"/>
      <c r="C47" s="224"/>
      <c r="D47" s="224"/>
      <c r="E47" s="224"/>
      <c r="F47" s="224"/>
      <c r="G47" s="15">
        <v>164</v>
      </c>
      <c r="H47" s="33">
        <v>1387020</v>
      </c>
      <c r="I47" s="33">
        <v>260230</v>
      </c>
      <c r="J47" s="33">
        <v>102000</v>
      </c>
      <c r="K47" s="33">
        <v>102000</v>
      </c>
    </row>
    <row r="48" spans="1:11" x14ac:dyDescent="0.25">
      <c r="A48" s="260" t="s">
        <v>153</v>
      </c>
      <c r="B48" s="260"/>
      <c r="C48" s="260"/>
      <c r="D48" s="260"/>
      <c r="E48" s="260"/>
      <c r="F48" s="260"/>
      <c r="G48" s="20">
        <v>165</v>
      </c>
      <c r="H48" s="37">
        <f>SUM(H49:H55)</f>
        <v>1507407</v>
      </c>
      <c r="I48" s="37">
        <f>SUM(I49:I55)</f>
        <v>262474</v>
      </c>
      <c r="J48" s="37">
        <f>SUM(J49:J55)</f>
        <v>3883762</v>
      </c>
      <c r="K48" s="37">
        <f>SUM(K49:K55)</f>
        <v>942523</v>
      </c>
    </row>
    <row r="49" spans="1:11" ht="25.25" customHeight="1" x14ac:dyDescent="0.25">
      <c r="A49" s="224" t="s">
        <v>154</v>
      </c>
      <c r="B49" s="224"/>
      <c r="C49" s="224"/>
      <c r="D49" s="224"/>
      <c r="E49" s="224"/>
      <c r="F49" s="224"/>
      <c r="G49" s="15">
        <v>166</v>
      </c>
      <c r="H49" s="33">
        <v>0</v>
      </c>
      <c r="I49" s="33">
        <v>0</v>
      </c>
      <c r="J49" s="33">
        <v>0</v>
      </c>
      <c r="K49" s="33">
        <v>0</v>
      </c>
    </row>
    <row r="50" spans="1:11" x14ac:dyDescent="0.25">
      <c r="A50" s="261" t="s">
        <v>155</v>
      </c>
      <c r="B50" s="261"/>
      <c r="C50" s="261"/>
      <c r="D50" s="261"/>
      <c r="E50" s="261"/>
      <c r="F50" s="261"/>
      <c r="G50" s="15">
        <v>167</v>
      </c>
      <c r="H50" s="33">
        <v>0</v>
      </c>
      <c r="I50" s="33">
        <v>0</v>
      </c>
      <c r="J50" s="33">
        <v>0</v>
      </c>
      <c r="K50" s="33">
        <v>0</v>
      </c>
    </row>
    <row r="51" spans="1:11" x14ac:dyDescent="0.25">
      <c r="A51" s="261" t="s">
        <v>156</v>
      </c>
      <c r="B51" s="261"/>
      <c r="C51" s="261"/>
      <c r="D51" s="261"/>
      <c r="E51" s="261"/>
      <c r="F51" s="261"/>
      <c r="G51" s="15">
        <v>168</v>
      </c>
      <c r="H51" s="33">
        <v>1507407</v>
      </c>
      <c r="I51" s="33">
        <v>262474</v>
      </c>
      <c r="J51" s="33">
        <v>1835928</v>
      </c>
      <c r="K51" s="33">
        <v>369795</v>
      </c>
    </row>
    <row r="52" spans="1:11" x14ac:dyDescent="0.25">
      <c r="A52" s="261" t="s">
        <v>157</v>
      </c>
      <c r="B52" s="261"/>
      <c r="C52" s="261"/>
      <c r="D52" s="261"/>
      <c r="E52" s="261"/>
      <c r="F52" s="261"/>
      <c r="G52" s="15">
        <v>169</v>
      </c>
      <c r="H52" s="33">
        <v>0</v>
      </c>
      <c r="I52" s="33">
        <v>0</v>
      </c>
      <c r="J52" s="33">
        <v>2034790</v>
      </c>
      <c r="K52" s="33">
        <v>627864</v>
      </c>
    </row>
    <row r="53" spans="1:11" x14ac:dyDescent="0.25">
      <c r="A53" s="261" t="s">
        <v>158</v>
      </c>
      <c r="B53" s="261"/>
      <c r="C53" s="261"/>
      <c r="D53" s="261"/>
      <c r="E53" s="261"/>
      <c r="F53" s="261"/>
      <c r="G53" s="15">
        <v>170</v>
      </c>
      <c r="H53" s="33">
        <v>0</v>
      </c>
      <c r="I53" s="33">
        <v>0</v>
      </c>
      <c r="J53" s="33">
        <v>0</v>
      </c>
      <c r="K53" s="33">
        <v>0</v>
      </c>
    </row>
    <row r="54" spans="1:11" x14ac:dyDescent="0.25">
      <c r="A54" s="261" t="s">
        <v>159</v>
      </c>
      <c r="B54" s="261"/>
      <c r="C54" s="261"/>
      <c r="D54" s="261"/>
      <c r="E54" s="261"/>
      <c r="F54" s="261"/>
      <c r="G54" s="15">
        <v>171</v>
      </c>
      <c r="H54" s="33">
        <v>0</v>
      </c>
      <c r="I54" s="33">
        <v>0</v>
      </c>
      <c r="J54" s="33">
        <v>0</v>
      </c>
      <c r="K54" s="33">
        <v>0</v>
      </c>
    </row>
    <row r="55" spans="1:11" x14ac:dyDescent="0.25">
      <c r="A55" s="261" t="s">
        <v>160</v>
      </c>
      <c r="B55" s="261"/>
      <c r="C55" s="261"/>
      <c r="D55" s="261"/>
      <c r="E55" s="261"/>
      <c r="F55" s="261"/>
      <c r="G55" s="15">
        <v>172</v>
      </c>
      <c r="H55" s="33">
        <v>0</v>
      </c>
      <c r="I55" s="33">
        <v>0</v>
      </c>
      <c r="J55" s="33">
        <v>13044</v>
      </c>
      <c r="K55" s="33">
        <v>-55136</v>
      </c>
    </row>
    <row r="56" spans="1:11" ht="22.25" customHeight="1" x14ac:dyDescent="0.25">
      <c r="A56" s="262" t="s">
        <v>161</v>
      </c>
      <c r="B56" s="262"/>
      <c r="C56" s="262"/>
      <c r="D56" s="262"/>
      <c r="E56" s="262"/>
      <c r="F56" s="262"/>
      <c r="G56" s="15">
        <v>173</v>
      </c>
      <c r="H56" s="33">
        <v>0</v>
      </c>
      <c r="I56" s="33">
        <v>0</v>
      </c>
      <c r="J56" s="33">
        <v>0</v>
      </c>
      <c r="K56" s="33">
        <v>0</v>
      </c>
    </row>
    <row r="57" spans="1:11" x14ac:dyDescent="0.25">
      <c r="A57" s="262" t="s">
        <v>162</v>
      </c>
      <c r="B57" s="262"/>
      <c r="C57" s="262"/>
      <c r="D57" s="262"/>
      <c r="E57" s="262"/>
      <c r="F57" s="262"/>
      <c r="G57" s="15">
        <v>174</v>
      </c>
      <c r="H57" s="33">
        <v>0</v>
      </c>
      <c r="I57" s="33">
        <v>0</v>
      </c>
      <c r="J57" s="33">
        <v>0</v>
      </c>
      <c r="K57" s="33">
        <v>0</v>
      </c>
    </row>
    <row r="58" spans="1:11" ht="24.65" customHeight="1" x14ac:dyDescent="0.25">
      <c r="A58" s="262" t="s">
        <v>163</v>
      </c>
      <c r="B58" s="262"/>
      <c r="C58" s="262"/>
      <c r="D58" s="262"/>
      <c r="E58" s="262"/>
      <c r="F58" s="262"/>
      <c r="G58" s="15">
        <v>175</v>
      </c>
      <c r="H58" s="33">
        <v>0</v>
      </c>
      <c r="I58" s="33">
        <v>0</v>
      </c>
      <c r="J58" s="33">
        <v>0</v>
      </c>
      <c r="K58" s="33">
        <v>0</v>
      </c>
    </row>
    <row r="59" spans="1:11" x14ac:dyDescent="0.25">
      <c r="A59" s="262" t="s">
        <v>164</v>
      </c>
      <c r="B59" s="262"/>
      <c r="C59" s="262"/>
      <c r="D59" s="262"/>
      <c r="E59" s="262"/>
      <c r="F59" s="262"/>
      <c r="G59" s="15">
        <v>176</v>
      </c>
      <c r="H59" s="33">
        <v>0</v>
      </c>
      <c r="I59" s="33">
        <v>0</v>
      </c>
      <c r="J59" s="33">
        <v>0</v>
      </c>
      <c r="K59" s="33">
        <v>0</v>
      </c>
    </row>
    <row r="60" spans="1:11" x14ac:dyDescent="0.25">
      <c r="A60" s="260" t="s">
        <v>165</v>
      </c>
      <c r="B60" s="260"/>
      <c r="C60" s="260"/>
      <c r="D60" s="260"/>
      <c r="E60" s="260"/>
      <c r="F60" s="260"/>
      <c r="G60" s="20">
        <v>177</v>
      </c>
      <c r="H60" s="37">
        <f>H8+H37+H56+H57</f>
        <v>1806681224</v>
      </c>
      <c r="I60" s="37">
        <f t="shared" ref="I60:K60" si="0">I8+I37+I56+I57</f>
        <v>531680298</v>
      </c>
      <c r="J60" s="37">
        <f t="shared" si="0"/>
        <v>2052263316</v>
      </c>
      <c r="K60" s="37">
        <f t="shared" si="0"/>
        <v>593023411</v>
      </c>
    </row>
    <row r="61" spans="1:11" x14ac:dyDescent="0.25">
      <c r="A61" s="260" t="s">
        <v>166</v>
      </c>
      <c r="B61" s="260"/>
      <c r="C61" s="260"/>
      <c r="D61" s="260"/>
      <c r="E61" s="260"/>
      <c r="F61" s="260"/>
      <c r="G61" s="20">
        <v>178</v>
      </c>
      <c r="H61" s="37">
        <f>H14+H48+H58+H59</f>
        <v>1698451221</v>
      </c>
      <c r="I61" s="37">
        <f t="shared" ref="I61:K61" si="1">I14+I48+I58+I59</f>
        <v>516984991</v>
      </c>
      <c r="J61" s="37">
        <f t="shared" si="1"/>
        <v>1945631332</v>
      </c>
      <c r="K61" s="37">
        <f t="shared" si="1"/>
        <v>561523157</v>
      </c>
    </row>
    <row r="62" spans="1:11" x14ac:dyDescent="0.25">
      <c r="A62" s="260" t="s">
        <v>167</v>
      </c>
      <c r="B62" s="260"/>
      <c r="C62" s="260"/>
      <c r="D62" s="260"/>
      <c r="E62" s="260"/>
      <c r="F62" s="260"/>
      <c r="G62" s="20">
        <v>179</v>
      </c>
      <c r="H62" s="37">
        <f>H60-H61</f>
        <v>108230003</v>
      </c>
      <c r="I62" s="37">
        <f t="shared" ref="I62:K62" si="2">I60-I61</f>
        <v>14695307</v>
      </c>
      <c r="J62" s="37">
        <f t="shared" si="2"/>
        <v>106631984</v>
      </c>
      <c r="K62" s="37">
        <f t="shared" si="2"/>
        <v>31500254</v>
      </c>
    </row>
    <row r="63" spans="1:11" x14ac:dyDescent="0.25">
      <c r="A63" s="247" t="s">
        <v>168</v>
      </c>
      <c r="B63" s="247"/>
      <c r="C63" s="247"/>
      <c r="D63" s="247"/>
      <c r="E63" s="247"/>
      <c r="F63" s="247"/>
      <c r="G63" s="20">
        <v>180</v>
      </c>
      <c r="H63" s="37">
        <f>+IF((H60-H61)&gt;0,(H60-H61),0)</f>
        <v>108230003</v>
      </c>
      <c r="I63" s="37">
        <f t="shared" ref="I63:K63" si="3">+IF((I60-I61)&gt;0,(I60-I61),0)</f>
        <v>14695307</v>
      </c>
      <c r="J63" s="37">
        <f t="shared" si="3"/>
        <v>106631984</v>
      </c>
      <c r="K63" s="37">
        <f t="shared" si="3"/>
        <v>31500254</v>
      </c>
    </row>
    <row r="64" spans="1:11" x14ac:dyDescent="0.25">
      <c r="A64" s="247" t="s">
        <v>169</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115</v>
      </c>
      <c r="B65" s="262"/>
      <c r="C65" s="262"/>
      <c r="D65" s="262"/>
      <c r="E65" s="262"/>
      <c r="F65" s="262"/>
      <c r="G65" s="15">
        <v>182</v>
      </c>
      <c r="H65" s="33">
        <v>5749968</v>
      </c>
      <c r="I65" s="33">
        <v>-7028043</v>
      </c>
      <c r="J65" s="33">
        <v>12091994</v>
      </c>
      <c r="K65" s="33">
        <v>4111429</v>
      </c>
    </row>
    <row r="66" spans="1:11" x14ac:dyDescent="0.25">
      <c r="A66" s="260" t="s">
        <v>170</v>
      </c>
      <c r="B66" s="260"/>
      <c r="C66" s="260"/>
      <c r="D66" s="260"/>
      <c r="E66" s="260"/>
      <c r="F66" s="260"/>
      <c r="G66" s="20">
        <v>183</v>
      </c>
      <c r="H66" s="37">
        <f>H62-H65</f>
        <v>102480035</v>
      </c>
      <c r="I66" s="37">
        <f t="shared" ref="I66:K66" si="5">I62-I65</f>
        <v>21723350</v>
      </c>
      <c r="J66" s="37">
        <f t="shared" si="5"/>
        <v>94539990</v>
      </c>
      <c r="K66" s="37">
        <f t="shared" si="5"/>
        <v>27388825</v>
      </c>
    </row>
    <row r="67" spans="1:11" x14ac:dyDescent="0.25">
      <c r="A67" s="247" t="s">
        <v>171</v>
      </c>
      <c r="B67" s="247"/>
      <c r="C67" s="247"/>
      <c r="D67" s="247"/>
      <c r="E67" s="247"/>
      <c r="F67" s="247"/>
      <c r="G67" s="20">
        <v>184</v>
      </c>
      <c r="H67" s="37">
        <f>+IF((H62-H65)&gt;0,(H62-H65),0)</f>
        <v>102480035</v>
      </c>
      <c r="I67" s="37">
        <f t="shared" ref="I67:K67" si="6">+IF((I62-I65)&gt;0,(I62-I65),0)</f>
        <v>21723350</v>
      </c>
      <c r="J67" s="37">
        <f t="shared" si="6"/>
        <v>94539990</v>
      </c>
      <c r="K67" s="37">
        <f t="shared" si="6"/>
        <v>27388825</v>
      </c>
    </row>
    <row r="68" spans="1:11" x14ac:dyDescent="0.25">
      <c r="A68" s="247" t="s">
        <v>172</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173</v>
      </c>
      <c r="B69" s="243"/>
      <c r="C69" s="243"/>
      <c r="D69" s="243"/>
      <c r="E69" s="243"/>
      <c r="F69" s="243"/>
      <c r="G69" s="257"/>
      <c r="H69" s="257"/>
      <c r="I69" s="257"/>
      <c r="J69" s="258"/>
      <c r="K69" s="258"/>
    </row>
    <row r="70" spans="1:11" ht="22.25" customHeight="1" x14ac:dyDescent="0.25">
      <c r="A70" s="260" t="s">
        <v>174</v>
      </c>
      <c r="B70" s="260"/>
      <c r="C70" s="260"/>
      <c r="D70" s="260"/>
      <c r="E70" s="260"/>
      <c r="F70" s="260"/>
      <c r="G70" s="20">
        <v>186</v>
      </c>
      <c r="H70" s="37">
        <f>H71-H72</f>
        <v>0</v>
      </c>
      <c r="I70" s="37">
        <f>I71-I72</f>
        <v>0</v>
      </c>
      <c r="J70" s="37">
        <f>J71-J72</f>
        <v>0</v>
      </c>
      <c r="K70" s="37">
        <f>K71-K72</f>
        <v>0</v>
      </c>
    </row>
    <row r="71" spans="1:11" x14ac:dyDescent="0.25">
      <c r="A71" s="261" t="s">
        <v>175</v>
      </c>
      <c r="B71" s="261"/>
      <c r="C71" s="261"/>
      <c r="D71" s="261"/>
      <c r="E71" s="261"/>
      <c r="F71" s="261"/>
      <c r="G71" s="15">
        <v>187</v>
      </c>
      <c r="H71" s="33">
        <v>0</v>
      </c>
      <c r="I71" s="33">
        <v>0</v>
      </c>
      <c r="J71" s="33">
        <v>0</v>
      </c>
      <c r="K71" s="33">
        <v>0</v>
      </c>
    </row>
    <row r="72" spans="1:11" x14ac:dyDescent="0.25">
      <c r="A72" s="261" t="s">
        <v>176</v>
      </c>
      <c r="B72" s="261"/>
      <c r="C72" s="261"/>
      <c r="D72" s="261"/>
      <c r="E72" s="261"/>
      <c r="F72" s="261"/>
      <c r="G72" s="15">
        <v>188</v>
      </c>
      <c r="H72" s="33">
        <v>0</v>
      </c>
      <c r="I72" s="33">
        <v>0</v>
      </c>
      <c r="J72" s="33">
        <v>0</v>
      </c>
      <c r="K72" s="33">
        <v>0</v>
      </c>
    </row>
    <row r="73" spans="1:11" x14ac:dyDescent="0.25">
      <c r="A73" s="262" t="s">
        <v>177</v>
      </c>
      <c r="B73" s="262"/>
      <c r="C73" s="262"/>
      <c r="D73" s="262"/>
      <c r="E73" s="262"/>
      <c r="F73" s="262"/>
      <c r="G73" s="15">
        <v>189</v>
      </c>
      <c r="H73" s="33">
        <v>0</v>
      </c>
      <c r="I73" s="33">
        <v>0</v>
      </c>
      <c r="J73" s="33">
        <v>0</v>
      </c>
      <c r="K73" s="33">
        <v>0</v>
      </c>
    </row>
    <row r="74" spans="1:11" x14ac:dyDescent="0.25">
      <c r="A74" s="247" t="s">
        <v>178</v>
      </c>
      <c r="B74" s="247"/>
      <c r="C74" s="247"/>
      <c r="D74" s="247"/>
      <c r="E74" s="247"/>
      <c r="F74" s="247"/>
      <c r="G74" s="20">
        <v>190</v>
      </c>
      <c r="H74" s="122">
        <v>0</v>
      </c>
      <c r="I74" s="122">
        <v>0</v>
      </c>
      <c r="J74" s="122">
        <v>0</v>
      </c>
      <c r="K74" s="122">
        <v>0</v>
      </c>
    </row>
    <row r="75" spans="1:11" x14ac:dyDescent="0.25">
      <c r="A75" s="247" t="s">
        <v>179</v>
      </c>
      <c r="B75" s="247"/>
      <c r="C75" s="247"/>
      <c r="D75" s="247"/>
      <c r="E75" s="247"/>
      <c r="F75" s="247"/>
      <c r="G75" s="20">
        <v>191</v>
      </c>
      <c r="H75" s="122">
        <v>0</v>
      </c>
      <c r="I75" s="122">
        <v>0</v>
      </c>
      <c r="J75" s="122">
        <v>0</v>
      </c>
      <c r="K75" s="122">
        <v>0</v>
      </c>
    </row>
    <row r="76" spans="1:11" x14ac:dyDescent="0.25">
      <c r="A76" s="243" t="s">
        <v>180</v>
      </c>
      <c r="B76" s="243"/>
      <c r="C76" s="243"/>
      <c r="D76" s="243"/>
      <c r="E76" s="243"/>
      <c r="F76" s="243"/>
      <c r="G76" s="257"/>
      <c r="H76" s="257"/>
      <c r="I76" s="257"/>
      <c r="J76" s="258"/>
      <c r="K76" s="258"/>
    </row>
    <row r="77" spans="1:11" x14ac:dyDescent="0.25">
      <c r="A77" s="260" t="s">
        <v>181</v>
      </c>
      <c r="B77" s="260"/>
      <c r="C77" s="260"/>
      <c r="D77" s="260"/>
      <c r="E77" s="260"/>
      <c r="F77" s="260"/>
      <c r="G77" s="20">
        <v>192</v>
      </c>
      <c r="H77" s="122">
        <v>0</v>
      </c>
      <c r="I77" s="122">
        <v>0</v>
      </c>
      <c r="J77" s="122">
        <v>0</v>
      </c>
      <c r="K77" s="122">
        <v>0</v>
      </c>
    </row>
    <row r="78" spans="1:11" x14ac:dyDescent="0.25">
      <c r="A78" s="261" t="s">
        <v>182</v>
      </c>
      <c r="B78" s="261"/>
      <c r="C78" s="261"/>
      <c r="D78" s="261"/>
      <c r="E78" s="261"/>
      <c r="F78" s="261"/>
      <c r="G78" s="15">
        <v>193</v>
      </c>
      <c r="H78" s="38">
        <v>0</v>
      </c>
      <c r="I78" s="38">
        <v>0</v>
      </c>
      <c r="J78" s="38">
        <v>0</v>
      </c>
      <c r="K78" s="38">
        <v>0</v>
      </c>
    </row>
    <row r="79" spans="1:11" x14ac:dyDescent="0.25">
      <c r="A79" s="261" t="s">
        <v>183</v>
      </c>
      <c r="B79" s="261"/>
      <c r="C79" s="261"/>
      <c r="D79" s="261"/>
      <c r="E79" s="261"/>
      <c r="F79" s="261"/>
      <c r="G79" s="15">
        <v>194</v>
      </c>
      <c r="H79" s="38">
        <v>0</v>
      </c>
      <c r="I79" s="38">
        <v>0</v>
      </c>
      <c r="J79" s="38">
        <v>0</v>
      </c>
      <c r="K79" s="38">
        <v>0</v>
      </c>
    </row>
    <row r="80" spans="1:11" x14ac:dyDescent="0.25">
      <c r="A80" s="260" t="s">
        <v>184</v>
      </c>
      <c r="B80" s="260"/>
      <c r="C80" s="260"/>
      <c r="D80" s="260"/>
      <c r="E80" s="260"/>
      <c r="F80" s="260"/>
      <c r="G80" s="20">
        <v>195</v>
      </c>
      <c r="H80" s="122">
        <v>0</v>
      </c>
      <c r="I80" s="122">
        <v>0</v>
      </c>
      <c r="J80" s="122">
        <v>0</v>
      </c>
      <c r="K80" s="122">
        <v>0</v>
      </c>
    </row>
    <row r="81" spans="1:11" x14ac:dyDescent="0.25">
      <c r="A81" s="260" t="s">
        <v>185</v>
      </c>
      <c r="B81" s="260"/>
      <c r="C81" s="260"/>
      <c r="D81" s="260"/>
      <c r="E81" s="260"/>
      <c r="F81" s="260"/>
      <c r="G81" s="20">
        <v>196</v>
      </c>
      <c r="H81" s="122">
        <v>0</v>
      </c>
      <c r="I81" s="122">
        <v>0</v>
      </c>
      <c r="J81" s="122">
        <v>0</v>
      </c>
      <c r="K81" s="122">
        <v>0</v>
      </c>
    </row>
    <row r="82" spans="1:11" x14ac:dyDescent="0.25">
      <c r="A82" s="247" t="s">
        <v>186</v>
      </c>
      <c r="B82" s="247"/>
      <c r="C82" s="247"/>
      <c r="D82" s="247"/>
      <c r="E82" s="247"/>
      <c r="F82" s="247"/>
      <c r="G82" s="20">
        <v>197</v>
      </c>
      <c r="H82" s="122">
        <v>0</v>
      </c>
      <c r="I82" s="122">
        <v>0</v>
      </c>
      <c r="J82" s="122">
        <v>0</v>
      </c>
      <c r="K82" s="122">
        <v>0</v>
      </c>
    </row>
    <row r="83" spans="1:11" x14ac:dyDescent="0.25">
      <c r="A83" s="247" t="s">
        <v>187</v>
      </c>
      <c r="B83" s="247"/>
      <c r="C83" s="247"/>
      <c r="D83" s="247"/>
      <c r="E83" s="247"/>
      <c r="F83" s="247"/>
      <c r="G83" s="20">
        <v>198</v>
      </c>
      <c r="H83" s="122">
        <v>0</v>
      </c>
      <c r="I83" s="122">
        <v>0</v>
      </c>
      <c r="J83" s="122">
        <v>0</v>
      </c>
      <c r="K83" s="122">
        <v>0</v>
      </c>
    </row>
    <row r="84" spans="1:11" x14ac:dyDescent="0.25">
      <c r="A84" s="243" t="s">
        <v>116</v>
      </c>
      <c r="B84" s="243"/>
      <c r="C84" s="243"/>
      <c r="D84" s="243"/>
      <c r="E84" s="243"/>
      <c r="F84" s="243"/>
      <c r="G84" s="257"/>
      <c r="H84" s="257"/>
      <c r="I84" s="257"/>
      <c r="J84" s="258"/>
      <c r="K84" s="258"/>
    </row>
    <row r="85" spans="1:11" x14ac:dyDescent="0.25">
      <c r="A85" s="245" t="s">
        <v>188</v>
      </c>
      <c r="B85" s="245"/>
      <c r="C85" s="245"/>
      <c r="D85" s="245"/>
      <c r="E85" s="245"/>
      <c r="F85" s="245"/>
      <c r="G85" s="20">
        <v>199</v>
      </c>
      <c r="H85" s="39">
        <f>H86+H87</f>
        <v>102480035</v>
      </c>
      <c r="I85" s="39">
        <f>I86+I87</f>
        <v>21723349</v>
      </c>
      <c r="J85" s="39">
        <f>J86+J87</f>
        <v>94539990</v>
      </c>
      <c r="K85" s="39">
        <f>K86+K87</f>
        <v>27388826</v>
      </c>
    </row>
    <row r="86" spans="1:11" x14ac:dyDescent="0.25">
      <c r="A86" s="246" t="s">
        <v>189</v>
      </c>
      <c r="B86" s="246"/>
      <c r="C86" s="246"/>
      <c r="D86" s="246"/>
      <c r="E86" s="246"/>
      <c r="F86" s="246"/>
      <c r="G86" s="15">
        <v>200</v>
      </c>
      <c r="H86" s="40">
        <v>102480035</v>
      </c>
      <c r="I86" s="40">
        <v>21723349</v>
      </c>
      <c r="J86" s="40">
        <v>94539990</v>
      </c>
      <c r="K86" s="40">
        <v>27388826</v>
      </c>
    </row>
    <row r="87" spans="1:11" x14ac:dyDescent="0.25">
      <c r="A87" s="246" t="s">
        <v>190</v>
      </c>
      <c r="B87" s="246"/>
      <c r="C87" s="246"/>
      <c r="D87" s="246"/>
      <c r="E87" s="246"/>
      <c r="F87" s="246"/>
      <c r="G87" s="15">
        <v>201</v>
      </c>
      <c r="H87" s="40">
        <v>0</v>
      </c>
      <c r="I87" s="40">
        <v>0</v>
      </c>
      <c r="J87" s="40">
        <v>0</v>
      </c>
      <c r="K87" s="40">
        <v>0</v>
      </c>
    </row>
    <row r="88" spans="1:11" x14ac:dyDescent="0.25">
      <c r="A88" s="267" t="s">
        <v>118</v>
      </c>
      <c r="B88" s="267"/>
      <c r="C88" s="267"/>
      <c r="D88" s="267"/>
      <c r="E88" s="267"/>
      <c r="F88" s="267"/>
      <c r="G88" s="268"/>
      <c r="H88" s="268"/>
      <c r="I88" s="268"/>
      <c r="J88" s="258"/>
      <c r="K88" s="258"/>
    </row>
    <row r="89" spans="1:11" x14ac:dyDescent="0.25">
      <c r="A89" s="241" t="s">
        <v>191</v>
      </c>
      <c r="B89" s="241"/>
      <c r="C89" s="241"/>
      <c r="D89" s="241"/>
      <c r="E89" s="241"/>
      <c r="F89" s="241"/>
      <c r="G89" s="15">
        <v>202</v>
      </c>
      <c r="H89" s="40">
        <v>102480035</v>
      </c>
      <c r="I89" s="40">
        <v>21723349</v>
      </c>
      <c r="J89" s="40">
        <v>94539990</v>
      </c>
      <c r="K89" s="40">
        <v>27388826</v>
      </c>
    </row>
    <row r="90" spans="1:11" ht="24" customHeight="1" x14ac:dyDescent="0.25">
      <c r="A90" s="270" t="s">
        <v>192</v>
      </c>
      <c r="B90" s="270"/>
      <c r="C90" s="270"/>
      <c r="D90" s="270"/>
      <c r="E90" s="270"/>
      <c r="F90" s="270"/>
      <c r="G90" s="20">
        <v>203</v>
      </c>
      <c r="H90" s="39">
        <f>SUM(H91:H98)</f>
        <v>89467</v>
      </c>
      <c r="I90" s="39">
        <f>SUM(I91:I98)</f>
        <v>13385</v>
      </c>
      <c r="J90" s="39">
        <f>SUM(J91:J98)</f>
        <v>-221682</v>
      </c>
      <c r="K90" s="39">
        <f>SUM(K91:K98)</f>
        <v>-118937</v>
      </c>
    </row>
    <row r="91" spans="1:11" x14ac:dyDescent="0.25">
      <c r="A91" s="261" t="s">
        <v>193</v>
      </c>
      <c r="B91" s="261"/>
      <c r="C91" s="261"/>
      <c r="D91" s="261"/>
      <c r="E91" s="261"/>
      <c r="F91" s="261"/>
      <c r="G91" s="15">
        <v>204</v>
      </c>
      <c r="H91" s="40">
        <v>89467</v>
      </c>
      <c r="I91" s="40">
        <v>13385</v>
      </c>
      <c r="J91" s="40">
        <v>-221682</v>
      </c>
      <c r="K91" s="40">
        <v>-118937</v>
      </c>
    </row>
    <row r="92" spans="1:11" ht="22.25" customHeight="1" x14ac:dyDescent="0.25">
      <c r="A92" s="261" t="s">
        <v>194</v>
      </c>
      <c r="B92" s="261"/>
      <c r="C92" s="261"/>
      <c r="D92" s="261"/>
      <c r="E92" s="261"/>
      <c r="F92" s="261"/>
      <c r="G92" s="15">
        <v>205</v>
      </c>
      <c r="H92" s="40">
        <v>0</v>
      </c>
      <c r="I92" s="40">
        <v>0</v>
      </c>
      <c r="J92" s="40">
        <v>0</v>
      </c>
      <c r="K92" s="40">
        <v>0</v>
      </c>
    </row>
    <row r="93" spans="1:11" ht="22.25" customHeight="1" x14ac:dyDescent="0.25">
      <c r="A93" s="261" t="s">
        <v>195</v>
      </c>
      <c r="B93" s="261"/>
      <c r="C93" s="261"/>
      <c r="D93" s="261"/>
      <c r="E93" s="261"/>
      <c r="F93" s="261"/>
      <c r="G93" s="15">
        <v>206</v>
      </c>
      <c r="H93" s="40">
        <v>0</v>
      </c>
      <c r="I93" s="40">
        <v>0</v>
      </c>
      <c r="J93" s="40">
        <v>0</v>
      </c>
      <c r="K93" s="40">
        <v>0</v>
      </c>
    </row>
    <row r="94" spans="1:11" ht="22.25" customHeight="1" x14ac:dyDescent="0.25">
      <c r="A94" s="261" t="s">
        <v>196</v>
      </c>
      <c r="B94" s="261"/>
      <c r="C94" s="261"/>
      <c r="D94" s="261"/>
      <c r="E94" s="261"/>
      <c r="F94" s="261"/>
      <c r="G94" s="15">
        <v>207</v>
      </c>
      <c r="H94" s="40">
        <v>0</v>
      </c>
      <c r="I94" s="40">
        <v>0</v>
      </c>
      <c r="J94" s="40">
        <v>0</v>
      </c>
      <c r="K94" s="40">
        <v>0</v>
      </c>
    </row>
    <row r="95" spans="1:11" ht="22.25" customHeight="1" x14ac:dyDescent="0.25">
      <c r="A95" s="261" t="s">
        <v>197</v>
      </c>
      <c r="B95" s="261"/>
      <c r="C95" s="261"/>
      <c r="D95" s="261"/>
      <c r="E95" s="261"/>
      <c r="F95" s="261"/>
      <c r="G95" s="15">
        <v>208</v>
      </c>
      <c r="H95" s="40">
        <v>0</v>
      </c>
      <c r="I95" s="40">
        <v>0</v>
      </c>
      <c r="J95" s="40">
        <v>0</v>
      </c>
      <c r="K95" s="40">
        <v>0</v>
      </c>
    </row>
    <row r="96" spans="1:11" ht="22.25" customHeight="1" x14ac:dyDescent="0.25">
      <c r="A96" s="261" t="s">
        <v>198</v>
      </c>
      <c r="B96" s="261"/>
      <c r="C96" s="261"/>
      <c r="D96" s="261"/>
      <c r="E96" s="261"/>
      <c r="F96" s="261"/>
      <c r="G96" s="15">
        <v>209</v>
      </c>
      <c r="H96" s="40">
        <v>0</v>
      </c>
      <c r="I96" s="40">
        <v>0</v>
      </c>
      <c r="J96" s="40">
        <v>0</v>
      </c>
      <c r="K96" s="40">
        <v>0</v>
      </c>
    </row>
    <row r="97" spans="1:11" x14ac:dyDescent="0.25">
      <c r="A97" s="261" t="s">
        <v>199</v>
      </c>
      <c r="B97" s="261"/>
      <c r="C97" s="261"/>
      <c r="D97" s="261"/>
      <c r="E97" s="261"/>
      <c r="F97" s="261"/>
      <c r="G97" s="15">
        <v>210</v>
      </c>
      <c r="H97" s="40">
        <v>0</v>
      </c>
      <c r="I97" s="40">
        <v>0</v>
      </c>
      <c r="J97" s="40">
        <v>0</v>
      </c>
      <c r="K97" s="40">
        <v>0</v>
      </c>
    </row>
    <row r="98" spans="1:11" x14ac:dyDescent="0.25">
      <c r="A98" s="261" t="s">
        <v>200</v>
      </c>
      <c r="B98" s="261"/>
      <c r="C98" s="261"/>
      <c r="D98" s="261"/>
      <c r="E98" s="261"/>
      <c r="F98" s="261"/>
      <c r="G98" s="15">
        <v>211</v>
      </c>
      <c r="H98" s="40">
        <v>0</v>
      </c>
      <c r="I98" s="40">
        <v>0</v>
      </c>
      <c r="J98" s="40">
        <v>0</v>
      </c>
      <c r="K98" s="40">
        <v>0</v>
      </c>
    </row>
    <row r="99" spans="1:11" x14ac:dyDescent="0.25">
      <c r="A99" s="241" t="s">
        <v>119</v>
      </c>
      <c r="B99" s="241"/>
      <c r="C99" s="241"/>
      <c r="D99" s="241"/>
      <c r="E99" s="241"/>
      <c r="F99" s="241"/>
      <c r="G99" s="15">
        <v>212</v>
      </c>
      <c r="H99" s="40">
        <v>0</v>
      </c>
      <c r="I99" s="40">
        <v>0</v>
      </c>
      <c r="J99" s="40">
        <v>0</v>
      </c>
      <c r="K99" s="40">
        <v>0</v>
      </c>
    </row>
    <row r="100" spans="1:11" ht="23" customHeight="1" x14ac:dyDescent="0.25">
      <c r="A100" s="270" t="s">
        <v>201</v>
      </c>
      <c r="B100" s="270"/>
      <c r="C100" s="270"/>
      <c r="D100" s="270"/>
      <c r="E100" s="270"/>
      <c r="F100" s="270"/>
      <c r="G100" s="20">
        <v>213</v>
      </c>
      <c r="H100" s="39">
        <f>H90-H99</f>
        <v>89467</v>
      </c>
      <c r="I100" s="39">
        <f>I90-I99</f>
        <v>13385</v>
      </c>
      <c r="J100" s="39">
        <f>J90-J99</f>
        <v>-221682</v>
      </c>
      <c r="K100" s="39">
        <f>K90-K99</f>
        <v>-118937</v>
      </c>
    </row>
    <row r="101" spans="1:11" x14ac:dyDescent="0.25">
      <c r="A101" s="270" t="s">
        <v>202</v>
      </c>
      <c r="B101" s="270"/>
      <c r="C101" s="270"/>
      <c r="D101" s="270"/>
      <c r="E101" s="270"/>
      <c r="F101" s="270"/>
      <c r="G101" s="20">
        <v>214</v>
      </c>
      <c r="H101" s="39">
        <f>H89+H100</f>
        <v>102569502</v>
      </c>
      <c r="I101" s="39">
        <f>I89+I100</f>
        <v>21736734</v>
      </c>
      <c r="J101" s="39">
        <f>J89+J100</f>
        <v>94318308</v>
      </c>
      <c r="K101" s="39">
        <f>K89+K100</f>
        <v>27269889</v>
      </c>
    </row>
    <row r="102" spans="1:11" x14ac:dyDescent="0.25">
      <c r="A102" s="243" t="s">
        <v>203</v>
      </c>
      <c r="B102" s="243"/>
      <c r="C102" s="243"/>
      <c r="D102" s="243"/>
      <c r="E102" s="243"/>
      <c r="F102" s="243"/>
      <c r="G102" s="257"/>
      <c r="H102" s="257"/>
      <c r="I102" s="257"/>
      <c r="J102" s="258"/>
      <c r="K102" s="258"/>
    </row>
    <row r="103" spans="1:11" x14ac:dyDescent="0.25">
      <c r="A103" s="245" t="s">
        <v>204</v>
      </c>
      <c r="B103" s="245"/>
      <c r="C103" s="245"/>
      <c r="D103" s="245"/>
      <c r="E103" s="245"/>
      <c r="F103" s="245"/>
      <c r="G103" s="20">
        <v>215</v>
      </c>
      <c r="H103" s="39">
        <f>H104+H105</f>
        <v>102569502</v>
      </c>
      <c r="I103" s="39">
        <f>I104+I105</f>
        <v>21736734</v>
      </c>
      <c r="J103" s="39">
        <f>J104+J105</f>
        <v>94318308</v>
      </c>
      <c r="K103" s="39">
        <f>K104+K105</f>
        <v>27269889</v>
      </c>
    </row>
    <row r="104" spans="1:11" x14ac:dyDescent="0.25">
      <c r="A104" s="246" t="s">
        <v>117</v>
      </c>
      <c r="B104" s="246"/>
      <c r="C104" s="246"/>
      <c r="D104" s="246"/>
      <c r="E104" s="246"/>
      <c r="F104" s="246"/>
      <c r="G104" s="15">
        <v>216</v>
      </c>
      <c r="H104" s="40">
        <v>102569502</v>
      </c>
      <c r="I104" s="40">
        <v>21736734</v>
      </c>
      <c r="J104" s="40">
        <v>94318308</v>
      </c>
      <c r="K104" s="40">
        <v>27269889</v>
      </c>
    </row>
    <row r="105" spans="1:11" x14ac:dyDescent="0.25">
      <c r="A105" s="246" t="s">
        <v>205</v>
      </c>
      <c r="B105" s="246"/>
      <c r="C105" s="246"/>
      <c r="D105" s="246"/>
      <c r="E105" s="246"/>
      <c r="F105" s="24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3" sqref="I53"/>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71" t="s">
        <v>206</v>
      </c>
      <c r="B1" s="272"/>
      <c r="C1" s="272"/>
      <c r="D1" s="272"/>
      <c r="E1" s="272"/>
      <c r="F1" s="272"/>
      <c r="G1" s="272"/>
      <c r="H1" s="272"/>
      <c r="I1" s="272"/>
    </row>
    <row r="2" spans="1:9" x14ac:dyDescent="0.25">
      <c r="A2" s="263" t="s">
        <v>488</v>
      </c>
      <c r="B2" s="230"/>
      <c r="C2" s="230"/>
      <c r="D2" s="230"/>
      <c r="E2" s="230"/>
      <c r="F2" s="230"/>
      <c r="G2" s="230"/>
      <c r="H2" s="230"/>
      <c r="I2" s="230"/>
    </row>
    <row r="3" spans="1:9" x14ac:dyDescent="0.25">
      <c r="A3" s="280" t="s">
        <v>355</v>
      </c>
      <c r="B3" s="281"/>
      <c r="C3" s="281"/>
      <c r="D3" s="281"/>
      <c r="E3" s="281"/>
      <c r="F3" s="281"/>
      <c r="G3" s="281"/>
      <c r="H3" s="281"/>
      <c r="I3" s="281"/>
    </row>
    <row r="4" spans="1:9" x14ac:dyDescent="0.25">
      <c r="A4" s="276" t="s">
        <v>456</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3">
        <v>2</v>
      </c>
      <c r="H6" s="42" t="s">
        <v>207</v>
      </c>
      <c r="I6" s="42" t="s">
        <v>208</v>
      </c>
    </row>
    <row r="7" spans="1:9" x14ac:dyDescent="0.25">
      <c r="A7" s="294" t="s">
        <v>209</v>
      </c>
      <c r="B7" s="295"/>
      <c r="C7" s="295"/>
      <c r="D7" s="295"/>
      <c r="E7" s="295"/>
      <c r="F7" s="295"/>
      <c r="G7" s="295"/>
      <c r="H7" s="295"/>
      <c r="I7" s="296"/>
    </row>
    <row r="8" spans="1:9" ht="12.75" customHeight="1" x14ac:dyDescent="0.25">
      <c r="A8" s="297" t="s">
        <v>210</v>
      </c>
      <c r="B8" s="298"/>
      <c r="C8" s="298"/>
      <c r="D8" s="298"/>
      <c r="E8" s="298"/>
      <c r="F8" s="299"/>
      <c r="G8" s="24">
        <v>1</v>
      </c>
      <c r="H8" s="43">
        <v>108319470</v>
      </c>
      <c r="I8" s="43">
        <v>106631983</v>
      </c>
    </row>
    <row r="9" spans="1:9" ht="12.75" customHeight="1" x14ac:dyDescent="0.25">
      <c r="A9" s="285" t="s">
        <v>211</v>
      </c>
      <c r="B9" s="286"/>
      <c r="C9" s="286"/>
      <c r="D9" s="286"/>
      <c r="E9" s="286"/>
      <c r="F9" s="287"/>
      <c r="G9" s="25">
        <v>2</v>
      </c>
      <c r="H9" s="44">
        <f>H10+H11+H12+H13+H14+H15+H16+H17</f>
        <v>49931270</v>
      </c>
      <c r="I9" s="44">
        <f>I10+I11+I12+I13+I14+I15+I16+I17</f>
        <v>50346889</v>
      </c>
    </row>
    <row r="10" spans="1:9" ht="12.75" customHeight="1" x14ac:dyDescent="0.25">
      <c r="A10" s="277" t="s">
        <v>212</v>
      </c>
      <c r="B10" s="278"/>
      <c r="C10" s="278"/>
      <c r="D10" s="278"/>
      <c r="E10" s="278"/>
      <c r="F10" s="279"/>
      <c r="G10" s="26">
        <v>3</v>
      </c>
      <c r="H10" s="45">
        <v>57534256</v>
      </c>
      <c r="I10" s="45">
        <v>55686417</v>
      </c>
    </row>
    <row r="11" spans="1:9" ht="22.25" customHeight="1" x14ac:dyDescent="0.25">
      <c r="A11" s="277" t="s">
        <v>213</v>
      </c>
      <c r="B11" s="278"/>
      <c r="C11" s="278"/>
      <c r="D11" s="278"/>
      <c r="E11" s="278"/>
      <c r="F11" s="279"/>
      <c r="G11" s="26">
        <v>4</v>
      </c>
      <c r="H11" s="45">
        <v>-2323465</v>
      </c>
      <c r="I11" s="45">
        <v>-168249</v>
      </c>
    </row>
    <row r="12" spans="1:9" ht="23.4" customHeight="1" x14ac:dyDescent="0.25">
      <c r="A12" s="277" t="s">
        <v>214</v>
      </c>
      <c r="B12" s="278"/>
      <c r="C12" s="278"/>
      <c r="D12" s="278"/>
      <c r="E12" s="278"/>
      <c r="F12" s="279"/>
      <c r="G12" s="26">
        <v>5</v>
      </c>
      <c r="H12" s="45">
        <v>-496870</v>
      </c>
      <c r="I12" s="45">
        <v>-265282</v>
      </c>
    </row>
    <row r="13" spans="1:9" ht="12.75" customHeight="1" x14ac:dyDescent="0.25">
      <c r="A13" s="277" t="s">
        <v>215</v>
      </c>
      <c r="B13" s="278"/>
      <c r="C13" s="278"/>
      <c r="D13" s="278"/>
      <c r="E13" s="278"/>
      <c r="F13" s="279"/>
      <c r="G13" s="26">
        <v>6</v>
      </c>
      <c r="H13" s="45">
        <v>-5831678</v>
      </c>
      <c r="I13" s="45">
        <v>-6023171</v>
      </c>
    </row>
    <row r="14" spans="1:9" ht="12.75" customHeight="1" x14ac:dyDescent="0.25">
      <c r="A14" s="277" t="s">
        <v>216</v>
      </c>
      <c r="B14" s="278"/>
      <c r="C14" s="278"/>
      <c r="D14" s="278"/>
      <c r="E14" s="278"/>
      <c r="F14" s="279"/>
      <c r="G14" s="26">
        <v>7</v>
      </c>
      <c r="H14" s="45">
        <v>1565348</v>
      </c>
      <c r="I14" s="45">
        <v>1943427</v>
      </c>
    </row>
    <row r="15" spans="1:9" ht="12.75" customHeight="1" x14ac:dyDescent="0.25">
      <c r="A15" s="277" t="s">
        <v>217</v>
      </c>
      <c r="B15" s="278"/>
      <c r="C15" s="278"/>
      <c r="D15" s="278"/>
      <c r="E15" s="278"/>
      <c r="F15" s="279"/>
      <c r="G15" s="26">
        <v>8</v>
      </c>
      <c r="H15" s="45">
        <v>0</v>
      </c>
      <c r="I15" s="45">
        <v>0</v>
      </c>
    </row>
    <row r="16" spans="1:9" ht="12.75" customHeight="1" x14ac:dyDescent="0.25">
      <c r="A16" s="277" t="s">
        <v>218</v>
      </c>
      <c r="B16" s="278"/>
      <c r="C16" s="278"/>
      <c r="D16" s="278"/>
      <c r="E16" s="278"/>
      <c r="F16" s="279"/>
      <c r="G16" s="26">
        <v>9</v>
      </c>
      <c r="H16" s="45">
        <v>-2699000</v>
      </c>
      <c r="I16" s="45">
        <v>4824199</v>
      </c>
    </row>
    <row r="17" spans="1:9" ht="25.25" customHeight="1" x14ac:dyDescent="0.25">
      <c r="A17" s="277" t="s">
        <v>219</v>
      </c>
      <c r="B17" s="278"/>
      <c r="C17" s="278"/>
      <c r="D17" s="278"/>
      <c r="E17" s="278"/>
      <c r="F17" s="279"/>
      <c r="G17" s="26">
        <v>10</v>
      </c>
      <c r="H17" s="45">
        <v>2182679</v>
      </c>
      <c r="I17" s="45">
        <v>-5650452</v>
      </c>
    </row>
    <row r="18" spans="1:9" ht="28.25" customHeight="1" x14ac:dyDescent="0.25">
      <c r="A18" s="282" t="s">
        <v>390</v>
      </c>
      <c r="B18" s="283"/>
      <c r="C18" s="283"/>
      <c r="D18" s="283"/>
      <c r="E18" s="283"/>
      <c r="F18" s="284"/>
      <c r="G18" s="25">
        <v>11</v>
      </c>
      <c r="H18" s="44">
        <f>H8+H9</f>
        <v>158250740</v>
      </c>
      <c r="I18" s="44">
        <f>I8+I9</f>
        <v>156978872</v>
      </c>
    </row>
    <row r="19" spans="1:9" ht="12.75" customHeight="1" x14ac:dyDescent="0.25">
      <c r="A19" s="285" t="s">
        <v>220</v>
      </c>
      <c r="B19" s="286"/>
      <c r="C19" s="286"/>
      <c r="D19" s="286"/>
      <c r="E19" s="286"/>
      <c r="F19" s="287"/>
      <c r="G19" s="25">
        <v>12</v>
      </c>
      <c r="H19" s="44">
        <f>H20+H21+H22+H23</f>
        <v>-83304454</v>
      </c>
      <c r="I19" s="44">
        <f>I20+I21+I22+I23</f>
        <v>154301060</v>
      </c>
    </row>
    <row r="20" spans="1:9" ht="12.75" customHeight="1" x14ac:dyDescent="0.25">
      <c r="A20" s="277" t="s">
        <v>221</v>
      </c>
      <c r="B20" s="278"/>
      <c r="C20" s="278"/>
      <c r="D20" s="278"/>
      <c r="E20" s="278"/>
      <c r="F20" s="279"/>
      <c r="G20" s="26">
        <v>13</v>
      </c>
      <c r="H20" s="45">
        <v>35853663</v>
      </c>
      <c r="I20" s="45">
        <v>15111954</v>
      </c>
    </row>
    <row r="21" spans="1:9" ht="12.75" customHeight="1" x14ac:dyDescent="0.25">
      <c r="A21" s="277" t="s">
        <v>222</v>
      </c>
      <c r="B21" s="278"/>
      <c r="C21" s="278"/>
      <c r="D21" s="278"/>
      <c r="E21" s="278"/>
      <c r="F21" s="279"/>
      <c r="G21" s="26">
        <v>14</v>
      </c>
      <c r="H21" s="45">
        <v>-55924345</v>
      </c>
      <c r="I21" s="45">
        <v>55681355</v>
      </c>
    </row>
    <row r="22" spans="1:9" ht="12.75" customHeight="1" x14ac:dyDescent="0.25">
      <c r="A22" s="277" t="s">
        <v>223</v>
      </c>
      <c r="B22" s="278"/>
      <c r="C22" s="278"/>
      <c r="D22" s="278"/>
      <c r="E22" s="278"/>
      <c r="F22" s="279"/>
      <c r="G22" s="26">
        <v>15</v>
      </c>
      <c r="H22" s="45">
        <v>-62638182</v>
      </c>
      <c r="I22" s="45">
        <v>86096732</v>
      </c>
    </row>
    <row r="23" spans="1:9" ht="12.75" customHeight="1" x14ac:dyDescent="0.25">
      <c r="A23" s="277" t="s">
        <v>224</v>
      </c>
      <c r="B23" s="278"/>
      <c r="C23" s="278"/>
      <c r="D23" s="278"/>
      <c r="E23" s="278"/>
      <c r="F23" s="279"/>
      <c r="G23" s="26">
        <v>16</v>
      </c>
      <c r="H23" s="45">
        <v>-595590</v>
      </c>
      <c r="I23" s="45">
        <v>-2588981</v>
      </c>
    </row>
    <row r="24" spans="1:9" ht="12.75" customHeight="1" x14ac:dyDescent="0.25">
      <c r="A24" s="282" t="s">
        <v>225</v>
      </c>
      <c r="B24" s="283"/>
      <c r="C24" s="283"/>
      <c r="D24" s="283"/>
      <c r="E24" s="283"/>
      <c r="F24" s="284"/>
      <c r="G24" s="25">
        <v>17</v>
      </c>
      <c r="H24" s="44">
        <f>H18+H19</f>
        <v>74946286</v>
      </c>
      <c r="I24" s="44">
        <f>I18+I19</f>
        <v>311279932</v>
      </c>
    </row>
    <row r="25" spans="1:9" ht="12.75" customHeight="1" x14ac:dyDescent="0.25">
      <c r="A25" s="273" t="s">
        <v>226</v>
      </c>
      <c r="B25" s="274"/>
      <c r="C25" s="274"/>
      <c r="D25" s="274"/>
      <c r="E25" s="274"/>
      <c r="F25" s="275"/>
      <c r="G25" s="26">
        <v>18</v>
      </c>
      <c r="H25" s="45">
        <v>-1473815</v>
      </c>
      <c r="I25" s="45">
        <v>-1880409</v>
      </c>
    </row>
    <row r="26" spans="1:9" ht="12.75" customHeight="1" x14ac:dyDescent="0.25">
      <c r="A26" s="273" t="s">
        <v>227</v>
      </c>
      <c r="B26" s="274"/>
      <c r="C26" s="274"/>
      <c r="D26" s="274"/>
      <c r="E26" s="274"/>
      <c r="F26" s="275"/>
      <c r="G26" s="26">
        <v>19</v>
      </c>
      <c r="H26" s="45">
        <v>-4526450</v>
      </c>
      <c r="I26" s="45">
        <v>-1299402</v>
      </c>
    </row>
    <row r="27" spans="1:9" ht="26" customHeight="1" x14ac:dyDescent="0.25">
      <c r="A27" s="300" t="s">
        <v>228</v>
      </c>
      <c r="B27" s="301"/>
      <c r="C27" s="301"/>
      <c r="D27" s="301"/>
      <c r="E27" s="301"/>
      <c r="F27" s="302"/>
      <c r="G27" s="27">
        <v>20</v>
      </c>
      <c r="H27" s="46">
        <f>H24+H25+H26</f>
        <v>68946021</v>
      </c>
      <c r="I27" s="46">
        <f>I24+I25+I26</f>
        <v>308100121</v>
      </c>
    </row>
    <row r="28" spans="1:9" x14ac:dyDescent="0.25">
      <c r="A28" s="294" t="s">
        <v>229</v>
      </c>
      <c r="B28" s="295"/>
      <c r="C28" s="295"/>
      <c r="D28" s="295"/>
      <c r="E28" s="295"/>
      <c r="F28" s="295"/>
      <c r="G28" s="295"/>
      <c r="H28" s="295"/>
      <c r="I28" s="296"/>
    </row>
    <row r="29" spans="1:9" ht="30.65" customHeight="1" x14ac:dyDescent="0.25">
      <c r="A29" s="297" t="s">
        <v>230</v>
      </c>
      <c r="B29" s="298"/>
      <c r="C29" s="298"/>
      <c r="D29" s="298"/>
      <c r="E29" s="298"/>
      <c r="F29" s="299"/>
      <c r="G29" s="24">
        <v>21</v>
      </c>
      <c r="H29" s="160">
        <v>2360356</v>
      </c>
      <c r="I29" s="47">
        <v>200735</v>
      </c>
    </row>
    <row r="30" spans="1:9" ht="12.75" customHeight="1" x14ac:dyDescent="0.25">
      <c r="A30" s="273" t="s">
        <v>231</v>
      </c>
      <c r="B30" s="274"/>
      <c r="C30" s="274"/>
      <c r="D30" s="274"/>
      <c r="E30" s="274"/>
      <c r="F30" s="275"/>
      <c r="G30" s="26">
        <v>22</v>
      </c>
      <c r="H30" s="161">
        <v>10955477</v>
      </c>
      <c r="I30" s="48">
        <v>5013292</v>
      </c>
    </row>
    <row r="31" spans="1:9" ht="12.75" customHeight="1" x14ac:dyDescent="0.25">
      <c r="A31" s="273" t="s">
        <v>232</v>
      </c>
      <c r="B31" s="274"/>
      <c r="C31" s="274"/>
      <c r="D31" s="274"/>
      <c r="E31" s="274"/>
      <c r="F31" s="275"/>
      <c r="G31" s="26">
        <v>23</v>
      </c>
      <c r="H31" s="161">
        <v>1734208</v>
      </c>
      <c r="I31" s="48">
        <v>1777366</v>
      </c>
    </row>
    <row r="32" spans="1:9" ht="12.75" customHeight="1" x14ac:dyDescent="0.25">
      <c r="A32" s="273" t="s">
        <v>233</v>
      </c>
      <c r="B32" s="274"/>
      <c r="C32" s="274"/>
      <c r="D32" s="274"/>
      <c r="E32" s="274"/>
      <c r="F32" s="275"/>
      <c r="G32" s="26">
        <v>24</v>
      </c>
      <c r="H32" s="161">
        <v>69720</v>
      </c>
      <c r="I32" s="48">
        <v>58616</v>
      </c>
    </row>
    <row r="33" spans="1:9" ht="12.75" customHeight="1" x14ac:dyDescent="0.25">
      <c r="A33" s="273" t="s">
        <v>234</v>
      </c>
      <c r="B33" s="274"/>
      <c r="C33" s="274"/>
      <c r="D33" s="274"/>
      <c r="E33" s="274"/>
      <c r="F33" s="275"/>
      <c r="G33" s="26">
        <v>25</v>
      </c>
      <c r="H33" s="161">
        <v>0</v>
      </c>
      <c r="I33" s="48">
        <v>788977</v>
      </c>
    </row>
    <row r="34" spans="1:9" ht="12.75" customHeight="1" x14ac:dyDescent="0.25">
      <c r="A34" s="273" t="s">
        <v>235</v>
      </c>
      <c r="B34" s="274"/>
      <c r="C34" s="274"/>
      <c r="D34" s="274"/>
      <c r="E34" s="274"/>
      <c r="F34" s="275"/>
      <c r="G34" s="26">
        <v>26</v>
      </c>
      <c r="H34" s="161">
        <v>4794322</v>
      </c>
      <c r="I34" s="48">
        <v>11260833</v>
      </c>
    </row>
    <row r="35" spans="1:9" ht="26.4" customHeight="1" x14ac:dyDescent="0.25">
      <c r="A35" s="282" t="s">
        <v>236</v>
      </c>
      <c r="B35" s="283"/>
      <c r="C35" s="283"/>
      <c r="D35" s="283"/>
      <c r="E35" s="283"/>
      <c r="F35" s="284"/>
      <c r="G35" s="25">
        <v>27</v>
      </c>
      <c r="H35" s="49">
        <f>H29+H30+H31+H32+H33+H34</f>
        <v>19914083</v>
      </c>
      <c r="I35" s="49">
        <f>I29+I30+I31+I32+I33+I34</f>
        <v>19099819</v>
      </c>
    </row>
    <row r="36" spans="1:9" ht="23" customHeight="1" x14ac:dyDescent="0.25">
      <c r="A36" s="273" t="s">
        <v>237</v>
      </c>
      <c r="B36" s="274"/>
      <c r="C36" s="274"/>
      <c r="D36" s="274"/>
      <c r="E36" s="274"/>
      <c r="F36" s="275"/>
      <c r="G36" s="26">
        <v>28</v>
      </c>
      <c r="H36" s="48">
        <v>-82414057</v>
      </c>
      <c r="I36" s="48">
        <v>-59648667</v>
      </c>
    </row>
    <row r="37" spans="1:9" ht="12.75" customHeight="1" x14ac:dyDescent="0.25">
      <c r="A37" s="273" t="s">
        <v>238</v>
      </c>
      <c r="B37" s="274"/>
      <c r="C37" s="274"/>
      <c r="D37" s="274"/>
      <c r="E37" s="274"/>
      <c r="F37" s="275"/>
      <c r="G37" s="26">
        <v>29</v>
      </c>
      <c r="H37" s="48">
        <v>0</v>
      </c>
      <c r="I37" s="48">
        <v>0</v>
      </c>
    </row>
    <row r="38" spans="1:9" ht="12.75" customHeight="1" x14ac:dyDescent="0.25">
      <c r="A38" s="273" t="s">
        <v>239</v>
      </c>
      <c r="B38" s="274"/>
      <c r="C38" s="274"/>
      <c r="D38" s="274"/>
      <c r="E38" s="274"/>
      <c r="F38" s="275"/>
      <c r="G38" s="26">
        <v>30</v>
      </c>
      <c r="H38" s="48">
        <v>-3439843</v>
      </c>
      <c r="I38" s="48">
        <v>0</v>
      </c>
    </row>
    <row r="39" spans="1:9" ht="12.75" customHeight="1" x14ac:dyDescent="0.25">
      <c r="A39" s="273" t="s">
        <v>240</v>
      </c>
      <c r="B39" s="274"/>
      <c r="C39" s="274"/>
      <c r="D39" s="274"/>
      <c r="E39" s="274"/>
      <c r="F39" s="275"/>
      <c r="G39" s="26">
        <v>31</v>
      </c>
      <c r="H39" s="48">
        <v>0</v>
      </c>
      <c r="I39" s="48">
        <v>0</v>
      </c>
    </row>
    <row r="40" spans="1:9" ht="12.75" customHeight="1" x14ac:dyDescent="0.25">
      <c r="A40" s="273" t="s">
        <v>241</v>
      </c>
      <c r="B40" s="274"/>
      <c r="C40" s="274"/>
      <c r="D40" s="274"/>
      <c r="E40" s="274"/>
      <c r="F40" s="275"/>
      <c r="G40" s="26">
        <v>32</v>
      </c>
      <c r="H40" s="48">
        <v>0</v>
      </c>
      <c r="I40" s="48">
        <v>0</v>
      </c>
    </row>
    <row r="41" spans="1:9" ht="24" customHeight="1" x14ac:dyDescent="0.25">
      <c r="A41" s="282" t="s">
        <v>242</v>
      </c>
      <c r="B41" s="283"/>
      <c r="C41" s="283"/>
      <c r="D41" s="283"/>
      <c r="E41" s="283"/>
      <c r="F41" s="284"/>
      <c r="G41" s="25">
        <v>33</v>
      </c>
      <c r="H41" s="49">
        <f>H36+H37+H38+H39+H40</f>
        <v>-85853900</v>
      </c>
      <c r="I41" s="49">
        <f>I36+I37+I38+I39+I40</f>
        <v>-59648667</v>
      </c>
    </row>
    <row r="42" spans="1:9" ht="29.4" customHeight="1" x14ac:dyDescent="0.25">
      <c r="A42" s="300" t="s">
        <v>243</v>
      </c>
      <c r="B42" s="301"/>
      <c r="C42" s="301"/>
      <c r="D42" s="301"/>
      <c r="E42" s="301"/>
      <c r="F42" s="302"/>
      <c r="G42" s="27">
        <v>34</v>
      </c>
      <c r="H42" s="50">
        <f>H35+H41</f>
        <v>-65939817</v>
      </c>
      <c r="I42" s="50">
        <f>I35+I41</f>
        <v>-40548848</v>
      </c>
    </row>
    <row r="43" spans="1:9" x14ac:dyDescent="0.25">
      <c r="A43" s="294" t="s">
        <v>244</v>
      </c>
      <c r="B43" s="295"/>
      <c r="C43" s="295"/>
      <c r="D43" s="295"/>
      <c r="E43" s="295"/>
      <c r="F43" s="295"/>
      <c r="G43" s="295"/>
      <c r="H43" s="295"/>
      <c r="I43" s="296"/>
    </row>
    <row r="44" spans="1:9" ht="12.75" customHeight="1" x14ac:dyDescent="0.25">
      <c r="A44" s="297" t="s">
        <v>245</v>
      </c>
      <c r="B44" s="298"/>
      <c r="C44" s="298"/>
      <c r="D44" s="298"/>
      <c r="E44" s="298"/>
      <c r="F44" s="299"/>
      <c r="G44" s="24">
        <v>35</v>
      </c>
      <c r="H44" s="47">
        <v>0</v>
      </c>
      <c r="I44" s="47">
        <v>0</v>
      </c>
    </row>
    <row r="45" spans="1:9" ht="25.25" customHeight="1" x14ac:dyDescent="0.25">
      <c r="A45" s="273" t="s">
        <v>246</v>
      </c>
      <c r="B45" s="274"/>
      <c r="C45" s="274"/>
      <c r="D45" s="274"/>
      <c r="E45" s="274"/>
      <c r="F45" s="275"/>
      <c r="G45" s="26">
        <v>36</v>
      </c>
      <c r="H45" s="48">
        <v>0</v>
      </c>
      <c r="I45" s="48">
        <v>0</v>
      </c>
    </row>
    <row r="46" spans="1:9" ht="12.75" customHeight="1" x14ac:dyDescent="0.25">
      <c r="A46" s="273" t="s">
        <v>247</v>
      </c>
      <c r="B46" s="274"/>
      <c r="C46" s="274"/>
      <c r="D46" s="274"/>
      <c r="E46" s="274"/>
      <c r="F46" s="275"/>
      <c r="G46" s="26">
        <v>37</v>
      </c>
      <c r="H46" s="48">
        <v>21655567</v>
      </c>
      <c r="I46" s="48">
        <v>53182461</v>
      </c>
    </row>
    <row r="47" spans="1:9" ht="12.75" customHeight="1" x14ac:dyDescent="0.25">
      <c r="A47" s="273" t="s">
        <v>248</v>
      </c>
      <c r="B47" s="274"/>
      <c r="C47" s="274"/>
      <c r="D47" s="274"/>
      <c r="E47" s="274"/>
      <c r="F47" s="275"/>
      <c r="G47" s="26">
        <v>38</v>
      </c>
      <c r="H47" s="48">
        <v>0</v>
      </c>
      <c r="I47" s="48">
        <v>0</v>
      </c>
    </row>
    <row r="48" spans="1:9" ht="22.25" customHeight="1" x14ac:dyDescent="0.25">
      <c r="A48" s="282" t="s">
        <v>249</v>
      </c>
      <c r="B48" s="283"/>
      <c r="C48" s="283"/>
      <c r="D48" s="283"/>
      <c r="E48" s="283"/>
      <c r="F48" s="284"/>
      <c r="G48" s="25">
        <v>39</v>
      </c>
      <c r="H48" s="49">
        <f>H44+H45+H46+H47</f>
        <v>21655567</v>
      </c>
      <c r="I48" s="49">
        <f>I44+I45+I46+I47</f>
        <v>53182461</v>
      </c>
    </row>
    <row r="49" spans="1:9" ht="24.65" customHeight="1" x14ac:dyDescent="0.25">
      <c r="A49" s="273" t="s">
        <v>389</v>
      </c>
      <c r="B49" s="274"/>
      <c r="C49" s="274"/>
      <c r="D49" s="274"/>
      <c r="E49" s="274"/>
      <c r="F49" s="275"/>
      <c r="G49" s="26">
        <v>40</v>
      </c>
      <c r="H49" s="48">
        <v>0</v>
      </c>
      <c r="I49" s="48">
        <v>-46369207</v>
      </c>
    </row>
    <row r="50" spans="1:9" ht="12.75" customHeight="1" x14ac:dyDescent="0.25">
      <c r="A50" s="273" t="s">
        <v>250</v>
      </c>
      <c r="B50" s="274"/>
      <c r="C50" s="274"/>
      <c r="D50" s="274"/>
      <c r="E50" s="274"/>
      <c r="F50" s="275"/>
      <c r="G50" s="26">
        <v>41</v>
      </c>
      <c r="H50" s="48">
        <v>-94000379</v>
      </c>
      <c r="I50" s="48">
        <v>-65231346</v>
      </c>
    </row>
    <row r="51" spans="1:9" ht="12.75" customHeight="1" x14ac:dyDescent="0.25">
      <c r="A51" s="273" t="s">
        <v>251</v>
      </c>
      <c r="B51" s="274"/>
      <c r="C51" s="274"/>
      <c r="D51" s="274"/>
      <c r="E51" s="274"/>
      <c r="F51" s="275"/>
      <c r="G51" s="26">
        <v>42</v>
      </c>
      <c r="H51" s="48">
        <v>0</v>
      </c>
      <c r="I51" s="48">
        <v>0</v>
      </c>
    </row>
    <row r="52" spans="1:9" ht="23" customHeight="1" x14ac:dyDescent="0.25">
      <c r="A52" s="273" t="s">
        <v>252</v>
      </c>
      <c r="B52" s="274"/>
      <c r="C52" s="274"/>
      <c r="D52" s="274"/>
      <c r="E52" s="274"/>
      <c r="F52" s="275"/>
      <c r="G52" s="26">
        <v>43</v>
      </c>
      <c r="H52" s="48">
        <v>0</v>
      </c>
      <c r="I52" s="48">
        <v>-1234760</v>
      </c>
    </row>
    <row r="53" spans="1:9" ht="12.75" customHeight="1" x14ac:dyDescent="0.25">
      <c r="A53" s="273" t="s">
        <v>253</v>
      </c>
      <c r="B53" s="274"/>
      <c r="C53" s="274"/>
      <c r="D53" s="274"/>
      <c r="E53" s="274"/>
      <c r="F53" s="275"/>
      <c r="G53" s="26">
        <v>44</v>
      </c>
      <c r="H53" s="48">
        <v>-21203297</v>
      </c>
      <c r="I53" s="48">
        <v>-23049950</v>
      </c>
    </row>
    <row r="54" spans="1:9" ht="30.65" customHeight="1" x14ac:dyDescent="0.25">
      <c r="A54" s="282" t="s">
        <v>254</v>
      </c>
      <c r="B54" s="283"/>
      <c r="C54" s="283"/>
      <c r="D54" s="283"/>
      <c r="E54" s="283"/>
      <c r="F54" s="284"/>
      <c r="G54" s="25">
        <v>45</v>
      </c>
      <c r="H54" s="49">
        <f>H49+H50+H51+H52+H53</f>
        <v>-115203676</v>
      </c>
      <c r="I54" s="49">
        <f>I49+I50+I51+I52+I53</f>
        <v>-135885263</v>
      </c>
    </row>
    <row r="55" spans="1:9" ht="29.4" customHeight="1" x14ac:dyDescent="0.25">
      <c r="A55" s="303" t="s">
        <v>255</v>
      </c>
      <c r="B55" s="304"/>
      <c r="C55" s="304"/>
      <c r="D55" s="304"/>
      <c r="E55" s="304"/>
      <c r="F55" s="305"/>
      <c r="G55" s="25">
        <v>46</v>
      </c>
      <c r="H55" s="49">
        <f>H48+H54</f>
        <v>-93548109</v>
      </c>
      <c r="I55" s="49">
        <f>I48+I54</f>
        <v>-82702802</v>
      </c>
    </row>
    <row r="56" spans="1:9" x14ac:dyDescent="0.25">
      <c r="A56" s="273" t="s">
        <v>256</v>
      </c>
      <c r="B56" s="274"/>
      <c r="C56" s="274"/>
      <c r="D56" s="274"/>
      <c r="E56" s="274"/>
      <c r="F56" s="275"/>
      <c r="G56" s="26">
        <v>47</v>
      </c>
      <c r="H56" s="48">
        <v>560232</v>
      </c>
      <c r="I56" s="48">
        <v>-1698926</v>
      </c>
    </row>
    <row r="57" spans="1:9" ht="26.4" customHeight="1" x14ac:dyDescent="0.25">
      <c r="A57" s="303" t="s">
        <v>257</v>
      </c>
      <c r="B57" s="304"/>
      <c r="C57" s="304"/>
      <c r="D57" s="304"/>
      <c r="E57" s="304"/>
      <c r="F57" s="305"/>
      <c r="G57" s="25">
        <v>48</v>
      </c>
      <c r="H57" s="49">
        <f>H27+H42+H55+H56</f>
        <v>-89981673</v>
      </c>
      <c r="I57" s="49">
        <f>I27+I42+I55+I56</f>
        <v>183149545</v>
      </c>
    </row>
    <row r="58" spans="1:9" x14ac:dyDescent="0.25">
      <c r="A58" s="306" t="s">
        <v>258</v>
      </c>
      <c r="B58" s="307"/>
      <c r="C58" s="307"/>
      <c r="D58" s="307"/>
      <c r="E58" s="307"/>
      <c r="F58" s="308"/>
      <c r="G58" s="26">
        <v>49</v>
      </c>
      <c r="H58" s="48">
        <v>187887964</v>
      </c>
      <c r="I58" s="48">
        <v>97906291</v>
      </c>
    </row>
    <row r="59" spans="1:9" ht="31.25" customHeight="1" x14ac:dyDescent="0.25">
      <c r="A59" s="300" t="s">
        <v>259</v>
      </c>
      <c r="B59" s="301"/>
      <c r="C59" s="301"/>
      <c r="D59" s="301"/>
      <c r="E59" s="301"/>
      <c r="F59" s="302"/>
      <c r="G59" s="27">
        <v>50</v>
      </c>
      <c r="H59" s="50">
        <f>H57+H58</f>
        <v>97906291</v>
      </c>
      <c r="I59" s="50">
        <f>I57+I58</f>
        <v>281055836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25" sqref="I25"/>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1" t="s">
        <v>260</v>
      </c>
      <c r="B1" s="272"/>
      <c r="C1" s="272"/>
      <c r="D1" s="272"/>
      <c r="E1" s="272"/>
      <c r="F1" s="272"/>
      <c r="G1" s="272"/>
      <c r="H1" s="272"/>
      <c r="I1" s="272"/>
    </row>
    <row r="2" spans="1:9" ht="12.75" customHeight="1" x14ac:dyDescent="0.25">
      <c r="A2" s="263" t="s">
        <v>488</v>
      </c>
      <c r="B2" s="230"/>
      <c r="C2" s="230"/>
      <c r="D2" s="230"/>
      <c r="E2" s="230"/>
      <c r="F2" s="230"/>
      <c r="G2" s="230"/>
      <c r="H2" s="230"/>
      <c r="I2" s="230"/>
    </row>
    <row r="3" spans="1:9" x14ac:dyDescent="0.25">
      <c r="A3" s="318" t="s">
        <v>355</v>
      </c>
      <c r="B3" s="319"/>
      <c r="C3" s="319"/>
      <c r="D3" s="319"/>
      <c r="E3" s="319"/>
      <c r="F3" s="319"/>
      <c r="G3" s="319"/>
      <c r="H3" s="319"/>
      <c r="I3" s="319"/>
    </row>
    <row r="4" spans="1:9" x14ac:dyDescent="0.25">
      <c r="A4" s="276" t="s">
        <v>456</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8">
        <v>2</v>
      </c>
      <c r="H6" s="42" t="s">
        <v>207</v>
      </c>
      <c r="I6" s="42" t="s">
        <v>208</v>
      </c>
    </row>
    <row r="7" spans="1:9" x14ac:dyDescent="0.25">
      <c r="A7" s="313" t="s">
        <v>209</v>
      </c>
      <c r="B7" s="314"/>
      <c r="C7" s="314"/>
      <c r="D7" s="314"/>
      <c r="E7" s="314"/>
      <c r="F7" s="314"/>
      <c r="G7" s="314"/>
      <c r="H7" s="314"/>
      <c r="I7" s="315"/>
    </row>
    <row r="8" spans="1:9" x14ac:dyDescent="0.25">
      <c r="A8" s="317" t="s">
        <v>261</v>
      </c>
      <c r="B8" s="317"/>
      <c r="C8" s="317"/>
      <c r="D8" s="317"/>
      <c r="E8" s="317"/>
      <c r="F8" s="317"/>
      <c r="G8" s="29">
        <v>1</v>
      </c>
      <c r="H8" s="52">
        <v>0</v>
      </c>
      <c r="I8" s="52">
        <v>0</v>
      </c>
    </row>
    <row r="9" spans="1:9" x14ac:dyDescent="0.25">
      <c r="A9" s="310" t="s">
        <v>262</v>
      </c>
      <c r="B9" s="310"/>
      <c r="C9" s="310"/>
      <c r="D9" s="310"/>
      <c r="E9" s="310"/>
      <c r="F9" s="310"/>
      <c r="G9" s="30">
        <v>2</v>
      </c>
      <c r="H9" s="53">
        <v>0</v>
      </c>
      <c r="I9" s="53">
        <v>0</v>
      </c>
    </row>
    <row r="10" spans="1:9" x14ac:dyDescent="0.25">
      <c r="A10" s="310" t="s">
        <v>263</v>
      </c>
      <c r="B10" s="310"/>
      <c r="C10" s="310"/>
      <c r="D10" s="310"/>
      <c r="E10" s="310"/>
      <c r="F10" s="310"/>
      <c r="G10" s="30">
        <v>3</v>
      </c>
      <c r="H10" s="53">
        <v>0</v>
      </c>
      <c r="I10" s="53">
        <v>0</v>
      </c>
    </row>
    <row r="11" spans="1:9" x14ac:dyDescent="0.25">
      <c r="A11" s="310" t="s">
        <v>264</v>
      </c>
      <c r="B11" s="310"/>
      <c r="C11" s="310"/>
      <c r="D11" s="310"/>
      <c r="E11" s="310"/>
      <c r="F11" s="310"/>
      <c r="G11" s="30">
        <v>4</v>
      </c>
      <c r="H11" s="53">
        <v>0</v>
      </c>
      <c r="I11" s="53">
        <v>0</v>
      </c>
    </row>
    <row r="12" spans="1:9" x14ac:dyDescent="0.25">
      <c r="A12" s="310" t="s">
        <v>265</v>
      </c>
      <c r="B12" s="310"/>
      <c r="C12" s="310"/>
      <c r="D12" s="310"/>
      <c r="E12" s="310"/>
      <c r="F12" s="310"/>
      <c r="G12" s="30">
        <v>5</v>
      </c>
      <c r="H12" s="53">
        <v>0</v>
      </c>
      <c r="I12" s="53">
        <v>0</v>
      </c>
    </row>
    <row r="13" spans="1:9" x14ac:dyDescent="0.25">
      <c r="A13" s="310" t="s">
        <v>266</v>
      </c>
      <c r="B13" s="310"/>
      <c r="C13" s="310"/>
      <c r="D13" s="310"/>
      <c r="E13" s="310"/>
      <c r="F13" s="310"/>
      <c r="G13" s="30">
        <v>6</v>
      </c>
      <c r="H13" s="53">
        <v>0</v>
      </c>
      <c r="I13" s="53">
        <v>0</v>
      </c>
    </row>
    <row r="14" spans="1:9" x14ac:dyDescent="0.25">
      <c r="A14" s="310" t="s">
        <v>267</v>
      </c>
      <c r="B14" s="310"/>
      <c r="C14" s="310"/>
      <c r="D14" s="310"/>
      <c r="E14" s="310"/>
      <c r="F14" s="310"/>
      <c r="G14" s="30">
        <v>7</v>
      </c>
      <c r="H14" s="53">
        <v>0</v>
      </c>
      <c r="I14" s="53">
        <v>0</v>
      </c>
    </row>
    <row r="15" spans="1:9" x14ac:dyDescent="0.25">
      <c r="A15" s="310" t="s">
        <v>268</v>
      </c>
      <c r="B15" s="310"/>
      <c r="C15" s="310"/>
      <c r="D15" s="310"/>
      <c r="E15" s="310"/>
      <c r="F15" s="310"/>
      <c r="G15" s="30">
        <v>8</v>
      </c>
      <c r="H15" s="53">
        <v>0</v>
      </c>
      <c r="I15" s="53">
        <v>0</v>
      </c>
    </row>
    <row r="16" spans="1:9" x14ac:dyDescent="0.25">
      <c r="A16" s="311" t="s">
        <v>269</v>
      </c>
      <c r="B16" s="311"/>
      <c r="C16" s="311"/>
      <c r="D16" s="311"/>
      <c r="E16" s="311"/>
      <c r="F16" s="311"/>
      <c r="G16" s="31">
        <v>9</v>
      </c>
      <c r="H16" s="54">
        <f>SUM(H8:H15)</f>
        <v>0</v>
      </c>
      <c r="I16" s="54">
        <f>SUM(I8:I15)</f>
        <v>0</v>
      </c>
    </row>
    <row r="17" spans="1:9" x14ac:dyDescent="0.25">
      <c r="A17" s="310" t="s">
        <v>270</v>
      </c>
      <c r="B17" s="310"/>
      <c r="C17" s="310"/>
      <c r="D17" s="310"/>
      <c r="E17" s="310"/>
      <c r="F17" s="310"/>
      <c r="G17" s="30">
        <v>10</v>
      </c>
      <c r="H17" s="53">
        <v>0</v>
      </c>
      <c r="I17" s="53">
        <v>0</v>
      </c>
    </row>
    <row r="18" spans="1:9" x14ac:dyDescent="0.25">
      <c r="A18" s="310" t="s">
        <v>271</v>
      </c>
      <c r="B18" s="310"/>
      <c r="C18" s="310"/>
      <c r="D18" s="310"/>
      <c r="E18" s="310"/>
      <c r="F18" s="310"/>
      <c r="G18" s="30">
        <v>11</v>
      </c>
      <c r="H18" s="53">
        <v>0</v>
      </c>
      <c r="I18" s="53">
        <v>0</v>
      </c>
    </row>
    <row r="19" spans="1:9" ht="27.65" customHeight="1" x14ac:dyDescent="0.25">
      <c r="A19" s="316" t="s">
        <v>272</v>
      </c>
      <c r="B19" s="316"/>
      <c r="C19" s="316"/>
      <c r="D19" s="316"/>
      <c r="E19" s="316"/>
      <c r="F19" s="316"/>
      <c r="G19" s="32">
        <v>12</v>
      </c>
      <c r="H19" s="55">
        <f>H16+H17+H18</f>
        <v>0</v>
      </c>
      <c r="I19" s="55">
        <f>I16+I17+I18</f>
        <v>0</v>
      </c>
    </row>
    <row r="20" spans="1:9" x14ac:dyDescent="0.25">
      <c r="A20" s="313" t="s">
        <v>229</v>
      </c>
      <c r="B20" s="314"/>
      <c r="C20" s="314"/>
      <c r="D20" s="314"/>
      <c r="E20" s="314"/>
      <c r="F20" s="314"/>
      <c r="G20" s="314"/>
      <c r="H20" s="314"/>
      <c r="I20" s="315"/>
    </row>
    <row r="21" spans="1:9" ht="26.4" customHeight="1" x14ac:dyDescent="0.25">
      <c r="A21" s="317" t="s">
        <v>273</v>
      </c>
      <c r="B21" s="317"/>
      <c r="C21" s="317"/>
      <c r="D21" s="317"/>
      <c r="E21" s="317"/>
      <c r="F21" s="317"/>
      <c r="G21" s="29">
        <v>13</v>
      </c>
      <c r="H21" s="128">
        <v>0</v>
      </c>
      <c r="I21" s="128">
        <v>0</v>
      </c>
    </row>
    <row r="22" spans="1:9" x14ac:dyDescent="0.25">
      <c r="A22" s="310" t="s">
        <v>274</v>
      </c>
      <c r="B22" s="310"/>
      <c r="C22" s="310"/>
      <c r="D22" s="310"/>
      <c r="E22" s="310"/>
      <c r="F22" s="310"/>
      <c r="G22" s="30">
        <v>14</v>
      </c>
      <c r="H22" s="53">
        <v>0</v>
      </c>
      <c r="I22" s="53">
        <v>0</v>
      </c>
    </row>
    <row r="23" spans="1:9" x14ac:dyDescent="0.25">
      <c r="A23" s="310" t="s">
        <v>275</v>
      </c>
      <c r="B23" s="310"/>
      <c r="C23" s="310"/>
      <c r="D23" s="310"/>
      <c r="E23" s="310"/>
      <c r="F23" s="310"/>
      <c r="G23" s="30">
        <v>15</v>
      </c>
      <c r="H23" s="53">
        <v>0</v>
      </c>
      <c r="I23" s="53">
        <v>0</v>
      </c>
    </row>
    <row r="24" spans="1:9" x14ac:dyDescent="0.25">
      <c r="A24" s="310" t="s">
        <v>276</v>
      </c>
      <c r="B24" s="310"/>
      <c r="C24" s="310"/>
      <c r="D24" s="310"/>
      <c r="E24" s="310"/>
      <c r="F24" s="310"/>
      <c r="G24" s="30">
        <v>16</v>
      </c>
      <c r="H24" s="53">
        <v>0</v>
      </c>
      <c r="I24" s="53">
        <v>0</v>
      </c>
    </row>
    <row r="25" spans="1:9" x14ac:dyDescent="0.25">
      <c r="A25" s="310" t="s">
        <v>277</v>
      </c>
      <c r="B25" s="310"/>
      <c r="C25" s="310"/>
      <c r="D25" s="310"/>
      <c r="E25" s="310"/>
      <c r="F25" s="310"/>
      <c r="G25" s="30">
        <v>17</v>
      </c>
      <c r="H25" s="53">
        <v>0</v>
      </c>
      <c r="I25" s="53">
        <v>0</v>
      </c>
    </row>
    <row r="26" spans="1:9" x14ac:dyDescent="0.25">
      <c r="A26" s="310" t="s">
        <v>278</v>
      </c>
      <c r="B26" s="310"/>
      <c r="C26" s="310"/>
      <c r="D26" s="310"/>
      <c r="E26" s="310"/>
      <c r="F26" s="310"/>
      <c r="G26" s="30">
        <v>18</v>
      </c>
      <c r="H26" s="53">
        <v>0</v>
      </c>
      <c r="I26" s="53">
        <v>0</v>
      </c>
    </row>
    <row r="27" spans="1:9" ht="24" customHeight="1" x14ac:dyDescent="0.25">
      <c r="A27" s="311" t="s">
        <v>279</v>
      </c>
      <c r="B27" s="311"/>
      <c r="C27" s="311"/>
      <c r="D27" s="311"/>
      <c r="E27" s="311"/>
      <c r="F27" s="311"/>
      <c r="G27" s="31">
        <v>19</v>
      </c>
      <c r="H27" s="54">
        <f>SUM(H21:H26)</f>
        <v>0</v>
      </c>
      <c r="I27" s="54">
        <f>SUM(I21:I26)</f>
        <v>0</v>
      </c>
    </row>
    <row r="28" spans="1:9" ht="27" customHeight="1" x14ac:dyDescent="0.25">
      <c r="A28" s="310" t="s">
        <v>280</v>
      </c>
      <c r="B28" s="310"/>
      <c r="C28" s="310"/>
      <c r="D28" s="310"/>
      <c r="E28" s="310"/>
      <c r="F28" s="310"/>
      <c r="G28" s="30">
        <v>20</v>
      </c>
      <c r="H28" s="53">
        <v>0</v>
      </c>
      <c r="I28" s="53">
        <v>0</v>
      </c>
    </row>
    <row r="29" spans="1:9" x14ac:dyDescent="0.25">
      <c r="A29" s="310" t="s">
        <v>281</v>
      </c>
      <c r="B29" s="310"/>
      <c r="C29" s="310"/>
      <c r="D29" s="310"/>
      <c r="E29" s="310"/>
      <c r="F29" s="310"/>
      <c r="G29" s="30">
        <v>21</v>
      </c>
      <c r="H29" s="53">
        <v>0</v>
      </c>
      <c r="I29" s="53">
        <v>0</v>
      </c>
    </row>
    <row r="30" spans="1:9" x14ac:dyDescent="0.25">
      <c r="A30" s="310" t="s">
        <v>282</v>
      </c>
      <c r="B30" s="310"/>
      <c r="C30" s="310"/>
      <c r="D30" s="310"/>
      <c r="E30" s="310"/>
      <c r="F30" s="310"/>
      <c r="G30" s="30">
        <v>22</v>
      </c>
      <c r="H30" s="53">
        <v>0</v>
      </c>
      <c r="I30" s="53">
        <v>0</v>
      </c>
    </row>
    <row r="31" spans="1:9" x14ac:dyDescent="0.25">
      <c r="A31" s="310" t="s">
        <v>283</v>
      </c>
      <c r="B31" s="310"/>
      <c r="C31" s="310"/>
      <c r="D31" s="310"/>
      <c r="E31" s="310"/>
      <c r="F31" s="310"/>
      <c r="G31" s="30">
        <v>23</v>
      </c>
      <c r="H31" s="53">
        <v>0</v>
      </c>
      <c r="I31" s="53">
        <v>0</v>
      </c>
    </row>
    <row r="32" spans="1:9" x14ac:dyDescent="0.25">
      <c r="A32" s="310" t="s">
        <v>284</v>
      </c>
      <c r="B32" s="310"/>
      <c r="C32" s="310"/>
      <c r="D32" s="310"/>
      <c r="E32" s="310"/>
      <c r="F32" s="310"/>
      <c r="G32" s="30">
        <v>24</v>
      </c>
      <c r="H32" s="53">
        <v>0</v>
      </c>
      <c r="I32" s="53">
        <v>0</v>
      </c>
    </row>
    <row r="33" spans="1:9" ht="26" customHeight="1" x14ac:dyDescent="0.25">
      <c r="A33" s="311" t="s">
        <v>285</v>
      </c>
      <c r="B33" s="311"/>
      <c r="C33" s="311"/>
      <c r="D33" s="311"/>
      <c r="E33" s="311"/>
      <c r="F33" s="311"/>
      <c r="G33" s="31">
        <v>25</v>
      </c>
      <c r="H33" s="54">
        <f>SUM(H28:H32)</f>
        <v>0</v>
      </c>
      <c r="I33" s="54">
        <f>SUM(I28:I32)</f>
        <v>0</v>
      </c>
    </row>
    <row r="34" spans="1:9" ht="28.25" customHeight="1" x14ac:dyDescent="0.25">
      <c r="A34" s="316" t="s">
        <v>286</v>
      </c>
      <c r="B34" s="316"/>
      <c r="C34" s="316"/>
      <c r="D34" s="316"/>
      <c r="E34" s="316"/>
      <c r="F34" s="316"/>
      <c r="G34" s="32">
        <v>26</v>
      </c>
      <c r="H34" s="55">
        <f>H27+H33</f>
        <v>0</v>
      </c>
      <c r="I34" s="55">
        <f>I27+I33</f>
        <v>0</v>
      </c>
    </row>
    <row r="35" spans="1:9" x14ac:dyDescent="0.25">
      <c r="A35" s="313" t="s">
        <v>244</v>
      </c>
      <c r="B35" s="314"/>
      <c r="C35" s="314"/>
      <c r="D35" s="314"/>
      <c r="E35" s="314"/>
      <c r="F35" s="314"/>
      <c r="G35" s="314">
        <v>0</v>
      </c>
      <c r="H35" s="314"/>
      <c r="I35" s="315"/>
    </row>
    <row r="36" spans="1:9" x14ac:dyDescent="0.25">
      <c r="A36" s="312" t="s">
        <v>287</v>
      </c>
      <c r="B36" s="312"/>
      <c r="C36" s="312"/>
      <c r="D36" s="312"/>
      <c r="E36" s="312"/>
      <c r="F36" s="312"/>
      <c r="G36" s="29">
        <v>27</v>
      </c>
      <c r="H36" s="52">
        <v>0</v>
      </c>
      <c r="I36" s="52">
        <v>0</v>
      </c>
    </row>
    <row r="37" spans="1:9" ht="25.25" customHeight="1" x14ac:dyDescent="0.25">
      <c r="A37" s="309" t="s">
        <v>288</v>
      </c>
      <c r="B37" s="309"/>
      <c r="C37" s="309"/>
      <c r="D37" s="309"/>
      <c r="E37" s="309"/>
      <c r="F37" s="309"/>
      <c r="G37" s="30">
        <v>28</v>
      </c>
      <c r="H37" s="53">
        <v>0</v>
      </c>
      <c r="I37" s="53">
        <v>0</v>
      </c>
    </row>
    <row r="38" spans="1:9" x14ac:dyDescent="0.25">
      <c r="A38" s="309" t="s">
        <v>289</v>
      </c>
      <c r="B38" s="309"/>
      <c r="C38" s="309"/>
      <c r="D38" s="309"/>
      <c r="E38" s="309"/>
      <c r="F38" s="309"/>
      <c r="G38" s="30">
        <v>29</v>
      </c>
      <c r="H38" s="53">
        <v>0</v>
      </c>
      <c r="I38" s="53">
        <v>0</v>
      </c>
    </row>
    <row r="39" spans="1:9" x14ac:dyDescent="0.25">
      <c r="A39" s="309" t="s">
        <v>290</v>
      </c>
      <c r="B39" s="309"/>
      <c r="C39" s="309"/>
      <c r="D39" s="309"/>
      <c r="E39" s="309"/>
      <c r="F39" s="309"/>
      <c r="G39" s="30">
        <v>30</v>
      </c>
      <c r="H39" s="53">
        <v>0</v>
      </c>
      <c r="I39" s="53">
        <v>0</v>
      </c>
    </row>
    <row r="40" spans="1:9" ht="26" customHeight="1" x14ac:dyDescent="0.25">
      <c r="A40" s="311" t="s">
        <v>291</v>
      </c>
      <c r="B40" s="311"/>
      <c r="C40" s="311"/>
      <c r="D40" s="311"/>
      <c r="E40" s="311"/>
      <c r="F40" s="311"/>
      <c r="G40" s="31">
        <v>31</v>
      </c>
      <c r="H40" s="54">
        <f>H39+H38+H37+H36</f>
        <v>0</v>
      </c>
      <c r="I40" s="54">
        <f>I39+I38+I37+I36</f>
        <v>0</v>
      </c>
    </row>
    <row r="41" spans="1:9" ht="24.65" customHeight="1" x14ac:dyDescent="0.25">
      <c r="A41" s="309" t="s">
        <v>292</v>
      </c>
      <c r="B41" s="309"/>
      <c r="C41" s="309"/>
      <c r="D41" s="309"/>
      <c r="E41" s="309"/>
      <c r="F41" s="309"/>
      <c r="G41" s="30">
        <v>32</v>
      </c>
      <c r="H41" s="53">
        <v>0</v>
      </c>
      <c r="I41" s="53">
        <v>0</v>
      </c>
    </row>
    <row r="42" spans="1:9" x14ac:dyDescent="0.25">
      <c r="A42" s="309" t="s">
        <v>293</v>
      </c>
      <c r="B42" s="309"/>
      <c r="C42" s="309"/>
      <c r="D42" s="309"/>
      <c r="E42" s="309"/>
      <c r="F42" s="309"/>
      <c r="G42" s="30">
        <v>33</v>
      </c>
      <c r="H42" s="53">
        <v>0</v>
      </c>
      <c r="I42" s="53">
        <v>0</v>
      </c>
    </row>
    <row r="43" spans="1:9" x14ac:dyDescent="0.25">
      <c r="A43" s="309" t="s">
        <v>294</v>
      </c>
      <c r="B43" s="309"/>
      <c r="C43" s="309"/>
      <c r="D43" s="309"/>
      <c r="E43" s="309"/>
      <c r="F43" s="309"/>
      <c r="G43" s="30">
        <v>34</v>
      </c>
      <c r="H43" s="53">
        <v>0</v>
      </c>
      <c r="I43" s="53">
        <v>0</v>
      </c>
    </row>
    <row r="44" spans="1:9" ht="21" customHeight="1" x14ac:dyDescent="0.25">
      <c r="A44" s="309" t="s">
        <v>295</v>
      </c>
      <c r="B44" s="309"/>
      <c r="C44" s="309"/>
      <c r="D44" s="309"/>
      <c r="E44" s="309"/>
      <c r="F44" s="309"/>
      <c r="G44" s="30">
        <v>35</v>
      </c>
      <c r="H44" s="53">
        <v>0</v>
      </c>
      <c r="I44" s="53">
        <v>0</v>
      </c>
    </row>
    <row r="45" spans="1:9" x14ac:dyDescent="0.25">
      <c r="A45" s="309" t="s">
        <v>296</v>
      </c>
      <c r="B45" s="309"/>
      <c r="C45" s="309"/>
      <c r="D45" s="309"/>
      <c r="E45" s="309"/>
      <c r="F45" s="309"/>
      <c r="G45" s="30">
        <v>36</v>
      </c>
      <c r="H45" s="53">
        <v>0</v>
      </c>
      <c r="I45" s="53">
        <v>0</v>
      </c>
    </row>
    <row r="46" spans="1:9" ht="23" customHeight="1" x14ac:dyDescent="0.25">
      <c r="A46" s="311" t="s">
        <v>297</v>
      </c>
      <c r="B46" s="311"/>
      <c r="C46" s="311"/>
      <c r="D46" s="311"/>
      <c r="E46" s="311"/>
      <c r="F46" s="311"/>
      <c r="G46" s="31">
        <v>37</v>
      </c>
      <c r="H46" s="54">
        <f>H45+H44+H43+H42+H41</f>
        <v>0</v>
      </c>
      <c r="I46" s="54">
        <f>I45+I44+I43+I42+I41</f>
        <v>0</v>
      </c>
    </row>
    <row r="47" spans="1:9" ht="26" customHeight="1" x14ac:dyDescent="0.25">
      <c r="A47" s="320" t="s">
        <v>298</v>
      </c>
      <c r="B47" s="320"/>
      <c r="C47" s="320"/>
      <c r="D47" s="320"/>
      <c r="E47" s="320"/>
      <c r="F47" s="320"/>
      <c r="G47" s="31">
        <v>38</v>
      </c>
      <c r="H47" s="54">
        <f>H46+H40</f>
        <v>0</v>
      </c>
      <c r="I47" s="54">
        <f>I46+I40</f>
        <v>0</v>
      </c>
    </row>
    <row r="48" spans="1:9" x14ac:dyDescent="0.25">
      <c r="A48" s="310" t="s">
        <v>299</v>
      </c>
      <c r="B48" s="310"/>
      <c r="C48" s="310"/>
      <c r="D48" s="310"/>
      <c r="E48" s="310"/>
      <c r="F48" s="310"/>
      <c r="G48" s="30">
        <v>39</v>
      </c>
      <c r="H48" s="53">
        <v>0</v>
      </c>
      <c r="I48" s="53">
        <v>0</v>
      </c>
    </row>
    <row r="49" spans="1:9" ht="26" customHeight="1" x14ac:dyDescent="0.25">
      <c r="A49" s="320" t="s">
        <v>300</v>
      </c>
      <c r="B49" s="320"/>
      <c r="C49" s="320"/>
      <c r="D49" s="320"/>
      <c r="E49" s="320"/>
      <c r="F49" s="320"/>
      <c r="G49" s="31">
        <v>40</v>
      </c>
      <c r="H49" s="54">
        <f>H19+H34+H47+H48</f>
        <v>0</v>
      </c>
      <c r="I49" s="54">
        <f>I19+I34+I47+I48</f>
        <v>0</v>
      </c>
    </row>
    <row r="50" spans="1:9" x14ac:dyDescent="0.25">
      <c r="A50" s="321" t="s">
        <v>258</v>
      </c>
      <c r="B50" s="321"/>
      <c r="C50" s="321"/>
      <c r="D50" s="321"/>
      <c r="E50" s="321"/>
      <c r="F50" s="321"/>
      <c r="G50" s="30">
        <v>41</v>
      </c>
      <c r="H50" s="53">
        <v>0</v>
      </c>
      <c r="I50" s="53">
        <v>0</v>
      </c>
    </row>
    <row r="51" spans="1:9" ht="32" customHeight="1" x14ac:dyDescent="0.25">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31" zoomScale="90" zoomScaleNormal="100" zoomScaleSheetLayoutView="90" workbookViewId="0">
      <selection activeCell="J2" sqref="J2"/>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2" t="s">
        <v>302</v>
      </c>
      <c r="B1" s="323"/>
      <c r="C1" s="323"/>
      <c r="D1" s="323"/>
      <c r="E1" s="323"/>
      <c r="F1" s="323"/>
      <c r="G1" s="323"/>
      <c r="H1" s="323"/>
      <c r="I1" s="323"/>
      <c r="J1" s="323"/>
      <c r="K1" s="56"/>
    </row>
    <row r="2" spans="1:23" ht="15.5" x14ac:dyDescent="0.25">
      <c r="A2" s="2"/>
      <c r="B2" s="3"/>
      <c r="C2" s="324" t="s">
        <v>303</v>
      </c>
      <c r="D2" s="324"/>
      <c r="E2" s="10">
        <v>43831</v>
      </c>
      <c r="F2" s="4" t="s">
        <v>0</v>
      </c>
      <c r="G2" s="10">
        <v>44196</v>
      </c>
      <c r="H2" s="58"/>
      <c r="I2" s="58"/>
      <c r="J2" s="58"/>
      <c r="K2" s="59"/>
      <c r="V2" s="60" t="s">
        <v>355</v>
      </c>
    </row>
    <row r="3" spans="1:23" ht="13.5" customHeight="1" thickBot="1" x14ac:dyDescent="0.3">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3" thickBot="1" x14ac:dyDescent="0.3">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1" x14ac:dyDescent="0.25">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5">
      <c r="A7" s="342" t="s">
        <v>374</v>
      </c>
      <c r="B7" s="342"/>
      <c r="C7" s="342"/>
      <c r="D7" s="342"/>
      <c r="E7" s="342"/>
      <c r="F7" s="342"/>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v>0</v>
      </c>
      <c r="W7" s="66">
        <f>U7+V7</f>
        <v>304979024</v>
      </c>
    </row>
    <row r="8" spans="1:23" x14ac:dyDescent="0.25">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26" t="s">
        <v>375</v>
      </c>
      <c r="B10" s="326"/>
      <c r="C10" s="326"/>
      <c r="D10" s="326"/>
      <c r="E10" s="326"/>
      <c r="F10" s="326"/>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v>0</v>
      </c>
      <c r="W11" s="66">
        <f t="shared" ref="W11:W28" si="3">U11+V11</f>
        <v>102569501</v>
      </c>
    </row>
    <row r="12" spans="1:23" x14ac:dyDescent="0.25">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5" t="s">
        <v>327</v>
      </c>
      <c r="B13" s="325"/>
      <c r="C13" s="325"/>
      <c r="D13" s="325"/>
      <c r="E13" s="325"/>
      <c r="F13" s="32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1203965</v>
      </c>
      <c r="T19" s="65">
        <v>0</v>
      </c>
      <c r="U19" s="66">
        <f t="shared" si="4"/>
        <v>1203965</v>
      </c>
      <c r="V19" s="65">
        <v>0</v>
      </c>
      <c r="W19" s="66">
        <f t="shared" si="3"/>
        <v>1203965</v>
      </c>
    </row>
    <row r="20" spans="1:23" x14ac:dyDescent="0.25">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5" t="s">
        <v>338</v>
      </c>
      <c r="B24" s="325"/>
      <c r="C24" s="325"/>
      <c r="D24" s="325"/>
      <c r="E24" s="325"/>
      <c r="F24" s="32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-93999594</v>
      </c>
      <c r="T25" s="65">
        <v>0</v>
      </c>
      <c r="U25" s="66">
        <f t="shared" si="4"/>
        <v>-93999594</v>
      </c>
      <c r="V25" s="65">
        <v>0</v>
      </c>
      <c r="W25" s="66">
        <f t="shared" si="3"/>
        <v>-93999594</v>
      </c>
    </row>
    <row r="26" spans="1:23" x14ac:dyDescent="0.25">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113643815</v>
      </c>
      <c r="T27" s="65">
        <v>-113643815</v>
      </c>
      <c r="U27" s="66">
        <f t="shared" si="4"/>
        <v>0</v>
      </c>
      <c r="V27" s="65">
        <v>0</v>
      </c>
      <c r="W27" s="66">
        <f t="shared" si="3"/>
        <v>0</v>
      </c>
    </row>
    <row r="28" spans="1:23" x14ac:dyDescent="0.25">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43" t="s">
        <v>376</v>
      </c>
      <c r="B29" s="343"/>
      <c r="C29" s="343"/>
      <c r="D29" s="343"/>
      <c r="E29" s="343"/>
      <c r="F29" s="343"/>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5">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47" t="s">
        <v>346</v>
      </c>
      <c r="B33" s="347"/>
      <c r="C33" s="347"/>
      <c r="D33" s="347"/>
      <c r="E33" s="347"/>
      <c r="F33" s="34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5">
      <c r="A35" s="342" t="s">
        <v>377</v>
      </c>
      <c r="B35" s="342"/>
      <c r="C35" s="342"/>
      <c r="D35" s="342"/>
      <c r="E35" s="342"/>
      <c r="F35" s="342"/>
      <c r="G35" s="6">
        <v>27</v>
      </c>
      <c r="H35" s="65">
        <v>133165000</v>
      </c>
      <c r="I35" s="65">
        <v>0</v>
      </c>
      <c r="J35" s="65">
        <v>6658250</v>
      </c>
      <c r="K35" s="65">
        <v>14872546</v>
      </c>
      <c r="L35" s="65">
        <v>240540</v>
      </c>
      <c r="M35" s="65">
        <v>0</v>
      </c>
      <c r="N35" s="65">
        <v>0</v>
      </c>
      <c r="O35" s="65">
        <v>0</v>
      </c>
      <c r="P35" s="65">
        <v>0</v>
      </c>
      <c r="Q35" s="65">
        <v>0</v>
      </c>
      <c r="R35" s="65">
        <v>0</v>
      </c>
      <c r="S35" s="65">
        <v>160297640</v>
      </c>
      <c r="T35" s="65">
        <v>0</v>
      </c>
      <c r="U35" s="69">
        <f t="shared" ref="U35:U37" si="9">H35+I35+J35+K35-L35+M35+N35+O35+P35+Q35+R35+S35+T35</f>
        <v>314752896</v>
      </c>
      <c r="V35" s="65">
        <v>0</v>
      </c>
      <c r="W35" s="69">
        <f t="shared" ref="W35:W37" si="10">U35+V35</f>
        <v>314752896</v>
      </c>
    </row>
    <row r="36" spans="1:23" x14ac:dyDescent="0.25">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42" t="s">
        <v>378</v>
      </c>
      <c r="B38" s="342"/>
      <c r="C38" s="342"/>
      <c r="D38" s="342"/>
      <c r="E38" s="342"/>
      <c r="F38" s="342"/>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160297640</v>
      </c>
      <c r="T38" s="69">
        <f t="shared" si="11"/>
        <v>0</v>
      </c>
      <c r="U38" s="69">
        <f t="shared" si="11"/>
        <v>314752896</v>
      </c>
      <c r="V38" s="69">
        <f t="shared" si="11"/>
        <v>0</v>
      </c>
      <c r="W38" s="69">
        <f t="shared" si="11"/>
        <v>314752896</v>
      </c>
    </row>
    <row r="39" spans="1:23" x14ac:dyDescent="0.25">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94539989</v>
      </c>
      <c r="U39" s="69">
        <f t="shared" ref="U39:U56" si="12">H39+I39+J39+K39-L39+M39+N39+O39+P39+Q39+R39+S39+T39</f>
        <v>94539989</v>
      </c>
      <c r="V39" s="65">
        <v>0</v>
      </c>
      <c r="W39" s="69">
        <f t="shared" ref="W39:W56" si="13">U39+V39</f>
        <v>94539989</v>
      </c>
    </row>
    <row r="40" spans="1:23" x14ac:dyDescent="0.25">
      <c r="A40" s="325" t="s">
        <v>326</v>
      </c>
      <c r="B40" s="325"/>
      <c r="C40" s="325"/>
      <c r="D40" s="325"/>
      <c r="E40" s="325"/>
      <c r="F40" s="325"/>
      <c r="G40" s="6">
        <v>32</v>
      </c>
      <c r="H40" s="67">
        <v>0</v>
      </c>
      <c r="I40" s="67">
        <v>0</v>
      </c>
      <c r="J40" s="67">
        <v>0</v>
      </c>
      <c r="K40" s="67">
        <v>0</v>
      </c>
      <c r="L40" s="67">
        <v>0</v>
      </c>
      <c r="M40" s="67">
        <v>0</v>
      </c>
      <c r="N40" s="65">
        <v>-221682</v>
      </c>
      <c r="O40" s="67">
        <v>0</v>
      </c>
      <c r="P40" s="67">
        <v>0</v>
      </c>
      <c r="Q40" s="67">
        <v>0</v>
      </c>
      <c r="R40" s="67">
        <v>0</v>
      </c>
      <c r="S40" s="67">
        <v>0</v>
      </c>
      <c r="T40" s="67">
        <v>0</v>
      </c>
      <c r="U40" s="69">
        <f t="shared" si="12"/>
        <v>-221682</v>
      </c>
      <c r="V40" s="65">
        <v>0</v>
      </c>
      <c r="W40" s="69">
        <f t="shared" si="13"/>
        <v>-221682</v>
      </c>
    </row>
    <row r="41" spans="1:23" ht="27" customHeight="1" x14ac:dyDescent="0.25">
      <c r="A41" s="325" t="s">
        <v>348</v>
      </c>
      <c r="B41" s="325"/>
      <c r="C41" s="325"/>
      <c r="D41" s="325"/>
      <c r="E41" s="325"/>
      <c r="F41" s="32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25" t="s">
        <v>338</v>
      </c>
      <c r="B52" s="325"/>
      <c r="C52" s="325"/>
      <c r="D52" s="325"/>
      <c r="E52" s="325"/>
      <c r="F52" s="325"/>
      <c r="G52" s="6">
        <v>44</v>
      </c>
      <c r="H52" s="65">
        <v>0</v>
      </c>
      <c r="I52" s="65">
        <v>0</v>
      </c>
      <c r="J52" s="65">
        <v>0</v>
      </c>
      <c r="K52" s="65">
        <v>0</v>
      </c>
      <c r="L52" s="65">
        <v>1234760</v>
      </c>
      <c r="M52" s="65">
        <v>0</v>
      </c>
      <c r="N52" s="65">
        <v>0</v>
      </c>
      <c r="O52" s="65">
        <v>0</v>
      </c>
      <c r="P52" s="65">
        <v>0</v>
      </c>
      <c r="Q52" s="65">
        <v>0</v>
      </c>
      <c r="R52" s="65">
        <v>0</v>
      </c>
      <c r="S52" s="65">
        <v>0</v>
      </c>
      <c r="T52" s="65">
        <v>0</v>
      </c>
      <c r="U52" s="69">
        <f t="shared" si="12"/>
        <v>-1234760</v>
      </c>
      <c r="V52" s="65">
        <v>0</v>
      </c>
      <c r="W52" s="69">
        <f t="shared" si="13"/>
        <v>-1234760</v>
      </c>
    </row>
    <row r="53" spans="1:23" x14ac:dyDescent="0.25">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-65230956</v>
      </c>
      <c r="T53" s="65">
        <v>0</v>
      </c>
      <c r="U53" s="69">
        <f t="shared" si="12"/>
        <v>-65230956</v>
      </c>
      <c r="V53" s="65">
        <v>0</v>
      </c>
      <c r="W53" s="69">
        <f t="shared" si="13"/>
        <v>-65230956</v>
      </c>
    </row>
    <row r="54" spans="1:23" x14ac:dyDescent="0.25">
      <c r="A54" s="325" t="s">
        <v>340</v>
      </c>
      <c r="B54" s="325"/>
      <c r="C54" s="325"/>
      <c r="D54" s="325"/>
      <c r="E54" s="325"/>
      <c r="F54" s="325"/>
      <c r="G54" s="6">
        <v>46</v>
      </c>
      <c r="H54" s="65">
        <v>0</v>
      </c>
      <c r="I54" s="65">
        <v>0</v>
      </c>
      <c r="J54" s="65">
        <v>0</v>
      </c>
      <c r="K54" s="65">
        <v>-969100</v>
      </c>
      <c r="L54" s="65">
        <v>-969100</v>
      </c>
      <c r="M54" s="65">
        <v>0</v>
      </c>
      <c r="N54" s="65">
        <v>0</v>
      </c>
      <c r="O54" s="65">
        <v>0</v>
      </c>
      <c r="P54" s="65">
        <v>0</v>
      </c>
      <c r="Q54" s="65">
        <v>0</v>
      </c>
      <c r="R54" s="65">
        <v>0</v>
      </c>
      <c r="S54" s="65">
        <v>3268314</v>
      </c>
      <c r="T54" s="65">
        <v>0</v>
      </c>
      <c r="U54" s="69">
        <f t="shared" si="12"/>
        <v>3268314</v>
      </c>
      <c r="V54" s="65">
        <v>0</v>
      </c>
      <c r="W54" s="69">
        <f t="shared" si="13"/>
        <v>3268314</v>
      </c>
    </row>
    <row r="55" spans="1:23" x14ac:dyDescent="0.25">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51" t="s">
        <v>379</v>
      </c>
      <c r="B57" s="351"/>
      <c r="C57" s="351"/>
      <c r="D57" s="351"/>
      <c r="E57" s="351"/>
      <c r="F57" s="351"/>
      <c r="G57" s="9">
        <v>49</v>
      </c>
      <c r="H57" s="70">
        <f>SUM(H38:H56)</f>
        <v>133165000</v>
      </c>
      <c r="I57" s="70">
        <f t="shared" ref="I57:W57" si="14">SUM(I38:I56)</f>
        <v>0</v>
      </c>
      <c r="J57" s="70">
        <f t="shared" si="14"/>
        <v>6658250</v>
      </c>
      <c r="K57" s="70">
        <f t="shared" si="14"/>
        <v>13903446</v>
      </c>
      <c r="L57" s="70">
        <f t="shared" si="14"/>
        <v>506200</v>
      </c>
      <c r="M57" s="70">
        <f t="shared" si="14"/>
        <v>0</v>
      </c>
      <c r="N57" s="70">
        <f t="shared" si="14"/>
        <v>-221682</v>
      </c>
      <c r="O57" s="70">
        <f t="shared" si="14"/>
        <v>0</v>
      </c>
      <c r="P57" s="70">
        <f t="shared" si="14"/>
        <v>0</v>
      </c>
      <c r="Q57" s="70">
        <f t="shared" si="14"/>
        <v>0</v>
      </c>
      <c r="R57" s="70">
        <f t="shared" si="14"/>
        <v>0</v>
      </c>
      <c r="S57" s="70">
        <f t="shared" si="14"/>
        <v>98334998</v>
      </c>
      <c r="T57" s="70">
        <f t="shared" si="14"/>
        <v>94539989</v>
      </c>
      <c r="U57" s="70">
        <f t="shared" si="14"/>
        <v>345873801</v>
      </c>
      <c r="V57" s="70">
        <f t="shared" si="14"/>
        <v>0</v>
      </c>
      <c r="W57" s="70">
        <f t="shared" si="14"/>
        <v>345873801</v>
      </c>
    </row>
    <row r="58" spans="1:23" x14ac:dyDescent="0.25">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5">
      <c r="A59" s="349" t="s">
        <v>352</v>
      </c>
      <c r="B59" s="349"/>
      <c r="C59" s="349"/>
      <c r="D59" s="349"/>
      <c r="E59" s="349"/>
      <c r="F59" s="349"/>
      <c r="G59" s="6">
        <v>50</v>
      </c>
      <c r="H59" s="69">
        <f>SUM(H40:H48)</f>
        <v>0</v>
      </c>
      <c r="I59" s="69">
        <f t="shared" ref="I59:W59" si="15">SUM(I40:I48)</f>
        <v>0</v>
      </c>
      <c r="J59" s="69">
        <f t="shared" si="15"/>
        <v>0</v>
      </c>
      <c r="K59" s="69">
        <f t="shared" si="15"/>
        <v>0</v>
      </c>
      <c r="L59" s="69">
        <f t="shared" si="15"/>
        <v>0</v>
      </c>
      <c r="M59" s="69">
        <f t="shared" si="15"/>
        <v>0</v>
      </c>
      <c r="N59" s="69">
        <f t="shared" si="15"/>
        <v>-221682</v>
      </c>
      <c r="O59" s="69">
        <f t="shared" si="15"/>
        <v>0</v>
      </c>
      <c r="P59" s="69">
        <f t="shared" si="15"/>
        <v>0</v>
      </c>
      <c r="Q59" s="69">
        <f t="shared" si="15"/>
        <v>0</v>
      </c>
      <c r="R59" s="69">
        <f t="shared" si="15"/>
        <v>0</v>
      </c>
      <c r="S59" s="69">
        <f t="shared" si="15"/>
        <v>0</v>
      </c>
      <c r="T59" s="69">
        <f t="shared" si="15"/>
        <v>0</v>
      </c>
      <c r="U59" s="69">
        <f t="shared" si="15"/>
        <v>-221682</v>
      </c>
      <c r="V59" s="69">
        <f t="shared" si="15"/>
        <v>0</v>
      </c>
      <c r="W59" s="69">
        <f t="shared" si="15"/>
        <v>-221682</v>
      </c>
    </row>
    <row r="60" spans="1:23" ht="27.75" customHeight="1" x14ac:dyDescent="0.25">
      <c r="A60" s="349" t="s">
        <v>353</v>
      </c>
      <c r="B60" s="349"/>
      <c r="C60" s="349"/>
      <c r="D60" s="349"/>
      <c r="E60" s="349"/>
      <c r="F60" s="349"/>
      <c r="G60" s="6">
        <v>51</v>
      </c>
      <c r="H60" s="69">
        <f>H39+H59</f>
        <v>0</v>
      </c>
      <c r="I60" s="69">
        <f t="shared" ref="I60:W60" si="16">I39+I59</f>
        <v>0</v>
      </c>
      <c r="J60" s="69">
        <f t="shared" si="16"/>
        <v>0</v>
      </c>
      <c r="K60" s="69">
        <f t="shared" si="16"/>
        <v>0</v>
      </c>
      <c r="L60" s="69">
        <f t="shared" si="16"/>
        <v>0</v>
      </c>
      <c r="M60" s="69">
        <f t="shared" si="16"/>
        <v>0</v>
      </c>
      <c r="N60" s="69">
        <f t="shared" si="16"/>
        <v>-221682</v>
      </c>
      <c r="O60" s="69">
        <f t="shared" si="16"/>
        <v>0</v>
      </c>
      <c r="P60" s="69">
        <f t="shared" si="16"/>
        <v>0</v>
      </c>
      <c r="Q60" s="69">
        <f t="shared" si="16"/>
        <v>0</v>
      </c>
      <c r="R60" s="69">
        <f t="shared" si="16"/>
        <v>0</v>
      </c>
      <c r="S60" s="69">
        <f t="shared" si="16"/>
        <v>0</v>
      </c>
      <c r="T60" s="69">
        <f t="shared" si="16"/>
        <v>94539989</v>
      </c>
      <c r="U60" s="69">
        <f t="shared" si="16"/>
        <v>94318307</v>
      </c>
      <c r="V60" s="69">
        <f t="shared" si="16"/>
        <v>0</v>
      </c>
      <c r="W60" s="69">
        <f t="shared" si="16"/>
        <v>94318307</v>
      </c>
    </row>
    <row r="61" spans="1:23" ht="29.25" customHeight="1" x14ac:dyDescent="0.25">
      <c r="A61" s="350" t="s">
        <v>354</v>
      </c>
      <c r="B61" s="350"/>
      <c r="C61" s="350"/>
      <c r="D61" s="350"/>
      <c r="E61" s="350"/>
      <c r="F61" s="350"/>
      <c r="G61" s="9">
        <v>52</v>
      </c>
      <c r="H61" s="70">
        <f>SUM(H49:H56)</f>
        <v>0</v>
      </c>
      <c r="I61" s="70">
        <f t="shared" ref="I61:W61" si="17">SUM(I49:I56)</f>
        <v>0</v>
      </c>
      <c r="J61" s="70">
        <f t="shared" si="17"/>
        <v>0</v>
      </c>
      <c r="K61" s="70">
        <f t="shared" si="17"/>
        <v>-969100</v>
      </c>
      <c r="L61" s="70">
        <f t="shared" si="17"/>
        <v>265660</v>
      </c>
      <c r="M61" s="70">
        <f t="shared" si="17"/>
        <v>0</v>
      </c>
      <c r="N61" s="70">
        <f t="shared" si="17"/>
        <v>0</v>
      </c>
      <c r="O61" s="70">
        <f t="shared" si="17"/>
        <v>0</v>
      </c>
      <c r="P61" s="70">
        <f t="shared" si="17"/>
        <v>0</v>
      </c>
      <c r="Q61" s="70">
        <f t="shared" si="17"/>
        <v>0</v>
      </c>
      <c r="R61" s="70">
        <f t="shared" si="17"/>
        <v>0</v>
      </c>
      <c r="S61" s="70">
        <f t="shared" si="17"/>
        <v>-61962642</v>
      </c>
      <c r="T61" s="70">
        <f t="shared" si="17"/>
        <v>0</v>
      </c>
      <c r="U61" s="70">
        <f t="shared" si="17"/>
        <v>-63197402</v>
      </c>
      <c r="V61" s="70">
        <f t="shared" si="17"/>
        <v>0</v>
      </c>
      <c r="W61" s="70">
        <f t="shared" si="17"/>
        <v>-63197402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workbookViewId="0">
      <selection activeCell="C36" sqref="C36"/>
    </sheetView>
  </sheetViews>
  <sheetFormatPr defaultColWidth="9.36328125" defaultRowHeight="12.5" x14ac:dyDescent="0.25"/>
  <cols>
    <col min="1" max="1" width="2.6328125" style="129" customWidth="1"/>
    <col min="2" max="2" width="22.6328125" style="129" customWidth="1"/>
    <col min="3" max="8" width="10.36328125" style="129" customWidth="1"/>
    <col min="9" max="9" width="13" style="129" customWidth="1"/>
    <col min="10" max="10" width="14.453125" style="129" customWidth="1"/>
    <col min="11" max="12" width="10.36328125" style="129" customWidth="1"/>
    <col min="13" max="256" width="9.36328125" style="129"/>
    <col min="257" max="257" width="2.6328125" style="129" customWidth="1"/>
    <col min="258" max="258" width="22.6328125" style="129" customWidth="1"/>
    <col min="259" max="264" width="10.36328125" style="129" customWidth="1"/>
    <col min="265" max="265" width="13" style="129" customWidth="1"/>
    <col min="266" max="266" width="14.453125" style="129" customWidth="1"/>
    <col min="267" max="268" width="10.36328125" style="129" customWidth="1"/>
    <col min="269" max="512" width="9.36328125" style="129"/>
    <col min="513" max="513" width="2.6328125" style="129" customWidth="1"/>
    <col min="514" max="514" width="22.6328125" style="129" customWidth="1"/>
    <col min="515" max="520" width="10.36328125" style="129" customWidth="1"/>
    <col min="521" max="521" width="13" style="129" customWidth="1"/>
    <col min="522" max="522" width="14.453125" style="129" customWidth="1"/>
    <col min="523" max="524" width="10.36328125" style="129" customWidth="1"/>
    <col min="525" max="768" width="9.36328125" style="129"/>
    <col min="769" max="769" width="2.6328125" style="129" customWidth="1"/>
    <col min="770" max="770" width="22.6328125" style="129" customWidth="1"/>
    <col min="771" max="776" width="10.36328125" style="129" customWidth="1"/>
    <col min="777" max="777" width="13" style="129" customWidth="1"/>
    <col min="778" max="778" width="14.453125" style="129" customWidth="1"/>
    <col min="779" max="780" width="10.36328125" style="129" customWidth="1"/>
    <col min="781" max="1024" width="9.36328125" style="129"/>
    <col min="1025" max="1025" width="2.6328125" style="129" customWidth="1"/>
    <col min="1026" max="1026" width="22.6328125" style="129" customWidth="1"/>
    <col min="1027" max="1032" width="10.36328125" style="129" customWidth="1"/>
    <col min="1033" max="1033" width="13" style="129" customWidth="1"/>
    <col min="1034" max="1034" width="14.453125" style="129" customWidth="1"/>
    <col min="1035" max="1036" width="10.36328125" style="129" customWidth="1"/>
    <col min="1037" max="1280" width="9.36328125" style="129"/>
    <col min="1281" max="1281" width="2.6328125" style="129" customWidth="1"/>
    <col min="1282" max="1282" width="22.6328125" style="129" customWidth="1"/>
    <col min="1283" max="1288" width="10.36328125" style="129" customWidth="1"/>
    <col min="1289" max="1289" width="13" style="129" customWidth="1"/>
    <col min="1290" max="1290" width="14.453125" style="129" customWidth="1"/>
    <col min="1291" max="1292" width="10.36328125" style="129" customWidth="1"/>
    <col min="1293" max="1536" width="9.36328125" style="129"/>
    <col min="1537" max="1537" width="2.6328125" style="129" customWidth="1"/>
    <col min="1538" max="1538" width="22.6328125" style="129" customWidth="1"/>
    <col min="1539" max="1544" width="10.36328125" style="129" customWidth="1"/>
    <col min="1545" max="1545" width="13" style="129" customWidth="1"/>
    <col min="1546" max="1546" width="14.453125" style="129" customWidth="1"/>
    <col min="1547" max="1548" width="10.36328125" style="129" customWidth="1"/>
    <col min="1549" max="1792" width="9.36328125" style="129"/>
    <col min="1793" max="1793" width="2.6328125" style="129" customWidth="1"/>
    <col min="1794" max="1794" width="22.6328125" style="129" customWidth="1"/>
    <col min="1795" max="1800" width="10.36328125" style="129" customWidth="1"/>
    <col min="1801" max="1801" width="13" style="129" customWidth="1"/>
    <col min="1802" max="1802" width="14.453125" style="129" customWidth="1"/>
    <col min="1803" max="1804" width="10.36328125" style="129" customWidth="1"/>
    <col min="1805" max="2048" width="9.36328125" style="129"/>
    <col min="2049" max="2049" width="2.6328125" style="129" customWidth="1"/>
    <col min="2050" max="2050" width="22.6328125" style="129" customWidth="1"/>
    <col min="2051" max="2056" width="10.36328125" style="129" customWidth="1"/>
    <col min="2057" max="2057" width="13" style="129" customWidth="1"/>
    <col min="2058" max="2058" width="14.453125" style="129" customWidth="1"/>
    <col min="2059" max="2060" width="10.36328125" style="129" customWidth="1"/>
    <col min="2061" max="2304" width="9.36328125" style="129"/>
    <col min="2305" max="2305" width="2.6328125" style="129" customWidth="1"/>
    <col min="2306" max="2306" width="22.6328125" style="129" customWidth="1"/>
    <col min="2307" max="2312" width="10.36328125" style="129" customWidth="1"/>
    <col min="2313" max="2313" width="13" style="129" customWidth="1"/>
    <col min="2314" max="2314" width="14.453125" style="129" customWidth="1"/>
    <col min="2315" max="2316" width="10.36328125" style="129" customWidth="1"/>
    <col min="2317" max="2560" width="9.36328125" style="129"/>
    <col min="2561" max="2561" width="2.6328125" style="129" customWidth="1"/>
    <col min="2562" max="2562" width="22.6328125" style="129" customWidth="1"/>
    <col min="2563" max="2568" width="10.36328125" style="129" customWidth="1"/>
    <col min="2569" max="2569" width="13" style="129" customWidth="1"/>
    <col min="2570" max="2570" width="14.453125" style="129" customWidth="1"/>
    <col min="2571" max="2572" width="10.36328125" style="129" customWidth="1"/>
    <col min="2573" max="2816" width="9.36328125" style="129"/>
    <col min="2817" max="2817" width="2.6328125" style="129" customWidth="1"/>
    <col min="2818" max="2818" width="22.6328125" style="129" customWidth="1"/>
    <col min="2819" max="2824" width="10.36328125" style="129" customWidth="1"/>
    <col min="2825" max="2825" width="13" style="129" customWidth="1"/>
    <col min="2826" max="2826" width="14.453125" style="129" customWidth="1"/>
    <col min="2827" max="2828" width="10.36328125" style="129" customWidth="1"/>
    <col min="2829" max="3072" width="9.36328125" style="129"/>
    <col min="3073" max="3073" width="2.6328125" style="129" customWidth="1"/>
    <col min="3074" max="3074" width="22.6328125" style="129" customWidth="1"/>
    <col min="3075" max="3080" width="10.36328125" style="129" customWidth="1"/>
    <col min="3081" max="3081" width="13" style="129" customWidth="1"/>
    <col min="3082" max="3082" width="14.453125" style="129" customWidth="1"/>
    <col min="3083" max="3084" width="10.36328125" style="129" customWidth="1"/>
    <col min="3085" max="3328" width="9.36328125" style="129"/>
    <col min="3329" max="3329" width="2.6328125" style="129" customWidth="1"/>
    <col min="3330" max="3330" width="22.6328125" style="129" customWidth="1"/>
    <col min="3331" max="3336" width="10.36328125" style="129" customWidth="1"/>
    <col min="3337" max="3337" width="13" style="129" customWidth="1"/>
    <col min="3338" max="3338" width="14.453125" style="129" customWidth="1"/>
    <col min="3339" max="3340" width="10.36328125" style="129" customWidth="1"/>
    <col min="3341" max="3584" width="9.36328125" style="129"/>
    <col min="3585" max="3585" width="2.6328125" style="129" customWidth="1"/>
    <col min="3586" max="3586" width="22.6328125" style="129" customWidth="1"/>
    <col min="3587" max="3592" width="10.36328125" style="129" customWidth="1"/>
    <col min="3593" max="3593" width="13" style="129" customWidth="1"/>
    <col min="3594" max="3594" width="14.453125" style="129" customWidth="1"/>
    <col min="3595" max="3596" width="10.36328125" style="129" customWidth="1"/>
    <col min="3597" max="3840" width="9.36328125" style="129"/>
    <col min="3841" max="3841" width="2.6328125" style="129" customWidth="1"/>
    <col min="3842" max="3842" width="22.6328125" style="129" customWidth="1"/>
    <col min="3843" max="3848" width="10.36328125" style="129" customWidth="1"/>
    <col min="3849" max="3849" width="13" style="129" customWidth="1"/>
    <col min="3850" max="3850" width="14.453125" style="129" customWidth="1"/>
    <col min="3851" max="3852" width="10.36328125" style="129" customWidth="1"/>
    <col min="3853" max="4096" width="9.36328125" style="129"/>
    <col min="4097" max="4097" width="2.6328125" style="129" customWidth="1"/>
    <col min="4098" max="4098" width="22.6328125" style="129" customWidth="1"/>
    <col min="4099" max="4104" width="10.36328125" style="129" customWidth="1"/>
    <col min="4105" max="4105" width="13" style="129" customWidth="1"/>
    <col min="4106" max="4106" width="14.453125" style="129" customWidth="1"/>
    <col min="4107" max="4108" width="10.36328125" style="129" customWidth="1"/>
    <col min="4109" max="4352" width="9.36328125" style="129"/>
    <col min="4353" max="4353" width="2.6328125" style="129" customWidth="1"/>
    <col min="4354" max="4354" width="22.6328125" style="129" customWidth="1"/>
    <col min="4355" max="4360" width="10.36328125" style="129" customWidth="1"/>
    <col min="4361" max="4361" width="13" style="129" customWidth="1"/>
    <col min="4362" max="4362" width="14.453125" style="129" customWidth="1"/>
    <col min="4363" max="4364" width="10.36328125" style="129" customWidth="1"/>
    <col min="4365" max="4608" width="9.36328125" style="129"/>
    <col min="4609" max="4609" width="2.6328125" style="129" customWidth="1"/>
    <col min="4610" max="4610" width="22.6328125" style="129" customWidth="1"/>
    <col min="4611" max="4616" width="10.36328125" style="129" customWidth="1"/>
    <col min="4617" max="4617" width="13" style="129" customWidth="1"/>
    <col min="4618" max="4618" width="14.453125" style="129" customWidth="1"/>
    <col min="4619" max="4620" width="10.36328125" style="129" customWidth="1"/>
    <col min="4621" max="4864" width="9.36328125" style="129"/>
    <col min="4865" max="4865" width="2.6328125" style="129" customWidth="1"/>
    <col min="4866" max="4866" width="22.6328125" style="129" customWidth="1"/>
    <col min="4867" max="4872" width="10.36328125" style="129" customWidth="1"/>
    <col min="4873" max="4873" width="13" style="129" customWidth="1"/>
    <col min="4874" max="4874" width="14.453125" style="129" customWidth="1"/>
    <col min="4875" max="4876" width="10.36328125" style="129" customWidth="1"/>
    <col min="4877" max="5120" width="9.36328125" style="129"/>
    <col min="5121" max="5121" width="2.6328125" style="129" customWidth="1"/>
    <col min="5122" max="5122" width="22.6328125" style="129" customWidth="1"/>
    <col min="5123" max="5128" width="10.36328125" style="129" customWidth="1"/>
    <col min="5129" max="5129" width="13" style="129" customWidth="1"/>
    <col min="5130" max="5130" width="14.453125" style="129" customWidth="1"/>
    <col min="5131" max="5132" width="10.36328125" style="129" customWidth="1"/>
    <col min="5133" max="5376" width="9.36328125" style="129"/>
    <col min="5377" max="5377" width="2.6328125" style="129" customWidth="1"/>
    <col min="5378" max="5378" width="22.6328125" style="129" customWidth="1"/>
    <col min="5379" max="5384" width="10.36328125" style="129" customWidth="1"/>
    <col min="5385" max="5385" width="13" style="129" customWidth="1"/>
    <col min="5386" max="5386" width="14.453125" style="129" customWidth="1"/>
    <col min="5387" max="5388" width="10.36328125" style="129" customWidth="1"/>
    <col min="5389" max="5632" width="9.36328125" style="129"/>
    <col min="5633" max="5633" width="2.6328125" style="129" customWidth="1"/>
    <col min="5634" max="5634" width="22.6328125" style="129" customWidth="1"/>
    <col min="5635" max="5640" width="10.36328125" style="129" customWidth="1"/>
    <col min="5641" max="5641" width="13" style="129" customWidth="1"/>
    <col min="5642" max="5642" width="14.453125" style="129" customWidth="1"/>
    <col min="5643" max="5644" width="10.36328125" style="129" customWidth="1"/>
    <col min="5645" max="5888" width="9.36328125" style="129"/>
    <col min="5889" max="5889" width="2.6328125" style="129" customWidth="1"/>
    <col min="5890" max="5890" width="22.6328125" style="129" customWidth="1"/>
    <col min="5891" max="5896" width="10.36328125" style="129" customWidth="1"/>
    <col min="5897" max="5897" width="13" style="129" customWidth="1"/>
    <col min="5898" max="5898" width="14.453125" style="129" customWidth="1"/>
    <col min="5899" max="5900" width="10.36328125" style="129" customWidth="1"/>
    <col min="5901" max="6144" width="9.36328125" style="129"/>
    <col min="6145" max="6145" width="2.6328125" style="129" customWidth="1"/>
    <col min="6146" max="6146" width="22.6328125" style="129" customWidth="1"/>
    <col min="6147" max="6152" width="10.36328125" style="129" customWidth="1"/>
    <col min="6153" max="6153" width="13" style="129" customWidth="1"/>
    <col min="6154" max="6154" width="14.453125" style="129" customWidth="1"/>
    <col min="6155" max="6156" width="10.36328125" style="129" customWidth="1"/>
    <col min="6157" max="6400" width="9.36328125" style="129"/>
    <col min="6401" max="6401" width="2.6328125" style="129" customWidth="1"/>
    <col min="6402" max="6402" width="22.6328125" style="129" customWidth="1"/>
    <col min="6403" max="6408" width="10.36328125" style="129" customWidth="1"/>
    <col min="6409" max="6409" width="13" style="129" customWidth="1"/>
    <col min="6410" max="6410" width="14.453125" style="129" customWidth="1"/>
    <col min="6411" max="6412" width="10.36328125" style="129" customWidth="1"/>
    <col min="6413" max="6656" width="9.36328125" style="129"/>
    <col min="6657" max="6657" width="2.6328125" style="129" customWidth="1"/>
    <col min="6658" max="6658" width="22.6328125" style="129" customWidth="1"/>
    <col min="6659" max="6664" width="10.36328125" style="129" customWidth="1"/>
    <col min="6665" max="6665" width="13" style="129" customWidth="1"/>
    <col min="6666" max="6666" width="14.453125" style="129" customWidth="1"/>
    <col min="6667" max="6668" width="10.36328125" style="129" customWidth="1"/>
    <col min="6669" max="6912" width="9.36328125" style="129"/>
    <col min="6913" max="6913" width="2.6328125" style="129" customWidth="1"/>
    <col min="6914" max="6914" width="22.6328125" style="129" customWidth="1"/>
    <col min="6915" max="6920" width="10.36328125" style="129" customWidth="1"/>
    <col min="6921" max="6921" width="13" style="129" customWidth="1"/>
    <col min="6922" max="6922" width="14.453125" style="129" customWidth="1"/>
    <col min="6923" max="6924" width="10.36328125" style="129" customWidth="1"/>
    <col min="6925" max="7168" width="9.36328125" style="129"/>
    <col min="7169" max="7169" width="2.6328125" style="129" customWidth="1"/>
    <col min="7170" max="7170" width="22.6328125" style="129" customWidth="1"/>
    <col min="7171" max="7176" width="10.36328125" style="129" customWidth="1"/>
    <col min="7177" max="7177" width="13" style="129" customWidth="1"/>
    <col min="7178" max="7178" width="14.453125" style="129" customWidth="1"/>
    <col min="7179" max="7180" width="10.36328125" style="129" customWidth="1"/>
    <col min="7181" max="7424" width="9.36328125" style="129"/>
    <col min="7425" max="7425" width="2.6328125" style="129" customWidth="1"/>
    <col min="7426" max="7426" width="22.6328125" style="129" customWidth="1"/>
    <col min="7427" max="7432" width="10.36328125" style="129" customWidth="1"/>
    <col min="7433" max="7433" width="13" style="129" customWidth="1"/>
    <col min="7434" max="7434" width="14.453125" style="129" customWidth="1"/>
    <col min="7435" max="7436" width="10.36328125" style="129" customWidth="1"/>
    <col min="7437" max="7680" width="9.36328125" style="129"/>
    <col min="7681" max="7681" width="2.6328125" style="129" customWidth="1"/>
    <col min="7682" max="7682" width="22.6328125" style="129" customWidth="1"/>
    <col min="7683" max="7688" width="10.36328125" style="129" customWidth="1"/>
    <col min="7689" max="7689" width="13" style="129" customWidth="1"/>
    <col min="7690" max="7690" width="14.453125" style="129" customWidth="1"/>
    <col min="7691" max="7692" width="10.36328125" style="129" customWidth="1"/>
    <col min="7693" max="7936" width="9.36328125" style="129"/>
    <col min="7937" max="7937" width="2.6328125" style="129" customWidth="1"/>
    <col min="7938" max="7938" width="22.6328125" style="129" customWidth="1"/>
    <col min="7939" max="7944" width="10.36328125" style="129" customWidth="1"/>
    <col min="7945" max="7945" width="13" style="129" customWidth="1"/>
    <col min="7946" max="7946" width="14.453125" style="129" customWidth="1"/>
    <col min="7947" max="7948" width="10.36328125" style="129" customWidth="1"/>
    <col min="7949" max="8192" width="9.36328125" style="129"/>
    <col min="8193" max="8193" width="2.6328125" style="129" customWidth="1"/>
    <col min="8194" max="8194" width="22.6328125" style="129" customWidth="1"/>
    <col min="8195" max="8200" width="10.36328125" style="129" customWidth="1"/>
    <col min="8201" max="8201" width="13" style="129" customWidth="1"/>
    <col min="8202" max="8202" width="14.453125" style="129" customWidth="1"/>
    <col min="8203" max="8204" width="10.36328125" style="129" customWidth="1"/>
    <col min="8205" max="8448" width="9.36328125" style="129"/>
    <col min="8449" max="8449" width="2.6328125" style="129" customWidth="1"/>
    <col min="8450" max="8450" width="22.6328125" style="129" customWidth="1"/>
    <col min="8451" max="8456" width="10.36328125" style="129" customWidth="1"/>
    <col min="8457" max="8457" width="13" style="129" customWidth="1"/>
    <col min="8458" max="8458" width="14.453125" style="129" customWidth="1"/>
    <col min="8459" max="8460" width="10.36328125" style="129" customWidth="1"/>
    <col min="8461" max="8704" width="9.36328125" style="129"/>
    <col min="8705" max="8705" width="2.6328125" style="129" customWidth="1"/>
    <col min="8706" max="8706" width="22.6328125" style="129" customWidth="1"/>
    <col min="8707" max="8712" width="10.36328125" style="129" customWidth="1"/>
    <col min="8713" max="8713" width="13" style="129" customWidth="1"/>
    <col min="8714" max="8714" width="14.453125" style="129" customWidth="1"/>
    <col min="8715" max="8716" width="10.36328125" style="129" customWidth="1"/>
    <col min="8717" max="8960" width="9.36328125" style="129"/>
    <col min="8961" max="8961" width="2.6328125" style="129" customWidth="1"/>
    <col min="8962" max="8962" width="22.6328125" style="129" customWidth="1"/>
    <col min="8963" max="8968" width="10.36328125" style="129" customWidth="1"/>
    <col min="8969" max="8969" width="13" style="129" customWidth="1"/>
    <col min="8970" max="8970" width="14.453125" style="129" customWidth="1"/>
    <col min="8971" max="8972" width="10.36328125" style="129" customWidth="1"/>
    <col min="8973" max="9216" width="9.36328125" style="129"/>
    <col min="9217" max="9217" width="2.6328125" style="129" customWidth="1"/>
    <col min="9218" max="9218" width="22.6328125" style="129" customWidth="1"/>
    <col min="9219" max="9224" width="10.36328125" style="129" customWidth="1"/>
    <col min="9225" max="9225" width="13" style="129" customWidth="1"/>
    <col min="9226" max="9226" width="14.453125" style="129" customWidth="1"/>
    <col min="9227" max="9228" width="10.36328125" style="129" customWidth="1"/>
    <col min="9229" max="9472" width="9.36328125" style="129"/>
    <col min="9473" max="9473" width="2.6328125" style="129" customWidth="1"/>
    <col min="9474" max="9474" width="22.6328125" style="129" customWidth="1"/>
    <col min="9475" max="9480" width="10.36328125" style="129" customWidth="1"/>
    <col min="9481" max="9481" width="13" style="129" customWidth="1"/>
    <col min="9482" max="9482" width="14.453125" style="129" customWidth="1"/>
    <col min="9483" max="9484" width="10.36328125" style="129" customWidth="1"/>
    <col min="9485" max="9728" width="9.36328125" style="129"/>
    <col min="9729" max="9729" width="2.6328125" style="129" customWidth="1"/>
    <col min="9730" max="9730" width="22.6328125" style="129" customWidth="1"/>
    <col min="9731" max="9736" width="10.36328125" style="129" customWidth="1"/>
    <col min="9737" max="9737" width="13" style="129" customWidth="1"/>
    <col min="9738" max="9738" width="14.453125" style="129" customWidth="1"/>
    <col min="9739" max="9740" width="10.36328125" style="129" customWidth="1"/>
    <col min="9741" max="9984" width="9.36328125" style="129"/>
    <col min="9985" max="9985" width="2.6328125" style="129" customWidth="1"/>
    <col min="9986" max="9986" width="22.6328125" style="129" customWidth="1"/>
    <col min="9987" max="9992" width="10.36328125" style="129" customWidth="1"/>
    <col min="9993" max="9993" width="13" style="129" customWidth="1"/>
    <col min="9994" max="9994" width="14.453125" style="129" customWidth="1"/>
    <col min="9995" max="9996" width="10.36328125" style="129" customWidth="1"/>
    <col min="9997" max="10240" width="9.36328125" style="129"/>
    <col min="10241" max="10241" width="2.6328125" style="129" customWidth="1"/>
    <col min="10242" max="10242" width="22.6328125" style="129" customWidth="1"/>
    <col min="10243" max="10248" width="10.36328125" style="129" customWidth="1"/>
    <col min="10249" max="10249" width="13" style="129" customWidth="1"/>
    <col min="10250" max="10250" width="14.453125" style="129" customWidth="1"/>
    <col min="10251" max="10252" width="10.36328125" style="129" customWidth="1"/>
    <col min="10253" max="10496" width="9.36328125" style="129"/>
    <col min="10497" max="10497" width="2.6328125" style="129" customWidth="1"/>
    <col min="10498" max="10498" width="22.6328125" style="129" customWidth="1"/>
    <col min="10499" max="10504" width="10.36328125" style="129" customWidth="1"/>
    <col min="10505" max="10505" width="13" style="129" customWidth="1"/>
    <col min="10506" max="10506" width="14.453125" style="129" customWidth="1"/>
    <col min="10507" max="10508" width="10.36328125" style="129" customWidth="1"/>
    <col min="10509" max="10752" width="9.36328125" style="129"/>
    <col min="10753" max="10753" width="2.6328125" style="129" customWidth="1"/>
    <col min="10754" max="10754" width="22.6328125" style="129" customWidth="1"/>
    <col min="10755" max="10760" width="10.36328125" style="129" customWidth="1"/>
    <col min="10761" max="10761" width="13" style="129" customWidth="1"/>
    <col min="10762" max="10762" width="14.453125" style="129" customWidth="1"/>
    <col min="10763" max="10764" width="10.36328125" style="129" customWidth="1"/>
    <col min="10765" max="11008" width="9.36328125" style="129"/>
    <col min="11009" max="11009" width="2.6328125" style="129" customWidth="1"/>
    <col min="11010" max="11010" width="22.6328125" style="129" customWidth="1"/>
    <col min="11011" max="11016" width="10.36328125" style="129" customWidth="1"/>
    <col min="11017" max="11017" width="13" style="129" customWidth="1"/>
    <col min="11018" max="11018" width="14.453125" style="129" customWidth="1"/>
    <col min="11019" max="11020" width="10.36328125" style="129" customWidth="1"/>
    <col min="11021" max="11264" width="9.36328125" style="129"/>
    <col min="11265" max="11265" width="2.6328125" style="129" customWidth="1"/>
    <col min="11266" max="11266" width="22.6328125" style="129" customWidth="1"/>
    <col min="11267" max="11272" width="10.36328125" style="129" customWidth="1"/>
    <col min="11273" max="11273" width="13" style="129" customWidth="1"/>
    <col min="11274" max="11274" width="14.453125" style="129" customWidth="1"/>
    <col min="11275" max="11276" width="10.36328125" style="129" customWidth="1"/>
    <col min="11277" max="11520" width="9.36328125" style="129"/>
    <col min="11521" max="11521" width="2.6328125" style="129" customWidth="1"/>
    <col min="11522" max="11522" width="22.6328125" style="129" customWidth="1"/>
    <col min="11523" max="11528" width="10.36328125" style="129" customWidth="1"/>
    <col min="11529" max="11529" width="13" style="129" customWidth="1"/>
    <col min="11530" max="11530" width="14.453125" style="129" customWidth="1"/>
    <col min="11531" max="11532" width="10.36328125" style="129" customWidth="1"/>
    <col min="11533" max="11776" width="9.36328125" style="129"/>
    <col min="11777" max="11777" width="2.6328125" style="129" customWidth="1"/>
    <col min="11778" max="11778" width="22.6328125" style="129" customWidth="1"/>
    <col min="11779" max="11784" width="10.36328125" style="129" customWidth="1"/>
    <col min="11785" max="11785" width="13" style="129" customWidth="1"/>
    <col min="11786" max="11786" width="14.453125" style="129" customWidth="1"/>
    <col min="11787" max="11788" width="10.36328125" style="129" customWidth="1"/>
    <col min="11789" max="12032" width="9.36328125" style="129"/>
    <col min="12033" max="12033" width="2.6328125" style="129" customWidth="1"/>
    <col min="12034" max="12034" width="22.6328125" style="129" customWidth="1"/>
    <col min="12035" max="12040" width="10.36328125" style="129" customWidth="1"/>
    <col min="12041" max="12041" width="13" style="129" customWidth="1"/>
    <col min="12042" max="12042" width="14.453125" style="129" customWidth="1"/>
    <col min="12043" max="12044" width="10.36328125" style="129" customWidth="1"/>
    <col min="12045" max="12288" width="9.36328125" style="129"/>
    <col min="12289" max="12289" width="2.6328125" style="129" customWidth="1"/>
    <col min="12290" max="12290" width="22.6328125" style="129" customWidth="1"/>
    <col min="12291" max="12296" width="10.36328125" style="129" customWidth="1"/>
    <col min="12297" max="12297" width="13" style="129" customWidth="1"/>
    <col min="12298" max="12298" width="14.453125" style="129" customWidth="1"/>
    <col min="12299" max="12300" width="10.36328125" style="129" customWidth="1"/>
    <col min="12301" max="12544" width="9.36328125" style="129"/>
    <col min="12545" max="12545" width="2.6328125" style="129" customWidth="1"/>
    <col min="12546" max="12546" width="22.6328125" style="129" customWidth="1"/>
    <col min="12547" max="12552" width="10.36328125" style="129" customWidth="1"/>
    <col min="12553" max="12553" width="13" style="129" customWidth="1"/>
    <col min="12554" max="12554" width="14.453125" style="129" customWidth="1"/>
    <col min="12555" max="12556" width="10.36328125" style="129" customWidth="1"/>
    <col min="12557" max="12800" width="9.36328125" style="129"/>
    <col min="12801" max="12801" width="2.6328125" style="129" customWidth="1"/>
    <col min="12802" max="12802" width="22.6328125" style="129" customWidth="1"/>
    <col min="12803" max="12808" width="10.36328125" style="129" customWidth="1"/>
    <col min="12809" max="12809" width="13" style="129" customWidth="1"/>
    <col min="12810" max="12810" width="14.453125" style="129" customWidth="1"/>
    <col min="12811" max="12812" width="10.36328125" style="129" customWidth="1"/>
    <col min="12813" max="13056" width="9.36328125" style="129"/>
    <col min="13057" max="13057" width="2.6328125" style="129" customWidth="1"/>
    <col min="13058" max="13058" width="22.6328125" style="129" customWidth="1"/>
    <col min="13059" max="13064" width="10.36328125" style="129" customWidth="1"/>
    <col min="13065" max="13065" width="13" style="129" customWidth="1"/>
    <col min="13066" max="13066" width="14.453125" style="129" customWidth="1"/>
    <col min="13067" max="13068" width="10.36328125" style="129" customWidth="1"/>
    <col min="13069" max="13312" width="9.36328125" style="129"/>
    <col min="13313" max="13313" width="2.6328125" style="129" customWidth="1"/>
    <col min="13314" max="13314" width="22.6328125" style="129" customWidth="1"/>
    <col min="13315" max="13320" width="10.36328125" style="129" customWidth="1"/>
    <col min="13321" max="13321" width="13" style="129" customWidth="1"/>
    <col min="13322" max="13322" width="14.453125" style="129" customWidth="1"/>
    <col min="13323" max="13324" width="10.36328125" style="129" customWidth="1"/>
    <col min="13325" max="13568" width="9.36328125" style="129"/>
    <col min="13569" max="13569" width="2.6328125" style="129" customWidth="1"/>
    <col min="13570" max="13570" width="22.6328125" style="129" customWidth="1"/>
    <col min="13571" max="13576" width="10.36328125" style="129" customWidth="1"/>
    <col min="13577" max="13577" width="13" style="129" customWidth="1"/>
    <col min="13578" max="13578" width="14.453125" style="129" customWidth="1"/>
    <col min="13579" max="13580" width="10.36328125" style="129" customWidth="1"/>
    <col min="13581" max="13824" width="9.36328125" style="129"/>
    <col min="13825" max="13825" width="2.6328125" style="129" customWidth="1"/>
    <col min="13826" max="13826" width="22.6328125" style="129" customWidth="1"/>
    <col min="13827" max="13832" width="10.36328125" style="129" customWidth="1"/>
    <col min="13833" max="13833" width="13" style="129" customWidth="1"/>
    <col min="13834" max="13834" width="14.453125" style="129" customWidth="1"/>
    <col min="13835" max="13836" width="10.36328125" style="129" customWidth="1"/>
    <col min="13837" max="14080" width="9.36328125" style="129"/>
    <col min="14081" max="14081" width="2.6328125" style="129" customWidth="1"/>
    <col min="14082" max="14082" width="22.6328125" style="129" customWidth="1"/>
    <col min="14083" max="14088" width="10.36328125" style="129" customWidth="1"/>
    <col min="14089" max="14089" width="13" style="129" customWidth="1"/>
    <col min="14090" max="14090" width="14.453125" style="129" customWidth="1"/>
    <col min="14091" max="14092" width="10.36328125" style="129" customWidth="1"/>
    <col min="14093" max="14336" width="9.36328125" style="129"/>
    <col min="14337" max="14337" width="2.6328125" style="129" customWidth="1"/>
    <col min="14338" max="14338" width="22.6328125" style="129" customWidth="1"/>
    <col min="14339" max="14344" width="10.36328125" style="129" customWidth="1"/>
    <col min="14345" max="14345" width="13" style="129" customWidth="1"/>
    <col min="14346" max="14346" width="14.453125" style="129" customWidth="1"/>
    <col min="14347" max="14348" width="10.36328125" style="129" customWidth="1"/>
    <col min="14349" max="14592" width="9.36328125" style="129"/>
    <col min="14593" max="14593" width="2.6328125" style="129" customWidth="1"/>
    <col min="14594" max="14594" width="22.6328125" style="129" customWidth="1"/>
    <col min="14595" max="14600" width="10.36328125" style="129" customWidth="1"/>
    <col min="14601" max="14601" width="13" style="129" customWidth="1"/>
    <col min="14602" max="14602" width="14.453125" style="129" customWidth="1"/>
    <col min="14603" max="14604" width="10.36328125" style="129" customWidth="1"/>
    <col min="14605" max="14848" width="9.36328125" style="129"/>
    <col min="14849" max="14849" width="2.6328125" style="129" customWidth="1"/>
    <col min="14850" max="14850" width="22.6328125" style="129" customWidth="1"/>
    <col min="14851" max="14856" width="10.36328125" style="129" customWidth="1"/>
    <col min="14857" max="14857" width="13" style="129" customWidth="1"/>
    <col min="14858" max="14858" width="14.453125" style="129" customWidth="1"/>
    <col min="14859" max="14860" width="10.36328125" style="129" customWidth="1"/>
    <col min="14861" max="15104" width="9.36328125" style="129"/>
    <col min="15105" max="15105" width="2.6328125" style="129" customWidth="1"/>
    <col min="15106" max="15106" width="22.6328125" style="129" customWidth="1"/>
    <col min="15107" max="15112" width="10.36328125" style="129" customWidth="1"/>
    <col min="15113" max="15113" width="13" style="129" customWidth="1"/>
    <col min="15114" max="15114" width="14.453125" style="129" customWidth="1"/>
    <col min="15115" max="15116" width="10.36328125" style="129" customWidth="1"/>
    <col min="15117" max="15360" width="9.36328125" style="129"/>
    <col min="15361" max="15361" width="2.6328125" style="129" customWidth="1"/>
    <col min="15362" max="15362" width="22.6328125" style="129" customWidth="1"/>
    <col min="15363" max="15368" width="10.36328125" style="129" customWidth="1"/>
    <col min="15369" max="15369" width="13" style="129" customWidth="1"/>
    <col min="15370" max="15370" width="14.453125" style="129" customWidth="1"/>
    <col min="15371" max="15372" width="10.36328125" style="129" customWidth="1"/>
    <col min="15373" max="15616" width="9.36328125" style="129"/>
    <col min="15617" max="15617" width="2.6328125" style="129" customWidth="1"/>
    <col min="15618" max="15618" width="22.6328125" style="129" customWidth="1"/>
    <col min="15619" max="15624" width="10.36328125" style="129" customWidth="1"/>
    <col min="15625" max="15625" width="13" style="129" customWidth="1"/>
    <col min="15626" max="15626" width="14.453125" style="129" customWidth="1"/>
    <col min="15627" max="15628" width="10.36328125" style="129" customWidth="1"/>
    <col min="15629" max="15872" width="9.36328125" style="129"/>
    <col min="15873" max="15873" width="2.6328125" style="129" customWidth="1"/>
    <col min="15874" max="15874" width="22.6328125" style="129" customWidth="1"/>
    <col min="15875" max="15880" width="10.36328125" style="129" customWidth="1"/>
    <col min="15881" max="15881" width="13" style="129" customWidth="1"/>
    <col min="15882" max="15882" width="14.453125" style="129" customWidth="1"/>
    <col min="15883" max="15884" width="10.36328125" style="129" customWidth="1"/>
    <col min="15885" max="16128" width="9.36328125" style="129"/>
    <col min="16129" max="16129" width="2.6328125" style="129" customWidth="1"/>
    <col min="16130" max="16130" width="22.6328125" style="129" customWidth="1"/>
    <col min="16131" max="16136" width="10.36328125" style="129" customWidth="1"/>
    <col min="16137" max="16137" width="13" style="129" customWidth="1"/>
    <col min="16138" max="16138" width="14.453125" style="129" customWidth="1"/>
    <col min="16139" max="16140" width="10.36328125" style="129" customWidth="1"/>
    <col min="16141" max="16384" width="9.36328125" style="129"/>
  </cols>
  <sheetData>
    <row r="1" spans="1:14" ht="12.5" customHeight="1" x14ac:dyDescent="0.35">
      <c r="A1" s="355" t="s">
        <v>457</v>
      </c>
      <c r="B1" s="355"/>
      <c r="C1" s="355"/>
      <c r="D1" s="355"/>
      <c r="E1" s="355"/>
      <c r="F1" s="355"/>
      <c r="G1" s="355"/>
      <c r="H1" s="355"/>
      <c r="I1" s="355"/>
      <c r="J1" s="355"/>
    </row>
    <row r="2" spans="1:14" x14ac:dyDescent="0.25">
      <c r="A2" s="354"/>
      <c r="B2" s="354"/>
      <c r="C2" s="354"/>
      <c r="D2" s="354"/>
      <c r="E2" s="354"/>
      <c r="F2" s="354"/>
      <c r="G2" s="354"/>
      <c r="H2" s="354"/>
      <c r="I2" s="354"/>
      <c r="J2" s="354"/>
    </row>
    <row r="3" spans="1:14" ht="14" x14ac:dyDescent="0.25">
      <c r="A3" s="130" t="s">
        <v>458</v>
      </c>
      <c r="B3" s="131" t="s">
        <v>459</v>
      </c>
      <c r="C3" s="132"/>
      <c r="D3" s="132"/>
      <c r="E3" s="132"/>
      <c r="F3" s="132"/>
      <c r="G3" s="132"/>
      <c r="H3" s="132"/>
      <c r="I3" s="132"/>
      <c r="J3" s="133"/>
    </row>
    <row r="4" spans="1:14" ht="14" x14ac:dyDescent="0.25">
      <c r="A4" s="134"/>
      <c r="B4" s="132"/>
      <c r="C4" s="352"/>
      <c r="D4" s="352"/>
      <c r="E4" s="352"/>
      <c r="F4" s="352"/>
      <c r="G4" s="352"/>
      <c r="H4" s="352"/>
      <c r="I4" s="132"/>
      <c r="J4" s="133"/>
    </row>
    <row r="5" spans="1:14" x14ac:dyDescent="0.25">
      <c r="A5" s="134"/>
      <c r="B5" s="135"/>
      <c r="C5" s="352" t="s">
        <v>460</v>
      </c>
      <c r="D5" s="352"/>
      <c r="E5" s="352" t="s">
        <v>461</v>
      </c>
      <c r="F5" s="352"/>
      <c r="G5" s="352" t="s">
        <v>462</v>
      </c>
      <c r="H5" s="352"/>
      <c r="I5" s="352" t="s">
        <v>463</v>
      </c>
      <c r="J5" s="352"/>
      <c r="K5" s="352" t="s">
        <v>464</v>
      </c>
      <c r="L5" s="352"/>
      <c r="M5" s="352" t="s">
        <v>465</v>
      </c>
      <c r="N5" s="352"/>
    </row>
    <row r="6" spans="1:14" x14ac:dyDescent="0.25">
      <c r="A6" s="134"/>
      <c r="B6" s="136"/>
      <c r="C6" s="137" t="s">
        <v>489</v>
      </c>
      <c r="D6" s="137" t="s">
        <v>480</v>
      </c>
      <c r="E6" s="137" t="str">
        <f>+C6</f>
        <v>31.12.2020.</v>
      </c>
      <c r="F6" s="137" t="str">
        <f>+D6</f>
        <v>31.12.2019.</v>
      </c>
      <c r="G6" s="137" t="str">
        <f>+C6</f>
        <v>31.12.2020.</v>
      </c>
      <c r="H6" s="137" t="str">
        <f>+D6</f>
        <v>31.12.2019.</v>
      </c>
      <c r="I6" s="137" t="str">
        <f>+C6</f>
        <v>31.12.2020.</v>
      </c>
      <c r="J6" s="137" t="str">
        <f>+D6</f>
        <v>31.12.2019.</v>
      </c>
      <c r="K6" s="137" t="str">
        <f>+C6</f>
        <v>31.12.2020.</v>
      </c>
      <c r="L6" s="137" t="str">
        <f>+D6</f>
        <v>31.12.2019.</v>
      </c>
      <c r="M6" s="137" t="str">
        <f>+C6</f>
        <v>31.12.2020.</v>
      </c>
      <c r="N6" s="137" t="str">
        <f>+D6</f>
        <v>31.12.2019.</v>
      </c>
    </row>
    <row r="7" spans="1:14" x14ac:dyDescent="0.25">
      <c r="A7" s="134"/>
      <c r="B7" s="138"/>
      <c r="C7" s="139" t="s">
        <v>466</v>
      </c>
      <c r="D7" s="139" t="s">
        <v>466</v>
      </c>
      <c r="E7" s="139" t="s">
        <v>467</v>
      </c>
      <c r="F7" s="140" t="s">
        <v>467</v>
      </c>
      <c r="G7" s="140" t="s">
        <v>467</v>
      </c>
      <c r="H7" s="139" t="s">
        <v>466</v>
      </c>
      <c r="I7" s="139" t="s">
        <v>466</v>
      </c>
      <c r="J7" s="139" t="s">
        <v>466</v>
      </c>
      <c r="K7" s="139" t="s">
        <v>466</v>
      </c>
      <c r="L7" s="139" t="s">
        <v>466</v>
      </c>
      <c r="M7" s="139" t="s">
        <v>466</v>
      </c>
      <c r="N7" s="139" t="s">
        <v>466</v>
      </c>
    </row>
    <row r="8" spans="1:14" x14ac:dyDescent="0.25">
      <c r="A8" s="134"/>
      <c r="B8" s="138"/>
      <c r="C8" s="139"/>
      <c r="D8" s="139"/>
      <c r="E8" s="139"/>
      <c r="F8" s="140"/>
      <c r="G8" s="140"/>
      <c r="H8" s="139"/>
      <c r="I8" s="139"/>
      <c r="J8" s="139"/>
      <c r="M8" s="139"/>
      <c r="N8" s="139"/>
    </row>
    <row r="9" spans="1:14" x14ac:dyDescent="0.25">
      <c r="A9" s="134"/>
      <c r="B9" s="141" t="s">
        <v>468</v>
      </c>
      <c r="C9" s="142">
        <v>980435.93622999999</v>
      </c>
      <c r="D9" s="142">
        <v>1011967</v>
      </c>
      <c r="E9" s="142">
        <v>464833.75891000003</v>
      </c>
      <c r="F9" s="142">
        <v>570812</v>
      </c>
      <c r="G9" s="143">
        <v>569604.39872000006</v>
      </c>
      <c r="H9" s="143">
        <v>189327</v>
      </c>
      <c r="I9" s="143">
        <v>8079.2734</v>
      </c>
      <c r="J9" s="143">
        <v>7200</v>
      </c>
      <c r="K9" s="143"/>
      <c r="L9" s="143"/>
      <c r="M9" s="144">
        <f>+C9+E9+G9+I9+K9</f>
        <v>2022953.36726</v>
      </c>
      <c r="N9" s="144">
        <f>+D9+F9+H9+J9+L9</f>
        <v>1779306</v>
      </c>
    </row>
    <row r="10" spans="1:14" x14ac:dyDescent="0.25">
      <c r="A10" s="134"/>
      <c r="B10" s="145" t="s">
        <v>469</v>
      </c>
      <c r="C10" s="142">
        <v>85152.269349247537</v>
      </c>
      <c r="D10" s="142">
        <v>86305</v>
      </c>
      <c r="E10" s="142">
        <v>40817.623540608925</v>
      </c>
      <c r="F10" s="142">
        <v>41937</v>
      </c>
      <c r="G10" s="143">
        <v>21824.648750000044</v>
      </c>
      <c r="H10" s="143">
        <v>5639</v>
      </c>
      <c r="I10" s="143">
        <v>302.9906301435916</v>
      </c>
      <c r="J10" s="143">
        <v>159</v>
      </c>
      <c r="K10" s="143">
        <v>-43706.958079999997</v>
      </c>
      <c r="L10" s="143">
        <v>-31479</v>
      </c>
      <c r="M10" s="144">
        <f>+C10+E10+G10+I10+K10</f>
        <v>104390.57419000009</v>
      </c>
      <c r="N10" s="144">
        <f>+D10+F10+H10+J10+L10</f>
        <v>102561</v>
      </c>
    </row>
    <row r="11" spans="1:14" ht="14" x14ac:dyDescent="0.25">
      <c r="A11" s="134"/>
      <c r="B11" s="132"/>
      <c r="C11" s="133"/>
      <c r="D11" s="133"/>
      <c r="E11" s="133"/>
      <c r="F11" s="133"/>
      <c r="G11" s="133"/>
      <c r="H11" s="133"/>
      <c r="I11" s="133"/>
      <c r="J11" s="133"/>
    </row>
    <row r="12" spans="1:14" ht="14" x14ac:dyDescent="0.25">
      <c r="A12" s="130" t="s">
        <v>470</v>
      </c>
      <c r="B12" s="131" t="s">
        <v>471</v>
      </c>
      <c r="C12" s="132"/>
      <c r="D12" s="132"/>
      <c r="E12" s="132"/>
      <c r="F12" s="132"/>
      <c r="G12" s="132"/>
      <c r="H12" s="132"/>
      <c r="I12" s="132"/>
      <c r="J12" s="133"/>
    </row>
    <row r="13" spans="1:14" x14ac:dyDescent="0.25">
      <c r="A13" s="146"/>
      <c r="B13" s="147"/>
      <c r="C13" s="148" t="str">
        <f>+C6</f>
        <v>31.12.2020.</v>
      </c>
      <c r="D13" s="148" t="str">
        <f>+D6</f>
        <v>31.12.2019.</v>
      </c>
      <c r="E13" s="146"/>
      <c r="F13" s="146"/>
      <c r="G13" s="146"/>
      <c r="H13" s="146"/>
      <c r="I13" s="146"/>
      <c r="J13" s="133"/>
    </row>
    <row r="14" spans="1:14" x14ac:dyDescent="0.25">
      <c r="A14" s="146"/>
      <c r="B14" s="147"/>
      <c r="C14" s="140" t="s">
        <v>466</v>
      </c>
      <c r="D14" s="139" t="s">
        <v>466</v>
      </c>
      <c r="E14" s="146"/>
      <c r="F14" s="146"/>
      <c r="G14" s="146"/>
      <c r="H14" s="146"/>
      <c r="I14" s="146"/>
      <c r="J14" s="133"/>
    </row>
    <row r="15" spans="1:14" x14ac:dyDescent="0.25">
      <c r="A15" s="146"/>
      <c r="B15" s="147"/>
      <c r="C15" s="149"/>
      <c r="D15" s="149"/>
      <c r="E15" s="146"/>
      <c r="F15" s="146"/>
      <c r="G15" s="146"/>
      <c r="H15" s="146"/>
      <c r="I15" s="146"/>
      <c r="J15" s="133"/>
    </row>
    <row r="16" spans="1:14" ht="13" thickBot="1" x14ac:dyDescent="0.3">
      <c r="A16" s="146"/>
      <c r="B16" s="147" t="s">
        <v>472</v>
      </c>
      <c r="C16" s="150">
        <v>858444.00870000001</v>
      </c>
      <c r="D16" s="150">
        <v>1035019</v>
      </c>
      <c r="E16" s="146"/>
      <c r="F16" s="146"/>
      <c r="G16" s="146"/>
      <c r="H16" s="146"/>
      <c r="I16" s="146"/>
      <c r="J16" s="133"/>
    </row>
    <row r="17" spans="1:10" x14ac:dyDescent="0.25">
      <c r="A17" s="146"/>
      <c r="B17" s="147"/>
      <c r="C17" s="151"/>
      <c r="D17" s="152"/>
      <c r="E17" s="146"/>
      <c r="F17" s="146"/>
      <c r="G17" s="146"/>
      <c r="H17" s="146"/>
      <c r="I17" s="146"/>
      <c r="J17" s="133"/>
    </row>
    <row r="18" spans="1:10" ht="13" thickBot="1" x14ac:dyDescent="0.3">
      <c r="A18" s="146"/>
      <c r="B18" s="147" t="s">
        <v>473</v>
      </c>
      <c r="C18" s="150">
        <v>314739.08147999999</v>
      </c>
      <c r="D18" s="150">
        <v>459949</v>
      </c>
      <c r="E18" s="146"/>
      <c r="F18" s="146"/>
      <c r="G18" s="146"/>
      <c r="H18" s="146"/>
      <c r="I18" s="146"/>
      <c r="J18" s="133"/>
    </row>
    <row r="19" spans="1:10" x14ac:dyDescent="0.25">
      <c r="A19" s="146"/>
      <c r="B19" s="146"/>
      <c r="C19" s="146"/>
      <c r="D19" s="146"/>
      <c r="E19" s="146"/>
      <c r="F19" s="146"/>
      <c r="G19" s="146"/>
      <c r="H19" s="146"/>
      <c r="I19" s="146"/>
      <c r="J19" s="133"/>
    </row>
    <row r="20" spans="1:10" ht="13" x14ac:dyDescent="0.3">
      <c r="A20" s="153" t="s">
        <v>474</v>
      </c>
      <c r="B20" s="131" t="s">
        <v>475</v>
      </c>
      <c r="C20" s="147"/>
      <c r="D20" s="147"/>
      <c r="E20" s="146"/>
      <c r="F20" s="146"/>
      <c r="G20" s="146"/>
      <c r="H20" s="146"/>
      <c r="I20" s="146"/>
      <c r="J20" s="133"/>
    </row>
    <row r="21" spans="1:10" ht="13" x14ac:dyDescent="0.3">
      <c r="A21" s="154"/>
      <c r="B21" s="155"/>
      <c r="C21" s="147"/>
      <c r="D21" s="147"/>
      <c r="E21" s="146"/>
      <c r="F21" s="146"/>
      <c r="G21" s="146"/>
      <c r="H21" s="146"/>
      <c r="I21" s="146"/>
      <c r="J21" s="133"/>
    </row>
    <row r="22" spans="1:10" x14ac:dyDescent="0.25">
      <c r="A22" s="146"/>
      <c r="B22" s="147"/>
      <c r="C22" s="156" t="str">
        <f>+C6</f>
        <v>31.12.2020.</v>
      </c>
      <c r="D22" s="157" t="str">
        <f>D13</f>
        <v>31.12.2019.</v>
      </c>
      <c r="E22" s="146"/>
      <c r="F22" s="146"/>
      <c r="G22" s="146"/>
      <c r="H22" s="146"/>
      <c r="I22" s="146"/>
      <c r="J22" s="133"/>
    </row>
    <row r="23" spans="1:10" x14ac:dyDescent="0.25">
      <c r="A23" s="146"/>
      <c r="B23" s="147"/>
      <c r="C23" s="140" t="s">
        <v>466</v>
      </c>
      <c r="D23" s="140" t="s">
        <v>466</v>
      </c>
      <c r="E23" s="146"/>
      <c r="F23" s="146"/>
      <c r="G23" s="146"/>
      <c r="H23" s="146"/>
      <c r="I23" s="146"/>
      <c r="J23" s="133"/>
    </row>
    <row r="24" spans="1:10" x14ac:dyDescent="0.25">
      <c r="A24" s="146"/>
      <c r="B24" s="147"/>
      <c r="C24" s="149"/>
      <c r="D24" s="149"/>
      <c r="E24" s="146"/>
      <c r="F24" s="146"/>
      <c r="G24" s="146"/>
      <c r="H24" s="146"/>
      <c r="I24" s="146"/>
      <c r="J24" s="133"/>
    </row>
    <row r="25" spans="1:10" ht="13" thickBot="1" x14ac:dyDescent="0.3">
      <c r="A25" s="146"/>
      <c r="B25" s="147" t="s">
        <v>476</v>
      </c>
      <c r="C25" s="158">
        <v>89001.783989999996</v>
      </c>
      <c r="D25" s="158">
        <v>116101</v>
      </c>
      <c r="E25" s="146"/>
      <c r="F25" s="146"/>
      <c r="G25" s="146"/>
      <c r="H25" s="146"/>
      <c r="I25" s="146"/>
      <c r="J25" s="133"/>
    </row>
    <row r="26" spans="1:10" x14ac:dyDescent="0.25">
      <c r="A26" s="146"/>
      <c r="B26" s="147"/>
      <c r="C26" s="151"/>
      <c r="D26" s="151"/>
      <c r="E26" s="146"/>
      <c r="F26" s="146"/>
      <c r="G26" s="146"/>
      <c r="H26" s="146"/>
      <c r="I26" s="146"/>
      <c r="J26" s="133"/>
    </row>
    <row r="27" spans="1:10" x14ac:dyDescent="0.25">
      <c r="A27" s="146"/>
      <c r="B27" s="147" t="s">
        <v>477</v>
      </c>
      <c r="C27" s="163">
        <v>10936.700629999999</v>
      </c>
      <c r="D27" s="163">
        <v>93604</v>
      </c>
      <c r="E27" s="164"/>
      <c r="F27" s="146"/>
      <c r="G27" s="146"/>
      <c r="H27" s="146"/>
      <c r="I27" s="146"/>
      <c r="J27" s="133"/>
    </row>
    <row r="28" spans="1:10" ht="13" thickBot="1" x14ac:dyDescent="0.3">
      <c r="A28" s="162"/>
      <c r="B28" s="147" t="s">
        <v>484</v>
      </c>
      <c r="C28" s="158">
        <v>0</v>
      </c>
      <c r="D28" s="158">
        <v>1833</v>
      </c>
      <c r="E28" s="162"/>
      <c r="F28" s="162"/>
      <c r="G28" s="162"/>
      <c r="H28" s="162"/>
      <c r="I28" s="162"/>
      <c r="J28" s="133"/>
    </row>
    <row r="29" spans="1:10" x14ac:dyDescent="0.25">
      <c r="A29" s="162"/>
      <c r="B29" s="165" t="s">
        <v>485</v>
      </c>
      <c r="C29" s="163">
        <v>10936.700629999999</v>
      </c>
      <c r="D29" s="163">
        <v>95437</v>
      </c>
      <c r="E29" s="162"/>
      <c r="F29" s="162"/>
      <c r="G29" s="162"/>
      <c r="H29" s="162"/>
      <c r="I29" s="162"/>
      <c r="J29" s="133"/>
    </row>
    <row r="30" spans="1:10" x14ac:dyDescent="0.25">
      <c r="A30" s="133"/>
      <c r="B30" s="147"/>
      <c r="C30" s="151"/>
      <c r="D30" s="151"/>
      <c r="E30" s="133"/>
      <c r="F30" s="133"/>
      <c r="G30" s="133"/>
      <c r="H30" s="133"/>
      <c r="I30" s="133"/>
      <c r="J30" s="133"/>
    </row>
    <row r="31" spans="1:10" ht="13" x14ac:dyDescent="0.25">
      <c r="A31" s="159" t="s">
        <v>478</v>
      </c>
      <c r="B31" s="353" t="s">
        <v>479</v>
      </c>
      <c r="C31" s="354"/>
      <c r="D31" s="354"/>
      <c r="E31" s="354"/>
      <c r="F31" s="354"/>
      <c r="G31" s="354"/>
      <c r="H31" s="354"/>
      <c r="I31" s="354"/>
      <c r="J31" s="354"/>
    </row>
    <row r="42" ht="32.4" customHeight="1" x14ac:dyDescent="0.25"/>
  </sheetData>
  <mergeCells count="12">
    <mergeCell ref="K5:L5"/>
    <mergeCell ref="M5:N5"/>
    <mergeCell ref="B31:J31"/>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2021-02-22T19:52:26Z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