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omments1.xml" ContentType="application/vnd.openxmlformats-officedocument.spreadsheetml.comments+xml"/>
  <Override PartName="/xl/threadedComments/threadedComment1.xml" ContentType="application/vnd.ms-excel.threadedcomment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1\H1 2021\final - Copy\"/>
    </mc:Choice>
  </mc:AlternateContent>
  <xr:revisionPtr revIDLastSave="0" documentId="13_ncr:1_{C7798A5D-7CF5-4338-8402-9992733EB2A9}" xr6:coauthVersionLast="46" xr6:coauthVersionMax="46" xr10:uidLastSave="{00000000-0000-0000-0000-000000000000}"/>
  <bookViews>
    <workbookView xWindow="-120" yWindow="-120" windowWidth="29040" windowHeight="158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2">'P&amp;L'!$A$1:$K$113</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0" i="24" l="1"/>
  <c r="L60" i="24" l="1"/>
  <c r="M59" i="24"/>
  <c r="L59" i="24"/>
  <c r="U57" i="22"/>
  <c r="V57" i="22"/>
  <c r="U7" i="22" l="1"/>
  <c r="E56" i="24" l="1"/>
  <c r="G56" i="24" s="1"/>
  <c r="I56" i="24" s="1"/>
  <c r="D56" i="24"/>
  <c r="F56" i="24" s="1"/>
  <c r="H56" i="24" s="1"/>
  <c r="J56" i="24" l="1"/>
  <c r="L56" i="24"/>
  <c r="K56" i="24"/>
  <c r="M56" i="24"/>
  <c r="C73" i="24" l="1"/>
  <c r="Y37" i="22" l="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W36"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T62" i="22"/>
  <c r="X61" i="22"/>
  <c r="X62" i="22" s="1"/>
  <c r="V61" i="22"/>
  <c r="V62" i="22" s="1"/>
  <c r="U61" i="22"/>
  <c r="U62" i="22" s="1"/>
  <c r="T61" i="22"/>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I21" i="21" s="1"/>
  <c r="H13" i="21"/>
  <c r="H21" i="21" s="1"/>
  <c r="J98" i="19"/>
  <c r="K98" i="19"/>
  <c r="I98" i="19"/>
  <c r="H98" i="19"/>
  <c r="J91" i="19"/>
  <c r="K91" i="19"/>
  <c r="I91" i="19"/>
  <c r="H91" i="19"/>
  <c r="J90" i="19"/>
  <c r="K90" i="19"/>
  <c r="I90" i="19"/>
  <c r="H90" i="19"/>
  <c r="I85" i="18"/>
  <c r="H85" i="18"/>
  <c r="H91" i="18"/>
  <c r="I91" i="18"/>
  <c r="K108" i="19" l="1"/>
  <c r="K109" i="19" s="1"/>
  <c r="J108" i="19"/>
  <c r="J109" i="19" s="1"/>
  <c r="H108" i="19"/>
  <c r="H109" i="19" s="1"/>
  <c r="I108" i="19"/>
  <c r="I109" i="19" s="1"/>
  <c r="W39" i="22"/>
  <c r="W59" i="22" s="1"/>
  <c r="Y10" i="22"/>
  <c r="Y30" i="22" s="1"/>
  <c r="W10" i="22"/>
  <c r="W30" i="22" s="1"/>
  <c r="W61" i="22"/>
  <c r="W62" i="22" s="1"/>
  <c r="W63" i="22"/>
  <c r="Y36" i="22"/>
  <c r="Y39" i="22" s="1"/>
  <c r="W32" i="22"/>
  <c r="W33" i="22" s="1"/>
  <c r="W34" i="22"/>
  <c r="I78" i="18"/>
  <c r="H78" i="18"/>
  <c r="H48" i="21" l="1"/>
  <c r="H42" i="21"/>
  <c r="H35" i="21"/>
  <c r="H29" i="21"/>
  <c r="H54" i="20"/>
  <c r="H48" i="20"/>
  <c r="H41" i="20"/>
  <c r="H35" i="20"/>
  <c r="H19" i="20"/>
  <c r="I9" i="20"/>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I24" i="20"/>
  <c r="I27" i="20" s="1"/>
  <c r="H57" i="20"/>
  <c r="H59" i="20" s="1"/>
  <c r="H51" i="21"/>
  <c r="H53" i="21" s="1"/>
  <c r="K60" i="19"/>
  <c r="Y63" i="22"/>
  <c r="Y32" i="22"/>
  <c r="Y33" i="22" s="1"/>
  <c r="I36" i="21"/>
  <c r="I51" i="21" s="1"/>
  <c r="K14" i="19"/>
  <c r="K61" i="19" s="1"/>
  <c r="J60" i="19"/>
  <c r="I133" i="18"/>
  <c r="I49" i="21"/>
  <c r="I44" i="18"/>
  <c r="H61" i="19"/>
  <c r="I14" i="19"/>
  <c r="I61" i="19" s="1"/>
  <c r="H72" i="18"/>
  <c r="H60" i="19"/>
  <c r="J14" i="19"/>
  <c r="J61" i="19" s="1"/>
  <c r="I9" i="18"/>
  <c r="I42" i="20"/>
  <c r="I57" i="20" l="1"/>
  <c r="I59" i="20" s="1"/>
  <c r="K64" i="19"/>
  <c r="K62" i="19"/>
  <c r="K67" i="19" s="1"/>
  <c r="J63" i="19"/>
  <c r="I53" i="21"/>
  <c r="K63" i="19"/>
  <c r="H64" i="19"/>
  <c r="I72" i="18"/>
  <c r="I62" i="19"/>
  <c r="I63" i="19"/>
  <c r="I64" i="19"/>
  <c r="H62" i="19"/>
  <c r="H66" i="19" s="1"/>
  <c r="H63" i="19"/>
  <c r="J62" i="19"/>
  <c r="J66" i="19" s="1"/>
  <c r="J64" i="19"/>
  <c r="H68" i="19" l="1"/>
  <c r="K66" i="19"/>
  <c r="K68" i="19"/>
  <c r="H67" i="19"/>
  <c r="I66" i="19"/>
  <c r="I68" i="19"/>
  <c r="I67" i="19"/>
  <c r="J67" i="19"/>
  <c r="J68" i="19"/>
  <c r="I111"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tc={A1586DEE-9E94-4E61-8F93-E448DA53329D}</author>
  </authors>
  <commentList>
    <comment ref="A1" authorId="0" shapeId="0" xr:uid="{A1586DEE-9E94-4E61-8F93-E448DA53329D}">
      <text>
        <t>[Threaded comment]
Your version of Excel allows you to read this threaded comment; however, any edits to it will get removed if the file is opened in a newer version of Excel. Learn more: https://go.microsoft.com/fwlink/?linkid=870924
Comment:
    uskladiti s linkom</t>
      </text>
    </comment>
  </commentList>
</comments>
</file>

<file path=xl/sharedStrings.xml><?xml version="1.0" encoding="utf-8"?>
<sst xmlns="http://schemas.openxmlformats.org/spreadsheetml/2006/main" count="638" uniqueCount="608">
  <si>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</si>
  <si>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</si>
  <si>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</si>
  <si>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</si>
  <si>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</si>
  <si>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</si>
  <si>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</si>
  <si>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</si>
  <si>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</si>
  <si>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</si>
  <si>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</si>
  <si>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</si>
  <si>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</si>
  <si>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</si>
  <si>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</si>
  <si>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</si>
  <si>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</si>
  <si>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</si>
  <si>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</si>
  <si>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</si>
  <si>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</si>
  <si>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</si>
  <si>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</si>
  <si>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</si>
  <si>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</si>
  <si>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</si>
  <si>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</si>
  <si>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</si>
  <si>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</si>
  <si>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</si>
  <si>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</si>
  <si>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</si>
  <si>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</si>
  <si>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</si>
  <si>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</si>
  <si>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</si>
  <si>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</si>
  <si>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</si>
  <si>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</si>
  <si>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</si>
  <si>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</si>
  <si>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</si>
  <si>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</si>
  <si>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</si>
  <si>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</si>
  <si>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</si>
  <si>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</si>
  <si>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</si>
  <si>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</si>
  <si>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</si>
  <si>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</si>
  <si>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</si>
  <si>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</si>
  <si>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</si>
  <si>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</si>
  <si>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</si>
  <si>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</si>
  <si>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</si>
  <si>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</si>
  <si>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</si>
  <si>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</si>
  <si>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</si>
  <si>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</si>
  <si>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</si>
  <si>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</si>
  <si>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</si>
  <si>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</si>
  <si>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</si>
  <si>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</si>
  <si>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</si>
  <si>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</si>
  <si>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</si>
  <si>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</si>
  <si>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</si>
  <si>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</si>
  <si>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</si>
  <si>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</si>
  <si>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</si>
  <si>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</si>
  <si>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</si>
  <si>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</si>
  <si>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</si>
  <si>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</si>
  <si>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</si>
  <si>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</si>
  <si>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</si>
  <si>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</si>
  <si>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</si>
  <si>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</si>
  <si>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</si>
  <si>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</si>
  <si>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</si>
  <si>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</si>
  <si>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</si>
  <si>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</si>
  <si>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</si>
  <si>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</si>
  <si>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</si>
  <si>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</si>
  <si>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</si>
  <si>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</si>
  <si>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</si>
  <si>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</si>
  <si>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</si>
  <si>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</si>
  <si>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</si>
  <si>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</si>
  <si>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</si>
  <si>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</si>
  <si>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</si>
  <si>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</si>
  <si>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</si>
  <si>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</si>
  <si>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</si>
  <si>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</si>
  <si>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</si>
  <si>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</si>
  <si>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</si>
  <si>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</si>
  <si>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</si>
  <si>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</si>
  <si>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</si>
  <si>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</si>
  <si>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</si>
  <si>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</si>
  <si>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</si>
  <si>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</si>
  <si>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</si>
  <si>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</si>
  <si>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</si>
  <si>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</si>
  <si>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</si>
  <si>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</si>
  <si>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</si>
  <si>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</si>
  <si>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</si>
  <si>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</si>
  <si>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</si>
  <si>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</si>
  <si>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</si>
  <si>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</si>
  <si>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</si>
  <si>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</si>
  <si>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</si>
  <si>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</si>
  <si>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</si>
  <si>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</si>
  <si>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</si>
  <si>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</si>
  <si>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</si>
  <si>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</si>
  <si>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</si>
  <si>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</si>
  <si>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</si>
  <si>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</si>
  <si>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</si>
  <si>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</si>
  <si>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</si>
  <si>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</si>
  <si>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</si>
  <si>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</si>
  <si>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</si>
  <si>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</si>
  <si>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</si>
  <si>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</si>
  <si>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</si>
  <si>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</si>
  <si>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</si>
  <si>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</si>
  <si>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</si>
  <si>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</si>
  <si>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</si>
  <si>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</si>
  <si>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</si>
  <si>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</si>
  <si>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</si>
  <si>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</si>
  <si>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</si>
  <si>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</si>
  <si>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</si>
  <si>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</si>
  <si>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</si>
  <si>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</si>
  <si>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</si>
  <si>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</si>
  <si>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</si>
  <si>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</si>
  <si>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</si>
  <si>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</si>
  <si>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</si>
  <si>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</si>
  <si>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</si>
  <si>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</si>
  <si>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</si>
  <si>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</si>
  <si>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</si>
  <si>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</si>
  <si>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</si>
  <si>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</si>
  <si>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</si>
  <si>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</si>
  <si>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</si>
  <si>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</si>
  <si>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</si>
  <si>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</si>
  <si>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</si>
  <si>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</si>
  <si>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</si>
  <si>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</si>
  <si>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</si>
  <si>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</si>
  <si>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</si>
  <si>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</si>
  <si>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</si>
  <si>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</si>
  <si>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</si>
  <si>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</si>
  <si>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</si>
  <si>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</si>
  <si>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</si>
  <si>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</si>
  <si>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</si>
  <si>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</si>
  <si>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</si>
  <si>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</si>
  <si>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</si>
  <si>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</si>
  <si>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</si>
  <si>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</si>
  <si>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</si>
  <si>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</si>
  <si>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</si>
  <si>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</si>
  <si>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</si>
  <si>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</si>
  <si>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</si>
  <si>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</si>
  <si>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</si>
  <si>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</si>
  <si>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</si>
  <si>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</si>
  <si>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</si>
  <si>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</si>
  <si>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</si>
  <si>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</si>
  <si>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</si>
  <si>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</si>
  <si>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</si>
  <si>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</si>
  <si>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</si>
  <si>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</si>
  <si>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</si>
  <si>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</si>
  <si>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</si>
  <si>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</si>
  <si>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</si>
  <si>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</si>
  <si>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</si>
  <si>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</si>
  <si>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</si>
  <si>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</si>
  <si>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</si>
  <si>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</si>
  <si>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</si>
  <si>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</si>
  <si>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</si>
  <si>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</si>
  <si>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</si>
  <si>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</si>
  <si>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</si>
  <si>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</si>
  <si>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</si>
  <si>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</si>
  <si>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</si>
  <si>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</si>
  <si>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</si>
  <si>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</si>
  <si>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</si>
  <si>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</si>
  <si>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</si>
  <si>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</si>
  <si>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</si>
  <si>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</si>
  <si>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</si>
  <si>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</si>
  <si>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</si>
  <si>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</si>
  <si>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</si>
  <si>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</si>
  <si>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</si>
  <si>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</si>
  <si>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</si>
  <si>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</si>
  <si>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</si>
  <si>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</si>
  <si>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</si>
  <si>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</si>
  <si>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</si>
  <si>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</si>
  <si>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</si>
  <si>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</si>
  <si>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</si>
  <si>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</si>
  <si>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</si>
  <si>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</si>
  <si>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</si>
  <si>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</si>
  <si>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</si>
  <si>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</si>
  <si>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</si>
  <si>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</si>
  <si>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</si>
  <si>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</si>
  <si>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</si>
  <si>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</si>
  <si>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</si>
  <si>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</si>
  <si>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</si>
  <si>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</si>
  <si>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</si>
  <si>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</si>
  <si>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</si>
  <si>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</si>
  <si>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</si>
  <si>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</si>
  <si>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</si>
  <si>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</si>
  <si>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</si>
  <si>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</si>
  <si>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</si>
  <si>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</si>
  <si>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</si>
  <si>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</si>
  <si>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</si>
  <si>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</si>
  <si>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</si>
  <si>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</si>
  <si>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</si>
  <si>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</si>
  <si>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</si>
  <si>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</si>
  <si>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</si>
  <si>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</si>
  <si>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</si>
  <si>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</si>
  <si>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</si>
  <si>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</si>
  <si>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</si>
  <si>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</si>
  <si>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</si>
  <si>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</si>
  <si>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</si>
  <si>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</si>
  <si>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</si>
  <si>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</si>
  <si>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</si>
  <si>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</si>
  <si>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</si>
  <si>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</si>
  <si>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</si>
  <si>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</si>
  <si>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</si>
  <si>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</si>
  <si>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</si>
  <si>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</si>
  <si>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</si>
  <si>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</si>
  <si>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</si>
  <si>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</si>
  <si>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</si>
  <si>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</si>
  <si>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</si>
  <si>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</si>
  <si>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</si>
  <si>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</si>
  <si>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</si>
  <si>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</si>
  <si>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</si>
  <si>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</si>
  <si>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</si>
  <si>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</si>
  <si>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</si>
  <si>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</si>
  <si>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</si>
  <si>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</si>
  <si>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</si>
  <si>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</si>
  <si>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</si>
  <si>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</si>
  <si>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</si>
  <si>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</si>
  <si>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</si>
  <si>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</si>
  <si>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</si>
  <si>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</si>
  <si>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</si>
  <si>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</si>
  <si>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</si>
  <si>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</si>
  <si>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</si>
  <si>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</si>
  <si>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</si>
  <si>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</si>
  <si>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</si>
  <si>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</si>
  <si>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</si>
  <si>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</si>
  <si>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</si>
  <si>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</si>
  <si>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</si>
  <si>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</si>
  <si>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</si>
  <si>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</si>
  <si>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</si>
  <si>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</si>
  <si>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</si>
  <si>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</si>
  <si>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</si>
  <si>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</si>
  <si>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</si>
  <si>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</si>
  <si>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</si>
  <si>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</si>
  <si>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</si>
  <si>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</si>
  <si>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</si>
  <si>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</si>
  <si>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</si>
  <si>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</si>
  <si>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</si>
  <si>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</si>
  <si>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</si>
  <si>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</si>
  <si>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</si>
  <si>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</si>
  <si>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</si>
  <si>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</si>
  <si>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</si>
  <si>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</si>
  <si>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</si>
  <si>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</si>
  <si>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</si>
  <si>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</si>
  <si>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</si>
  <si>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</si>
  <si>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</si>
  <si>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</si>
  <si>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</si>
  <si>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</si>
  <si>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</si>
  <si>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</si>
  <si>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</si>
  <si>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</si>
  <si>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</si>
  <si>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</si>
  <si>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</si>
  <si>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</si>
  <si>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</si>
  <si>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</si>
  <si>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</si>
  <si>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</si>
  <si>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</si>
  <si>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</si>
  <si>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</si>
  <si>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</si>
  <si>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</si>
  <si>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</si>
  <si>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</si>
  <si>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</si>
  <si>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</si>
  <si>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</si>
  <si>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</si>
  <si>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</si>
  <si>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</si>
  <si>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</si>
  <si>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</si>
  <si>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</si>
  <si>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</si>
  <si>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</si>
  <si>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</si>
  <si>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</si>
  <si>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</si>
  <si>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</si>
  <si>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</si>
  <si>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</si>
  <si>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</si>
  <si>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</si>
  <si>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</si>
  <si>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</si>
  <si>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</si>
  <si>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</si>
  <si>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</si>
  <si>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</si>
  <si>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</si>
  <si>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</si>
  <si>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</si>
  <si>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</si>
  <si>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</si>
  <si>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</si>
  <si>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</si>
  <si>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</si>
  <si>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</si>
  <si>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</si>
  <si>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</si>
  <si>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03272699</t>
  </si>
  <si>
    <t>HR</t>
  </si>
  <si>
    <t>0800002028</t>
  </si>
  <si>
    <t>84214771175</t>
  </si>
  <si>
    <t>5299001W91BFWSUOVD63</t>
  </si>
  <si>
    <t>233</t>
  </si>
  <si>
    <t>ERICSSON NIKOLA TESLA D.D. ZAGREB</t>
  </si>
  <si>
    <t>Zagreb</t>
  </si>
  <si>
    <t>Krapinska 45</t>
  </si>
  <si>
    <t>etk.company@ericsson.com</t>
  </si>
  <si>
    <t>www.ericsson.hr</t>
  </si>
  <si>
    <t>RN</t>
  </si>
  <si>
    <t>No</t>
  </si>
  <si>
    <t>Tatjana Ricijaš</t>
  </si>
  <si>
    <t>+385(0)13653343</t>
  </si>
  <si>
    <t>tatjana.ricijas@ericsson.com</t>
  </si>
  <si>
    <t>KPMG Croatia d.o.o.</t>
  </si>
  <si>
    <t>Submitter: ERICSSON NIKOLA TESLA  D.D.</t>
  </si>
  <si>
    <t>Submitter: ERICSSON NIKOLA TESLA D.D.</t>
  </si>
  <si>
    <t>Domagoj Hrkać</t>
  </si>
  <si>
    <t>Libratel d.o.o.</t>
  </si>
  <si>
    <t>Zagreb, Selska 93</t>
  </si>
  <si>
    <t>ETK BH d.o.o</t>
  </si>
  <si>
    <t>Mostar, Kralja Petra Krešimira 4</t>
  </si>
  <si>
    <t>65-01-0996-11</t>
  </si>
  <si>
    <t>Ericsson Nikola Tesla d.d. - Branch office of Kosovo</t>
  </si>
  <si>
    <t>Republika Kosova, Kalabria, Obj 1., Bll 1, Kati 1 Nr.13</t>
  </si>
  <si>
    <t>Ericsson Nikola Tesla Servisi d.o.o.</t>
  </si>
  <si>
    <t>Zagreb, Krapinska 45</t>
  </si>
  <si>
    <t>Ericsson Nikola Tesla BY d.o.o.</t>
  </si>
  <si>
    <t>Bjelorusija, Minsk, Ulica Zibickaja 2</t>
  </si>
  <si>
    <t>KD</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</si>
  <si>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</si>
  <si>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Issuer’s name, registered office (address), legal form, country of establishment, entity’s registration number are disclosed in the sheet General data of this document.</t>
  </si>
  <si>
    <t>Transactions with related parties:</t>
  </si>
  <si>
    <t>HRK 000</t>
  </si>
  <si>
    <t>Sales</t>
  </si>
  <si>
    <t>Purchases</t>
  </si>
  <si>
    <t>Balances with related parties</t>
  </si>
  <si>
    <t>Receivable</t>
  </si>
  <si>
    <t>Payable</t>
  </si>
  <si>
    <t>No cost of salaries was capitalised in the reporting period.</t>
  </si>
  <si>
    <t>Provision for deferred tax is calculated annualy, at balance sheet date 31 December. There were no movement in deferred tax balances during reporting period.</t>
  </si>
  <si>
    <t>There were no shares subscribed during the financial year within the limits of the authorised capital.</t>
  </si>
  <si>
    <t>There are no material events arising after the balance sheet date which are not reflected in the profit and loss account or balance sheet.</t>
  </si>
  <si>
    <t>Financial commitments in term of guarantees that are not included in the balance sheet are not material and Management Board believes that possibility of any outflow is remote. The Group has no commitments concerning pensions that are in scope of IAS 19.</t>
  </si>
  <si>
    <t>At the balance sheet date, the Group does not have debts covered by valuable securities/insurance.</t>
  </si>
  <si>
    <t>The Group has no participating interest.</t>
  </si>
  <si>
    <t>The Group has no participation certificates, convertible debentures, warrants, options or similar securities or rights.</t>
  </si>
  <si>
    <t>The Group has no shares in companies having unlimited liability.</t>
  </si>
  <si>
    <t xml:space="preserve">The Group has no debt falling due after more than five years.
</t>
  </si>
  <si>
    <t>Segment reporting</t>
  </si>
  <si>
    <t>Balance Sheet</t>
  </si>
  <si>
    <t>P&amp;L</t>
  </si>
  <si>
    <t>Networks</t>
  </si>
  <si>
    <t>Digital Services</t>
  </si>
  <si>
    <t>Managed Services</t>
  </si>
  <si>
    <t>Other</t>
  </si>
  <si>
    <t>Unallocated</t>
  </si>
  <si>
    <t>Total</t>
  </si>
  <si>
    <t>‘000 kn</t>
  </si>
  <si>
    <t xml:space="preserve"> ‘000 kn</t>
  </si>
  <si>
    <t>Segment sales revenue</t>
  </si>
  <si>
    <t>Operating profit</t>
  </si>
  <si>
    <t>a)</t>
  </si>
  <si>
    <t>b)</t>
  </si>
  <si>
    <t xml:space="preserve">www.ericsson.hr/en/reports </t>
  </si>
  <si>
    <t>c)</t>
  </si>
  <si>
    <t>The issuer does not have sesonal bussines activities.</t>
  </si>
  <si>
    <t>d)</t>
  </si>
  <si>
    <t>e)</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</si>
  <si>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</si>
  <si>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Accounting policies have not been changed in relation to previous reporting period.</t>
  </si>
  <si>
    <t>In the reporting period there were no individual items of income or expenditure of exceptional size or incidence.</t>
  </si>
  <si>
    <t>5.</t>
  </si>
  <si>
    <t>6.</t>
  </si>
  <si>
    <t>7.</t>
  </si>
  <si>
    <t>8.</t>
  </si>
  <si>
    <t>9.</t>
  </si>
  <si>
    <t>11.</t>
  </si>
  <si>
    <t>10.</t>
  </si>
  <si>
    <t>12.</t>
  </si>
  <si>
    <t>13. and 14.</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</si>
  <si>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</si>
  <si>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15.</t>
  </si>
  <si>
    <t>Those consolidated reports are available at www.ericsson.com/en/investors/financial-reports.</t>
  </si>
  <si>
    <t>16.</t>
  </si>
  <si>
    <t>17.</t>
  </si>
  <si>
    <t>The Company did not have any arrangements that are not included in the balance sheet, where  the risks or benefits arising from such arrangements are material.</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</si>
  <si>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</si>
  <si>
    <t>Explanation of business events relevant to understanding changes in the statement of financial position and financial performance are published in Press info/Management letter</t>
  </si>
  <si>
    <t xml:space="preserve">Last issued annual financial statements are available at ZSE and as well at www.ericsson.hr/en/reports </t>
  </si>
  <si>
    <t>Within the category Equity in Statement of financial position total amount of Retained earnings is indicated in TFI-POD form under AOP 083 Retaind profit/loss brought forward and 086 Profit or Loss for the business year.</t>
  </si>
  <si>
    <t>Also, within the category Current liabilities in Statement of financial position total amount of Provisions, Accrued charges and deferred revenue and Contract liabilities is indicated in TFI-POD form under AOP 091 Provisions for pensions, termination benefits and similar obligations, 093 Provisions for ongoing legal cases,095 Provisions for warranty obligations,096 Other provisions,116 Liabilities for advance payments,124 Accruals and deferred income.</t>
  </si>
  <si>
    <t>for the period 01.01.2021 to 30.06.2021</t>
  </si>
  <si>
    <t>NOTES TO FINANCIAL STATEMENTS - TFI
(drawn up for quarterly reporting periods)
Name of the issuer:   ERICSSON NIKOLA TESLA D.D.
Personal identification number (OIB):   84214771175
Reporting period:  Q2 2021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</si>
  <si>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 xml:space="preserve">balance as at 30.06.2021 </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</si>
  <si>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 121 Liabilities arising from the share in the result.</t>
  </si>
  <si>
    <t>Within the category Non-current assets in Statement of financial position total amount of Loans and receivables is indicated in TFI-POD form under AOP 028 Loans, deposits, etc. given,034 Customer receivables,035 Other receivables.</t>
  </si>
  <si>
    <t>The average number of employees during the reporting period is 3306 (Q22020: 3216). The Group does not categorise employees.</t>
  </si>
  <si>
    <t>Within the category Current assets in Statement of financial position total amount of Other receivables, Income tax receivables is indicated in TFI-POD form under AOP 051 Receivables from government and other institutions,052 Other receivables,061 Loans, deposits, etc. given.</t>
  </si>
  <si>
    <t xml:space="preserve">The interim financial statements for the reporting period are prepared applying the same accounting policies as in the latest annual financial statements presented in the Annual Report. </t>
  </si>
  <si>
    <t>30.06.2021</t>
  </si>
  <si>
    <t>30.06.2020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</si>
</sst>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u/>
      <sz val="11"/>
      <color theme="10"/>
      <name val="Arial"/>
      <family val="2"/>
      <charset val="238"/>
    </font>
    <font>
      <sz val="10"/>
      <name val="Arial"/>
      <family val="2"/>
    </font>
    <font>
      <b/>
      <sz val="11"/>
      <color rgb="FFFF0000"/>
      <name val="Arial"/>
      <family val="2"/>
      <charset val="238"/>
    </font>
    <font>
      <sz val="11"/>
      <color rgb="FFFF0000"/>
      <name val="Arial"/>
      <family val="2"/>
      <charset val="238"/>
    </font>
    <font>
      <b/>
      <sz val="11"/>
      <color theme="1"/>
      <name val="Arial"/>
      <family val="2"/>
      <charset val="238"/>
    </font>
    <font>
      <u/>
      <sz val="11"/>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right/>
      <top/>
      <bottom style="medium">
        <color indexed="64"/>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7" fillId="0" borderId="0">
      <alignment vertical="top"/>
    </xf>
    <xf numFmtId="0" fontId="42" fillId="0" borderId="0"/>
    <xf numFmtId="0" fontId="2" fillId="0" borderId="0"/>
  </cellStyleXfs>
  <cellXfs count="36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vertical="center"/>
      <protection locked="0"/>
    </xf>
    <xf numFmtId="0" fontId="26" fillId="0" borderId="0" xfId="0" applyFont="1"/>
    <xf numFmtId="0" fontId="26" fillId="0" borderId="0" xfId="0" applyFont="1" applyAlignment="1">
      <alignment horizontal="left" vertical="top" wrapText="1"/>
    </xf>
    <xf numFmtId="0" fontId="26" fillId="0" borderId="0" xfId="0" applyFont="1" applyAlignment="1">
      <alignment horizontal="left" vertical="top"/>
    </xf>
    <xf numFmtId="0" fontId="41" fillId="0" borderId="0" xfId="5" applyFont="1" applyAlignment="1">
      <alignment vertical="top"/>
    </xf>
    <xf numFmtId="0" fontId="26" fillId="0" borderId="0" xfId="0" applyFont="1" applyAlignment="1">
      <alignment vertical="top" wrapText="1"/>
    </xf>
    <xf numFmtId="0" fontId="26" fillId="0" borderId="0" xfId="0" applyFont="1" applyAlignment="1">
      <alignment vertical="top"/>
    </xf>
    <xf numFmtId="0" fontId="25" fillId="0" borderId="0" xfId="0" applyFont="1"/>
    <xf numFmtId="0" fontId="26" fillId="0" borderId="0" xfId="0" applyFont="1" applyAlignment="1">
      <alignment horizontal="center" vertical="top" wrapText="1"/>
    </xf>
    <xf numFmtId="0" fontId="26" fillId="0" borderId="0" xfId="0" applyFont="1" applyAlignment="1">
      <alignment horizontal="center"/>
    </xf>
    <xf numFmtId="0" fontId="2" fillId="0" borderId="0" xfId="0" applyFont="1" applyFill="1" applyAlignment="1">
      <alignment horizontal="left" wrapText="1"/>
    </xf>
    <xf numFmtId="0" fontId="0" fillId="0" borderId="0" xfId="0" applyFill="1" applyAlignment="1">
      <alignment horizontal="left" wrapText="1"/>
    </xf>
    <xf numFmtId="0" fontId="41" fillId="0" borderId="0" xfId="5" applyFont="1" applyAlignment="1">
      <alignment horizontal="left" vertical="top"/>
    </xf>
    <xf numFmtId="0" fontId="44" fillId="0" borderId="0" xfId="0" applyFont="1"/>
    <xf numFmtId="0" fontId="44" fillId="0" borderId="0" xfId="1" applyFont="1" applyBorder="1">
      <alignment vertical="top"/>
    </xf>
    <xf numFmtId="3" fontId="44" fillId="0" borderId="0" xfId="6" applyNumberFormat="1" applyFont="1" applyBorder="1" applyAlignment="1">
      <alignment horizontal="right"/>
    </xf>
    <xf numFmtId="3" fontId="44" fillId="0" borderId="0" xfId="6" applyNumberFormat="1" applyFont="1" applyBorder="1" applyAlignment="1">
      <alignment horizontal="right" wrapText="1"/>
    </xf>
    <xf numFmtId="3" fontId="43" fillId="0" borderId="0" xfId="0" applyNumberFormat="1" applyFont="1" applyBorder="1" applyAlignment="1">
      <alignment horizontal="right" vertical="top"/>
    </xf>
    <xf numFmtId="0" fontId="45" fillId="0" borderId="0" xfId="1" quotePrefix="1" applyFont="1" applyAlignment="1">
      <alignment horizontal="left" vertical="top"/>
    </xf>
    <xf numFmtId="0" fontId="23" fillId="0" borderId="0" xfId="0" applyFont="1" applyAlignment="1">
      <alignment horizontal="left" vertical="top" wrapText="1"/>
    </xf>
    <xf numFmtId="0" fontId="23" fillId="0" borderId="0" xfId="0" applyFont="1"/>
    <xf numFmtId="0" fontId="45" fillId="0" borderId="41" xfId="1" applyFont="1" applyBorder="1" applyAlignment="1">
      <alignment horizontal="center"/>
    </xf>
    <xf numFmtId="0" fontId="45" fillId="0" borderId="41" xfId="1" applyFont="1" applyBorder="1" applyAlignment="1">
      <alignment horizontal="right" vertical="top"/>
    </xf>
    <xf numFmtId="14" fontId="45" fillId="0" borderId="41" xfId="6" quotePrefix="1" applyNumberFormat="1" applyFont="1" applyBorder="1" applyAlignment="1">
      <alignment horizontal="right"/>
    </xf>
    <xf numFmtId="0" fontId="45" fillId="0" borderId="41" xfId="1" applyFont="1" applyBorder="1" applyAlignment="1">
      <alignment horizontal="right"/>
    </xf>
    <xf numFmtId="0" fontId="45" fillId="0" borderId="41" xfId="1" applyFont="1" applyBorder="1" applyAlignment="1">
      <alignment horizontal="right" wrapText="1"/>
    </xf>
    <xf numFmtId="0" fontId="23" fillId="0" borderId="41" xfId="1" applyFont="1" applyBorder="1">
      <alignment vertical="top"/>
    </xf>
    <xf numFmtId="3" fontId="23" fillId="0" borderId="41" xfId="6" applyNumberFormat="1" applyFont="1" applyBorder="1" applyAlignment="1">
      <alignment horizontal="right"/>
    </xf>
    <xf numFmtId="3" fontId="23" fillId="0" borderId="41" xfId="6" applyNumberFormat="1" applyFont="1" applyBorder="1" applyAlignment="1">
      <alignment horizontal="right" wrapText="1"/>
    </xf>
    <xf numFmtId="3" fontId="45" fillId="0" borderId="41" xfId="0" applyNumberFormat="1" applyFont="1" applyBorder="1" applyAlignment="1">
      <alignment horizontal="right" vertical="top"/>
    </xf>
    <xf numFmtId="0" fontId="45" fillId="0" borderId="0" xfId="1" applyFont="1" applyAlignment="1">
      <alignment horizontal="left" vertical="top"/>
    </xf>
    <xf numFmtId="0" fontId="23" fillId="0" borderId="0" xfId="1" applyFont="1" applyAlignment="1">
      <alignment vertical="top" wrapText="1"/>
    </xf>
    <xf numFmtId="14" fontId="45" fillId="0" borderId="0" xfId="1" applyNumberFormat="1" applyFont="1" applyAlignment="1">
      <alignment horizontal="right" wrapText="1"/>
    </xf>
    <xf numFmtId="0" fontId="45" fillId="0" borderId="0" xfId="1" applyFont="1" applyAlignment="1">
      <alignment horizontal="right" wrapText="1"/>
    </xf>
    <xf numFmtId="0" fontId="23" fillId="0" borderId="0" xfId="1" applyFont="1" applyAlignment="1">
      <alignment horizontal="right" vertical="top" wrapText="1"/>
    </xf>
    <xf numFmtId="3" fontId="23" fillId="0" borderId="49" xfId="6" applyNumberFormat="1" applyFont="1" applyBorder="1" applyAlignment="1">
      <alignment horizontal="right" vertical="top" wrapText="1"/>
    </xf>
    <xf numFmtId="0" fontId="46" fillId="0" borderId="0" xfId="6" applyFont="1" applyAlignment="1">
      <alignment horizontal="right" vertical="top" wrapText="1"/>
    </xf>
    <xf numFmtId="0" fontId="46" fillId="0" borderId="0" xfId="1" applyFont="1" applyAlignment="1">
      <alignment horizontal="right" vertical="top" wrapText="1"/>
    </xf>
    <xf numFmtId="14" fontId="45" fillId="0" borderId="0" xfId="1" applyNumberFormat="1" applyFont="1" applyAlignment="1">
      <alignment horizontal="right" vertical="top"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45" fillId="0" borderId="41" xfId="1" applyFont="1" applyBorder="1" applyAlignment="1">
      <alignment horizontal="center" wrapText="1"/>
    </xf>
    <xf numFmtId="0" fontId="26" fillId="0" borderId="0" xfId="0" applyFont="1" applyAlignment="1">
      <alignment horizontal="left" vertical="top" wrapText="1"/>
    </xf>
    <xf numFmtId="0" fontId="2" fillId="0" borderId="0" xfId="0" applyFont="1" applyFill="1" applyAlignment="1">
      <alignment horizontal="left" wrapText="1"/>
    </xf>
    <xf numFmtId="0" fontId="0" fillId="0" borderId="0" xfId="0" applyFill="1" applyAlignment="1">
      <alignment horizontal="left" wrapText="1"/>
    </xf>
    <xf numFmtId="0" fontId="26" fillId="0" borderId="0" xfId="0" applyFont="1" applyAlignment="1">
      <alignment horizontal="left" vertical="top"/>
    </xf>
    <xf numFmtId="0" fontId="23" fillId="0" borderId="0" xfId="1" applyFont="1" applyAlignment="1">
      <alignment horizontal="left" vertical="center" wrapText="1"/>
    </xf>
    <xf numFmtId="0" fontId="23" fillId="0" borderId="0" xfId="0" applyFont="1" applyAlignment="1">
      <alignment horizontal="left" vertical="center" wrapText="1"/>
    </xf>
    <xf numFmtId="0" fontId="26" fillId="0" borderId="0" xfId="0" applyFont="1" applyAlignment="1">
      <alignment horizontal="left" wrapText="1"/>
    </xf>
  </cellXfs>
  <cellStyles count="9">
    <cellStyle name="Hyperlink" xfId="5" builtinId="8"/>
    <cellStyle name="Hyperlink 2" xfId="2" xr:uid="{00000000-0005-0000-0000-000000000000}"/>
    <cellStyle name="Normal" xfId="0" builtinId="0"/>
    <cellStyle name="Normal 2" xfId="3" xr:uid="{00000000-0005-0000-0000-000002000000}"/>
    <cellStyle name="Normal 2 2" xfId="8" xr:uid="{0198C761-8C3A-4219-A333-FCE7F018D762}"/>
    <cellStyle name="Normal 3" xfId="4" xr:uid="{00000000-0005-0000-0000-000003000000}"/>
    <cellStyle name="Normal 4" xfId="7" xr:uid="{98E839B9-3650-4DE4-B4E8-EE3E730BC1F4}"/>
    <cellStyle name="Normal_ERNT TFI-POD Q3-2010_HR_FINAL" xfId="6" xr:uid="{C0389469-97E6-40E0-8E81-394FCA5E03AE}"/>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Marko Stefancic A" id="{CC3DD87E-EC58-44FB-B5CB-D9DE0A754D56}" userId="S::marko.a.stefancic@ericsson.com::021c46da-675d-4d2f-a05e-50a5d736184a" providerId="AD"/>
</personList>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1-07-22T10:50:02.57" personId="{CC3DD87E-EC58-44FB-B5CB-D9DE0A754D56}" id="{A1586DEE-9E94-4E61-8F93-E448DA53329D}">
    <text>uskladiti s linkom</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SingleCells" Target="../tables/tableSingleCells4.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hyperlink" Target="http://www.ericsson.com/en/investors/financial-reports" TargetMode="External"/><Relationship Id="rId1" Type="http://schemas.openxmlformats.org/officeDocument/2006/relationships/hyperlink" Target="http://www.ericsson.hr/en/repo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view="pageBreakPreview" zoomScale="60" zoomScaleNormal="100" workbookViewId="0">
      <selection activeCell="R18" sqref="R18"/>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67" t="s">
        <v>0</v>
      </c>
      <c r="B1" s="168"/>
      <c r="C1" s="168"/>
      <c r="D1" s="64"/>
      <c r="E1" s="64"/>
      <c r="F1" s="64"/>
      <c r="G1" s="64"/>
      <c r="H1" s="64"/>
      <c r="I1" s="64"/>
      <c r="J1" s="65"/>
    </row>
    <row r="2" spans="1:14" ht="14.45" customHeight="1" x14ac:dyDescent="0.25">
      <c r="A2" s="169" t="s">
        <v>1</v>
      </c>
      <c r="B2" s="170"/>
      <c r="C2" s="170"/>
      <c r="D2" s="170"/>
      <c r="E2" s="170"/>
      <c r="F2" s="170"/>
      <c r="G2" s="170"/>
      <c r="H2" s="170"/>
      <c r="I2" s="170"/>
      <c r="J2" s="171"/>
      <c r="N2" s="114" t="s">
        <v>393</v>
      </c>
    </row>
    <row r="3" spans="1:14" x14ac:dyDescent="0.25">
      <c r="A3" s="67"/>
      <c r="B3" s="68"/>
      <c r="C3" s="68"/>
      <c r="D3" s="68"/>
      <c r="E3" s="68"/>
      <c r="F3" s="68"/>
      <c r="G3" s="68"/>
      <c r="H3" s="68"/>
      <c r="I3" s="68"/>
      <c r="J3" s="69"/>
      <c r="N3" s="114" t="s">
        <v>394</v>
      </c>
    </row>
    <row r="4" spans="1:14" ht="33.6" customHeight="1" x14ac:dyDescent="0.25">
      <c r="A4" s="172" t="s">
        <v>2</v>
      </c>
      <c r="B4" s="173"/>
      <c r="C4" s="173"/>
      <c r="D4" s="173"/>
      <c r="E4" s="174">
        <v>44197</v>
      </c>
      <c r="F4" s="175"/>
      <c r="G4" s="70" t="s">
        <v>3</v>
      </c>
      <c r="H4" s="174">
        <v>44377</v>
      </c>
      <c r="I4" s="175"/>
      <c r="J4" s="71"/>
      <c r="N4" s="114" t="s">
        <v>395</v>
      </c>
    </row>
    <row r="5" spans="1:14" s="72" customFormat="1" ht="10.15" customHeight="1" x14ac:dyDescent="0.25">
      <c r="A5" s="176"/>
      <c r="B5" s="177"/>
      <c r="C5" s="177"/>
      <c r="D5" s="177"/>
      <c r="E5" s="177"/>
      <c r="F5" s="177"/>
      <c r="G5" s="177"/>
      <c r="H5" s="177"/>
      <c r="I5" s="177"/>
      <c r="J5" s="178"/>
      <c r="N5" s="115" t="s">
        <v>396</v>
      </c>
    </row>
    <row r="6" spans="1:14" ht="20.45" customHeight="1" x14ac:dyDescent="0.25">
      <c r="A6" s="73"/>
      <c r="B6" s="74" t="s">
        <v>4</v>
      </c>
      <c r="C6" s="75"/>
      <c r="D6" s="75"/>
      <c r="E6" s="81">
        <v>2021</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394</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86" t="s">
        <v>6</v>
      </c>
      <c r="B10" s="187"/>
      <c r="C10" s="187"/>
      <c r="D10" s="187"/>
      <c r="E10" s="187"/>
      <c r="F10" s="187"/>
      <c r="G10" s="187"/>
      <c r="H10" s="187"/>
      <c r="I10" s="187"/>
      <c r="J10" s="83"/>
    </row>
    <row r="11" spans="1:14" ht="24.6" customHeight="1" x14ac:dyDescent="0.25">
      <c r="A11" s="188" t="s">
        <v>7</v>
      </c>
      <c r="B11" s="189"/>
      <c r="C11" s="181" t="s">
        <v>504</v>
      </c>
      <c r="D11" s="182"/>
      <c r="E11" s="84"/>
      <c r="F11" s="190" t="s">
        <v>8</v>
      </c>
      <c r="G11" s="180"/>
      <c r="H11" s="191" t="s">
        <v>505</v>
      </c>
      <c r="I11" s="192"/>
      <c r="J11" s="85"/>
    </row>
    <row r="12" spans="1:14" ht="14.45" customHeight="1" x14ac:dyDescent="0.25">
      <c r="A12" s="86"/>
      <c r="B12" s="87"/>
      <c r="C12" s="87"/>
      <c r="D12" s="87"/>
      <c r="E12" s="184"/>
      <c r="F12" s="184"/>
      <c r="G12" s="184"/>
      <c r="H12" s="184"/>
      <c r="I12" s="88"/>
      <c r="J12" s="85"/>
    </row>
    <row r="13" spans="1:14" ht="21" customHeight="1" x14ac:dyDescent="0.25">
      <c r="A13" s="179" t="s">
        <v>9</v>
      </c>
      <c r="B13" s="180"/>
      <c r="C13" s="181" t="s">
        <v>506</v>
      </c>
      <c r="D13" s="182"/>
      <c r="E13" s="183"/>
      <c r="F13" s="184"/>
      <c r="G13" s="184"/>
      <c r="H13" s="184"/>
      <c r="I13" s="88"/>
      <c r="J13" s="85"/>
    </row>
    <row r="14" spans="1:14" ht="10.9" customHeight="1" x14ac:dyDescent="0.25">
      <c r="A14" s="84"/>
      <c r="B14" s="88"/>
      <c r="C14" s="87"/>
      <c r="D14" s="87"/>
      <c r="E14" s="185"/>
      <c r="F14" s="185"/>
      <c r="G14" s="185"/>
      <c r="H14" s="185"/>
      <c r="I14" s="87"/>
      <c r="J14" s="89"/>
    </row>
    <row r="15" spans="1:14" ht="22.9" customHeight="1" x14ac:dyDescent="0.25">
      <c r="A15" s="179" t="s">
        <v>10</v>
      </c>
      <c r="B15" s="180"/>
      <c r="C15" s="181" t="s">
        <v>507</v>
      </c>
      <c r="D15" s="182"/>
      <c r="E15" s="199"/>
      <c r="F15" s="200"/>
      <c r="G15" s="90" t="s">
        <v>11</v>
      </c>
      <c r="H15" s="191" t="s">
        <v>508</v>
      </c>
      <c r="I15" s="192"/>
      <c r="J15" s="91"/>
    </row>
    <row r="16" spans="1:14" ht="10.9" customHeight="1" x14ac:dyDescent="0.25">
      <c r="A16" s="84"/>
      <c r="B16" s="88"/>
      <c r="C16" s="87"/>
      <c r="D16" s="87"/>
      <c r="E16" s="185"/>
      <c r="F16" s="185"/>
      <c r="G16" s="185"/>
      <c r="H16" s="185"/>
      <c r="I16" s="87"/>
      <c r="J16" s="89"/>
    </row>
    <row r="17" spans="1:10" ht="22.9" customHeight="1" x14ac:dyDescent="0.25">
      <c r="A17" s="92"/>
      <c r="B17" s="90" t="s">
        <v>12</v>
      </c>
      <c r="C17" s="181" t="s">
        <v>509</v>
      </c>
      <c r="D17" s="182"/>
      <c r="E17" s="93"/>
      <c r="F17" s="93"/>
      <c r="G17" s="93"/>
      <c r="H17" s="93"/>
      <c r="I17" s="93"/>
      <c r="J17" s="91"/>
    </row>
    <row r="18" spans="1:10" x14ac:dyDescent="0.25">
      <c r="A18" s="193"/>
      <c r="B18" s="194"/>
      <c r="C18" s="185"/>
      <c r="D18" s="185"/>
      <c r="E18" s="185"/>
      <c r="F18" s="185"/>
      <c r="G18" s="185"/>
      <c r="H18" s="185"/>
      <c r="I18" s="87"/>
      <c r="J18" s="89"/>
    </row>
    <row r="19" spans="1:10" x14ac:dyDescent="0.25">
      <c r="A19" s="188" t="s">
        <v>13</v>
      </c>
      <c r="B19" s="195"/>
      <c r="C19" s="196" t="s">
        <v>510</v>
      </c>
      <c r="D19" s="197"/>
      <c r="E19" s="197"/>
      <c r="F19" s="197"/>
      <c r="G19" s="197"/>
      <c r="H19" s="197"/>
      <c r="I19" s="197"/>
      <c r="J19" s="198"/>
    </row>
    <row r="20" spans="1:10" x14ac:dyDescent="0.25">
      <c r="A20" s="86"/>
      <c r="B20" s="87"/>
      <c r="C20" s="94"/>
      <c r="D20" s="87"/>
      <c r="E20" s="185"/>
      <c r="F20" s="185"/>
      <c r="G20" s="185"/>
      <c r="H20" s="185"/>
      <c r="I20" s="87"/>
      <c r="J20" s="89"/>
    </row>
    <row r="21" spans="1:10" x14ac:dyDescent="0.25">
      <c r="A21" s="188" t="s">
        <v>14</v>
      </c>
      <c r="B21" s="195"/>
      <c r="C21" s="191">
        <v>10000</v>
      </c>
      <c r="D21" s="192"/>
      <c r="E21" s="185"/>
      <c r="F21" s="185"/>
      <c r="G21" s="196" t="s">
        <v>511</v>
      </c>
      <c r="H21" s="197"/>
      <c r="I21" s="197"/>
      <c r="J21" s="198"/>
    </row>
    <row r="22" spans="1:10" x14ac:dyDescent="0.25">
      <c r="A22" s="86"/>
      <c r="B22" s="87"/>
      <c r="C22" s="87"/>
      <c r="D22" s="87"/>
      <c r="E22" s="185"/>
      <c r="F22" s="185"/>
      <c r="G22" s="185"/>
      <c r="H22" s="185"/>
      <c r="I22" s="87"/>
      <c r="J22" s="89"/>
    </row>
    <row r="23" spans="1:10" x14ac:dyDescent="0.25">
      <c r="A23" s="188" t="s">
        <v>15</v>
      </c>
      <c r="B23" s="195"/>
      <c r="C23" s="196" t="s">
        <v>512</v>
      </c>
      <c r="D23" s="197"/>
      <c r="E23" s="197"/>
      <c r="F23" s="197"/>
      <c r="G23" s="197"/>
      <c r="H23" s="197"/>
      <c r="I23" s="197"/>
      <c r="J23" s="198"/>
    </row>
    <row r="24" spans="1:10" x14ac:dyDescent="0.25">
      <c r="A24" s="86"/>
      <c r="B24" s="87"/>
      <c r="C24" s="87"/>
      <c r="D24" s="87"/>
      <c r="E24" s="185"/>
      <c r="F24" s="185"/>
      <c r="G24" s="185"/>
      <c r="H24" s="185"/>
      <c r="I24" s="87"/>
      <c r="J24" s="89"/>
    </row>
    <row r="25" spans="1:10" x14ac:dyDescent="0.25">
      <c r="A25" s="188" t="s">
        <v>16</v>
      </c>
      <c r="B25" s="195"/>
      <c r="C25" s="202" t="s">
        <v>513</v>
      </c>
      <c r="D25" s="203"/>
      <c r="E25" s="203"/>
      <c r="F25" s="203"/>
      <c r="G25" s="203"/>
      <c r="H25" s="203"/>
      <c r="I25" s="203"/>
      <c r="J25" s="204"/>
    </row>
    <row r="26" spans="1:10" x14ac:dyDescent="0.25">
      <c r="A26" s="86"/>
      <c r="B26" s="87"/>
      <c r="C26" s="94"/>
      <c r="D26" s="87"/>
      <c r="E26" s="185"/>
      <c r="F26" s="185"/>
      <c r="G26" s="185"/>
      <c r="H26" s="185"/>
      <c r="I26" s="87"/>
      <c r="J26" s="89"/>
    </row>
    <row r="27" spans="1:10" x14ac:dyDescent="0.25">
      <c r="A27" s="188" t="s">
        <v>17</v>
      </c>
      <c r="B27" s="195"/>
      <c r="C27" s="202" t="s">
        <v>514</v>
      </c>
      <c r="D27" s="203"/>
      <c r="E27" s="203"/>
      <c r="F27" s="203"/>
      <c r="G27" s="203"/>
      <c r="H27" s="203"/>
      <c r="I27" s="203"/>
      <c r="J27" s="204"/>
    </row>
    <row r="28" spans="1:10" ht="13.9" customHeight="1" x14ac:dyDescent="0.25">
      <c r="A28" s="86"/>
      <c r="B28" s="87"/>
      <c r="C28" s="94"/>
      <c r="D28" s="87"/>
      <c r="E28" s="185"/>
      <c r="F28" s="185"/>
      <c r="G28" s="185"/>
      <c r="H28" s="185"/>
      <c r="I28" s="87"/>
      <c r="J28" s="89"/>
    </row>
    <row r="29" spans="1:10" ht="22.9" customHeight="1" x14ac:dyDescent="0.25">
      <c r="A29" s="179" t="s">
        <v>18</v>
      </c>
      <c r="B29" s="195"/>
      <c r="C29" s="95">
        <v>3361</v>
      </c>
      <c r="D29" s="96"/>
      <c r="E29" s="201"/>
      <c r="F29" s="201"/>
      <c r="G29" s="201"/>
      <c r="H29" s="201"/>
      <c r="I29" s="97"/>
      <c r="J29" s="98"/>
    </row>
    <row r="30" spans="1:10" x14ac:dyDescent="0.25">
      <c r="A30" s="86"/>
      <c r="B30" s="87"/>
      <c r="C30" s="87"/>
      <c r="D30" s="87"/>
      <c r="E30" s="185"/>
      <c r="F30" s="185"/>
      <c r="G30" s="185"/>
      <c r="H30" s="185"/>
      <c r="I30" s="97"/>
      <c r="J30" s="98"/>
    </row>
    <row r="31" spans="1:10" x14ac:dyDescent="0.25">
      <c r="A31" s="188" t="s">
        <v>19</v>
      </c>
      <c r="B31" s="195"/>
      <c r="C31" s="111" t="s">
        <v>535</v>
      </c>
      <c r="D31" s="205" t="s">
        <v>20</v>
      </c>
      <c r="E31" s="206"/>
      <c r="F31" s="206"/>
      <c r="G31" s="206"/>
      <c r="H31" s="99"/>
      <c r="I31" s="100" t="s">
        <v>21</v>
      </c>
      <c r="J31" s="101" t="s">
        <v>22</v>
      </c>
    </row>
    <row r="32" spans="1:10" x14ac:dyDescent="0.25">
      <c r="A32" s="188"/>
      <c r="B32" s="195"/>
      <c r="C32" s="102"/>
      <c r="D32" s="70"/>
      <c r="E32" s="200"/>
      <c r="F32" s="200"/>
      <c r="G32" s="200"/>
      <c r="H32" s="200"/>
      <c r="I32" s="97"/>
      <c r="J32" s="98"/>
    </row>
    <row r="33" spans="1:10" x14ac:dyDescent="0.25">
      <c r="A33" s="188" t="s">
        <v>23</v>
      </c>
      <c r="B33" s="195"/>
      <c r="C33" s="95" t="s">
        <v>515</v>
      </c>
      <c r="D33" s="205" t="s">
        <v>24</v>
      </c>
      <c r="E33" s="206"/>
      <c r="F33" s="206"/>
      <c r="G33" s="206"/>
      <c r="H33" s="93"/>
      <c r="I33" s="100" t="s">
        <v>25</v>
      </c>
      <c r="J33" s="101" t="s">
        <v>26</v>
      </c>
    </row>
    <row r="34" spans="1:10" x14ac:dyDescent="0.25">
      <c r="A34" s="86"/>
      <c r="B34" s="87"/>
      <c r="C34" s="87"/>
      <c r="D34" s="87"/>
      <c r="E34" s="185"/>
      <c r="F34" s="185"/>
      <c r="G34" s="185"/>
      <c r="H34" s="185"/>
      <c r="I34" s="87"/>
      <c r="J34" s="89"/>
    </row>
    <row r="35" spans="1:10" x14ac:dyDescent="0.25">
      <c r="A35" s="205" t="s">
        <v>27</v>
      </c>
      <c r="B35" s="206"/>
      <c r="C35" s="206"/>
      <c r="D35" s="206"/>
      <c r="E35" s="206" t="s">
        <v>28</v>
      </c>
      <c r="F35" s="206"/>
      <c r="G35" s="206"/>
      <c r="H35" s="206"/>
      <c r="I35" s="206"/>
      <c r="J35" s="103" t="s">
        <v>29</v>
      </c>
    </row>
    <row r="36" spans="1:10" x14ac:dyDescent="0.25">
      <c r="A36" s="86"/>
      <c r="B36" s="87"/>
      <c r="C36" s="87"/>
      <c r="D36" s="87"/>
      <c r="E36" s="185"/>
      <c r="F36" s="185"/>
      <c r="G36" s="185"/>
      <c r="H36" s="185"/>
      <c r="I36" s="87"/>
      <c r="J36" s="98"/>
    </row>
    <row r="37" spans="1:10" x14ac:dyDescent="0.25">
      <c r="A37" s="207" t="s">
        <v>524</v>
      </c>
      <c r="B37" s="208"/>
      <c r="C37" s="208"/>
      <c r="D37" s="208"/>
      <c r="E37" s="207" t="s">
        <v>525</v>
      </c>
      <c r="F37" s="208"/>
      <c r="G37" s="208"/>
      <c r="H37" s="208"/>
      <c r="I37" s="209"/>
      <c r="J37" s="104">
        <v>1449613</v>
      </c>
    </row>
    <row r="38" spans="1:10" x14ac:dyDescent="0.25">
      <c r="A38" s="86"/>
      <c r="B38" s="87"/>
      <c r="C38" s="94"/>
      <c r="D38" s="210"/>
      <c r="E38" s="210"/>
      <c r="F38" s="210"/>
      <c r="G38" s="210"/>
      <c r="H38" s="210"/>
      <c r="I38" s="210"/>
      <c r="J38" s="89"/>
    </row>
    <row r="39" spans="1:10" x14ac:dyDescent="0.25">
      <c r="A39" s="207" t="s">
        <v>526</v>
      </c>
      <c r="B39" s="208"/>
      <c r="C39" s="208"/>
      <c r="D39" s="209"/>
      <c r="E39" s="207" t="s">
        <v>527</v>
      </c>
      <c r="F39" s="208"/>
      <c r="G39" s="208"/>
      <c r="H39" s="208"/>
      <c r="I39" s="209"/>
      <c r="J39" s="95" t="s">
        <v>528</v>
      </c>
    </row>
    <row r="40" spans="1:10" x14ac:dyDescent="0.25">
      <c r="A40" s="86"/>
      <c r="B40" s="87"/>
      <c r="C40" s="94"/>
      <c r="D40" s="105"/>
      <c r="E40" s="210"/>
      <c r="F40" s="210"/>
      <c r="G40" s="210"/>
      <c r="H40" s="210"/>
      <c r="I40" s="88"/>
      <c r="J40" s="89"/>
    </row>
    <row r="41" spans="1:10" x14ac:dyDescent="0.25">
      <c r="A41" s="207" t="s">
        <v>529</v>
      </c>
      <c r="B41" s="208"/>
      <c r="C41" s="208"/>
      <c r="D41" s="209"/>
      <c r="E41" s="207" t="s">
        <v>530</v>
      </c>
      <c r="F41" s="208"/>
      <c r="G41" s="208"/>
      <c r="H41" s="208"/>
      <c r="I41" s="209"/>
      <c r="J41" s="95">
        <v>70633647</v>
      </c>
    </row>
    <row r="42" spans="1:10" x14ac:dyDescent="0.25">
      <c r="A42" s="86"/>
      <c r="B42" s="87"/>
      <c r="C42" s="94"/>
      <c r="D42" s="105"/>
      <c r="E42" s="210"/>
      <c r="F42" s="210"/>
      <c r="G42" s="210"/>
      <c r="H42" s="210"/>
      <c r="I42" s="88"/>
      <c r="J42" s="89"/>
    </row>
    <row r="43" spans="1:10" x14ac:dyDescent="0.25">
      <c r="A43" s="207" t="s">
        <v>531</v>
      </c>
      <c r="B43" s="208"/>
      <c r="C43" s="208"/>
      <c r="D43" s="209"/>
      <c r="E43" s="207" t="s">
        <v>532</v>
      </c>
      <c r="F43" s="208"/>
      <c r="G43" s="208"/>
      <c r="H43" s="208"/>
      <c r="I43" s="209"/>
      <c r="J43" s="95">
        <v>80921748</v>
      </c>
    </row>
    <row r="44" spans="1:10" x14ac:dyDescent="0.25">
      <c r="A44" s="106"/>
      <c r="B44" s="94"/>
      <c r="C44" s="211"/>
      <c r="D44" s="211"/>
      <c r="E44" s="185"/>
      <c r="F44" s="185"/>
      <c r="G44" s="211"/>
      <c r="H44" s="211"/>
      <c r="I44" s="211"/>
      <c r="J44" s="89"/>
    </row>
    <row r="45" spans="1:10" x14ac:dyDescent="0.25">
      <c r="A45" s="207" t="s">
        <v>533</v>
      </c>
      <c r="B45" s="208"/>
      <c r="C45" s="208"/>
      <c r="D45" s="209"/>
      <c r="E45" s="207" t="s">
        <v>534</v>
      </c>
      <c r="F45" s="208"/>
      <c r="G45" s="208"/>
      <c r="H45" s="208"/>
      <c r="I45" s="209"/>
      <c r="J45" s="95">
        <v>192753195</v>
      </c>
    </row>
    <row r="46" spans="1:10" x14ac:dyDescent="0.25">
      <c r="A46" s="106"/>
      <c r="B46" s="94"/>
      <c r="C46" s="94"/>
      <c r="D46" s="87"/>
      <c r="E46" s="212"/>
      <c r="F46" s="212"/>
      <c r="G46" s="211"/>
      <c r="H46" s="211"/>
      <c r="I46" s="87"/>
      <c r="J46" s="89"/>
    </row>
    <row r="47" spans="1:10" x14ac:dyDescent="0.25">
      <c r="A47" s="207"/>
      <c r="B47" s="208"/>
      <c r="C47" s="208"/>
      <c r="D47" s="209"/>
      <c r="E47" s="207"/>
      <c r="F47" s="208"/>
      <c r="G47" s="208"/>
      <c r="H47" s="208"/>
      <c r="I47" s="209"/>
      <c r="J47" s="95"/>
    </row>
    <row r="48" spans="1:10" x14ac:dyDescent="0.25">
      <c r="A48" s="106"/>
      <c r="B48" s="94"/>
      <c r="C48" s="94"/>
      <c r="D48" s="87"/>
      <c r="E48" s="185"/>
      <c r="F48" s="185"/>
      <c r="G48" s="211"/>
      <c r="H48" s="211"/>
      <c r="I48" s="87"/>
      <c r="J48" s="107" t="s">
        <v>30</v>
      </c>
    </row>
    <row r="49" spans="1:10" x14ac:dyDescent="0.25">
      <c r="A49" s="106"/>
      <c r="B49" s="94"/>
      <c r="C49" s="94"/>
      <c r="D49" s="87"/>
      <c r="E49" s="185"/>
      <c r="F49" s="185"/>
      <c r="G49" s="211"/>
      <c r="H49" s="211"/>
      <c r="I49" s="87"/>
      <c r="J49" s="107" t="s">
        <v>31</v>
      </c>
    </row>
    <row r="50" spans="1:10" ht="14.45" customHeight="1" x14ac:dyDescent="0.25">
      <c r="A50" s="179" t="s">
        <v>32</v>
      </c>
      <c r="B50" s="190"/>
      <c r="C50" s="191" t="s">
        <v>516</v>
      </c>
      <c r="D50" s="192"/>
      <c r="E50" s="217" t="s">
        <v>33</v>
      </c>
      <c r="F50" s="218"/>
      <c r="G50" s="196"/>
      <c r="H50" s="197"/>
      <c r="I50" s="197"/>
      <c r="J50" s="198"/>
    </row>
    <row r="51" spans="1:10" x14ac:dyDescent="0.25">
      <c r="A51" s="106"/>
      <c r="B51" s="94"/>
      <c r="C51" s="211"/>
      <c r="D51" s="211"/>
      <c r="E51" s="185"/>
      <c r="F51" s="185"/>
      <c r="G51" s="219" t="s">
        <v>34</v>
      </c>
      <c r="H51" s="219"/>
      <c r="I51" s="219"/>
      <c r="J51" s="78"/>
    </row>
    <row r="52" spans="1:10" ht="13.9" customHeight="1" x14ac:dyDescent="0.25">
      <c r="A52" s="179" t="s">
        <v>35</v>
      </c>
      <c r="B52" s="190"/>
      <c r="C52" s="196" t="s">
        <v>517</v>
      </c>
      <c r="D52" s="197"/>
      <c r="E52" s="197"/>
      <c r="F52" s="197"/>
      <c r="G52" s="197"/>
      <c r="H52" s="197"/>
      <c r="I52" s="197"/>
      <c r="J52" s="198"/>
    </row>
    <row r="53" spans="1:10" x14ac:dyDescent="0.25">
      <c r="A53" s="86"/>
      <c r="B53" s="87"/>
      <c r="C53" s="201" t="s">
        <v>36</v>
      </c>
      <c r="D53" s="201"/>
      <c r="E53" s="201"/>
      <c r="F53" s="201"/>
      <c r="G53" s="201"/>
      <c r="H53" s="201"/>
      <c r="I53" s="201"/>
      <c r="J53" s="89"/>
    </row>
    <row r="54" spans="1:10" x14ac:dyDescent="0.25">
      <c r="A54" s="179" t="s">
        <v>37</v>
      </c>
      <c r="B54" s="190"/>
      <c r="C54" s="213" t="s">
        <v>518</v>
      </c>
      <c r="D54" s="214"/>
      <c r="E54" s="215"/>
      <c r="F54" s="185"/>
      <c r="G54" s="185"/>
      <c r="H54" s="206"/>
      <c r="I54" s="206"/>
      <c r="J54" s="216"/>
    </row>
    <row r="55" spans="1:10" x14ac:dyDescent="0.25">
      <c r="A55" s="86"/>
      <c r="B55" s="87"/>
      <c r="C55" s="94"/>
      <c r="D55" s="87"/>
      <c r="E55" s="185"/>
      <c r="F55" s="185"/>
      <c r="G55" s="185"/>
      <c r="H55" s="185"/>
      <c r="I55" s="87"/>
      <c r="J55" s="89"/>
    </row>
    <row r="56" spans="1:10" ht="14.45" customHeight="1" x14ac:dyDescent="0.25">
      <c r="A56" s="179" t="s">
        <v>38</v>
      </c>
      <c r="B56" s="190"/>
      <c r="C56" s="220" t="s">
        <v>519</v>
      </c>
      <c r="D56" s="221"/>
      <c r="E56" s="221"/>
      <c r="F56" s="221"/>
      <c r="G56" s="221"/>
      <c r="H56" s="221"/>
      <c r="I56" s="221"/>
      <c r="J56" s="222"/>
    </row>
    <row r="57" spans="1:10" x14ac:dyDescent="0.25">
      <c r="A57" s="86"/>
      <c r="B57" s="87"/>
      <c r="C57" s="87"/>
      <c r="D57" s="87"/>
      <c r="E57" s="185"/>
      <c r="F57" s="185"/>
      <c r="G57" s="185"/>
      <c r="H57" s="185"/>
      <c r="I57" s="87"/>
      <c r="J57" s="89"/>
    </row>
    <row r="58" spans="1:10" x14ac:dyDescent="0.25">
      <c r="A58" s="179" t="s">
        <v>39</v>
      </c>
      <c r="B58" s="190"/>
      <c r="C58" s="220" t="s">
        <v>520</v>
      </c>
      <c r="D58" s="221"/>
      <c r="E58" s="221"/>
      <c r="F58" s="221"/>
      <c r="G58" s="221"/>
      <c r="H58" s="221"/>
      <c r="I58" s="221"/>
      <c r="J58" s="222"/>
    </row>
    <row r="59" spans="1:10" ht="14.45" customHeight="1" x14ac:dyDescent="0.25">
      <c r="A59" s="86"/>
      <c r="B59" s="87"/>
      <c r="C59" s="223" t="s">
        <v>40</v>
      </c>
      <c r="D59" s="223"/>
      <c r="E59" s="223"/>
      <c r="F59" s="223"/>
      <c r="G59" s="87"/>
      <c r="H59" s="87"/>
      <c r="I59" s="87"/>
      <c r="J59" s="89"/>
    </row>
    <row r="60" spans="1:10" x14ac:dyDescent="0.25">
      <c r="A60" s="179" t="s">
        <v>41</v>
      </c>
      <c r="B60" s="190"/>
      <c r="C60" s="220" t="s">
        <v>523</v>
      </c>
      <c r="D60" s="221"/>
      <c r="E60" s="221"/>
      <c r="F60" s="221"/>
      <c r="G60" s="221"/>
      <c r="H60" s="221"/>
      <c r="I60" s="221"/>
      <c r="J60" s="222"/>
    </row>
    <row r="61" spans="1:10" ht="14.45" customHeight="1" x14ac:dyDescent="0.25">
      <c r="A61" s="108"/>
      <c r="B61" s="109"/>
      <c r="C61" s="224" t="s">
        <v>42</v>
      </c>
      <c r="D61" s="224"/>
      <c r="E61" s="224"/>
      <c r="F61" s="224"/>
      <c r="G61" s="224"/>
      <c r="H61" s="109"/>
      <c r="I61" s="109"/>
      <c r="J61" s="110"/>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6"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9" zoomScaleNormal="100" zoomScaleSheetLayoutView="100" workbookViewId="0">
      <selection sqref="A1:I1"/>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28" t="s">
        <v>43</v>
      </c>
      <c r="B1" s="229"/>
      <c r="C1" s="229"/>
      <c r="D1" s="229"/>
      <c r="E1" s="229"/>
      <c r="F1" s="229"/>
      <c r="G1" s="229"/>
      <c r="H1" s="229"/>
      <c r="I1" s="229"/>
    </row>
    <row r="2" spans="1:9" x14ac:dyDescent="0.2">
      <c r="A2" s="230" t="s">
        <v>600</v>
      </c>
      <c r="B2" s="231"/>
      <c r="C2" s="231"/>
      <c r="D2" s="231"/>
      <c r="E2" s="231"/>
      <c r="F2" s="231"/>
      <c r="G2" s="231"/>
      <c r="H2" s="231"/>
      <c r="I2" s="231"/>
    </row>
    <row r="3" spans="1:9" x14ac:dyDescent="0.2">
      <c r="A3" s="232" t="s">
        <v>44</v>
      </c>
      <c r="B3" s="233"/>
      <c r="C3" s="233"/>
      <c r="D3" s="233"/>
      <c r="E3" s="233"/>
      <c r="F3" s="233"/>
      <c r="G3" s="233"/>
      <c r="H3" s="233"/>
      <c r="I3" s="233"/>
    </row>
    <row r="4" spans="1:9" x14ac:dyDescent="0.2">
      <c r="A4" s="234" t="s">
        <v>521</v>
      </c>
      <c r="B4" s="235"/>
      <c r="C4" s="235"/>
      <c r="D4" s="235"/>
      <c r="E4" s="235"/>
      <c r="F4" s="235"/>
      <c r="G4" s="235"/>
      <c r="H4" s="235"/>
      <c r="I4" s="236"/>
    </row>
    <row r="5" spans="1:9" ht="45" x14ac:dyDescent="0.2">
      <c r="A5" s="239" t="s">
        <v>45</v>
      </c>
      <c r="B5" s="240"/>
      <c r="C5" s="240"/>
      <c r="D5" s="240"/>
      <c r="E5" s="240"/>
      <c r="F5" s="240"/>
      <c r="G5" s="11" t="s">
        <v>46</v>
      </c>
      <c r="H5" s="13" t="s">
        <v>47</v>
      </c>
      <c r="I5" s="13" t="s">
        <v>48</v>
      </c>
    </row>
    <row r="6" spans="1:9" x14ac:dyDescent="0.2">
      <c r="A6" s="237">
        <v>1</v>
      </c>
      <c r="B6" s="238"/>
      <c r="C6" s="238"/>
      <c r="D6" s="238"/>
      <c r="E6" s="238"/>
      <c r="F6" s="238"/>
      <c r="G6" s="12">
        <v>2</v>
      </c>
      <c r="H6" s="13">
        <v>3</v>
      </c>
      <c r="I6" s="13">
        <v>4</v>
      </c>
    </row>
    <row r="7" spans="1:9" x14ac:dyDescent="0.2">
      <c r="A7" s="241"/>
      <c r="B7" s="241"/>
      <c r="C7" s="241"/>
      <c r="D7" s="241"/>
      <c r="E7" s="241"/>
      <c r="F7" s="241"/>
      <c r="G7" s="241"/>
      <c r="H7" s="241"/>
      <c r="I7" s="241"/>
    </row>
    <row r="8" spans="1:9" ht="12.75" customHeight="1" x14ac:dyDescent="0.2">
      <c r="A8" s="242" t="s">
        <v>49</v>
      </c>
      <c r="B8" s="242"/>
      <c r="C8" s="242"/>
      <c r="D8" s="242"/>
      <c r="E8" s="242"/>
      <c r="F8" s="242"/>
      <c r="G8" s="14">
        <v>1</v>
      </c>
      <c r="H8" s="31">
        <v>0</v>
      </c>
      <c r="I8" s="31">
        <v>0</v>
      </c>
    </row>
    <row r="9" spans="1:9" ht="12.75" customHeight="1" x14ac:dyDescent="0.2">
      <c r="A9" s="227" t="s">
        <v>50</v>
      </c>
      <c r="B9" s="227"/>
      <c r="C9" s="227"/>
      <c r="D9" s="227"/>
      <c r="E9" s="227"/>
      <c r="F9" s="227"/>
      <c r="G9" s="15">
        <v>2</v>
      </c>
      <c r="H9" s="32">
        <f>H10+H17+H27+H38+H43</f>
        <v>259687508</v>
      </c>
      <c r="I9" s="32">
        <f>I10+I17+I27+I38+I43</f>
        <v>238927858</v>
      </c>
    </row>
    <row r="10" spans="1:9" ht="12.75" customHeight="1" x14ac:dyDescent="0.2">
      <c r="A10" s="226" t="s">
        <v>51</v>
      </c>
      <c r="B10" s="226"/>
      <c r="C10" s="226"/>
      <c r="D10" s="226"/>
      <c r="E10" s="226"/>
      <c r="F10" s="226"/>
      <c r="G10" s="15">
        <v>3</v>
      </c>
      <c r="H10" s="32">
        <f>H11+H12+H13+H14+H15+H16</f>
        <v>4522336</v>
      </c>
      <c r="I10" s="32">
        <f>I11+I12+I13+I14+I15+I16</f>
        <v>4467728</v>
      </c>
    </row>
    <row r="11" spans="1:9" ht="12.75" customHeight="1" x14ac:dyDescent="0.2">
      <c r="A11" s="225" t="s">
        <v>503</v>
      </c>
      <c r="B11" s="225"/>
      <c r="C11" s="225"/>
      <c r="D11" s="225"/>
      <c r="E11" s="225"/>
      <c r="F11" s="225"/>
      <c r="G11" s="14">
        <v>4</v>
      </c>
      <c r="H11" s="31">
        <v>0</v>
      </c>
      <c r="I11" s="31">
        <v>0</v>
      </c>
    </row>
    <row r="12" spans="1:9" ht="22.9" customHeight="1" x14ac:dyDescent="0.2">
      <c r="A12" s="225" t="s">
        <v>502</v>
      </c>
      <c r="B12" s="225"/>
      <c r="C12" s="225"/>
      <c r="D12" s="225"/>
      <c r="E12" s="225"/>
      <c r="F12" s="225"/>
      <c r="G12" s="14">
        <v>5</v>
      </c>
      <c r="H12" s="31">
        <v>349090</v>
      </c>
      <c r="I12" s="31">
        <v>294482</v>
      </c>
    </row>
    <row r="13" spans="1:9" ht="12.75" customHeight="1" x14ac:dyDescent="0.2">
      <c r="A13" s="225" t="s">
        <v>52</v>
      </c>
      <c r="B13" s="225"/>
      <c r="C13" s="225"/>
      <c r="D13" s="225"/>
      <c r="E13" s="225"/>
      <c r="F13" s="225"/>
      <c r="G13" s="14">
        <v>6</v>
      </c>
      <c r="H13" s="31">
        <v>4173246</v>
      </c>
      <c r="I13" s="31">
        <v>4173246</v>
      </c>
    </row>
    <row r="14" spans="1:9" ht="12.75" customHeight="1" x14ac:dyDescent="0.2">
      <c r="A14" s="225" t="s">
        <v>53</v>
      </c>
      <c r="B14" s="225"/>
      <c r="C14" s="225"/>
      <c r="D14" s="225"/>
      <c r="E14" s="225"/>
      <c r="F14" s="225"/>
      <c r="G14" s="14">
        <v>7</v>
      </c>
      <c r="H14" s="31">
        <v>0</v>
      </c>
      <c r="I14" s="31">
        <v>0</v>
      </c>
    </row>
    <row r="15" spans="1:9" ht="12.75" customHeight="1" x14ac:dyDescent="0.2">
      <c r="A15" s="225" t="s">
        <v>54</v>
      </c>
      <c r="B15" s="225"/>
      <c r="C15" s="225"/>
      <c r="D15" s="225"/>
      <c r="E15" s="225"/>
      <c r="F15" s="225"/>
      <c r="G15" s="14">
        <v>8</v>
      </c>
      <c r="H15" s="31">
        <v>0</v>
      </c>
      <c r="I15" s="31">
        <v>0</v>
      </c>
    </row>
    <row r="16" spans="1:9" ht="12.75" customHeight="1" x14ac:dyDescent="0.2">
      <c r="A16" s="225" t="s">
        <v>55</v>
      </c>
      <c r="B16" s="225"/>
      <c r="C16" s="225"/>
      <c r="D16" s="225"/>
      <c r="E16" s="225"/>
      <c r="F16" s="225"/>
      <c r="G16" s="14">
        <v>9</v>
      </c>
      <c r="H16" s="31">
        <v>0</v>
      </c>
      <c r="I16" s="31">
        <v>0</v>
      </c>
    </row>
    <row r="17" spans="1:9" ht="12.75" customHeight="1" x14ac:dyDescent="0.2">
      <c r="A17" s="226" t="s">
        <v>56</v>
      </c>
      <c r="B17" s="226"/>
      <c r="C17" s="226"/>
      <c r="D17" s="226"/>
      <c r="E17" s="226"/>
      <c r="F17" s="226"/>
      <c r="G17" s="15">
        <v>10</v>
      </c>
      <c r="H17" s="32">
        <f>H18+H19+H20+H21+H22+H23+H24+H25+H26</f>
        <v>207756432</v>
      </c>
      <c r="I17" s="32">
        <f>I18+I19+I20+I21+I22+I23+I24+I25+I26</f>
        <v>201114845</v>
      </c>
    </row>
    <row r="18" spans="1:9" ht="12.75" customHeight="1" x14ac:dyDescent="0.2">
      <c r="A18" s="225" t="s">
        <v>57</v>
      </c>
      <c r="B18" s="225"/>
      <c r="C18" s="225"/>
      <c r="D18" s="225"/>
      <c r="E18" s="225"/>
      <c r="F18" s="225"/>
      <c r="G18" s="14">
        <v>11</v>
      </c>
      <c r="H18" s="31">
        <v>15605344</v>
      </c>
      <c r="I18" s="31">
        <v>15605344</v>
      </c>
    </row>
    <row r="19" spans="1:9" ht="12.75" customHeight="1" x14ac:dyDescent="0.2">
      <c r="A19" s="225" t="s">
        <v>58</v>
      </c>
      <c r="B19" s="225"/>
      <c r="C19" s="225"/>
      <c r="D19" s="225"/>
      <c r="E19" s="225"/>
      <c r="F19" s="225"/>
      <c r="G19" s="14">
        <v>12</v>
      </c>
      <c r="H19" s="31">
        <v>77990000</v>
      </c>
      <c r="I19" s="31">
        <v>98932397</v>
      </c>
    </row>
    <row r="20" spans="1:9" ht="12.75" customHeight="1" x14ac:dyDescent="0.2">
      <c r="A20" s="225" t="s">
        <v>59</v>
      </c>
      <c r="B20" s="225"/>
      <c r="C20" s="225"/>
      <c r="D20" s="225"/>
      <c r="E20" s="225"/>
      <c r="F20" s="225"/>
      <c r="G20" s="14">
        <v>13</v>
      </c>
      <c r="H20" s="31">
        <v>60927031</v>
      </c>
      <c r="I20" s="31">
        <v>50591606</v>
      </c>
    </row>
    <row r="21" spans="1:9" ht="12.75" customHeight="1" x14ac:dyDescent="0.2">
      <c r="A21" s="225" t="s">
        <v>60</v>
      </c>
      <c r="B21" s="225"/>
      <c r="C21" s="225"/>
      <c r="D21" s="225"/>
      <c r="E21" s="225"/>
      <c r="F21" s="225"/>
      <c r="G21" s="14">
        <v>14</v>
      </c>
      <c r="H21" s="31">
        <v>21111662</v>
      </c>
      <c r="I21" s="31">
        <v>32422939</v>
      </c>
    </row>
    <row r="22" spans="1:9" ht="12.75" customHeight="1" x14ac:dyDescent="0.2">
      <c r="A22" s="225" t="s">
        <v>61</v>
      </c>
      <c r="B22" s="225"/>
      <c r="C22" s="225"/>
      <c r="D22" s="225"/>
      <c r="E22" s="225"/>
      <c r="F22" s="225"/>
      <c r="G22" s="14">
        <v>15</v>
      </c>
      <c r="H22" s="31">
        <v>0</v>
      </c>
      <c r="I22" s="31">
        <v>0</v>
      </c>
    </row>
    <row r="23" spans="1:9" ht="12.75" customHeight="1" x14ac:dyDescent="0.2">
      <c r="A23" s="225" t="s">
        <v>62</v>
      </c>
      <c r="B23" s="225"/>
      <c r="C23" s="225"/>
      <c r="D23" s="225"/>
      <c r="E23" s="225"/>
      <c r="F23" s="225"/>
      <c r="G23" s="14">
        <v>16</v>
      </c>
      <c r="H23" s="31">
        <v>0</v>
      </c>
      <c r="I23" s="31">
        <v>0</v>
      </c>
    </row>
    <row r="24" spans="1:9" ht="12.75" customHeight="1" x14ac:dyDescent="0.2">
      <c r="A24" s="225" t="s">
        <v>63</v>
      </c>
      <c r="B24" s="225"/>
      <c r="C24" s="225"/>
      <c r="D24" s="225"/>
      <c r="E24" s="225"/>
      <c r="F24" s="225"/>
      <c r="G24" s="14">
        <v>17</v>
      </c>
      <c r="H24" s="31">
        <v>32069751</v>
      </c>
      <c r="I24" s="31">
        <v>3513806</v>
      </c>
    </row>
    <row r="25" spans="1:9" ht="12.75" customHeight="1" x14ac:dyDescent="0.2">
      <c r="A25" s="225" t="s">
        <v>64</v>
      </c>
      <c r="B25" s="225"/>
      <c r="C25" s="225"/>
      <c r="D25" s="225"/>
      <c r="E25" s="225"/>
      <c r="F25" s="225"/>
      <c r="G25" s="14">
        <v>18</v>
      </c>
      <c r="H25" s="31">
        <v>52644</v>
      </c>
      <c r="I25" s="31">
        <v>48753</v>
      </c>
    </row>
    <row r="26" spans="1:9" ht="12.75" customHeight="1" x14ac:dyDescent="0.2">
      <c r="A26" s="225" t="s">
        <v>65</v>
      </c>
      <c r="B26" s="225"/>
      <c r="C26" s="225"/>
      <c r="D26" s="225"/>
      <c r="E26" s="225"/>
      <c r="F26" s="225"/>
      <c r="G26" s="14">
        <v>19</v>
      </c>
      <c r="H26" s="31">
        <v>0</v>
      </c>
      <c r="I26" s="31">
        <v>0</v>
      </c>
    </row>
    <row r="27" spans="1:9" ht="12.75" customHeight="1" x14ac:dyDescent="0.2">
      <c r="A27" s="226" t="s">
        <v>66</v>
      </c>
      <c r="B27" s="226"/>
      <c r="C27" s="226"/>
      <c r="D27" s="226"/>
      <c r="E27" s="226"/>
      <c r="F27" s="226"/>
      <c r="G27" s="15">
        <v>20</v>
      </c>
      <c r="H27" s="32">
        <f>SUM(H28:H37)</f>
        <v>23742294</v>
      </c>
      <c r="I27" s="32">
        <f>SUM(I28:I37)</f>
        <v>13008083</v>
      </c>
    </row>
    <row r="28" spans="1:9" ht="12.75" customHeight="1" x14ac:dyDescent="0.2">
      <c r="A28" s="225" t="s">
        <v>67</v>
      </c>
      <c r="B28" s="225"/>
      <c r="C28" s="225"/>
      <c r="D28" s="225"/>
      <c r="E28" s="225"/>
      <c r="F28" s="225"/>
      <c r="G28" s="14">
        <v>21</v>
      </c>
      <c r="H28" s="31">
        <v>0</v>
      </c>
      <c r="I28" s="31">
        <v>0</v>
      </c>
    </row>
    <row r="29" spans="1:9" ht="12.75" customHeight="1" x14ac:dyDescent="0.2">
      <c r="A29" s="225" t="s">
        <v>68</v>
      </c>
      <c r="B29" s="225"/>
      <c r="C29" s="225"/>
      <c r="D29" s="225"/>
      <c r="E29" s="225"/>
      <c r="F29" s="225"/>
      <c r="G29" s="14">
        <v>22</v>
      </c>
      <c r="H29" s="31">
        <v>0</v>
      </c>
      <c r="I29" s="31">
        <v>0</v>
      </c>
    </row>
    <row r="30" spans="1:9" ht="12.75" customHeight="1" x14ac:dyDescent="0.2">
      <c r="A30" s="225" t="s">
        <v>69</v>
      </c>
      <c r="B30" s="225"/>
      <c r="C30" s="225"/>
      <c r="D30" s="225"/>
      <c r="E30" s="225"/>
      <c r="F30" s="225"/>
      <c r="G30" s="14">
        <v>23</v>
      </c>
      <c r="H30" s="31">
        <v>0</v>
      </c>
      <c r="I30" s="31">
        <v>0</v>
      </c>
    </row>
    <row r="31" spans="1:9" ht="24" customHeight="1" x14ac:dyDescent="0.2">
      <c r="A31" s="225" t="s">
        <v>70</v>
      </c>
      <c r="B31" s="225"/>
      <c r="C31" s="225"/>
      <c r="D31" s="225"/>
      <c r="E31" s="225"/>
      <c r="F31" s="225"/>
      <c r="G31" s="14">
        <v>24</v>
      </c>
      <c r="H31" s="31">
        <v>0</v>
      </c>
      <c r="I31" s="31">
        <v>0</v>
      </c>
    </row>
    <row r="32" spans="1:9" ht="23.45" customHeight="1" x14ac:dyDescent="0.2">
      <c r="A32" s="225" t="s">
        <v>71</v>
      </c>
      <c r="B32" s="225"/>
      <c r="C32" s="225"/>
      <c r="D32" s="225"/>
      <c r="E32" s="225"/>
      <c r="F32" s="225"/>
      <c r="G32" s="14">
        <v>25</v>
      </c>
      <c r="H32" s="31">
        <v>0</v>
      </c>
      <c r="I32" s="31">
        <v>0</v>
      </c>
    </row>
    <row r="33" spans="1:9" ht="21.6" customHeight="1" x14ac:dyDescent="0.2">
      <c r="A33" s="225" t="s">
        <v>72</v>
      </c>
      <c r="B33" s="225"/>
      <c r="C33" s="225"/>
      <c r="D33" s="225"/>
      <c r="E33" s="225"/>
      <c r="F33" s="225"/>
      <c r="G33" s="14">
        <v>26</v>
      </c>
      <c r="H33" s="31">
        <v>0</v>
      </c>
      <c r="I33" s="31">
        <v>0</v>
      </c>
    </row>
    <row r="34" spans="1:9" ht="12.75" customHeight="1" x14ac:dyDescent="0.2">
      <c r="A34" s="225" t="s">
        <v>73</v>
      </c>
      <c r="B34" s="225"/>
      <c r="C34" s="225"/>
      <c r="D34" s="225"/>
      <c r="E34" s="225"/>
      <c r="F34" s="225"/>
      <c r="G34" s="14">
        <v>27</v>
      </c>
      <c r="H34" s="31">
        <v>0</v>
      </c>
      <c r="I34" s="31">
        <v>0</v>
      </c>
    </row>
    <row r="35" spans="1:9" ht="12.75" customHeight="1" x14ac:dyDescent="0.2">
      <c r="A35" s="225" t="s">
        <v>74</v>
      </c>
      <c r="B35" s="225"/>
      <c r="C35" s="225"/>
      <c r="D35" s="225"/>
      <c r="E35" s="225"/>
      <c r="F35" s="225"/>
      <c r="G35" s="14">
        <v>28</v>
      </c>
      <c r="H35" s="31">
        <v>23742294</v>
      </c>
      <c r="I35" s="31">
        <v>13008083</v>
      </c>
    </row>
    <row r="36" spans="1:9" ht="12.75" customHeight="1" x14ac:dyDescent="0.2">
      <c r="A36" s="225" t="s">
        <v>75</v>
      </c>
      <c r="B36" s="225"/>
      <c r="C36" s="225"/>
      <c r="D36" s="225"/>
      <c r="E36" s="225"/>
      <c r="F36" s="225"/>
      <c r="G36" s="14">
        <v>29</v>
      </c>
      <c r="H36" s="31">
        <v>0</v>
      </c>
      <c r="I36" s="31">
        <v>0</v>
      </c>
    </row>
    <row r="37" spans="1:9" ht="12.75" customHeight="1" x14ac:dyDescent="0.2">
      <c r="A37" s="225" t="s">
        <v>76</v>
      </c>
      <c r="B37" s="225"/>
      <c r="C37" s="225"/>
      <c r="D37" s="225"/>
      <c r="E37" s="225"/>
      <c r="F37" s="225"/>
      <c r="G37" s="14">
        <v>30</v>
      </c>
      <c r="H37" s="31">
        <v>0</v>
      </c>
      <c r="I37" s="31">
        <v>0</v>
      </c>
    </row>
    <row r="38" spans="1:9" ht="12.75" customHeight="1" x14ac:dyDescent="0.2">
      <c r="A38" s="226" t="s">
        <v>77</v>
      </c>
      <c r="B38" s="226"/>
      <c r="C38" s="226"/>
      <c r="D38" s="226"/>
      <c r="E38" s="226"/>
      <c r="F38" s="226"/>
      <c r="G38" s="15">
        <v>31</v>
      </c>
      <c r="H38" s="32">
        <f>H39+H40+H41+H42</f>
        <v>14124953</v>
      </c>
      <c r="I38" s="32">
        <f>I39+I40+I41+I42</f>
        <v>10777084</v>
      </c>
    </row>
    <row r="39" spans="1:9" ht="12.75" customHeight="1" x14ac:dyDescent="0.2">
      <c r="A39" s="225" t="s">
        <v>78</v>
      </c>
      <c r="B39" s="225"/>
      <c r="C39" s="225"/>
      <c r="D39" s="225"/>
      <c r="E39" s="225"/>
      <c r="F39" s="225"/>
      <c r="G39" s="14">
        <v>32</v>
      </c>
      <c r="H39" s="31">
        <v>0</v>
      </c>
      <c r="I39" s="31">
        <v>0</v>
      </c>
    </row>
    <row r="40" spans="1:9" ht="27" customHeight="1" x14ac:dyDescent="0.2">
      <c r="A40" s="225" t="s">
        <v>79</v>
      </c>
      <c r="B40" s="225"/>
      <c r="C40" s="225"/>
      <c r="D40" s="225"/>
      <c r="E40" s="225"/>
      <c r="F40" s="225"/>
      <c r="G40" s="14">
        <v>33</v>
      </c>
      <c r="H40" s="31">
        <v>0</v>
      </c>
      <c r="I40" s="31">
        <v>0</v>
      </c>
    </row>
    <row r="41" spans="1:9" ht="12.75" customHeight="1" x14ac:dyDescent="0.2">
      <c r="A41" s="225" t="s">
        <v>80</v>
      </c>
      <c r="B41" s="225"/>
      <c r="C41" s="225"/>
      <c r="D41" s="225"/>
      <c r="E41" s="225"/>
      <c r="F41" s="225"/>
      <c r="G41" s="14">
        <v>34</v>
      </c>
      <c r="H41" s="31">
        <v>13688818</v>
      </c>
      <c r="I41" s="31">
        <v>10403839</v>
      </c>
    </row>
    <row r="42" spans="1:9" ht="12.75" customHeight="1" x14ac:dyDescent="0.2">
      <c r="A42" s="225" t="s">
        <v>81</v>
      </c>
      <c r="B42" s="225"/>
      <c r="C42" s="225"/>
      <c r="D42" s="225"/>
      <c r="E42" s="225"/>
      <c r="F42" s="225"/>
      <c r="G42" s="14">
        <v>35</v>
      </c>
      <c r="H42" s="31">
        <v>436135</v>
      </c>
      <c r="I42" s="31">
        <v>373245</v>
      </c>
    </row>
    <row r="43" spans="1:9" ht="12.75" customHeight="1" x14ac:dyDescent="0.2">
      <c r="A43" s="225" t="s">
        <v>82</v>
      </c>
      <c r="B43" s="225"/>
      <c r="C43" s="225"/>
      <c r="D43" s="225"/>
      <c r="E43" s="225"/>
      <c r="F43" s="225"/>
      <c r="G43" s="14">
        <v>36</v>
      </c>
      <c r="H43" s="31">
        <v>9541493</v>
      </c>
      <c r="I43" s="31">
        <v>9560118</v>
      </c>
    </row>
    <row r="44" spans="1:9" ht="12.75" customHeight="1" x14ac:dyDescent="0.2">
      <c r="A44" s="227" t="s">
        <v>83</v>
      </c>
      <c r="B44" s="227"/>
      <c r="C44" s="227"/>
      <c r="D44" s="227"/>
      <c r="E44" s="227"/>
      <c r="F44" s="227"/>
      <c r="G44" s="15">
        <v>37</v>
      </c>
      <c r="H44" s="32">
        <f>H45+H53+H60+H70</f>
        <v>701176687</v>
      </c>
      <c r="I44" s="32">
        <f>I45+I53+I60+I70</f>
        <v>1008340661</v>
      </c>
    </row>
    <row r="45" spans="1:9" ht="12.75" customHeight="1" x14ac:dyDescent="0.2">
      <c r="A45" s="226" t="s">
        <v>84</v>
      </c>
      <c r="B45" s="226"/>
      <c r="C45" s="226"/>
      <c r="D45" s="226"/>
      <c r="E45" s="226"/>
      <c r="F45" s="226"/>
      <c r="G45" s="15">
        <v>38</v>
      </c>
      <c r="H45" s="32">
        <f>SUM(H46:H52)</f>
        <v>86616333</v>
      </c>
      <c r="I45" s="32">
        <f>SUM(I46:I52)</f>
        <v>146208675</v>
      </c>
    </row>
    <row r="46" spans="1:9" ht="12.75" customHeight="1" x14ac:dyDescent="0.2">
      <c r="A46" s="225" t="s">
        <v>85</v>
      </c>
      <c r="B46" s="225"/>
      <c r="C46" s="225"/>
      <c r="D46" s="225"/>
      <c r="E46" s="225"/>
      <c r="F46" s="225"/>
      <c r="G46" s="14">
        <v>39</v>
      </c>
      <c r="H46" s="31">
        <v>22285408</v>
      </c>
      <c r="I46" s="31">
        <v>43004932</v>
      </c>
    </row>
    <row r="47" spans="1:9" ht="12.75" customHeight="1" x14ac:dyDescent="0.2">
      <c r="A47" s="225" t="s">
        <v>86</v>
      </c>
      <c r="B47" s="225"/>
      <c r="C47" s="225"/>
      <c r="D47" s="225"/>
      <c r="E47" s="225"/>
      <c r="F47" s="225"/>
      <c r="G47" s="14">
        <v>40</v>
      </c>
      <c r="H47" s="31">
        <v>64329125</v>
      </c>
      <c r="I47" s="31">
        <v>103201943</v>
      </c>
    </row>
    <row r="48" spans="1:9" ht="12.75" customHeight="1" x14ac:dyDescent="0.2">
      <c r="A48" s="225" t="s">
        <v>87</v>
      </c>
      <c r="B48" s="225"/>
      <c r="C48" s="225"/>
      <c r="D48" s="225"/>
      <c r="E48" s="225"/>
      <c r="F48" s="225"/>
      <c r="G48" s="14">
        <v>41</v>
      </c>
      <c r="H48" s="31">
        <v>0</v>
      </c>
      <c r="I48" s="31">
        <v>0</v>
      </c>
    </row>
    <row r="49" spans="1:9" ht="12.75" customHeight="1" x14ac:dyDescent="0.2">
      <c r="A49" s="225" t="s">
        <v>88</v>
      </c>
      <c r="B49" s="225"/>
      <c r="C49" s="225"/>
      <c r="D49" s="225"/>
      <c r="E49" s="225"/>
      <c r="F49" s="225"/>
      <c r="G49" s="14">
        <v>42</v>
      </c>
      <c r="H49" s="31">
        <v>0</v>
      </c>
      <c r="I49" s="31">
        <v>0</v>
      </c>
    </row>
    <row r="50" spans="1:9" ht="12.75" customHeight="1" x14ac:dyDescent="0.2">
      <c r="A50" s="225" t="s">
        <v>89</v>
      </c>
      <c r="B50" s="225"/>
      <c r="C50" s="225"/>
      <c r="D50" s="225"/>
      <c r="E50" s="225"/>
      <c r="F50" s="225"/>
      <c r="G50" s="14">
        <v>43</v>
      </c>
      <c r="H50" s="31">
        <v>1800</v>
      </c>
      <c r="I50" s="31">
        <v>1800</v>
      </c>
    </row>
    <row r="51" spans="1:9" ht="12.75" customHeight="1" x14ac:dyDescent="0.2">
      <c r="A51" s="225" t="s">
        <v>90</v>
      </c>
      <c r="B51" s="225"/>
      <c r="C51" s="225"/>
      <c r="D51" s="225"/>
      <c r="E51" s="225"/>
      <c r="F51" s="225"/>
      <c r="G51" s="14">
        <v>44</v>
      </c>
      <c r="H51" s="31">
        <v>0</v>
      </c>
      <c r="I51" s="31">
        <v>0</v>
      </c>
    </row>
    <row r="52" spans="1:9" ht="12.75" customHeight="1" x14ac:dyDescent="0.2">
      <c r="A52" s="225" t="s">
        <v>91</v>
      </c>
      <c r="B52" s="225"/>
      <c r="C52" s="225"/>
      <c r="D52" s="225"/>
      <c r="E52" s="225"/>
      <c r="F52" s="225"/>
      <c r="G52" s="14">
        <v>45</v>
      </c>
      <c r="H52" s="31">
        <v>0</v>
      </c>
      <c r="I52" s="31">
        <v>0</v>
      </c>
    </row>
    <row r="53" spans="1:9" ht="12.75" customHeight="1" x14ac:dyDescent="0.2">
      <c r="A53" s="226" t="s">
        <v>92</v>
      </c>
      <c r="B53" s="226"/>
      <c r="C53" s="226"/>
      <c r="D53" s="226"/>
      <c r="E53" s="226"/>
      <c r="F53" s="226"/>
      <c r="G53" s="15">
        <v>46</v>
      </c>
      <c r="H53" s="32">
        <f>SUM(H54:H59)</f>
        <v>296498370</v>
      </c>
      <c r="I53" s="32">
        <f>SUM(I54:I59)</f>
        <v>414924176</v>
      </c>
    </row>
    <row r="54" spans="1:9" ht="12.75" customHeight="1" x14ac:dyDescent="0.2">
      <c r="A54" s="225" t="s">
        <v>93</v>
      </c>
      <c r="B54" s="225"/>
      <c r="C54" s="225"/>
      <c r="D54" s="225"/>
      <c r="E54" s="225"/>
      <c r="F54" s="225"/>
      <c r="G54" s="14">
        <v>47</v>
      </c>
      <c r="H54" s="31">
        <v>0</v>
      </c>
      <c r="I54" s="31">
        <v>0</v>
      </c>
    </row>
    <row r="55" spans="1:9" ht="23.45" customHeight="1" x14ac:dyDescent="0.2">
      <c r="A55" s="225" t="s">
        <v>94</v>
      </c>
      <c r="B55" s="225"/>
      <c r="C55" s="225"/>
      <c r="D55" s="225"/>
      <c r="E55" s="225"/>
      <c r="F55" s="225"/>
      <c r="G55" s="14">
        <v>48</v>
      </c>
      <c r="H55" s="31">
        <v>89001784</v>
      </c>
      <c r="I55" s="31">
        <v>105584232</v>
      </c>
    </row>
    <row r="56" spans="1:9" ht="12.75" customHeight="1" x14ac:dyDescent="0.2">
      <c r="A56" s="225" t="s">
        <v>95</v>
      </c>
      <c r="B56" s="225"/>
      <c r="C56" s="225"/>
      <c r="D56" s="225"/>
      <c r="E56" s="225"/>
      <c r="F56" s="225"/>
      <c r="G56" s="14">
        <v>49</v>
      </c>
      <c r="H56" s="31">
        <v>193332095</v>
      </c>
      <c r="I56" s="31">
        <v>306134394</v>
      </c>
    </row>
    <row r="57" spans="1:9" ht="12.75" customHeight="1" x14ac:dyDescent="0.2">
      <c r="A57" s="225" t="s">
        <v>96</v>
      </c>
      <c r="B57" s="225"/>
      <c r="C57" s="225"/>
      <c r="D57" s="225"/>
      <c r="E57" s="225"/>
      <c r="F57" s="225"/>
      <c r="G57" s="14">
        <v>50</v>
      </c>
      <c r="H57" s="31">
        <v>0</v>
      </c>
      <c r="I57" s="31">
        <v>0</v>
      </c>
    </row>
    <row r="58" spans="1:9" ht="12.75" customHeight="1" x14ac:dyDescent="0.2">
      <c r="A58" s="225" t="s">
        <v>97</v>
      </c>
      <c r="B58" s="225"/>
      <c r="C58" s="225"/>
      <c r="D58" s="225"/>
      <c r="E58" s="225"/>
      <c r="F58" s="225"/>
      <c r="G58" s="14">
        <v>51</v>
      </c>
      <c r="H58" s="31">
        <v>12714303</v>
      </c>
      <c r="I58" s="31">
        <v>1220809</v>
      </c>
    </row>
    <row r="59" spans="1:9" ht="12.75" customHeight="1" x14ac:dyDescent="0.2">
      <c r="A59" s="225" t="s">
        <v>98</v>
      </c>
      <c r="B59" s="225"/>
      <c r="C59" s="225"/>
      <c r="D59" s="225"/>
      <c r="E59" s="225"/>
      <c r="F59" s="225"/>
      <c r="G59" s="14">
        <v>52</v>
      </c>
      <c r="H59" s="31">
        <v>1450188</v>
      </c>
      <c r="I59" s="31">
        <v>1984741</v>
      </c>
    </row>
    <row r="60" spans="1:9" ht="12.75" customHeight="1" x14ac:dyDescent="0.2">
      <c r="A60" s="226" t="s">
        <v>99</v>
      </c>
      <c r="B60" s="226"/>
      <c r="C60" s="226"/>
      <c r="D60" s="226"/>
      <c r="E60" s="226"/>
      <c r="F60" s="226"/>
      <c r="G60" s="15">
        <v>53</v>
      </c>
      <c r="H60" s="32">
        <f>SUM(H61:H69)</f>
        <v>37006148</v>
      </c>
      <c r="I60" s="32">
        <f>SUM(I61:I69)</f>
        <v>44098264</v>
      </c>
    </row>
    <row r="61" spans="1:9" ht="12.75" customHeight="1" x14ac:dyDescent="0.2">
      <c r="A61" s="225" t="s">
        <v>100</v>
      </c>
      <c r="B61" s="225"/>
      <c r="C61" s="225"/>
      <c r="D61" s="225"/>
      <c r="E61" s="225"/>
      <c r="F61" s="225"/>
      <c r="G61" s="14">
        <v>54</v>
      </c>
      <c r="H61" s="31">
        <v>0</v>
      </c>
      <c r="I61" s="31">
        <v>0</v>
      </c>
    </row>
    <row r="62" spans="1:9" ht="27.6" customHeight="1" x14ac:dyDescent="0.2">
      <c r="A62" s="225" t="s">
        <v>101</v>
      </c>
      <c r="B62" s="225"/>
      <c r="C62" s="225"/>
      <c r="D62" s="225"/>
      <c r="E62" s="225"/>
      <c r="F62" s="225"/>
      <c r="G62" s="14">
        <v>55</v>
      </c>
      <c r="H62" s="31">
        <v>0</v>
      </c>
      <c r="I62" s="31">
        <v>0</v>
      </c>
    </row>
    <row r="63" spans="1:9" ht="12.75" customHeight="1" x14ac:dyDescent="0.2">
      <c r="A63" s="225" t="s">
        <v>102</v>
      </c>
      <c r="B63" s="225"/>
      <c r="C63" s="225"/>
      <c r="D63" s="225"/>
      <c r="E63" s="225"/>
      <c r="F63" s="225"/>
      <c r="G63" s="14">
        <v>56</v>
      </c>
      <c r="H63" s="31">
        <v>0</v>
      </c>
      <c r="I63" s="31">
        <v>0</v>
      </c>
    </row>
    <row r="64" spans="1:9" ht="25.9" customHeight="1" x14ac:dyDescent="0.2">
      <c r="A64" s="225" t="s">
        <v>103</v>
      </c>
      <c r="B64" s="225"/>
      <c r="C64" s="225"/>
      <c r="D64" s="225"/>
      <c r="E64" s="225"/>
      <c r="F64" s="225"/>
      <c r="G64" s="14">
        <v>57</v>
      </c>
      <c r="H64" s="31">
        <v>0</v>
      </c>
      <c r="I64" s="31">
        <v>0</v>
      </c>
    </row>
    <row r="65" spans="1:9" ht="21.6" customHeight="1" x14ac:dyDescent="0.2">
      <c r="A65" s="225" t="s">
        <v>104</v>
      </c>
      <c r="B65" s="225"/>
      <c r="C65" s="225"/>
      <c r="D65" s="225"/>
      <c r="E65" s="225"/>
      <c r="F65" s="225"/>
      <c r="G65" s="14">
        <v>58</v>
      </c>
      <c r="H65" s="31">
        <v>0</v>
      </c>
      <c r="I65" s="31">
        <v>0</v>
      </c>
    </row>
    <row r="66" spans="1:9" ht="21.6" customHeight="1" x14ac:dyDescent="0.2">
      <c r="A66" s="225" t="s">
        <v>105</v>
      </c>
      <c r="B66" s="225"/>
      <c r="C66" s="225"/>
      <c r="D66" s="225"/>
      <c r="E66" s="225"/>
      <c r="F66" s="225"/>
      <c r="G66" s="14">
        <v>59</v>
      </c>
      <c r="H66" s="31">
        <v>0</v>
      </c>
      <c r="I66" s="31">
        <v>0</v>
      </c>
    </row>
    <row r="67" spans="1:9" ht="12.75" customHeight="1" x14ac:dyDescent="0.2">
      <c r="A67" s="225" t="s">
        <v>106</v>
      </c>
      <c r="B67" s="225"/>
      <c r="C67" s="225"/>
      <c r="D67" s="225"/>
      <c r="E67" s="225"/>
      <c r="F67" s="225"/>
      <c r="G67" s="14">
        <v>60</v>
      </c>
      <c r="H67" s="31">
        <v>32936148</v>
      </c>
      <c r="I67" s="31">
        <v>33182140</v>
      </c>
    </row>
    <row r="68" spans="1:9" ht="12.75" customHeight="1" x14ac:dyDescent="0.2">
      <c r="A68" s="225" t="s">
        <v>107</v>
      </c>
      <c r="B68" s="225"/>
      <c r="C68" s="225"/>
      <c r="D68" s="225"/>
      <c r="E68" s="225"/>
      <c r="F68" s="225"/>
      <c r="G68" s="14">
        <v>61</v>
      </c>
      <c r="H68" s="31">
        <v>4070000</v>
      </c>
      <c r="I68" s="31">
        <v>10916124</v>
      </c>
    </row>
    <row r="69" spans="1:9" ht="12.75" customHeight="1" x14ac:dyDescent="0.2">
      <c r="A69" s="225" t="s">
        <v>108</v>
      </c>
      <c r="B69" s="225"/>
      <c r="C69" s="225"/>
      <c r="D69" s="225"/>
      <c r="E69" s="225"/>
      <c r="F69" s="225"/>
      <c r="G69" s="14">
        <v>62</v>
      </c>
      <c r="H69" s="31">
        <v>0</v>
      </c>
      <c r="I69" s="31">
        <v>0</v>
      </c>
    </row>
    <row r="70" spans="1:9" ht="12.75" customHeight="1" x14ac:dyDescent="0.2">
      <c r="A70" s="225" t="s">
        <v>109</v>
      </c>
      <c r="B70" s="225"/>
      <c r="C70" s="225"/>
      <c r="D70" s="225"/>
      <c r="E70" s="225"/>
      <c r="F70" s="225"/>
      <c r="G70" s="14">
        <v>63</v>
      </c>
      <c r="H70" s="31">
        <v>281055836</v>
      </c>
      <c r="I70" s="31">
        <v>403109546</v>
      </c>
    </row>
    <row r="71" spans="1:9" ht="12.75" customHeight="1" x14ac:dyDescent="0.2">
      <c r="A71" s="242" t="s">
        <v>110</v>
      </c>
      <c r="B71" s="242"/>
      <c r="C71" s="242"/>
      <c r="D71" s="242"/>
      <c r="E71" s="242"/>
      <c r="F71" s="242"/>
      <c r="G71" s="14">
        <v>64</v>
      </c>
      <c r="H71" s="31">
        <v>33410824</v>
      </c>
      <c r="I71" s="31">
        <v>19901541</v>
      </c>
    </row>
    <row r="72" spans="1:9" ht="12.75" customHeight="1" x14ac:dyDescent="0.2">
      <c r="A72" s="227" t="s">
        <v>111</v>
      </c>
      <c r="B72" s="227"/>
      <c r="C72" s="227"/>
      <c r="D72" s="227"/>
      <c r="E72" s="227"/>
      <c r="F72" s="227"/>
      <c r="G72" s="15">
        <v>65</v>
      </c>
      <c r="H72" s="32">
        <f>H8+H9+H44+H71</f>
        <v>994275019</v>
      </c>
      <c r="I72" s="32">
        <f>I8+I9+I44+I71</f>
        <v>1267170060</v>
      </c>
    </row>
    <row r="73" spans="1:9" ht="12.75" customHeight="1" x14ac:dyDescent="0.2">
      <c r="A73" s="242" t="s">
        <v>112</v>
      </c>
      <c r="B73" s="242"/>
      <c r="C73" s="242"/>
      <c r="D73" s="242"/>
      <c r="E73" s="242"/>
      <c r="F73" s="242"/>
      <c r="G73" s="14">
        <v>66</v>
      </c>
      <c r="H73" s="31">
        <v>0</v>
      </c>
      <c r="I73" s="31">
        <v>0</v>
      </c>
    </row>
    <row r="74" spans="1:9" x14ac:dyDescent="0.2">
      <c r="A74" s="244" t="s">
        <v>113</v>
      </c>
      <c r="B74" s="245"/>
      <c r="C74" s="245"/>
      <c r="D74" s="245"/>
      <c r="E74" s="245"/>
      <c r="F74" s="245"/>
      <c r="G74" s="245"/>
      <c r="H74" s="245"/>
      <c r="I74" s="245"/>
    </row>
    <row r="75" spans="1:9" ht="12.75" customHeight="1" x14ac:dyDescent="0.2">
      <c r="A75" s="227" t="s">
        <v>114</v>
      </c>
      <c r="B75" s="227"/>
      <c r="C75" s="227"/>
      <c r="D75" s="227"/>
      <c r="E75" s="227"/>
      <c r="F75" s="227"/>
      <c r="G75" s="15">
        <v>67</v>
      </c>
      <c r="H75" s="32">
        <f>H76+H77+H78+H84+H85+H91+H94+H97</f>
        <v>345873801</v>
      </c>
      <c r="I75" s="32">
        <f>I76+I77+I78+I84+I85+I91+I94+I97</f>
        <v>339120500</v>
      </c>
    </row>
    <row r="76" spans="1:9" ht="12.75" customHeight="1" x14ac:dyDescent="0.2">
      <c r="A76" s="225" t="s">
        <v>115</v>
      </c>
      <c r="B76" s="225"/>
      <c r="C76" s="225"/>
      <c r="D76" s="225"/>
      <c r="E76" s="225"/>
      <c r="F76" s="225"/>
      <c r="G76" s="14">
        <v>68</v>
      </c>
      <c r="H76" s="31">
        <v>133165000</v>
      </c>
      <c r="I76" s="31">
        <v>133165000</v>
      </c>
    </row>
    <row r="77" spans="1:9" ht="12.75" customHeight="1" x14ac:dyDescent="0.2">
      <c r="A77" s="225" t="s">
        <v>116</v>
      </c>
      <c r="B77" s="225"/>
      <c r="C77" s="225"/>
      <c r="D77" s="225"/>
      <c r="E77" s="225"/>
      <c r="F77" s="225"/>
      <c r="G77" s="14">
        <v>69</v>
      </c>
      <c r="H77" s="31">
        <v>0</v>
      </c>
      <c r="I77" s="31">
        <v>0</v>
      </c>
    </row>
    <row r="78" spans="1:9" ht="12.75" customHeight="1" x14ac:dyDescent="0.2">
      <c r="A78" s="226" t="s">
        <v>117</v>
      </c>
      <c r="B78" s="226"/>
      <c r="C78" s="226"/>
      <c r="D78" s="226"/>
      <c r="E78" s="226"/>
      <c r="F78" s="226"/>
      <c r="G78" s="15">
        <v>70</v>
      </c>
      <c r="H78" s="32">
        <f>SUM(H79:H83)</f>
        <v>20055496</v>
      </c>
      <c r="I78" s="32">
        <f>SUM(I79:I83)</f>
        <v>45055496</v>
      </c>
    </row>
    <row r="79" spans="1:9" ht="12.75" customHeight="1" x14ac:dyDescent="0.2">
      <c r="A79" s="225" t="s">
        <v>118</v>
      </c>
      <c r="B79" s="225"/>
      <c r="C79" s="225"/>
      <c r="D79" s="225"/>
      <c r="E79" s="225"/>
      <c r="F79" s="225"/>
      <c r="G79" s="14">
        <v>71</v>
      </c>
      <c r="H79" s="31">
        <v>6658250</v>
      </c>
      <c r="I79" s="31">
        <v>6658250</v>
      </c>
    </row>
    <row r="80" spans="1:9" ht="12.75" customHeight="1" x14ac:dyDescent="0.2">
      <c r="A80" s="225" t="s">
        <v>119</v>
      </c>
      <c r="B80" s="225"/>
      <c r="C80" s="225"/>
      <c r="D80" s="225"/>
      <c r="E80" s="225"/>
      <c r="F80" s="225"/>
      <c r="G80" s="14">
        <v>72</v>
      </c>
      <c r="H80" s="31">
        <v>13903446</v>
      </c>
      <c r="I80" s="31">
        <v>38903446</v>
      </c>
    </row>
    <row r="81" spans="1:9" ht="12.75" customHeight="1" x14ac:dyDescent="0.2">
      <c r="A81" s="225" t="s">
        <v>120</v>
      </c>
      <c r="B81" s="225"/>
      <c r="C81" s="225"/>
      <c r="D81" s="225"/>
      <c r="E81" s="225"/>
      <c r="F81" s="225"/>
      <c r="G81" s="14">
        <v>73</v>
      </c>
      <c r="H81" s="31">
        <v>-506200</v>
      </c>
      <c r="I81" s="31">
        <v>-506200</v>
      </c>
    </row>
    <row r="82" spans="1:9" ht="12.75" customHeight="1" x14ac:dyDescent="0.2">
      <c r="A82" s="225" t="s">
        <v>121</v>
      </c>
      <c r="B82" s="225"/>
      <c r="C82" s="225"/>
      <c r="D82" s="225"/>
      <c r="E82" s="225"/>
      <c r="F82" s="225"/>
      <c r="G82" s="14">
        <v>74</v>
      </c>
      <c r="H82" s="31">
        <v>0</v>
      </c>
      <c r="I82" s="31">
        <v>0</v>
      </c>
    </row>
    <row r="83" spans="1:9" ht="12.75" customHeight="1" x14ac:dyDescent="0.2">
      <c r="A83" s="225" t="s">
        <v>122</v>
      </c>
      <c r="B83" s="225"/>
      <c r="C83" s="225"/>
      <c r="D83" s="225"/>
      <c r="E83" s="225"/>
      <c r="F83" s="225"/>
      <c r="G83" s="14">
        <v>75</v>
      </c>
      <c r="H83" s="31">
        <v>0</v>
      </c>
      <c r="I83" s="31">
        <v>0</v>
      </c>
    </row>
    <row r="84" spans="1:9" ht="12.75" customHeight="1" x14ac:dyDescent="0.2">
      <c r="A84" s="243" t="s">
        <v>123</v>
      </c>
      <c r="B84" s="243"/>
      <c r="C84" s="243"/>
      <c r="D84" s="243"/>
      <c r="E84" s="243"/>
      <c r="F84" s="243"/>
      <c r="G84" s="112">
        <v>76</v>
      </c>
      <c r="H84" s="113">
        <v>0</v>
      </c>
      <c r="I84" s="113">
        <v>0</v>
      </c>
    </row>
    <row r="85" spans="1:9" ht="12.75" customHeight="1" x14ac:dyDescent="0.2">
      <c r="A85" s="226" t="s">
        <v>397</v>
      </c>
      <c r="B85" s="226"/>
      <c r="C85" s="226"/>
      <c r="D85" s="226"/>
      <c r="E85" s="226"/>
      <c r="F85" s="226"/>
      <c r="G85" s="15">
        <v>77</v>
      </c>
      <c r="H85" s="32">
        <f>H86+H87+H88+H89+H90</f>
        <v>-281331</v>
      </c>
      <c r="I85" s="32">
        <f>I86+I87+I88+I89+I90</f>
        <v>-481376</v>
      </c>
    </row>
    <row r="86" spans="1:9" ht="25.5" customHeight="1" x14ac:dyDescent="0.2">
      <c r="A86" s="225" t="s">
        <v>398</v>
      </c>
      <c r="B86" s="225"/>
      <c r="C86" s="225"/>
      <c r="D86" s="225"/>
      <c r="E86" s="225"/>
      <c r="F86" s="225"/>
      <c r="G86" s="14">
        <v>78</v>
      </c>
      <c r="H86" s="31">
        <v>0</v>
      </c>
      <c r="I86" s="31">
        <v>0</v>
      </c>
    </row>
    <row r="87" spans="1:9" ht="12.75" customHeight="1" x14ac:dyDescent="0.2">
      <c r="A87" s="225" t="s">
        <v>124</v>
      </c>
      <c r="B87" s="225"/>
      <c r="C87" s="225"/>
      <c r="D87" s="225"/>
      <c r="E87" s="225"/>
      <c r="F87" s="225"/>
      <c r="G87" s="14">
        <v>79</v>
      </c>
      <c r="H87" s="31">
        <v>0</v>
      </c>
      <c r="I87" s="31">
        <v>0</v>
      </c>
    </row>
    <row r="88" spans="1:9" ht="12.75" customHeight="1" x14ac:dyDescent="0.2">
      <c r="A88" s="225" t="s">
        <v>125</v>
      </c>
      <c r="B88" s="225"/>
      <c r="C88" s="225"/>
      <c r="D88" s="225"/>
      <c r="E88" s="225"/>
      <c r="F88" s="225"/>
      <c r="G88" s="14">
        <v>80</v>
      </c>
      <c r="H88" s="31">
        <v>0</v>
      </c>
      <c r="I88" s="31">
        <v>0</v>
      </c>
    </row>
    <row r="89" spans="1:9" ht="12.75" customHeight="1" x14ac:dyDescent="0.2">
      <c r="A89" s="225" t="s">
        <v>399</v>
      </c>
      <c r="B89" s="225"/>
      <c r="C89" s="225"/>
      <c r="D89" s="225"/>
      <c r="E89" s="225"/>
      <c r="F89" s="225"/>
      <c r="G89" s="14">
        <v>81</v>
      </c>
      <c r="H89" s="31">
        <v>0</v>
      </c>
      <c r="I89" s="31">
        <v>0</v>
      </c>
    </row>
    <row r="90" spans="1:9" ht="25.5" customHeight="1" x14ac:dyDescent="0.2">
      <c r="A90" s="225" t="s">
        <v>400</v>
      </c>
      <c r="B90" s="225"/>
      <c r="C90" s="225"/>
      <c r="D90" s="225"/>
      <c r="E90" s="225"/>
      <c r="F90" s="225"/>
      <c r="G90" s="14">
        <v>82</v>
      </c>
      <c r="H90" s="31">
        <v>-281331</v>
      </c>
      <c r="I90" s="31">
        <v>-481376</v>
      </c>
    </row>
    <row r="91" spans="1:9" ht="24" customHeight="1" x14ac:dyDescent="0.2">
      <c r="A91" s="226" t="s">
        <v>401</v>
      </c>
      <c r="B91" s="226"/>
      <c r="C91" s="226"/>
      <c r="D91" s="226"/>
      <c r="E91" s="226"/>
      <c r="F91" s="226"/>
      <c r="G91" s="15">
        <v>83</v>
      </c>
      <c r="H91" s="32">
        <f>H92-H93</f>
        <v>98394647</v>
      </c>
      <c r="I91" s="32">
        <f>I92-I93</f>
        <v>59938088</v>
      </c>
    </row>
    <row r="92" spans="1:9" ht="12.75" customHeight="1" x14ac:dyDescent="0.2">
      <c r="A92" s="225" t="s">
        <v>126</v>
      </c>
      <c r="B92" s="225"/>
      <c r="C92" s="225"/>
      <c r="D92" s="225"/>
      <c r="E92" s="225"/>
      <c r="F92" s="225"/>
      <c r="G92" s="14">
        <v>84</v>
      </c>
      <c r="H92" s="31">
        <v>98394647</v>
      </c>
      <c r="I92" s="31">
        <v>59938088</v>
      </c>
    </row>
    <row r="93" spans="1:9" ht="12.75" customHeight="1" x14ac:dyDescent="0.2">
      <c r="A93" s="225" t="s">
        <v>127</v>
      </c>
      <c r="B93" s="225"/>
      <c r="C93" s="225"/>
      <c r="D93" s="225"/>
      <c r="E93" s="225"/>
      <c r="F93" s="225"/>
      <c r="G93" s="14">
        <v>85</v>
      </c>
      <c r="H93" s="31">
        <v>0</v>
      </c>
      <c r="I93" s="31">
        <v>0</v>
      </c>
    </row>
    <row r="94" spans="1:9" ht="12.75" customHeight="1" x14ac:dyDescent="0.2">
      <c r="A94" s="226" t="s">
        <v>402</v>
      </c>
      <c r="B94" s="226"/>
      <c r="C94" s="226"/>
      <c r="D94" s="226"/>
      <c r="E94" s="226"/>
      <c r="F94" s="226"/>
      <c r="G94" s="15">
        <v>86</v>
      </c>
      <c r="H94" s="32">
        <f>H95-H96</f>
        <v>94539989</v>
      </c>
      <c r="I94" s="32">
        <f>I95-I96</f>
        <v>101443292</v>
      </c>
    </row>
    <row r="95" spans="1:9" ht="12.75" customHeight="1" x14ac:dyDescent="0.2">
      <c r="A95" s="225" t="s">
        <v>128</v>
      </c>
      <c r="B95" s="225"/>
      <c r="C95" s="225"/>
      <c r="D95" s="225"/>
      <c r="E95" s="225"/>
      <c r="F95" s="225"/>
      <c r="G95" s="14">
        <v>87</v>
      </c>
      <c r="H95" s="31">
        <v>94539989</v>
      </c>
      <c r="I95" s="31">
        <v>101443292</v>
      </c>
    </row>
    <row r="96" spans="1:9" ht="12.75" customHeight="1" x14ac:dyDescent="0.2">
      <c r="A96" s="225" t="s">
        <v>129</v>
      </c>
      <c r="B96" s="225"/>
      <c r="C96" s="225"/>
      <c r="D96" s="225"/>
      <c r="E96" s="225"/>
      <c r="F96" s="225"/>
      <c r="G96" s="14">
        <v>88</v>
      </c>
      <c r="H96" s="31">
        <v>0</v>
      </c>
      <c r="I96" s="31">
        <v>0</v>
      </c>
    </row>
    <row r="97" spans="1:9" ht="12.75" customHeight="1" x14ac:dyDescent="0.2">
      <c r="A97" s="225" t="s">
        <v>130</v>
      </c>
      <c r="B97" s="225"/>
      <c r="C97" s="225"/>
      <c r="D97" s="225"/>
      <c r="E97" s="225"/>
      <c r="F97" s="225"/>
      <c r="G97" s="14">
        <v>89</v>
      </c>
      <c r="H97" s="31">
        <v>0</v>
      </c>
      <c r="I97" s="31">
        <v>0</v>
      </c>
    </row>
    <row r="98" spans="1:9" ht="12.75" customHeight="1" x14ac:dyDescent="0.2">
      <c r="A98" s="227" t="s">
        <v>403</v>
      </c>
      <c r="B98" s="227"/>
      <c r="C98" s="227"/>
      <c r="D98" s="227"/>
      <c r="E98" s="227"/>
      <c r="F98" s="227"/>
      <c r="G98" s="15">
        <v>90</v>
      </c>
      <c r="H98" s="32">
        <f>SUM(H99:H104)</f>
        <v>24101012</v>
      </c>
      <c r="I98" s="32">
        <f>SUM(I99:I104)</f>
        <v>25773587</v>
      </c>
    </row>
    <row r="99" spans="1:9" ht="31.9" customHeight="1" x14ac:dyDescent="0.2">
      <c r="A99" s="225" t="s">
        <v>131</v>
      </c>
      <c r="B99" s="225"/>
      <c r="C99" s="225"/>
      <c r="D99" s="225"/>
      <c r="E99" s="225"/>
      <c r="F99" s="225"/>
      <c r="G99" s="14">
        <v>91</v>
      </c>
      <c r="H99" s="31">
        <v>15417275</v>
      </c>
      <c r="I99" s="31">
        <v>13771153</v>
      </c>
    </row>
    <row r="100" spans="1:9" ht="12.75" customHeight="1" x14ac:dyDescent="0.2">
      <c r="A100" s="225" t="s">
        <v>132</v>
      </c>
      <c r="B100" s="225"/>
      <c r="C100" s="225"/>
      <c r="D100" s="225"/>
      <c r="E100" s="225"/>
      <c r="F100" s="225"/>
      <c r="G100" s="14">
        <v>92</v>
      </c>
      <c r="H100" s="31">
        <v>0</v>
      </c>
      <c r="I100" s="31">
        <v>0</v>
      </c>
    </row>
    <row r="101" spans="1:9" ht="12.75" customHeight="1" x14ac:dyDescent="0.2">
      <c r="A101" s="225" t="s">
        <v>133</v>
      </c>
      <c r="B101" s="225"/>
      <c r="C101" s="225"/>
      <c r="D101" s="225"/>
      <c r="E101" s="225"/>
      <c r="F101" s="225"/>
      <c r="G101" s="14">
        <v>93</v>
      </c>
      <c r="H101" s="31">
        <v>719915</v>
      </c>
      <c r="I101" s="31">
        <v>719915</v>
      </c>
    </row>
    <row r="102" spans="1:9" ht="12.75" customHeight="1" x14ac:dyDescent="0.2">
      <c r="A102" s="225" t="s">
        <v>134</v>
      </c>
      <c r="B102" s="225"/>
      <c r="C102" s="225"/>
      <c r="D102" s="225"/>
      <c r="E102" s="225"/>
      <c r="F102" s="225"/>
      <c r="G102" s="14">
        <v>94</v>
      </c>
      <c r="H102" s="31">
        <v>0</v>
      </c>
      <c r="I102" s="31">
        <v>0</v>
      </c>
    </row>
    <row r="103" spans="1:9" ht="12.75" customHeight="1" x14ac:dyDescent="0.2">
      <c r="A103" s="225" t="s">
        <v>135</v>
      </c>
      <c r="B103" s="225"/>
      <c r="C103" s="225"/>
      <c r="D103" s="225"/>
      <c r="E103" s="225"/>
      <c r="F103" s="225"/>
      <c r="G103" s="14">
        <v>95</v>
      </c>
      <c r="H103" s="31">
        <v>2309588</v>
      </c>
      <c r="I103" s="31">
        <v>2527256</v>
      </c>
    </row>
    <row r="104" spans="1:9" ht="12.75" customHeight="1" x14ac:dyDescent="0.2">
      <c r="A104" s="225" t="s">
        <v>136</v>
      </c>
      <c r="B104" s="225"/>
      <c r="C104" s="225"/>
      <c r="D104" s="225"/>
      <c r="E104" s="225"/>
      <c r="F104" s="225"/>
      <c r="G104" s="14">
        <v>96</v>
      </c>
      <c r="H104" s="31">
        <v>5654234</v>
      </c>
      <c r="I104" s="31">
        <v>8755263</v>
      </c>
    </row>
    <row r="105" spans="1:9" ht="12.75" customHeight="1" x14ac:dyDescent="0.2">
      <c r="A105" s="227" t="s">
        <v>404</v>
      </c>
      <c r="B105" s="227"/>
      <c r="C105" s="227"/>
      <c r="D105" s="227"/>
      <c r="E105" s="227"/>
      <c r="F105" s="227"/>
      <c r="G105" s="15">
        <v>97</v>
      </c>
      <c r="H105" s="32">
        <f>SUM(H106:H116)</f>
        <v>68866524</v>
      </c>
      <c r="I105" s="32">
        <f>SUM(I106:I116)</f>
        <v>64283449</v>
      </c>
    </row>
    <row r="106" spans="1:9" ht="12.75" customHeight="1" x14ac:dyDescent="0.2">
      <c r="A106" s="225" t="s">
        <v>137</v>
      </c>
      <c r="B106" s="225"/>
      <c r="C106" s="225"/>
      <c r="D106" s="225"/>
      <c r="E106" s="225"/>
      <c r="F106" s="225"/>
      <c r="G106" s="14">
        <v>98</v>
      </c>
      <c r="H106" s="31">
        <v>0</v>
      </c>
      <c r="I106" s="31">
        <v>0</v>
      </c>
    </row>
    <row r="107" spans="1:9" ht="24.6" customHeight="1" x14ac:dyDescent="0.2">
      <c r="A107" s="225" t="s">
        <v>138</v>
      </c>
      <c r="B107" s="225"/>
      <c r="C107" s="225"/>
      <c r="D107" s="225"/>
      <c r="E107" s="225"/>
      <c r="F107" s="225"/>
      <c r="G107" s="14">
        <v>99</v>
      </c>
      <c r="H107" s="31">
        <v>0</v>
      </c>
      <c r="I107" s="31">
        <v>0</v>
      </c>
    </row>
    <row r="108" spans="1:9" ht="12.75" customHeight="1" x14ac:dyDescent="0.2">
      <c r="A108" s="225" t="s">
        <v>139</v>
      </c>
      <c r="B108" s="225"/>
      <c r="C108" s="225"/>
      <c r="D108" s="225"/>
      <c r="E108" s="225"/>
      <c r="F108" s="225"/>
      <c r="G108" s="14">
        <v>100</v>
      </c>
      <c r="H108" s="31">
        <v>0</v>
      </c>
      <c r="I108" s="31">
        <v>0</v>
      </c>
    </row>
    <row r="109" spans="1:9" ht="21.6" customHeight="1" x14ac:dyDescent="0.2">
      <c r="A109" s="225" t="s">
        <v>140</v>
      </c>
      <c r="B109" s="225"/>
      <c r="C109" s="225"/>
      <c r="D109" s="225"/>
      <c r="E109" s="225"/>
      <c r="F109" s="225"/>
      <c r="G109" s="14">
        <v>101</v>
      </c>
      <c r="H109" s="31">
        <v>0</v>
      </c>
      <c r="I109" s="31">
        <v>0</v>
      </c>
    </row>
    <row r="110" spans="1:9" ht="12.75" customHeight="1" x14ac:dyDescent="0.2">
      <c r="A110" s="225" t="s">
        <v>141</v>
      </c>
      <c r="B110" s="225"/>
      <c r="C110" s="225"/>
      <c r="D110" s="225"/>
      <c r="E110" s="225"/>
      <c r="F110" s="225"/>
      <c r="G110" s="14">
        <v>102</v>
      </c>
      <c r="H110" s="31">
        <v>0</v>
      </c>
      <c r="I110" s="31">
        <v>0</v>
      </c>
    </row>
    <row r="111" spans="1:9" ht="12.75" customHeight="1" x14ac:dyDescent="0.2">
      <c r="A111" s="225" t="s">
        <v>142</v>
      </c>
      <c r="B111" s="225"/>
      <c r="C111" s="225"/>
      <c r="D111" s="225"/>
      <c r="E111" s="225"/>
      <c r="F111" s="225"/>
      <c r="G111" s="14">
        <v>103</v>
      </c>
      <c r="H111" s="31">
        <v>67771047</v>
      </c>
      <c r="I111" s="31">
        <v>63836810</v>
      </c>
    </row>
    <row r="112" spans="1:9" ht="12.75" customHeight="1" x14ac:dyDescent="0.2">
      <c r="A112" s="225" t="s">
        <v>143</v>
      </c>
      <c r="B112" s="225"/>
      <c r="C112" s="225"/>
      <c r="D112" s="225"/>
      <c r="E112" s="225"/>
      <c r="F112" s="225"/>
      <c r="G112" s="14">
        <v>104</v>
      </c>
      <c r="H112" s="31">
        <v>0</v>
      </c>
      <c r="I112" s="31">
        <v>0</v>
      </c>
    </row>
    <row r="113" spans="1:9" ht="12.75" customHeight="1" x14ac:dyDescent="0.2">
      <c r="A113" s="225" t="s">
        <v>144</v>
      </c>
      <c r="B113" s="225"/>
      <c r="C113" s="225"/>
      <c r="D113" s="225"/>
      <c r="E113" s="225"/>
      <c r="F113" s="225"/>
      <c r="G113" s="14">
        <v>105</v>
      </c>
      <c r="H113" s="31">
        <v>0</v>
      </c>
      <c r="I113" s="31">
        <v>0</v>
      </c>
    </row>
    <row r="114" spans="1:9" ht="12.75" customHeight="1" x14ac:dyDescent="0.2">
      <c r="A114" s="225" t="s">
        <v>145</v>
      </c>
      <c r="B114" s="225"/>
      <c r="C114" s="225"/>
      <c r="D114" s="225"/>
      <c r="E114" s="225"/>
      <c r="F114" s="225"/>
      <c r="G114" s="14">
        <v>106</v>
      </c>
      <c r="H114" s="31">
        <v>0</v>
      </c>
      <c r="I114" s="31">
        <v>0</v>
      </c>
    </row>
    <row r="115" spans="1:9" ht="12.75" customHeight="1" x14ac:dyDescent="0.2">
      <c r="A115" s="225" t="s">
        <v>146</v>
      </c>
      <c r="B115" s="225"/>
      <c r="C115" s="225"/>
      <c r="D115" s="225"/>
      <c r="E115" s="225"/>
      <c r="F115" s="225"/>
      <c r="G115" s="14">
        <v>107</v>
      </c>
      <c r="H115" s="31">
        <v>1095477</v>
      </c>
      <c r="I115" s="31">
        <v>446639</v>
      </c>
    </row>
    <row r="116" spans="1:9" ht="12.75" customHeight="1" x14ac:dyDescent="0.2">
      <c r="A116" s="225" t="s">
        <v>147</v>
      </c>
      <c r="B116" s="225"/>
      <c r="C116" s="225"/>
      <c r="D116" s="225"/>
      <c r="E116" s="225"/>
      <c r="F116" s="225"/>
      <c r="G116" s="14">
        <v>108</v>
      </c>
      <c r="H116" s="31">
        <v>0</v>
      </c>
      <c r="I116" s="31">
        <v>0</v>
      </c>
    </row>
    <row r="117" spans="1:9" ht="12.75" customHeight="1" x14ac:dyDescent="0.2">
      <c r="A117" s="227" t="s">
        <v>405</v>
      </c>
      <c r="B117" s="227"/>
      <c r="C117" s="227"/>
      <c r="D117" s="227"/>
      <c r="E117" s="227"/>
      <c r="F117" s="227"/>
      <c r="G117" s="15">
        <v>109</v>
      </c>
      <c r="H117" s="32">
        <f>SUM(H118:H131)</f>
        <v>286357068</v>
      </c>
      <c r="I117" s="32">
        <f>SUM(I118:I131)</f>
        <v>500025882</v>
      </c>
    </row>
    <row r="118" spans="1:9" ht="12.75" customHeight="1" x14ac:dyDescent="0.2">
      <c r="A118" s="225" t="s">
        <v>148</v>
      </c>
      <c r="B118" s="225"/>
      <c r="C118" s="225"/>
      <c r="D118" s="225"/>
      <c r="E118" s="225"/>
      <c r="F118" s="225"/>
      <c r="G118" s="14">
        <v>110</v>
      </c>
      <c r="H118" s="31">
        <v>0</v>
      </c>
      <c r="I118" s="31">
        <v>0</v>
      </c>
    </row>
    <row r="119" spans="1:9" ht="22.15" customHeight="1" x14ac:dyDescent="0.2">
      <c r="A119" s="225" t="s">
        <v>149</v>
      </c>
      <c r="B119" s="225"/>
      <c r="C119" s="225"/>
      <c r="D119" s="225"/>
      <c r="E119" s="225"/>
      <c r="F119" s="225"/>
      <c r="G119" s="14">
        <v>111</v>
      </c>
      <c r="H119" s="31">
        <v>0</v>
      </c>
      <c r="I119" s="31">
        <v>0</v>
      </c>
    </row>
    <row r="120" spans="1:9" ht="12.75" customHeight="1" x14ac:dyDescent="0.2">
      <c r="A120" s="225" t="s">
        <v>150</v>
      </c>
      <c r="B120" s="225"/>
      <c r="C120" s="225"/>
      <c r="D120" s="225"/>
      <c r="E120" s="225"/>
      <c r="F120" s="225"/>
      <c r="G120" s="14">
        <v>112</v>
      </c>
      <c r="H120" s="31">
        <v>10936701</v>
      </c>
      <c r="I120" s="31">
        <v>53969300</v>
      </c>
    </row>
    <row r="121" spans="1:9" ht="23.45" customHeight="1" x14ac:dyDescent="0.2">
      <c r="A121" s="225" t="s">
        <v>151</v>
      </c>
      <c r="B121" s="225"/>
      <c r="C121" s="225"/>
      <c r="D121" s="225"/>
      <c r="E121" s="225"/>
      <c r="F121" s="225"/>
      <c r="G121" s="14">
        <v>113</v>
      </c>
      <c r="H121" s="31">
        <v>0</v>
      </c>
      <c r="I121" s="31">
        <v>0</v>
      </c>
    </row>
    <row r="122" spans="1:9" ht="12.75" customHeight="1" x14ac:dyDescent="0.2">
      <c r="A122" s="225" t="s">
        <v>152</v>
      </c>
      <c r="B122" s="225"/>
      <c r="C122" s="225"/>
      <c r="D122" s="225"/>
      <c r="E122" s="225"/>
      <c r="F122" s="225"/>
      <c r="G122" s="14">
        <v>114</v>
      </c>
      <c r="H122" s="31">
        <v>0</v>
      </c>
      <c r="I122" s="31">
        <v>0</v>
      </c>
    </row>
    <row r="123" spans="1:9" ht="12.75" customHeight="1" x14ac:dyDescent="0.2">
      <c r="A123" s="225" t="s">
        <v>153</v>
      </c>
      <c r="B123" s="225"/>
      <c r="C123" s="225"/>
      <c r="D123" s="225"/>
      <c r="E123" s="225"/>
      <c r="F123" s="225"/>
      <c r="G123" s="14">
        <v>115</v>
      </c>
      <c r="H123" s="31">
        <v>31891618</v>
      </c>
      <c r="I123" s="31">
        <v>33011662</v>
      </c>
    </row>
    <row r="124" spans="1:9" ht="12.75" customHeight="1" x14ac:dyDescent="0.2">
      <c r="A124" s="225" t="s">
        <v>154</v>
      </c>
      <c r="B124" s="225"/>
      <c r="C124" s="225"/>
      <c r="D124" s="225"/>
      <c r="E124" s="225"/>
      <c r="F124" s="225"/>
      <c r="G124" s="14">
        <v>116</v>
      </c>
      <c r="H124" s="31">
        <v>10512321</v>
      </c>
      <c r="I124" s="31">
        <v>37123269</v>
      </c>
    </row>
    <row r="125" spans="1:9" ht="12.75" customHeight="1" x14ac:dyDescent="0.2">
      <c r="A125" s="225" t="s">
        <v>155</v>
      </c>
      <c r="B125" s="225"/>
      <c r="C125" s="225"/>
      <c r="D125" s="225"/>
      <c r="E125" s="225"/>
      <c r="F125" s="225"/>
      <c r="G125" s="14">
        <v>117</v>
      </c>
      <c r="H125" s="31">
        <v>103431782</v>
      </c>
      <c r="I125" s="31">
        <v>140425574</v>
      </c>
    </row>
    <row r="126" spans="1:9" x14ac:dyDescent="0.2">
      <c r="A126" s="225" t="s">
        <v>156</v>
      </c>
      <c r="B126" s="225"/>
      <c r="C126" s="225"/>
      <c r="D126" s="225"/>
      <c r="E126" s="225"/>
      <c r="F126" s="225"/>
      <c r="G126" s="14">
        <v>118</v>
      </c>
      <c r="H126" s="31">
        <v>0</v>
      </c>
      <c r="I126" s="31">
        <v>0</v>
      </c>
    </row>
    <row r="127" spans="1:9" x14ac:dyDescent="0.2">
      <c r="A127" s="225" t="s">
        <v>157</v>
      </c>
      <c r="B127" s="225"/>
      <c r="C127" s="225"/>
      <c r="D127" s="225"/>
      <c r="E127" s="225"/>
      <c r="F127" s="225"/>
      <c r="G127" s="14">
        <v>119</v>
      </c>
      <c r="H127" s="31">
        <v>99116679</v>
      </c>
      <c r="I127" s="31">
        <v>78041493</v>
      </c>
    </row>
    <row r="128" spans="1:9" x14ac:dyDescent="0.2">
      <c r="A128" s="225" t="s">
        <v>158</v>
      </c>
      <c r="B128" s="225"/>
      <c r="C128" s="225"/>
      <c r="D128" s="225"/>
      <c r="E128" s="225"/>
      <c r="F128" s="225"/>
      <c r="G128" s="14">
        <v>120</v>
      </c>
      <c r="H128" s="31">
        <v>30467967</v>
      </c>
      <c r="I128" s="31">
        <v>48292166</v>
      </c>
    </row>
    <row r="129" spans="1:9" x14ac:dyDescent="0.2">
      <c r="A129" s="225" t="s">
        <v>159</v>
      </c>
      <c r="B129" s="225"/>
      <c r="C129" s="225"/>
      <c r="D129" s="225"/>
      <c r="E129" s="225"/>
      <c r="F129" s="225"/>
      <c r="G129" s="14">
        <v>121</v>
      </c>
      <c r="H129" s="31">
        <v>0</v>
      </c>
      <c r="I129" s="31">
        <v>109162418</v>
      </c>
    </row>
    <row r="130" spans="1:9" x14ac:dyDescent="0.2">
      <c r="A130" s="225" t="s">
        <v>160</v>
      </c>
      <c r="B130" s="225"/>
      <c r="C130" s="225"/>
      <c r="D130" s="225"/>
      <c r="E130" s="225"/>
      <c r="F130" s="225"/>
      <c r="G130" s="14">
        <v>122</v>
      </c>
      <c r="H130" s="31">
        <v>0</v>
      </c>
      <c r="I130" s="31">
        <v>0</v>
      </c>
    </row>
    <row r="131" spans="1:9" x14ac:dyDescent="0.2">
      <c r="A131" s="225" t="s">
        <v>161</v>
      </c>
      <c r="B131" s="225"/>
      <c r="C131" s="225"/>
      <c r="D131" s="225"/>
      <c r="E131" s="225"/>
      <c r="F131" s="225"/>
      <c r="G131" s="14">
        <v>123</v>
      </c>
      <c r="H131" s="31">
        <v>0</v>
      </c>
      <c r="I131" s="31">
        <v>0</v>
      </c>
    </row>
    <row r="132" spans="1:9" ht="22.15" customHeight="1" x14ac:dyDescent="0.2">
      <c r="A132" s="242" t="s">
        <v>162</v>
      </c>
      <c r="B132" s="242"/>
      <c r="C132" s="242"/>
      <c r="D132" s="242"/>
      <c r="E132" s="242"/>
      <c r="F132" s="242"/>
      <c r="G132" s="14">
        <v>124</v>
      </c>
      <c r="H132" s="31">
        <v>269076614</v>
      </c>
      <c r="I132" s="31">
        <v>337966642</v>
      </c>
    </row>
    <row r="133" spans="1:9" x14ac:dyDescent="0.2">
      <c r="A133" s="227" t="s">
        <v>406</v>
      </c>
      <c r="B133" s="227"/>
      <c r="C133" s="227"/>
      <c r="D133" s="227"/>
      <c r="E133" s="227"/>
      <c r="F133" s="227"/>
      <c r="G133" s="15">
        <v>125</v>
      </c>
      <c r="H133" s="32">
        <f>H75+H98+H105+H117+H132</f>
        <v>994275019</v>
      </c>
      <c r="I133" s="32">
        <f>I75+I98+I105+I117+I132</f>
        <v>1267170060</v>
      </c>
    </row>
    <row r="134" spans="1:9" x14ac:dyDescent="0.2">
      <c r="A134" s="242" t="s">
        <v>163</v>
      </c>
      <c r="B134" s="242"/>
      <c r="C134" s="242"/>
      <c r="D134" s="242"/>
      <c r="E134" s="242"/>
      <c r="F134" s="242"/>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88" zoomScaleNormal="100" zoomScaleSheetLayoutView="100" workbookViewId="0">
      <selection activeCell="Q71" sqref="Q71"/>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67" t="s">
        <v>164</v>
      </c>
      <c r="B1" s="229"/>
      <c r="C1" s="229"/>
      <c r="D1" s="229"/>
      <c r="E1" s="229"/>
      <c r="F1" s="229"/>
      <c r="G1" s="229"/>
      <c r="H1" s="229"/>
      <c r="I1" s="229"/>
    </row>
    <row r="2" spans="1:11" x14ac:dyDescent="0.2">
      <c r="A2" s="266" t="s">
        <v>598</v>
      </c>
      <c r="B2" s="231"/>
      <c r="C2" s="231"/>
      <c r="D2" s="231"/>
      <c r="E2" s="231"/>
      <c r="F2" s="231"/>
      <c r="G2" s="231"/>
      <c r="H2" s="231"/>
      <c r="I2" s="231"/>
      <c r="J2" s="116"/>
      <c r="K2" s="116"/>
    </row>
    <row r="3" spans="1:11" x14ac:dyDescent="0.2">
      <c r="A3" s="253" t="s">
        <v>165</v>
      </c>
      <c r="B3" s="254"/>
      <c r="C3" s="254"/>
      <c r="D3" s="254"/>
      <c r="E3" s="254"/>
      <c r="F3" s="254"/>
      <c r="G3" s="254"/>
      <c r="H3" s="254"/>
      <c r="I3" s="254"/>
      <c r="J3" s="255"/>
      <c r="K3" s="255"/>
    </row>
    <row r="4" spans="1:11" x14ac:dyDescent="0.2">
      <c r="A4" s="256" t="s">
        <v>522</v>
      </c>
      <c r="B4" s="257"/>
      <c r="C4" s="257"/>
      <c r="D4" s="257"/>
      <c r="E4" s="257"/>
      <c r="F4" s="257"/>
      <c r="G4" s="257"/>
      <c r="H4" s="257"/>
      <c r="I4" s="257"/>
      <c r="J4" s="258"/>
      <c r="K4" s="258"/>
    </row>
    <row r="5" spans="1:11" ht="22.15" customHeight="1" x14ac:dyDescent="0.2">
      <c r="A5" s="250" t="s">
        <v>166</v>
      </c>
      <c r="B5" s="240"/>
      <c r="C5" s="240"/>
      <c r="D5" s="240"/>
      <c r="E5" s="240"/>
      <c r="F5" s="240"/>
      <c r="G5" s="250" t="s">
        <v>167</v>
      </c>
      <c r="H5" s="251" t="s">
        <v>168</v>
      </c>
      <c r="I5" s="252"/>
      <c r="J5" s="251" t="s">
        <v>169</v>
      </c>
      <c r="K5" s="252"/>
    </row>
    <row r="6" spans="1:11" x14ac:dyDescent="0.2">
      <c r="A6" s="240"/>
      <c r="B6" s="240"/>
      <c r="C6" s="240"/>
      <c r="D6" s="240"/>
      <c r="E6" s="240"/>
      <c r="F6" s="240"/>
      <c r="G6" s="240"/>
      <c r="H6" s="18" t="s">
        <v>170</v>
      </c>
      <c r="I6" s="18" t="s">
        <v>171</v>
      </c>
      <c r="J6" s="18" t="s">
        <v>172</v>
      </c>
      <c r="K6" s="18" t="s">
        <v>173</v>
      </c>
    </row>
    <row r="7" spans="1:11" x14ac:dyDescent="0.2">
      <c r="A7" s="261">
        <v>1</v>
      </c>
      <c r="B7" s="238"/>
      <c r="C7" s="238"/>
      <c r="D7" s="238"/>
      <c r="E7" s="238"/>
      <c r="F7" s="238"/>
      <c r="G7" s="17">
        <v>2</v>
      </c>
      <c r="H7" s="18">
        <v>3</v>
      </c>
      <c r="I7" s="18">
        <v>4</v>
      </c>
      <c r="J7" s="18">
        <v>5</v>
      </c>
      <c r="K7" s="18">
        <v>6</v>
      </c>
    </row>
    <row r="8" spans="1:11" x14ac:dyDescent="0.2">
      <c r="A8" s="262" t="s">
        <v>407</v>
      </c>
      <c r="B8" s="263"/>
      <c r="C8" s="263"/>
      <c r="D8" s="263"/>
      <c r="E8" s="263"/>
      <c r="F8" s="263"/>
      <c r="G8" s="15">
        <v>1</v>
      </c>
      <c r="H8" s="117">
        <f>SUM(H9:H13)</f>
        <v>975929963</v>
      </c>
      <c r="I8" s="117">
        <f>SUM(I9:I13)</f>
        <v>483213532</v>
      </c>
      <c r="J8" s="117">
        <f>SUM(J9:J13)</f>
        <v>1022814964</v>
      </c>
      <c r="K8" s="117">
        <f>SUM(K9:K13)</f>
        <v>572883011</v>
      </c>
    </row>
    <row r="9" spans="1:11" x14ac:dyDescent="0.2">
      <c r="A9" s="225" t="s">
        <v>174</v>
      </c>
      <c r="B9" s="225"/>
      <c r="C9" s="225"/>
      <c r="D9" s="225"/>
      <c r="E9" s="225"/>
      <c r="F9" s="225"/>
      <c r="G9" s="14">
        <v>2</v>
      </c>
      <c r="H9" s="31">
        <v>0</v>
      </c>
      <c r="I9" s="31">
        <v>0</v>
      </c>
      <c r="J9" s="31">
        <v>0</v>
      </c>
      <c r="K9" s="31">
        <v>0</v>
      </c>
    </row>
    <row r="10" spans="1:11" x14ac:dyDescent="0.2">
      <c r="A10" s="225" t="s">
        <v>175</v>
      </c>
      <c r="B10" s="225"/>
      <c r="C10" s="225"/>
      <c r="D10" s="225"/>
      <c r="E10" s="225"/>
      <c r="F10" s="225"/>
      <c r="G10" s="14">
        <v>3</v>
      </c>
      <c r="H10" s="31">
        <v>966294426</v>
      </c>
      <c r="I10" s="31">
        <v>478631886</v>
      </c>
      <c r="J10" s="31">
        <v>1014216818</v>
      </c>
      <c r="K10" s="31">
        <v>568358401</v>
      </c>
    </row>
    <row r="11" spans="1:11" x14ac:dyDescent="0.2">
      <c r="A11" s="225" t="s">
        <v>176</v>
      </c>
      <c r="B11" s="225"/>
      <c r="C11" s="225"/>
      <c r="D11" s="225"/>
      <c r="E11" s="225"/>
      <c r="F11" s="225"/>
      <c r="G11" s="14">
        <v>4</v>
      </c>
      <c r="H11" s="31">
        <v>0</v>
      </c>
      <c r="I11" s="31">
        <v>0</v>
      </c>
      <c r="J11" s="31">
        <v>0</v>
      </c>
      <c r="K11" s="31">
        <v>0</v>
      </c>
    </row>
    <row r="12" spans="1:11" x14ac:dyDescent="0.2">
      <c r="A12" s="225" t="s">
        <v>177</v>
      </c>
      <c r="B12" s="225"/>
      <c r="C12" s="225"/>
      <c r="D12" s="225"/>
      <c r="E12" s="225"/>
      <c r="F12" s="225"/>
      <c r="G12" s="14">
        <v>5</v>
      </c>
      <c r="H12" s="31">
        <v>0</v>
      </c>
      <c r="I12" s="31">
        <v>0</v>
      </c>
      <c r="J12" s="31">
        <v>0</v>
      </c>
      <c r="K12" s="31">
        <v>0</v>
      </c>
    </row>
    <row r="13" spans="1:11" x14ac:dyDescent="0.2">
      <c r="A13" s="225" t="s">
        <v>178</v>
      </c>
      <c r="B13" s="225"/>
      <c r="C13" s="225"/>
      <c r="D13" s="225"/>
      <c r="E13" s="225"/>
      <c r="F13" s="225"/>
      <c r="G13" s="14">
        <v>6</v>
      </c>
      <c r="H13" s="31">
        <v>9635537</v>
      </c>
      <c r="I13" s="31">
        <v>4581646</v>
      </c>
      <c r="J13" s="31">
        <v>8598146</v>
      </c>
      <c r="K13" s="31">
        <v>4524610</v>
      </c>
    </row>
    <row r="14" spans="1:11" ht="22.15" customHeight="1" x14ac:dyDescent="0.2">
      <c r="A14" s="262" t="s">
        <v>408</v>
      </c>
      <c r="B14" s="263"/>
      <c r="C14" s="263"/>
      <c r="D14" s="263"/>
      <c r="E14" s="263"/>
      <c r="F14" s="263"/>
      <c r="G14" s="15">
        <v>7</v>
      </c>
      <c r="H14" s="117">
        <f>H15+H16+H20+H24+H25+H26+H29+H36</f>
        <v>933180072</v>
      </c>
      <c r="I14" s="117">
        <f>I15+I16+I20+I24+I25+I26+I29+I36</f>
        <v>473949264</v>
      </c>
      <c r="J14" s="117">
        <f>J15+J16+J20+J24+J25+J26+J29+J36</f>
        <v>903521249</v>
      </c>
      <c r="K14" s="117">
        <f>K15+K16+K20+K24+K25+K26+K29+K36</f>
        <v>498855913</v>
      </c>
    </row>
    <row r="15" spans="1:11" x14ac:dyDescent="0.2">
      <c r="A15" s="225" t="s">
        <v>179</v>
      </c>
      <c r="B15" s="225"/>
      <c r="C15" s="225"/>
      <c r="D15" s="225"/>
      <c r="E15" s="225"/>
      <c r="F15" s="225"/>
      <c r="G15" s="14">
        <v>8</v>
      </c>
      <c r="H15" s="31">
        <v>45072485</v>
      </c>
      <c r="I15" s="31">
        <v>29638266</v>
      </c>
      <c r="J15" s="31">
        <v>-38872990</v>
      </c>
      <c r="K15" s="31">
        <v>-14725563</v>
      </c>
    </row>
    <row r="16" spans="1:11" x14ac:dyDescent="0.2">
      <c r="A16" s="226" t="s">
        <v>409</v>
      </c>
      <c r="B16" s="226"/>
      <c r="C16" s="226"/>
      <c r="D16" s="226"/>
      <c r="E16" s="226"/>
      <c r="F16" s="226"/>
      <c r="G16" s="15">
        <v>9</v>
      </c>
      <c r="H16" s="117">
        <f>SUM(H17:H19)</f>
        <v>413640454</v>
      </c>
      <c r="I16" s="117">
        <f>SUM(I17:I19)</f>
        <v>207400131</v>
      </c>
      <c r="J16" s="117">
        <f>SUM(J17:J19)</f>
        <v>448682885</v>
      </c>
      <c r="K16" s="117">
        <f>SUM(K17:K19)</f>
        <v>259147364</v>
      </c>
    </row>
    <row r="17" spans="1:11" x14ac:dyDescent="0.2">
      <c r="A17" s="268" t="s">
        <v>180</v>
      </c>
      <c r="B17" s="268"/>
      <c r="C17" s="268"/>
      <c r="D17" s="268"/>
      <c r="E17" s="268"/>
      <c r="F17" s="268"/>
      <c r="G17" s="14">
        <v>10</v>
      </c>
      <c r="H17" s="31">
        <v>178167397</v>
      </c>
      <c r="I17" s="31">
        <v>65149781</v>
      </c>
      <c r="J17" s="31">
        <v>149465083</v>
      </c>
      <c r="K17" s="31">
        <v>83188928</v>
      </c>
    </row>
    <row r="18" spans="1:11" x14ac:dyDescent="0.2">
      <c r="A18" s="268" t="s">
        <v>181</v>
      </c>
      <c r="B18" s="268"/>
      <c r="C18" s="268"/>
      <c r="D18" s="268"/>
      <c r="E18" s="268"/>
      <c r="F18" s="268"/>
      <c r="G18" s="14">
        <v>11</v>
      </c>
      <c r="H18" s="31">
        <v>0</v>
      </c>
      <c r="I18" s="31">
        <v>0</v>
      </c>
      <c r="J18" s="31">
        <v>0</v>
      </c>
      <c r="K18" s="31">
        <v>0</v>
      </c>
    </row>
    <row r="19" spans="1:11" x14ac:dyDescent="0.2">
      <c r="A19" s="268" t="s">
        <v>182</v>
      </c>
      <c r="B19" s="268"/>
      <c r="C19" s="268"/>
      <c r="D19" s="268"/>
      <c r="E19" s="268"/>
      <c r="F19" s="268"/>
      <c r="G19" s="14">
        <v>12</v>
      </c>
      <c r="H19" s="31">
        <v>235473057</v>
      </c>
      <c r="I19" s="31">
        <v>142250350</v>
      </c>
      <c r="J19" s="31">
        <v>299217802</v>
      </c>
      <c r="K19" s="31">
        <v>175958436</v>
      </c>
    </row>
    <row r="20" spans="1:11" x14ac:dyDescent="0.2">
      <c r="A20" s="226" t="s">
        <v>410</v>
      </c>
      <c r="B20" s="226"/>
      <c r="C20" s="226"/>
      <c r="D20" s="226"/>
      <c r="E20" s="226"/>
      <c r="F20" s="226"/>
      <c r="G20" s="15">
        <v>13</v>
      </c>
      <c r="H20" s="117">
        <f>SUM(H21:H23)</f>
        <v>411262434</v>
      </c>
      <c r="I20" s="117">
        <f>SUM(I21:I23)</f>
        <v>205430831</v>
      </c>
      <c r="J20" s="117">
        <f>SUM(J21:J23)</f>
        <v>433176752</v>
      </c>
      <c r="K20" s="117">
        <f>SUM(K21:K23)</f>
        <v>220154020</v>
      </c>
    </row>
    <row r="21" spans="1:11" x14ac:dyDescent="0.2">
      <c r="A21" s="268" t="s">
        <v>183</v>
      </c>
      <c r="B21" s="268"/>
      <c r="C21" s="268"/>
      <c r="D21" s="268"/>
      <c r="E21" s="268"/>
      <c r="F21" s="268"/>
      <c r="G21" s="14">
        <v>14</v>
      </c>
      <c r="H21" s="31">
        <v>244175386</v>
      </c>
      <c r="I21" s="31">
        <v>117151339</v>
      </c>
      <c r="J21" s="31">
        <v>270318476</v>
      </c>
      <c r="K21" s="31">
        <v>137496306</v>
      </c>
    </row>
    <row r="22" spans="1:11" x14ac:dyDescent="0.2">
      <c r="A22" s="268" t="s">
        <v>184</v>
      </c>
      <c r="B22" s="268"/>
      <c r="C22" s="268"/>
      <c r="D22" s="268"/>
      <c r="E22" s="268"/>
      <c r="F22" s="268"/>
      <c r="G22" s="14">
        <v>15</v>
      </c>
      <c r="H22" s="31">
        <v>120529490</v>
      </c>
      <c r="I22" s="31">
        <v>62375905</v>
      </c>
      <c r="J22" s="31">
        <v>113832341</v>
      </c>
      <c r="K22" s="31">
        <v>57013491</v>
      </c>
    </row>
    <row r="23" spans="1:11" x14ac:dyDescent="0.2">
      <c r="A23" s="268" t="s">
        <v>185</v>
      </c>
      <c r="B23" s="268"/>
      <c r="C23" s="268"/>
      <c r="D23" s="268"/>
      <c r="E23" s="268"/>
      <c r="F23" s="268"/>
      <c r="G23" s="14">
        <v>16</v>
      </c>
      <c r="H23" s="31">
        <v>46557558</v>
      </c>
      <c r="I23" s="31">
        <v>25903587</v>
      </c>
      <c r="J23" s="31">
        <v>49025935</v>
      </c>
      <c r="K23" s="31">
        <v>25644223</v>
      </c>
    </row>
    <row r="24" spans="1:11" x14ac:dyDescent="0.2">
      <c r="A24" s="225" t="s">
        <v>186</v>
      </c>
      <c r="B24" s="225"/>
      <c r="C24" s="225"/>
      <c r="D24" s="225"/>
      <c r="E24" s="225"/>
      <c r="F24" s="225"/>
      <c r="G24" s="14">
        <v>17</v>
      </c>
      <c r="H24" s="31">
        <v>27209151</v>
      </c>
      <c r="I24" s="31">
        <v>13434281</v>
      </c>
      <c r="J24" s="31">
        <v>28607464</v>
      </c>
      <c r="K24" s="31">
        <v>14249711</v>
      </c>
    </row>
    <row r="25" spans="1:11" x14ac:dyDescent="0.2">
      <c r="A25" s="225" t="s">
        <v>187</v>
      </c>
      <c r="B25" s="225"/>
      <c r="C25" s="225"/>
      <c r="D25" s="225"/>
      <c r="E25" s="225"/>
      <c r="F25" s="225"/>
      <c r="G25" s="14">
        <v>18</v>
      </c>
      <c r="H25" s="31">
        <v>25744357</v>
      </c>
      <c r="I25" s="31">
        <v>10240398</v>
      </c>
      <c r="J25" s="31">
        <v>23551319</v>
      </c>
      <c r="K25" s="31">
        <v>13040581</v>
      </c>
    </row>
    <row r="26" spans="1:11" x14ac:dyDescent="0.2">
      <c r="A26" s="226" t="s">
        <v>411</v>
      </c>
      <c r="B26" s="226"/>
      <c r="C26" s="226"/>
      <c r="D26" s="226"/>
      <c r="E26" s="226"/>
      <c r="F26" s="226"/>
      <c r="G26" s="15">
        <v>19</v>
      </c>
      <c r="H26" s="117">
        <f>H27+H28</f>
        <v>969279</v>
      </c>
      <c r="I26" s="117">
        <f>I27+I28</f>
        <v>721181</v>
      </c>
      <c r="J26" s="117">
        <f>J27+J28</f>
        <v>1005534</v>
      </c>
      <c r="K26" s="117">
        <f>K27+K28</f>
        <v>344513</v>
      </c>
    </row>
    <row r="27" spans="1:11" x14ac:dyDescent="0.2">
      <c r="A27" s="268" t="s">
        <v>188</v>
      </c>
      <c r="B27" s="268"/>
      <c r="C27" s="268"/>
      <c r="D27" s="268"/>
      <c r="E27" s="268"/>
      <c r="F27" s="268"/>
      <c r="G27" s="14">
        <v>20</v>
      </c>
      <c r="H27" s="31">
        <v>0</v>
      </c>
      <c r="I27" s="31">
        <v>0</v>
      </c>
      <c r="J27" s="31">
        <v>0</v>
      </c>
      <c r="K27" s="31">
        <v>0</v>
      </c>
    </row>
    <row r="28" spans="1:11" x14ac:dyDescent="0.2">
      <c r="A28" s="268" t="s">
        <v>189</v>
      </c>
      <c r="B28" s="268"/>
      <c r="C28" s="268"/>
      <c r="D28" s="268"/>
      <c r="E28" s="268"/>
      <c r="F28" s="268"/>
      <c r="G28" s="14">
        <v>21</v>
      </c>
      <c r="H28" s="31">
        <v>969279</v>
      </c>
      <c r="I28" s="31">
        <v>721181</v>
      </c>
      <c r="J28" s="31">
        <v>1005534</v>
      </c>
      <c r="K28" s="31">
        <v>344513</v>
      </c>
    </row>
    <row r="29" spans="1:11" x14ac:dyDescent="0.2">
      <c r="A29" s="226" t="s">
        <v>412</v>
      </c>
      <c r="B29" s="226"/>
      <c r="C29" s="226"/>
      <c r="D29" s="226"/>
      <c r="E29" s="226"/>
      <c r="F29" s="226"/>
      <c r="G29" s="15">
        <v>22</v>
      </c>
      <c r="H29" s="117">
        <f>SUM(H30:H35)</f>
        <v>9004727</v>
      </c>
      <c r="I29" s="117">
        <f>SUM(I30:I35)</f>
        <v>6877915</v>
      </c>
      <c r="J29" s="117">
        <f>SUM(J30:J35)</f>
        <v>6819818</v>
      </c>
      <c r="K29" s="117">
        <f>SUM(K30:K35)</f>
        <v>6210558</v>
      </c>
    </row>
    <row r="30" spans="1:11" x14ac:dyDescent="0.2">
      <c r="A30" s="268" t="s">
        <v>190</v>
      </c>
      <c r="B30" s="268"/>
      <c r="C30" s="268"/>
      <c r="D30" s="268"/>
      <c r="E30" s="268"/>
      <c r="F30" s="268"/>
      <c r="G30" s="14">
        <v>23</v>
      </c>
      <c r="H30" s="31">
        <v>8945797</v>
      </c>
      <c r="I30" s="31">
        <v>6848858</v>
      </c>
      <c r="J30" s="31">
        <v>2887388</v>
      </c>
      <c r="K30" s="31">
        <v>2734355</v>
      </c>
    </row>
    <row r="31" spans="1:11" x14ac:dyDescent="0.2">
      <c r="A31" s="268" t="s">
        <v>191</v>
      </c>
      <c r="B31" s="268"/>
      <c r="C31" s="268"/>
      <c r="D31" s="268"/>
      <c r="E31" s="268"/>
      <c r="F31" s="268"/>
      <c r="G31" s="14">
        <v>24</v>
      </c>
      <c r="H31" s="31">
        <v>0</v>
      </c>
      <c r="I31" s="31">
        <v>0</v>
      </c>
      <c r="J31" s="31">
        <v>0</v>
      </c>
      <c r="K31" s="31">
        <v>0</v>
      </c>
    </row>
    <row r="32" spans="1:11" x14ac:dyDescent="0.2">
      <c r="A32" s="268" t="s">
        <v>192</v>
      </c>
      <c r="B32" s="268"/>
      <c r="C32" s="268"/>
      <c r="D32" s="268"/>
      <c r="E32" s="268"/>
      <c r="F32" s="268"/>
      <c r="G32" s="14">
        <v>25</v>
      </c>
      <c r="H32" s="31">
        <v>0</v>
      </c>
      <c r="I32" s="31">
        <v>0</v>
      </c>
      <c r="J32" s="31">
        <v>0</v>
      </c>
      <c r="K32" s="31">
        <v>0</v>
      </c>
    </row>
    <row r="33" spans="1:11" x14ac:dyDescent="0.2">
      <c r="A33" s="268" t="s">
        <v>193</v>
      </c>
      <c r="B33" s="268"/>
      <c r="C33" s="268"/>
      <c r="D33" s="268"/>
      <c r="E33" s="268"/>
      <c r="F33" s="268"/>
      <c r="G33" s="14">
        <v>26</v>
      </c>
      <c r="H33" s="31">
        <v>0</v>
      </c>
      <c r="I33" s="31">
        <v>0</v>
      </c>
      <c r="J33" s="31">
        <v>0</v>
      </c>
      <c r="K33" s="31">
        <v>0</v>
      </c>
    </row>
    <row r="34" spans="1:11" x14ac:dyDescent="0.2">
      <c r="A34" s="268" t="s">
        <v>194</v>
      </c>
      <c r="B34" s="268"/>
      <c r="C34" s="268"/>
      <c r="D34" s="268"/>
      <c r="E34" s="268"/>
      <c r="F34" s="268"/>
      <c r="G34" s="14">
        <v>27</v>
      </c>
      <c r="H34" s="31">
        <v>58930</v>
      </c>
      <c r="I34" s="31">
        <v>29057</v>
      </c>
      <c r="J34" s="31">
        <v>578115</v>
      </c>
      <c r="K34" s="31">
        <v>121888</v>
      </c>
    </row>
    <row r="35" spans="1:11" x14ac:dyDescent="0.2">
      <c r="A35" s="268" t="s">
        <v>195</v>
      </c>
      <c r="B35" s="268"/>
      <c r="C35" s="268"/>
      <c r="D35" s="268"/>
      <c r="E35" s="268"/>
      <c r="F35" s="268"/>
      <c r="G35" s="14">
        <v>28</v>
      </c>
      <c r="H35" s="31">
        <v>0</v>
      </c>
      <c r="I35" s="31">
        <v>0</v>
      </c>
      <c r="J35" s="31">
        <v>3354315</v>
      </c>
      <c r="K35" s="31">
        <v>3354315</v>
      </c>
    </row>
    <row r="36" spans="1:11" x14ac:dyDescent="0.2">
      <c r="A36" s="225" t="s">
        <v>196</v>
      </c>
      <c r="B36" s="225"/>
      <c r="C36" s="225"/>
      <c r="D36" s="225"/>
      <c r="E36" s="225"/>
      <c r="F36" s="225"/>
      <c r="G36" s="14">
        <v>29</v>
      </c>
      <c r="H36" s="31">
        <v>277185</v>
      </c>
      <c r="I36" s="31">
        <v>206261</v>
      </c>
      <c r="J36" s="31">
        <v>550467</v>
      </c>
      <c r="K36" s="31">
        <v>434729</v>
      </c>
    </row>
    <row r="37" spans="1:11" x14ac:dyDescent="0.2">
      <c r="A37" s="262" t="s">
        <v>413</v>
      </c>
      <c r="B37" s="263"/>
      <c r="C37" s="263"/>
      <c r="D37" s="263"/>
      <c r="E37" s="263"/>
      <c r="F37" s="263"/>
      <c r="G37" s="15">
        <v>30</v>
      </c>
      <c r="H37" s="117">
        <f>SUM(H38:H47)</f>
        <v>1988607</v>
      </c>
      <c r="I37" s="117">
        <f>SUM(I38:I47)</f>
        <v>-217320</v>
      </c>
      <c r="J37" s="117">
        <f>SUM(J38:J47)</f>
        <v>2416437</v>
      </c>
      <c r="K37" s="117">
        <f>SUM(K38:K47)</f>
        <v>-1093480</v>
      </c>
    </row>
    <row r="38" spans="1:11" ht="23.45" customHeight="1" x14ac:dyDescent="0.2">
      <c r="A38" s="225" t="s">
        <v>197</v>
      </c>
      <c r="B38" s="225"/>
      <c r="C38" s="225"/>
      <c r="D38" s="225"/>
      <c r="E38" s="225"/>
      <c r="F38" s="225"/>
      <c r="G38" s="14">
        <v>31</v>
      </c>
      <c r="H38" s="31">
        <v>0</v>
      </c>
      <c r="I38" s="31">
        <v>0</v>
      </c>
      <c r="J38" s="31">
        <v>0</v>
      </c>
      <c r="K38" s="31">
        <v>0</v>
      </c>
    </row>
    <row r="39" spans="1:11" ht="25.15" customHeight="1" x14ac:dyDescent="0.2">
      <c r="A39" s="225" t="s">
        <v>198</v>
      </c>
      <c r="B39" s="225"/>
      <c r="C39" s="225"/>
      <c r="D39" s="225"/>
      <c r="E39" s="225"/>
      <c r="F39" s="225"/>
      <c r="G39" s="14">
        <v>32</v>
      </c>
      <c r="H39" s="31">
        <v>0</v>
      </c>
      <c r="I39" s="31">
        <v>0</v>
      </c>
      <c r="J39" s="31">
        <v>0</v>
      </c>
      <c r="K39" s="31">
        <v>0</v>
      </c>
    </row>
    <row r="40" spans="1:11" ht="25.15" customHeight="1" x14ac:dyDescent="0.2">
      <c r="A40" s="225" t="s">
        <v>199</v>
      </c>
      <c r="B40" s="225"/>
      <c r="C40" s="225"/>
      <c r="D40" s="225"/>
      <c r="E40" s="225"/>
      <c r="F40" s="225"/>
      <c r="G40" s="14">
        <v>33</v>
      </c>
      <c r="H40" s="31">
        <v>0</v>
      </c>
      <c r="I40" s="31">
        <v>0</v>
      </c>
      <c r="J40" s="31">
        <v>0</v>
      </c>
      <c r="K40" s="31">
        <v>0</v>
      </c>
    </row>
    <row r="41" spans="1:11" ht="25.15" customHeight="1" x14ac:dyDescent="0.2">
      <c r="A41" s="225" t="s">
        <v>200</v>
      </c>
      <c r="B41" s="225"/>
      <c r="C41" s="225"/>
      <c r="D41" s="225"/>
      <c r="E41" s="225"/>
      <c r="F41" s="225"/>
      <c r="G41" s="14">
        <v>34</v>
      </c>
      <c r="H41" s="31">
        <v>0</v>
      </c>
      <c r="I41" s="31">
        <v>0</v>
      </c>
      <c r="J41" s="31">
        <v>0</v>
      </c>
      <c r="K41" s="31">
        <v>0</v>
      </c>
    </row>
    <row r="42" spans="1:11" ht="25.15" customHeight="1" x14ac:dyDescent="0.2">
      <c r="A42" s="225" t="s">
        <v>201</v>
      </c>
      <c r="B42" s="225"/>
      <c r="C42" s="225"/>
      <c r="D42" s="225"/>
      <c r="E42" s="225"/>
      <c r="F42" s="225"/>
      <c r="G42" s="14">
        <v>35</v>
      </c>
      <c r="H42" s="31">
        <v>93278</v>
      </c>
      <c r="I42" s="31">
        <v>-24367</v>
      </c>
      <c r="J42" s="31">
        <v>0</v>
      </c>
      <c r="K42" s="31">
        <v>-29803</v>
      </c>
    </row>
    <row r="43" spans="1:11" x14ac:dyDescent="0.2">
      <c r="A43" s="225" t="s">
        <v>202</v>
      </c>
      <c r="B43" s="225"/>
      <c r="C43" s="225"/>
      <c r="D43" s="225"/>
      <c r="E43" s="225"/>
      <c r="F43" s="225"/>
      <c r="G43" s="14">
        <v>36</v>
      </c>
      <c r="H43" s="31">
        <v>0</v>
      </c>
      <c r="I43" s="31">
        <v>0</v>
      </c>
      <c r="J43" s="31">
        <v>0</v>
      </c>
      <c r="K43" s="31">
        <v>0</v>
      </c>
    </row>
    <row r="44" spans="1:11" x14ac:dyDescent="0.2">
      <c r="A44" s="225" t="s">
        <v>203</v>
      </c>
      <c r="B44" s="225"/>
      <c r="C44" s="225"/>
      <c r="D44" s="225"/>
      <c r="E44" s="225"/>
      <c r="F44" s="225"/>
      <c r="G44" s="14">
        <v>37</v>
      </c>
      <c r="H44" s="31">
        <v>1184821</v>
      </c>
      <c r="I44" s="31">
        <v>584853</v>
      </c>
      <c r="J44" s="31">
        <v>1356848</v>
      </c>
      <c r="K44" s="31">
        <v>986444</v>
      </c>
    </row>
    <row r="45" spans="1:11" x14ac:dyDescent="0.2">
      <c r="A45" s="225" t="s">
        <v>204</v>
      </c>
      <c r="B45" s="225"/>
      <c r="C45" s="225"/>
      <c r="D45" s="225"/>
      <c r="E45" s="225"/>
      <c r="F45" s="225"/>
      <c r="G45" s="14">
        <v>38</v>
      </c>
      <c r="H45" s="31">
        <v>710508</v>
      </c>
      <c r="I45" s="31">
        <v>-777806</v>
      </c>
      <c r="J45" s="31">
        <v>813598</v>
      </c>
      <c r="K45" s="31">
        <v>-2108349</v>
      </c>
    </row>
    <row r="46" spans="1:11" x14ac:dyDescent="0.2">
      <c r="A46" s="225" t="s">
        <v>205</v>
      </c>
      <c r="B46" s="225"/>
      <c r="C46" s="225"/>
      <c r="D46" s="225"/>
      <c r="E46" s="225"/>
      <c r="F46" s="225"/>
      <c r="G46" s="14">
        <v>39</v>
      </c>
      <c r="H46" s="31">
        <v>0</v>
      </c>
      <c r="I46" s="31">
        <v>0</v>
      </c>
      <c r="J46" s="31">
        <v>0</v>
      </c>
      <c r="K46" s="31">
        <v>0</v>
      </c>
    </row>
    <row r="47" spans="1:11" x14ac:dyDescent="0.2">
      <c r="A47" s="225" t="s">
        <v>206</v>
      </c>
      <c r="B47" s="225"/>
      <c r="C47" s="225"/>
      <c r="D47" s="225"/>
      <c r="E47" s="225"/>
      <c r="F47" s="225"/>
      <c r="G47" s="14">
        <v>40</v>
      </c>
      <c r="H47" s="31">
        <v>0</v>
      </c>
      <c r="I47" s="31">
        <v>0</v>
      </c>
      <c r="J47" s="31">
        <v>245991</v>
      </c>
      <c r="K47" s="31">
        <v>58228</v>
      </c>
    </row>
    <row r="48" spans="1:11" x14ac:dyDescent="0.2">
      <c r="A48" s="262" t="s">
        <v>414</v>
      </c>
      <c r="B48" s="263"/>
      <c r="C48" s="263"/>
      <c r="D48" s="263"/>
      <c r="E48" s="263"/>
      <c r="F48" s="263"/>
      <c r="G48" s="15">
        <v>41</v>
      </c>
      <c r="H48" s="117">
        <f>SUM(H49:H55)</f>
        <v>1049088</v>
      </c>
      <c r="I48" s="117">
        <f>SUM(I49:I55)</f>
        <v>-73662</v>
      </c>
      <c r="J48" s="117">
        <f>SUM(J49:J55)</f>
        <v>883456</v>
      </c>
      <c r="K48" s="117">
        <f>SUM(K49:K55)</f>
        <v>545497</v>
      </c>
    </row>
    <row r="49" spans="1:11" ht="25.15" customHeight="1" x14ac:dyDescent="0.2">
      <c r="A49" s="225" t="s">
        <v>207</v>
      </c>
      <c r="B49" s="225"/>
      <c r="C49" s="225"/>
      <c r="D49" s="225"/>
      <c r="E49" s="225"/>
      <c r="F49" s="225"/>
      <c r="G49" s="14">
        <v>42</v>
      </c>
      <c r="H49" s="31">
        <v>0</v>
      </c>
      <c r="I49" s="31">
        <v>0</v>
      </c>
      <c r="J49" s="31">
        <v>0</v>
      </c>
      <c r="K49" s="31">
        <v>-29658</v>
      </c>
    </row>
    <row r="50" spans="1:11" ht="24" customHeight="1" x14ac:dyDescent="0.2">
      <c r="A50" s="264" t="s">
        <v>208</v>
      </c>
      <c r="B50" s="264"/>
      <c r="C50" s="264"/>
      <c r="D50" s="264"/>
      <c r="E50" s="264"/>
      <c r="F50" s="264"/>
      <c r="G50" s="14">
        <v>43</v>
      </c>
      <c r="H50" s="31">
        <v>0</v>
      </c>
      <c r="I50" s="31">
        <v>0</v>
      </c>
      <c r="J50" s="31">
        <v>18466</v>
      </c>
      <c r="K50" s="31">
        <v>18466</v>
      </c>
    </row>
    <row r="51" spans="1:11" x14ac:dyDescent="0.2">
      <c r="A51" s="264" t="s">
        <v>209</v>
      </c>
      <c r="B51" s="264"/>
      <c r="C51" s="264"/>
      <c r="D51" s="264"/>
      <c r="E51" s="264"/>
      <c r="F51" s="264"/>
      <c r="G51" s="14">
        <v>44</v>
      </c>
      <c r="H51" s="31">
        <v>806256</v>
      </c>
      <c r="I51" s="31">
        <v>487286</v>
      </c>
      <c r="J51" s="31">
        <v>864990</v>
      </c>
      <c r="K51" s="31">
        <v>556689</v>
      </c>
    </row>
    <row r="52" spans="1:11" x14ac:dyDescent="0.2">
      <c r="A52" s="264" t="s">
        <v>210</v>
      </c>
      <c r="B52" s="264"/>
      <c r="C52" s="264"/>
      <c r="D52" s="264"/>
      <c r="E52" s="264"/>
      <c r="F52" s="264"/>
      <c r="G52" s="14">
        <v>45</v>
      </c>
      <c r="H52" s="31">
        <v>0</v>
      </c>
      <c r="I52" s="31">
        <v>0</v>
      </c>
      <c r="J52" s="31">
        <v>0</v>
      </c>
      <c r="K52" s="31">
        <v>0</v>
      </c>
    </row>
    <row r="53" spans="1:11" x14ac:dyDescent="0.2">
      <c r="A53" s="264" t="s">
        <v>211</v>
      </c>
      <c r="B53" s="264"/>
      <c r="C53" s="264"/>
      <c r="D53" s="264"/>
      <c r="E53" s="264"/>
      <c r="F53" s="264"/>
      <c r="G53" s="14">
        <v>46</v>
      </c>
      <c r="H53" s="31">
        <v>0</v>
      </c>
      <c r="I53" s="31">
        <v>0</v>
      </c>
      <c r="J53" s="31">
        <v>0</v>
      </c>
      <c r="K53" s="31">
        <v>0</v>
      </c>
    </row>
    <row r="54" spans="1:11" x14ac:dyDescent="0.2">
      <c r="A54" s="264" t="s">
        <v>212</v>
      </c>
      <c r="B54" s="264"/>
      <c r="C54" s="264"/>
      <c r="D54" s="264"/>
      <c r="E54" s="264"/>
      <c r="F54" s="264"/>
      <c r="G54" s="14">
        <v>47</v>
      </c>
      <c r="H54" s="31">
        <v>0</v>
      </c>
      <c r="I54" s="31">
        <v>0</v>
      </c>
      <c r="J54" s="31">
        <v>0</v>
      </c>
      <c r="K54" s="31">
        <v>0</v>
      </c>
    </row>
    <row r="55" spans="1:11" x14ac:dyDescent="0.2">
      <c r="A55" s="264" t="s">
        <v>213</v>
      </c>
      <c r="B55" s="264"/>
      <c r="C55" s="264"/>
      <c r="D55" s="264"/>
      <c r="E55" s="264"/>
      <c r="F55" s="264"/>
      <c r="G55" s="14">
        <v>48</v>
      </c>
      <c r="H55" s="31">
        <v>242832</v>
      </c>
      <c r="I55" s="31">
        <v>-560948</v>
      </c>
      <c r="J55" s="31">
        <v>0</v>
      </c>
      <c r="K55" s="31">
        <v>0</v>
      </c>
    </row>
    <row r="56" spans="1:11" ht="22.15" customHeight="1" x14ac:dyDescent="0.2">
      <c r="A56" s="265" t="s">
        <v>214</v>
      </c>
      <c r="B56" s="265"/>
      <c r="C56" s="265"/>
      <c r="D56" s="265"/>
      <c r="E56" s="265"/>
      <c r="F56" s="265"/>
      <c r="G56" s="14">
        <v>49</v>
      </c>
      <c r="H56" s="31">
        <v>0</v>
      </c>
      <c r="I56" s="31">
        <v>0</v>
      </c>
      <c r="J56" s="31">
        <v>0</v>
      </c>
      <c r="K56" s="31">
        <v>0</v>
      </c>
    </row>
    <row r="57" spans="1:11" x14ac:dyDescent="0.2">
      <c r="A57" s="265" t="s">
        <v>215</v>
      </c>
      <c r="B57" s="265"/>
      <c r="C57" s="265"/>
      <c r="D57" s="265"/>
      <c r="E57" s="265"/>
      <c r="F57" s="265"/>
      <c r="G57" s="14">
        <v>50</v>
      </c>
      <c r="H57" s="31">
        <v>0</v>
      </c>
      <c r="I57" s="31">
        <v>0</v>
      </c>
      <c r="J57" s="31">
        <v>0</v>
      </c>
      <c r="K57" s="31">
        <v>0</v>
      </c>
    </row>
    <row r="58" spans="1:11" ht="24.6" customHeight="1" x14ac:dyDescent="0.2">
      <c r="A58" s="265" t="s">
        <v>216</v>
      </c>
      <c r="B58" s="265"/>
      <c r="C58" s="265"/>
      <c r="D58" s="265"/>
      <c r="E58" s="265"/>
      <c r="F58" s="265"/>
      <c r="G58" s="14">
        <v>51</v>
      </c>
      <c r="H58" s="31">
        <v>0</v>
      </c>
      <c r="I58" s="31">
        <v>0</v>
      </c>
      <c r="J58" s="31">
        <v>0</v>
      </c>
      <c r="K58" s="31">
        <v>0</v>
      </c>
    </row>
    <row r="59" spans="1:11" x14ac:dyDescent="0.2">
      <c r="A59" s="265" t="s">
        <v>217</v>
      </c>
      <c r="B59" s="265"/>
      <c r="C59" s="265"/>
      <c r="D59" s="265"/>
      <c r="E59" s="265"/>
      <c r="F59" s="265"/>
      <c r="G59" s="14">
        <v>52</v>
      </c>
      <c r="H59" s="31">
        <v>0</v>
      </c>
      <c r="I59" s="31">
        <v>0</v>
      </c>
      <c r="J59" s="31">
        <v>0</v>
      </c>
      <c r="K59" s="31">
        <v>0</v>
      </c>
    </row>
    <row r="60" spans="1:11" x14ac:dyDescent="0.2">
      <c r="A60" s="262" t="s">
        <v>415</v>
      </c>
      <c r="B60" s="263"/>
      <c r="C60" s="263"/>
      <c r="D60" s="263"/>
      <c r="E60" s="263"/>
      <c r="F60" s="263"/>
      <c r="G60" s="15">
        <v>53</v>
      </c>
      <c r="H60" s="117">
        <f>H8+H37+H56+H57</f>
        <v>977918570</v>
      </c>
      <c r="I60" s="117">
        <f t="shared" ref="I60:K60" si="0">I8+I37+I56+I57</f>
        <v>482996212</v>
      </c>
      <c r="J60" s="117">
        <f t="shared" si="0"/>
        <v>1025231401</v>
      </c>
      <c r="K60" s="117">
        <f t="shared" si="0"/>
        <v>571789531</v>
      </c>
    </row>
    <row r="61" spans="1:11" x14ac:dyDescent="0.2">
      <c r="A61" s="262" t="s">
        <v>416</v>
      </c>
      <c r="B61" s="263"/>
      <c r="C61" s="263"/>
      <c r="D61" s="263"/>
      <c r="E61" s="263"/>
      <c r="F61" s="263"/>
      <c r="G61" s="15">
        <v>54</v>
      </c>
      <c r="H61" s="117">
        <f>H14+H48+H58+H59</f>
        <v>934229160</v>
      </c>
      <c r="I61" s="117">
        <f t="shared" ref="I61:K61" si="1">I14+I48+I58+I59</f>
        <v>473875602</v>
      </c>
      <c r="J61" s="117">
        <f t="shared" si="1"/>
        <v>904404705</v>
      </c>
      <c r="K61" s="117">
        <f t="shared" si="1"/>
        <v>499401410</v>
      </c>
    </row>
    <row r="62" spans="1:11" x14ac:dyDescent="0.2">
      <c r="A62" s="262" t="s">
        <v>417</v>
      </c>
      <c r="B62" s="263"/>
      <c r="C62" s="263"/>
      <c r="D62" s="263"/>
      <c r="E62" s="263"/>
      <c r="F62" s="263"/>
      <c r="G62" s="15">
        <v>55</v>
      </c>
      <c r="H62" s="117">
        <f>H60-H61</f>
        <v>43689410</v>
      </c>
      <c r="I62" s="117">
        <f t="shared" ref="I62:K62" si="2">I60-I61</f>
        <v>9120610</v>
      </c>
      <c r="J62" s="117">
        <f t="shared" si="2"/>
        <v>120826696</v>
      </c>
      <c r="K62" s="117">
        <f t="shared" si="2"/>
        <v>72388121</v>
      </c>
    </row>
    <row r="63" spans="1:11" x14ac:dyDescent="0.2">
      <c r="A63" s="249" t="s">
        <v>419</v>
      </c>
      <c r="B63" s="249"/>
      <c r="C63" s="249"/>
      <c r="D63" s="249"/>
      <c r="E63" s="249"/>
      <c r="F63" s="249"/>
      <c r="G63" s="15">
        <v>56</v>
      </c>
      <c r="H63" s="117">
        <f>+IF((H60-H61)&gt;0,(H60-H61),0)</f>
        <v>43689410</v>
      </c>
      <c r="I63" s="117">
        <f t="shared" ref="I63:K63" si="3">+IF((I60-I61)&gt;0,(I60-I61),0)</f>
        <v>9120610</v>
      </c>
      <c r="J63" s="117">
        <f t="shared" si="3"/>
        <v>120826696</v>
      </c>
      <c r="K63" s="117">
        <f t="shared" si="3"/>
        <v>72388121</v>
      </c>
    </row>
    <row r="64" spans="1:11" x14ac:dyDescent="0.2">
      <c r="A64" s="249" t="s">
        <v>418</v>
      </c>
      <c r="B64" s="249"/>
      <c r="C64" s="249"/>
      <c r="D64" s="249"/>
      <c r="E64" s="249"/>
      <c r="F64" s="249"/>
      <c r="G64" s="15">
        <v>57</v>
      </c>
      <c r="H64" s="117">
        <f>+IF((H60-H61)&lt;0,(H60-H61),0)</f>
        <v>0</v>
      </c>
      <c r="I64" s="117">
        <f t="shared" ref="I64:K64" si="4">+IF((I60-I61)&lt;0,(I60-I61),0)</f>
        <v>0</v>
      </c>
      <c r="J64" s="117">
        <f t="shared" si="4"/>
        <v>0</v>
      </c>
      <c r="K64" s="117">
        <f t="shared" si="4"/>
        <v>0</v>
      </c>
    </row>
    <row r="65" spans="1:11" x14ac:dyDescent="0.2">
      <c r="A65" s="265" t="s">
        <v>218</v>
      </c>
      <c r="B65" s="265"/>
      <c r="C65" s="265"/>
      <c r="D65" s="265"/>
      <c r="E65" s="265"/>
      <c r="F65" s="265"/>
      <c r="G65" s="14">
        <v>58</v>
      </c>
      <c r="H65" s="31">
        <v>8713371</v>
      </c>
      <c r="I65" s="31">
        <v>3705023</v>
      </c>
      <c r="J65" s="31">
        <v>19383404</v>
      </c>
      <c r="K65" s="31">
        <v>11780831</v>
      </c>
    </row>
    <row r="66" spans="1:11" x14ac:dyDescent="0.2">
      <c r="A66" s="262" t="s">
        <v>420</v>
      </c>
      <c r="B66" s="263"/>
      <c r="C66" s="263"/>
      <c r="D66" s="263"/>
      <c r="E66" s="263"/>
      <c r="F66" s="263"/>
      <c r="G66" s="15">
        <v>59</v>
      </c>
      <c r="H66" s="117">
        <f>H62-H65</f>
        <v>34976039</v>
      </c>
      <c r="I66" s="117">
        <f t="shared" ref="I66:K66" si="5">I62-I65</f>
        <v>5415587</v>
      </c>
      <c r="J66" s="117">
        <f t="shared" si="5"/>
        <v>101443292</v>
      </c>
      <c r="K66" s="117">
        <f t="shared" si="5"/>
        <v>60607290</v>
      </c>
    </row>
    <row r="67" spans="1:11" x14ac:dyDescent="0.2">
      <c r="A67" s="249" t="s">
        <v>421</v>
      </c>
      <c r="B67" s="249"/>
      <c r="C67" s="249"/>
      <c r="D67" s="249"/>
      <c r="E67" s="249"/>
      <c r="F67" s="249"/>
      <c r="G67" s="15">
        <v>60</v>
      </c>
      <c r="H67" s="117">
        <f>+IF((H62-H65)&gt;0,(H62-H65),0)</f>
        <v>34976039</v>
      </c>
      <c r="I67" s="117">
        <f t="shared" ref="I67:K67" si="6">+IF((I62-I65)&gt;0,(I62-I65),0)</f>
        <v>5415587</v>
      </c>
      <c r="J67" s="117">
        <f t="shared" si="6"/>
        <v>101443292</v>
      </c>
      <c r="K67" s="117">
        <f t="shared" si="6"/>
        <v>60607290</v>
      </c>
    </row>
    <row r="68" spans="1:11" x14ac:dyDescent="0.2">
      <c r="A68" s="249" t="s">
        <v>422</v>
      </c>
      <c r="B68" s="249"/>
      <c r="C68" s="249"/>
      <c r="D68" s="249"/>
      <c r="E68" s="249"/>
      <c r="F68" s="249"/>
      <c r="G68" s="15">
        <v>61</v>
      </c>
      <c r="H68" s="117">
        <f>+IF((H62-H65)&lt;0,(H62-H65),0)</f>
        <v>0</v>
      </c>
      <c r="I68" s="117">
        <f t="shared" ref="I68:K68" si="7">+IF((I62-I65)&lt;0,(I62-I65),0)</f>
        <v>0</v>
      </c>
      <c r="J68" s="117">
        <f t="shared" si="7"/>
        <v>0</v>
      </c>
      <c r="K68" s="117">
        <f t="shared" si="7"/>
        <v>0</v>
      </c>
    </row>
    <row r="69" spans="1:11" x14ac:dyDescent="0.2">
      <c r="A69" s="244" t="s">
        <v>219</v>
      </c>
      <c r="B69" s="244"/>
      <c r="C69" s="244"/>
      <c r="D69" s="244"/>
      <c r="E69" s="244"/>
      <c r="F69" s="244"/>
      <c r="G69" s="259"/>
      <c r="H69" s="259"/>
      <c r="I69" s="259"/>
      <c r="J69" s="260"/>
      <c r="K69" s="260"/>
    </row>
    <row r="70" spans="1:11" ht="22.15" customHeight="1" x14ac:dyDescent="0.2">
      <c r="A70" s="262" t="s">
        <v>423</v>
      </c>
      <c r="B70" s="263"/>
      <c r="C70" s="263"/>
      <c r="D70" s="263"/>
      <c r="E70" s="263"/>
      <c r="F70" s="263"/>
      <c r="G70" s="15">
        <v>62</v>
      </c>
      <c r="H70" s="117">
        <f>H71-H72</f>
        <v>0</v>
      </c>
      <c r="I70" s="117">
        <f>I71-I72</f>
        <v>0</v>
      </c>
      <c r="J70" s="117">
        <f>J71-J72</f>
        <v>0</v>
      </c>
      <c r="K70" s="117">
        <f>K71-K72</f>
        <v>0</v>
      </c>
    </row>
    <row r="71" spans="1:11" x14ac:dyDescent="0.2">
      <c r="A71" s="264" t="s">
        <v>220</v>
      </c>
      <c r="B71" s="264"/>
      <c r="C71" s="264"/>
      <c r="D71" s="264"/>
      <c r="E71" s="264"/>
      <c r="F71" s="264"/>
      <c r="G71" s="14">
        <v>63</v>
      </c>
      <c r="H71" s="31">
        <v>0</v>
      </c>
      <c r="I71" s="31">
        <v>0</v>
      </c>
      <c r="J71" s="31">
        <v>0</v>
      </c>
      <c r="K71" s="31">
        <v>0</v>
      </c>
    </row>
    <row r="72" spans="1:11" x14ac:dyDescent="0.2">
      <c r="A72" s="264" t="s">
        <v>221</v>
      </c>
      <c r="B72" s="264"/>
      <c r="C72" s="264"/>
      <c r="D72" s="264"/>
      <c r="E72" s="264"/>
      <c r="F72" s="264"/>
      <c r="G72" s="14">
        <v>64</v>
      </c>
      <c r="H72" s="31">
        <v>0</v>
      </c>
      <c r="I72" s="31">
        <v>0</v>
      </c>
      <c r="J72" s="31">
        <v>0</v>
      </c>
      <c r="K72" s="31">
        <v>0</v>
      </c>
    </row>
    <row r="73" spans="1:11" x14ac:dyDescent="0.2">
      <c r="A73" s="265" t="s">
        <v>222</v>
      </c>
      <c r="B73" s="265"/>
      <c r="C73" s="265"/>
      <c r="D73" s="265"/>
      <c r="E73" s="265"/>
      <c r="F73" s="265"/>
      <c r="G73" s="14">
        <v>65</v>
      </c>
      <c r="H73" s="31">
        <v>0</v>
      </c>
      <c r="I73" s="31">
        <v>0</v>
      </c>
      <c r="J73" s="31">
        <v>0</v>
      </c>
      <c r="K73" s="31">
        <v>0</v>
      </c>
    </row>
    <row r="74" spans="1:11" x14ac:dyDescent="0.2">
      <c r="A74" s="249" t="s">
        <v>424</v>
      </c>
      <c r="B74" s="249"/>
      <c r="C74" s="249"/>
      <c r="D74" s="249"/>
      <c r="E74" s="249"/>
      <c r="F74" s="249"/>
      <c r="G74" s="15">
        <v>66</v>
      </c>
      <c r="H74" s="118"/>
      <c r="I74" s="118"/>
      <c r="J74" s="118"/>
      <c r="K74" s="118"/>
    </row>
    <row r="75" spans="1:11" x14ac:dyDescent="0.2">
      <c r="A75" s="249" t="s">
        <v>425</v>
      </c>
      <c r="B75" s="249"/>
      <c r="C75" s="249"/>
      <c r="D75" s="249"/>
      <c r="E75" s="249"/>
      <c r="F75" s="249"/>
      <c r="G75" s="15">
        <v>67</v>
      </c>
      <c r="H75" s="118"/>
      <c r="I75" s="118"/>
      <c r="J75" s="118"/>
      <c r="K75" s="118"/>
    </row>
    <row r="76" spans="1:11" x14ac:dyDescent="0.2">
      <c r="A76" s="244" t="s">
        <v>223</v>
      </c>
      <c r="B76" s="244"/>
      <c r="C76" s="244"/>
      <c r="D76" s="244"/>
      <c r="E76" s="244"/>
      <c r="F76" s="244"/>
      <c r="G76" s="259"/>
      <c r="H76" s="259"/>
      <c r="I76" s="259"/>
      <c r="J76" s="260"/>
      <c r="K76" s="260"/>
    </row>
    <row r="77" spans="1:11" x14ac:dyDescent="0.2">
      <c r="A77" s="262" t="s">
        <v>426</v>
      </c>
      <c r="B77" s="263"/>
      <c r="C77" s="263"/>
      <c r="D77" s="263"/>
      <c r="E77" s="263"/>
      <c r="F77" s="263"/>
      <c r="G77" s="15">
        <v>68</v>
      </c>
      <c r="H77" s="118"/>
      <c r="I77" s="118"/>
      <c r="J77" s="118"/>
      <c r="K77" s="118"/>
    </row>
    <row r="78" spans="1:11" x14ac:dyDescent="0.2">
      <c r="A78" s="264" t="s">
        <v>427</v>
      </c>
      <c r="B78" s="264"/>
      <c r="C78" s="264"/>
      <c r="D78" s="264"/>
      <c r="E78" s="264"/>
      <c r="F78" s="264"/>
      <c r="G78" s="112">
        <v>69</v>
      </c>
      <c r="H78" s="35">
        <v>0</v>
      </c>
      <c r="I78" s="35">
        <v>0</v>
      </c>
      <c r="J78" s="35">
        <v>0</v>
      </c>
      <c r="K78" s="35">
        <v>0</v>
      </c>
    </row>
    <row r="79" spans="1:11" x14ac:dyDescent="0.2">
      <c r="A79" s="264" t="s">
        <v>428</v>
      </c>
      <c r="B79" s="264"/>
      <c r="C79" s="264"/>
      <c r="D79" s="264"/>
      <c r="E79" s="264"/>
      <c r="F79" s="264"/>
      <c r="G79" s="112">
        <v>70</v>
      </c>
      <c r="H79" s="35">
        <v>0</v>
      </c>
      <c r="I79" s="35">
        <v>0</v>
      </c>
      <c r="J79" s="35">
        <v>0</v>
      </c>
      <c r="K79" s="35">
        <v>0</v>
      </c>
    </row>
    <row r="80" spans="1:11" x14ac:dyDescent="0.2">
      <c r="A80" s="262" t="s">
        <v>429</v>
      </c>
      <c r="B80" s="263"/>
      <c r="C80" s="263"/>
      <c r="D80" s="263"/>
      <c r="E80" s="263"/>
      <c r="F80" s="263"/>
      <c r="G80" s="15">
        <v>71</v>
      </c>
      <c r="H80" s="118"/>
      <c r="I80" s="118"/>
      <c r="J80" s="118"/>
      <c r="K80" s="118"/>
    </row>
    <row r="81" spans="1:11" x14ac:dyDescent="0.2">
      <c r="A81" s="262" t="s">
        <v>430</v>
      </c>
      <c r="B81" s="263"/>
      <c r="C81" s="263"/>
      <c r="D81" s="263"/>
      <c r="E81" s="263"/>
      <c r="F81" s="263"/>
      <c r="G81" s="15">
        <v>72</v>
      </c>
      <c r="H81" s="118"/>
      <c r="I81" s="118"/>
      <c r="J81" s="118"/>
      <c r="K81" s="118"/>
    </row>
    <row r="82" spans="1:11" x14ac:dyDescent="0.2">
      <c r="A82" s="249" t="s">
        <v>431</v>
      </c>
      <c r="B82" s="249"/>
      <c r="C82" s="249"/>
      <c r="D82" s="249"/>
      <c r="E82" s="249"/>
      <c r="F82" s="249"/>
      <c r="G82" s="15">
        <v>73</v>
      </c>
      <c r="H82" s="118"/>
      <c r="I82" s="118"/>
      <c r="J82" s="118"/>
      <c r="K82" s="118"/>
    </row>
    <row r="83" spans="1:11" x14ac:dyDescent="0.2">
      <c r="A83" s="249" t="s">
        <v>432</v>
      </c>
      <c r="B83" s="249"/>
      <c r="C83" s="249"/>
      <c r="D83" s="249"/>
      <c r="E83" s="249"/>
      <c r="F83" s="249"/>
      <c r="G83" s="15">
        <v>74</v>
      </c>
      <c r="H83" s="118"/>
      <c r="I83" s="118"/>
      <c r="J83" s="118"/>
      <c r="K83" s="118"/>
    </row>
    <row r="84" spans="1:11" x14ac:dyDescent="0.2">
      <c r="A84" s="244" t="s">
        <v>224</v>
      </c>
      <c r="B84" s="244"/>
      <c r="C84" s="244"/>
      <c r="D84" s="244"/>
      <c r="E84" s="244"/>
      <c r="F84" s="244"/>
      <c r="G84" s="259"/>
      <c r="H84" s="259"/>
      <c r="I84" s="259"/>
      <c r="J84" s="260"/>
      <c r="K84" s="260"/>
    </row>
    <row r="85" spans="1:11" x14ac:dyDescent="0.2">
      <c r="A85" s="246" t="s">
        <v>433</v>
      </c>
      <c r="B85" s="247"/>
      <c r="C85" s="247"/>
      <c r="D85" s="247"/>
      <c r="E85" s="247"/>
      <c r="F85" s="247"/>
      <c r="G85" s="15">
        <v>75</v>
      </c>
      <c r="H85" s="119">
        <f>H86+H87</f>
        <v>0</v>
      </c>
      <c r="I85" s="119">
        <f>I86+I87</f>
        <v>0</v>
      </c>
      <c r="J85" s="119">
        <f>J86+J87</f>
        <v>0</v>
      </c>
      <c r="K85" s="119">
        <f>K86+K87</f>
        <v>0</v>
      </c>
    </row>
    <row r="86" spans="1:11" x14ac:dyDescent="0.2">
      <c r="A86" s="248" t="s">
        <v>225</v>
      </c>
      <c r="B86" s="248"/>
      <c r="C86" s="248"/>
      <c r="D86" s="248"/>
      <c r="E86" s="248"/>
      <c r="F86" s="248"/>
      <c r="G86" s="14">
        <v>76</v>
      </c>
      <c r="H86" s="128">
        <v>0</v>
      </c>
      <c r="I86" s="128">
        <v>0</v>
      </c>
      <c r="J86" s="36">
        <v>0</v>
      </c>
      <c r="K86" s="36">
        <v>0</v>
      </c>
    </row>
    <row r="87" spans="1:11" x14ac:dyDescent="0.2">
      <c r="A87" s="248" t="s">
        <v>226</v>
      </c>
      <c r="B87" s="248"/>
      <c r="C87" s="248"/>
      <c r="D87" s="248"/>
      <c r="E87" s="248"/>
      <c r="F87" s="248"/>
      <c r="G87" s="14">
        <v>77</v>
      </c>
      <c r="H87" s="128">
        <v>0</v>
      </c>
      <c r="I87" s="128">
        <v>0</v>
      </c>
      <c r="J87" s="36">
        <v>0</v>
      </c>
      <c r="K87" s="36">
        <v>0</v>
      </c>
    </row>
    <row r="88" spans="1:11" x14ac:dyDescent="0.2">
      <c r="A88" s="269" t="s">
        <v>227</v>
      </c>
      <c r="B88" s="269"/>
      <c r="C88" s="269"/>
      <c r="D88" s="269"/>
      <c r="E88" s="269"/>
      <c r="F88" s="269"/>
      <c r="G88" s="270"/>
      <c r="H88" s="270"/>
      <c r="I88" s="270"/>
      <c r="J88" s="260"/>
      <c r="K88" s="260"/>
    </row>
    <row r="89" spans="1:11" x14ac:dyDescent="0.2">
      <c r="A89" s="242" t="s">
        <v>228</v>
      </c>
      <c r="B89" s="242"/>
      <c r="C89" s="242"/>
      <c r="D89" s="242"/>
      <c r="E89" s="242"/>
      <c r="F89" s="242"/>
      <c r="G89" s="14">
        <v>78</v>
      </c>
      <c r="H89" s="36">
        <v>34976039</v>
      </c>
      <c r="I89" s="36">
        <v>5415587</v>
      </c>
      <c r="J89" s="36">
        <v>101443292</v>
      </c>
      <c r="K89" s="36">
        <v>60607290</v>
      </c>
    </row>
    <row r="90" spans="1:11" ht="24" customHeight="1" x14ac:dyDescent="0.2">
      <c r="A90" s="227" t="s">
        <v>434</v>
      </c>
      <c r="B90" s="227"/>
      <c r="C90" s="227"/>
      <c r="D90" s="227"/>
      <c r="E90" s="227"/>
      <c r="F90" s="227"/>
      <c r="G90" s="15">
        <v>79</v>
      </c>
      <c r="H90" s="119">
        <f>H92+H101</f>
        <v>0</v>
      </c>
      <c r="I90" s="119">
        <f>I92+I101</f>
        <v>0</v>
      </c>
      <c r="J90" s="119">
        <f>J92+J101</f>
        <v>0</v>
      </c>
      <c r="K90" s="119">
        <f>K92+K101</f>
        <v>0</v>
      </c>
    </row>
    <row r="91" spans="1:11" ht="24" customHeight="1" x14ac:dyDescent="0.2">
      <c r="A91" s="227" t="s">
        <v>435</v>
      </c>
      <c r="B91" s="227"/>
      <c r="C91" s="227"/>
      <c r="D91" s="227"/>
      <c r="E91" s="227"/>
      <c r="F91" s="227"/>
      <c r="G91" s="15">
        <v>80</v>
      </c>
      <c r="H91" s="119">
        <f>SUM(H92:H96)</f>
        <v>0</v>
      </c>
      <c r="I91" s="119">
        <f>SUM(I92:I96)</f>
        <v>0</v>
      </c>
      <c r="J91" s="119">
        <f>SUM(J92:J96)</f>
        <v>0</v>
      </c>
      <c r="K91" s="119">
        <f>SUM(K92:K96)</f>
        <v>0</v>
      </c>
    </row>
    <row r="92" spans="1:11" ht="24.75" customHeight="1" x14ac:dyDescent="0.2">
      <c r="A92" s="271" t="s">
        <v>436</v>
      </c>
      <c r="B92" s="272"/>
      <c r="C92" s="272"/>
      <c r="D92" s="272"/>
      <c r="E92" s="272"/>
      <c r="F92" s="273"/>
      <c r="G92" s="14">
        <v>81</v>
      </c>
      <c r="H92" s="36">
        <v>0</v>
      </c>
      <c r="I92" s="36">
        <v>0</v>
      </c>
      <c r="J92" s="36">
        <v>0</v>
      </c>
      <c r="K92" s="36">
        <v>0</v>
      </c>
    </row>
    <row r="93" spans="1:11" ht="22.15" customHeight="1" x14ac:dyDescent="0.2">
      <c r="A93" s="264" t="s">
        <v>437</v>
      </c>
      <c r="B93" s="264"/>
      <c r="C93" s="264"/>
      <c r="D93" s="264"/>
      <c r="E93" s="264"/>
      <c r="F93" s="264"/>
      <c r="G93" s="14">
        <v>82</v>
      </c>
      <c r="H93" s="36">
        <v>0</v>
      </c>
      <c r="I93" s="36">
        <v>0</v>
      </c>
      <c r="J93" s="36">
        <v>0</v>
      </c>
      <c r="K93" s="36">
        <v>0</v>
      </c>
    </row>
    <row r="94" spans="1:11" ht="22.15" customHeight="1" x14ac:dyDescent="0.2">
      <c r="A94" s="264" t="s">
        <v>438</v>
      </c>
      <c r="B94" s="264"/>
      <c r="C94" s="264"/>
      <c r="D94" s="264"/>
      <c r="E94" s="264"/>
      <c r="F94" s="264"/>
      <c r="G94" s="14">
        <v>83</v>
      </c>
      <c r="H94" s="36">
        <v>0</v>
      </c>
      <c r="I94" s="36">
        <v>0</v>
      </c>
      <c r="J94" s="36">
        <v>0</v>
      </c>
      <c r="K94" s="36">
        <v>0</v>
      </c>
    </row>
    <row r="95" spans="1:11" ht="22.15" customHeight="1" x14ac:dyDescent="0.2">
      <c r="A95" s="264" t="s">
        <v>439</v>
      </c>
      <c r="B95" s="264"/>
      <c r="C95" s="264"/>
      <c r="D95" s="264"/>
      <c r="E95" s="264"/>
      <c r="F95" s="264"/>
      <c r="G95" s="14">
        <v>84</v>
      </c>
      <c r="H95" s="36">
        <v>0</v>
      </c>
      <c r="I95" s="36">
        <v>0</v>
      </c>
      <c r="J95" s="36">
        <v>0</v>
      </c>
      <c r="K95" s="36">
        <v>0</v>
      </c>
    </row>
    <row r="96" spans="1:11" ht="22.15" customHeight="1" x14ac:dyDescent="0.2">
      <c r="A96" s="264" t="s">
        <v>440</v>
      </c>
      <c r="B96" s="264"/>
      <c r="C96" s="264"/>
      <c r="D96" s="264"/>
      <c r="E96" s="264"/>
      <c r="F96" s="264"/>
      <c r="G96" s="14">
        <v>85</v>
      </c>
      <c r="H96" s="36">
        <v>0</v>
      </c>
      <c r="I96" s="36">
        <v>0</v>
      </c>
      <c r="J96" s="36">
        <v>0</v>
      </c>
      <c r="K96" s="36">
        <v>0</v>
      </c>
    </row>
    <row r="97" spans="1:11" ht="22.15" customHeight="1" x14ac:dyDescent="0.2">
      <c r="A97" s="264" t="s">
        <v>441</v>
      </c>
      <c r="B97" s="264"/>
      <c r="C97" s="264"/>
      <c r="D97" s="264"/>
      <c r="E97" s="264"/>
      <c r="F97" s="264"/>
      <c r="G97" s="14">
        <v>86</v>
      </c>
      <c r="H97" s="36">
        <v>0</v>
      </c>
      <c r="I97" s="36">
        <v>0</v>
      </c>
      <c r="J97" s="36">
        <v>0</v>
      </c>
      <c r="K97" s="36">
        <v>0</v>
      </c>
    </row>
    <row r="98" spans="1:11" ht="22.15" customHeight="1" x14ac:dyDescent="0.2">
      <c r="A98" s="249" t="s">
        <v>442</v>
      </c>
      <c r="B98" s="249"/>
      <c r="C98" s="249"/>
      <c r="D98" s="249"/>
      <c r="E98" s="249"/>
      <c r="F98" s="249"/>
      <c r="G98" s="15">
        <v>87</v>
      </c>
      <c r="H98" s="120">
        <f>SUM(H99:H106)</f>
        <v>104022</v>
      </c>
      <c r="I98" s="120">
        <f>SUM(I99:I106)</f>
        <v>-22034</v>
      </c>
      <c r="J98" s="120">
        <f t="shared" ref="J98:K98" si="8">SUM(J99:J106)</f>
        <v>-200045</v>
      </c>
      <c r="K98" s="120">
        <f t="shared" si="8"/>
        <v>-190528</v>
      </c>
    </row>
    <row r="99" spans="1:11" ht="14.25" customHeight="1" x14ac:dyDescent="0.2">
      <c r="A99" s="264" t="s">
        <v>443</v>
      </c>
      <c r="B99" s="264"/>
      <c r="C99" s="264"/>
      <c r="D99" s="264"/>
      <c r="E99" s="264"/>
      <c r="F99" s="264"/>
      <c r="G99" s="14">
        <v>88</v>
      </c>
      <c r="H99" s="36">
        <v>104022</v>
      </c>
      <c r="I99" s="36">
        <v>-22034</v>
      </c>
      <c r="J99" s="36">
        <v>-200045</v>
      </c>
      <c r="K99" s="36">
        <v>-190528</v>
      </c>
    </row>
    <row r="100" spans="1:11" ht="24" customHeight="1" x14ac:dyDescent="0.2">
      <c r="A100" s="264" t="s">
        <v>444</v>
      </c>
      <c r="B100" s="264"/>
      <c r="C100" s="264"/>
      <c r="D100" s="264"/>
      <c r="E100" s="264"/>
      <c r="F100" s="264"/>
      <c r="G100" s="14">
        <v>89</v>
      </c>
      <c r="H100" s="36">
        <v>0</v>
      </c>
      <c r="I100" s="36">
        <v>0</v>
      </c>
      <c r="J100" s="36">
        <v>0</v>
      </c>
      <c r="K100" s="36">
        <v>0</v>
      </c>
    </row>
    <row r="101" spans="1:11" x14ac:dyDescent="0.2">
      <c r="A101" s="264" t="s">
        <v>445</v>
      </c>
      <c r="B101" s="264"/>
      <c r="C101" s="264"/>
      <c r="D101" s="264"/>
      <c r="E101" s="264"/>
      <c r="F101" s="264"/>
      <c r="G101" s="14">
        <v>90</v>
      </c>
      <c r="H101" s="36">
        <v>0</v>
      </c>
      <c r="I101" s="36">
        <v>0</v>
      </c>
      <c r="J101" s="36">
        <v>0</v>
      </c>
      <c r="K101" s="36">
        <v>0</v>
      </c>
    </row>
    <row r="102" spans="1:11" ht="27.75" customHeight="1" x14ac:dyDescent="0.2">
      <c r="A102" s="225" t="s">
        <v>446</v>
      </c>
      <c r="B102" s="225"/>
      <c r="C102" s="225"/>
      <c r="D102" s="225"/>
      <c r="E102" s="225"/>
      <c r="F102" s="225"/>
      <c r="G102" s="14">
        <v>91</v>
      </c>
      <c r="H102" s="36">
        <v>0</v>
      </c>
      <c r="I102" s="36">
        <v>0</v>
      </c>
      <c r="J102" s="36">
        <v>0</v>
      </c>
      <c r="K102" s="36">
        <v>0</v>
      </c>
    </row>
    <row r="103" spans="1:11" ht="27.75" customHeight="1" x14ac:dyDescent="0.2">
      <c r="A103" s="225" t="s">
        <v>447</v>
      </c>
      <c r="B103" s="225"/>
      <c r="C103" s="225"/>
      <c r="D103" s="225"/>
      <c r="E103" s="225"/>
      <c r="F103" s="225"/>
      <c r="G103" s="14">
        <v>92</v>
      </c>
      <c r="H103" s="36">
        <v>0</v>
      </c>
      <c r="I103" s="36">
        <v>0</v>
      </c>
      <c r="J103" s="36">
        <v>0</v>
      </c>
      <c r="K103" s="36">
        <v>0</v>
      </c>
    </row>
    <row r="104" spans="1:11" ht="14.25" customHeight="1" x14ac:dyDescent="0.2">
      <c r="A104" s="225" t="s">
        <v>448</v>
      </c>
      <c r="B104" s="225"/>
      <c r="C104" s="225"/>
      <c r="D104" s="225"/>
      <c r="E104" s="225"/>
      <c r="F104" s="225"/>
      <c r="G104" s="14">
        <v>93</v>
      </c>
      <c r="H104" s="36">
        <v>0</v>
      </c>
      <c r="I104" s="36">
        <v>0</v>
      </c>
      <c r="J104" s="36">
        <v>0</v>
      </c>
      <c r="K104" s="36">
        <v>0</v>
      </c>
    </row>
    <row r="105" spans="1:11" ht="15.75" customHeight="1" x14ac:dyDescent="0.2">
      <c r="A105" s="225" t="s">
        <v>449</v>
      </c>
      <c r="B105" s="225"/>
      <c r="C105" s="225"/>
      <c r="D105" s="225"/>
      <c r="E105" s="225"/>
      <c r="F105" s="225"/>
      <c r="G105" s="14">
        <v>94</v>
      </c>
      <c r="H105" s="36">
        <v>0</v>
      </c>
      <c r="I105" s="36">
        <v>0</v>
      </c>
      <c r="J105" s="36">
        <v>0</v>
      </c>
      <c r="K105" s="36">
        <v>0</v>
      </c>
    </row>
    <row r="106" spans="1:11" ht="17.25" customHeight="1" x14ac:dyDescent="0.2">
      <c r="A106" s="225" t="s">
        <v>450</v>
      </c>
      <c r="B106" s="225"/>
      <c r="C106" s="225"/>
      <c r="D106" s="225"/>
      <c r="E106" s="225"/>
      <c r="F106" s="225"/>
      <c r="G106" s="14">
        <v>95</v>
      </c>
      <c r="H106" s="36">
        <v>0</v>
      </c>
      <c r="I106" s="36">
        <v>0</v>
      </c>
      <c r="J106" s="36">
        <v>0</v>
      </c>
      <c r="K106" s="36">
        <v>0</v>
      </c>
    </row>
    <row r="107" spans="1:11" ht="27.75" customHeight="1" x14ac:dyDescent="0.2">
      <c r="A107" s="225" t="s">
        <v>451</v>
      </c>
      <c r="B107" s="225"/>
      <c r="C107" s="225"/>
      <c r="D107" s="225"/>
      <c r="E107" s="225"/>
      <c r="F107" s="225"/>
      <c r="G107" s="14">
        <v>96</v>
      </c>
      <c r="H107" s="36">
        <v>0</v>
      </c>
      <c r="I107" s="36">
        <v>0</v>
      </c>
      <c r="J107" s="36">
        <v>0</v>
      </c>
      <c r="K107" s="36">
        <v>0</v>
      </c>
    </row>
    <row r="108" spans="1:11" ht="22.9" customHeight="1" x14ac:dyDescent="0.2">
      <c r="A108" s="227" t="s">
        <v>452</v>
      </c>
      <c r="B108" s="227"/>
      <c r="C108" s="227"/>
      <c r="D108" s="227"/>
      <c r="E108" s="227"/>
      <c r="F108" s="227"/>
      <c r="G108" s="15">
        <v>97</v>
      </c>
      <c r="H108" s="119">
        <f>H91+H98-H107-H97</f>
        <v>104022</v>
      </c>
      <c r="I108" s="119">
        <f>I91+I98-I107-I97</f>
        <v>-22034</v>
      </c>
      <c r="J108" s="119">
        <f t="shared" ref="J108:K108" si="9">J91+J98-J107-J97</f>
        <v>-200045</v>
      </c>
      <c r="K108" s="119">
        <f t="shared" si="9"/>
        <v>-190528</v>
      </c>
    </row>
    <row r="109" spans="1:11" ht="22.9" customHeight="1" x14ac:dyDescent="0.2">
      <c r="A109" s="227" t="s">
        <v>453</v>
      </c>
      <c r="B109" s="227"/>
      <c r="C109" s="227"/>
      <c r="D109" s="227"/>
      <c r="E109" s="227"/>
      <c r="F109" s="227"/>
      <c r="G109" s="15">
        <v>98</v>
      </c>
      <c r="H109" s="119">
        <f>H89+H108</f>
        <v>35080061</v>
      </c>
      <c r="I109" s="119">
        <f>I89+I108</f>
        <v>5393553</v>
      </c>
      <c r="J109" s="119">
        <f t="shared" ref="J109:K109" si="10">J89+J108</f>
        <v>101243247</v>
      </c>
      <c r="K109" s="119">
        <f t="shared" si="10"/>
        <v>60416762</v>
      </c>
    </row>
    <row r="110" spans="1:11" x14ac:dyDescent="0.2">
      <c r="A110" s="244" t="s">
        <v>229</v>
      </c>
      <c r="B110" s="244"/>
      <c r="C110" s="244"/>
      <c r="D110" s="244"/>
      <c r="E110" s="244"/>
      <c r="F110" s="244"/>
      <c r="G110" s="259"/>
      <c r="H110" s="259"/>
      <c r="I110" s="259"/>
      <c r="J110" s="260"/>
      <c r="K110" s="260"/>
    </row>
    <row r="111" spans="1:11" ht="27" customHeight="1" x14ac:dyDescent="0.2">
      <c r="A111" s="246" t="s">
        <v>454</v>
      </c>
      <c r="B111" s="247"/>
      <c r="C111" s="247"/>
      <c r="D111" s="247"/>
      <c r="E111" s="247"/>
      <c r="F111" s="247"/>
      <c r="G111" s="15">
        <v>99</v>
      </c>
      <c r="H111" s="119">
        <f>H112+H113</f>
        <v>35080061</v>
      </c>
      <c r="I111" s="119">
        <f>I112+I113</f>
        <v>5393553</v>
      </c>
      <c r="J111" s="119">
        <f>J112+J113</f>
        <v>101243247</v>
      </c>
      <c r="K111" s="119">
        <f>K112+K113</f>
        <v>60416762</v>
      </c>
    </row>
    <row r="112" spans="1:11" x14ac:dyDescent="0.2">
      <c r="A112" s="248" t="s">
        <v>230</v>
      </c>
      <c r="B112" s="248"/>
      <c r="C112" s="248"/>
      <c r="D112" s="248"/>
      <c r="E112" s="248"/>
      <c r="F112" s="248"/>
      <c r="G112" s="14">
        <v>100</v>
      </c>
      <c r="H112" s="36">
        <v>35080061</v>
      </c>
      <c r="I112" s="36">
        <v>5393553</v>
      </c>
      <c r="J112" s="36">
        <v>101243247</v>
      </c>
      <c r="K112" s="36">
        <v>60416762</v>
      </c>
    </row>
    <row r="113" spans="1:11" x14ac:dyDescent="0.2">
      <c r="A113" s="248" t="s">
        <v>231</v>
      </c>
      <c r="B113" s="248"/>
      <c r="C113" s="248"/>
      <c r="D113" s="248"/>
      <c r="E113" s="248"/>
      <c r="F113" s="248"/>
      <c r="G113" s="14">
        <v>101</v>
      </c>
      <c r="H113" s="36">
        <v>0</v>
      </c>
      <c r="I113" s="36">
        <v>0</v>
      </c>
      <c r="J113" s="36">
        <v>0</v>
      </c>
      <c r="K113" s="36">
        <v>0</v>
      </c>
    </row>
  </sheetData>
  <sheetProtection algorithmName="SHA-512" hashValue="eUegSf2caansMnMCc69zuJBEpuHOQhMm7P21/R2B8SpaGDw2JgBZYS9P2k0YhlkwefyeMwFGXU+X7IkfQXZJ/Q==" saltValue="mvheMTqmESNVMywc+tqf0A=="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2" orientation="portrait" r:id="rId1"/>
  <rowBreaks count="1" manualBreakCount="1">
    <brk id="68" max="10" man="1"/>
  </rowBreaks>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Normal="100" zoomScaleSheetLayoutView="100" workbookViewId="0">
      <selection activeCell="E67" sqref="E67"/>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67" t="s">
        <v>232</v>
      </c>
      <c r="B1" s="274"/>
      <c r="C1" s="274"/>
      <c r="D1" s="274"/>
      <c r="E1" s="274"/>
      <c r="F1" s="274"/>
      <c r="G1" s="274"/>
      <c r="H1" s="274"/>
      <c r="I1" s="274"/>
    </row>
    <row r="2" spans="1:9" ht="12.75" customHeight="1" x14ac:dyDescent="0.2">
      <c r="A2" s="266" t="s">
        <v>598</v>
      </c>
      <c r="B2" s="231"/>
      <c r="C2" s="231"/>
      <c r="D2" s="231"/>
      <c r="E2" s="231"/>
      <c r="F2" s="231"/>
      <c r="G2" s="231"/>
      <c r="H2" s="231"/>
      <c r="I2" s="231"/>
    </row>
    <row r="3" spans="1:9" x14ac:dyDescent="0.2">
      <c r="A3" s="282" t="s">
        <v>233</v>
      </c>
      <c r="B3" s="283"/>
      <c r="C3" s="283"/>
      <c r="D3" s="283"/>
      <c r="E3" s="283"/>
      <c r="F3" s="283"/>
      <c r="G3" s="283"/>
      <c r="H3" s="283"/>
      <c r="I3" s="283"/>
    </row>
    <row r="4" spans="1:9" x14ac:dyDescent="0.2">
      <c r="A4" s="278" t="s">
        <v>522</v>
      </c>
      <c r="B4" s="235"/>
      <c r="C4" s="235"/>
      <c r="D4" s="235"/>
      <c r="E4" s="235"/>
      <c r="F4" s="235"/>
      <c r="G4" s="235"/>
      <c r="H4" s="235"/>
      <c r="I4" s="236"/>
    </row>
    <row r="5" spans="1:9" ht="24" thickBot="1" x14ac:dyDescent="0.25">
      <c r="A5" s="290" t="s">
        <v>234</v>
      </c>
      <c r="B5" s="291"/>
      <c r="C5" s="291"/>
      <c r="D5" s="291"/>
      <c r="E5" s="291"/>
      <c r="F5" s="292"/>
      <c r="G5" s="20" t="s">
        <v>235</v>
      </c>
      <c r="H5" s="37" t="s">
        <v>236</v>
      </c>
      <c r="I5" s="37" t="s">
        <v>237</v>
      </c>
    </row>
    <row r="6" spans="1:9" x14ac:dyDescent="0.2">
      <c r="A6" s="293">
        <v>1</v>
      </c>
      <c r="B6" s="294"/>
      <c r="C6" s="294"/>
      <c r="D6" s="294"/>
      <c r="E6" s="294"/>
      <c r="F6" s="295"/>
      <c r="G6" s="21">
        <v>2</v>
      </c>
      <c r="H6" s="38" t="s">
        <v>238</v>
      </c>
      <c r="I6" s="38" t="s">
        <v>239</v>
      </c>
    </row>
    <row r="7" spans="1:9" x14ac:dyDescent="0.2">
      <c r="A7" s="296" t="s">
        <v>240</v>
      </c>
      <c r="B7" s="297"/>
      <c r="C7" s="297"/>
      <c r="D7" s="297"/>
      <c r="E7" s="297"/>
      <c r="F7" s="297"/>
      <c r="G7" s="297"/>
      <c r="H7" s="297"/>
      <c r="I7" s="298"/>
    </row>
    <row r="8" spans="1:9" ht="12.75" customHeight="1" x14ac:dyDescent="0.2">
      <c r="A8" s="299" t="s">
        <v>241</v>
      </c>
      <c r="B8" s="300"/>
      <c r="C8" s="300"/>
      <c r="D8" s="300"/>
      <c r="E8" s="300"/>
      <c r="F8" s="301"/>
      <c r="G8" s="22">
        <v>1</v>
      </c>
      <c r="H8" s="39">
        <v>43689410</v>
      </c>
      <c r="I8" s="39">
        <v>120826696</v>
      </c>
    </row>
    <row r="9" spans="1:9" ht="12.75" customHeight="1" x14ac:dyDescent="0.2">
      <c r="A9" s="287" t="s">
        <v>242</v>
      </c>
      <c r="B9" s="288"/>
      <c r="C9" s="288"/>
      <c r="D9" s="288"/>
      <c r="E9" s="288"/>
      <c r="F9" s="289"/>
      <c r="G9" s="23">
        <v>2</v>
      </c>
      <c r="H9" s="40">
        <f>H10+H11+H12+H13+H14+H15+H16+H17</f>
        <v>26726584</v>
      </c>
      <c r="I9" s="40">
        <f>I10+I11+I12+I13+I14+I15+I16+I17</f>
        <v>27888649</v>
      </c>
    </row>
    <row r="10" spans="1:9" ht="12.75" customHeight="1" x14ac:dyDescent="0.2">
      <c r="A10" s="279" t="s">
        <v>243</v>
      </c>
      <c r="B10" s="280"/>
      <c r="C10" s="280"/>
      <c r="D10" s="280"/>
      <c r="E10" s="280"/>
      <c r="F10" s="281"/>
      <c r="G10" s="24">
        <v>3</v>
      </c>
      <c r="H10" s="41">
        <v>27209151</v>
      </c>
      <c r="I10" s="41">
        <v>28607464</v>
      </c>
    </row>
    <row r="11" spans="1:9" ht="22.15" customHeight="1" x14ac:dyDescent="0.2">
      <c r="A11" s="279" t="s">
        <v>244</v>
      </c>
      <c r="B11" s="280"/>
      <c r="C11" s="280"/>
      <c r="D11" s="280"/>
      <c r="E11" s="280"/>
      <c r="F11" s="281"/>
      <c r="G11" s="24">
        <v>4</v>
      </c>
      <c r="H11" s="41">
        <v>-147859</v>
      </c>
      <c r="I11" s="41">
        <v>-78442</v>
      </c>
    </row>
    <row r="12" spans="1:9" ht="23.45" customHeight="1" x14ac:dyDescent="0.2">
      <c r="A12" s="279" t="s">
        <v>245</v>
      </c>
      <c r="B12" s="280"/>
      <c r="C12" s="280"/>
      <c r="D12" s="280"/>
      <c r="E12" s="280"/>
      <c r="F12" s="281"/>
      <c r="G12" s="24">
        <v>5</v>
      </c>
      <c r="H12" s="41">
        <v>138165</v>
      </c>
      <c r="I12" s="41">
        <v>-245991</v>
      </c>
    </row>
    <row r="13" spans="1:9" ht="12.75" customHeight="1" x14ac:dyDescent="0.2">
      <c r="A13" s="279" t="s">
        <v>246</v>
      </c>
      <c r="B13" s="280"/>
      <c r="C13" s="280"/>
      <c r="D13" s="280"/>
      <c r="E13" s="280"/>
      <c r="F13" s="281"/>
      <c r="G13" s="24">
        <v>6</v>
      </c>
      <c r="H13" s="41">
        <v>-1556510</v>
      </c>
      <c r="I13" s="41">
        <v>-1356848</v>
      </c>
    </row>
    <row r="14" spans="1:9" ht="12.75" customHeight="1" x14ac:dyDescent="0.2">
      <c r="A14" s="279" t="s">
        <v>247</v>
      </c>
      <c r="B14" s="280"/>
      <c r="C14" s="280"/>
      <c r="D14" s="280"/>
      <c r="E14" s="280"/>
      <c r="F14" s="281"/>
      <c r="G14" s="24">
        <v>7</v>
      </c>
      <c r="H14" s="41">
        <v>915987</v>
      </c>
      <c r="I14" s="41">
        <v>835805</v>
      </c>
    </row>
    <row r="15" spans="1:9" ht="12.75" customHeight="1" x14ac:dyDescent="0.2">
      <c r="A15" s="279" t="s">
        <v>248</v>
      </c>
      <c r="B15" s="280"/>
      <c r="C15" s="280"/>
      <c r="D15" s="280"/>
      <c r="E15" s="280"/>
      <c r="F15" s="281"/>
      <c r="G15" s="24">
        <v>8</v>
      </c>
      <c r="H15" s="41">
        <v>0</v>
      </c>
      <c r="I15" s="41">
        <v>0</v>
      </c>
    </row>
    <row r="16" spans="1:9" ht="12.75" customHeight="1" x14ac:dyDescent="0.2">
      <c r="A16" s="279" t="s">
        <v>249</v>
      </c>
      <c r="B16" s="280"/>
      <c r="C16" s="280"/>
      <c r="D16" s="280"/>
      <c r="E16" s="280"/>
      <c r="F16" s="281"/>
      <c r="G16" s="24">
        <v>9</v>
      </c>
      <c r="H16" s="41">
        <v>1284719</v>
      </c>
      <c r="I16" s="41">
        <v>-474755</v>
      </c>
    </row>
    <row r="17" spans="1:9" ht="25.15" customHeight="1" x14ac:dyDescent="0.2">
      <c r="A17" s="279" t="s">
        <v>250</v>
      </c>
      <c r="B17" s="280"/>
      <c r="C17" s="280"/>
      <c r="D17" s="280"/>
      <c r="E17" s="280"/>
      <c r="F17" s="281"/>
      <c r="G17" s="24">
        <v>10</v>
      </c>
      <c r="H17" s="41">
        <v>-1117069</v>
      </c>
      <c r="I17" s="41">
        <v>601416</v>
      </c>
    </row>
    <row r="18" spans="1:9" ht="28.15" customHeight="1" x14ac:dyDescent="0.2">
      <c r="A18" s="284" t="s">
        <v>251</v>
      </c>
      <c r="B18" s="285"/>
      <c r="C18" s="285"/>
      <c r="D18" s="285"/>
      <c r="E18" s="285"/>
      <c r="F18" s="286"/>
      <c r="G18" s="23">
        <v>11</v>
      </c>
      <c r="H18" s="40">
        <f>H8+H9</f>
        <v>70415994</v>
      </c>
      <c r="I18" s="40">
        <f>I8+I9</f>
        <v>148715345</v>
      </c>
    </row>
    <row r="19" spans="1:9" ht="12.75" customHeight="1" x14ac:dyDescent="0.2">
      <c r="A19" s="287" t="s">
        <v>252</v>
      </c>
      <c r="B19" s="288"/>
      <c r="C19" s="288"/>
      <c r="D19" s="288"/>
      <c r="E19" s="288"/>
      <c r="F19" s="289"/>
      <c r="G19" s="23">
        <v>12</v>
      </c>
      <c r="H19" s="40">
        <f>H20+H21+H22+H23</f>
        <v>88656328</v>
      </c>
      <c r="I19" s="40">
        <f>I20+I21+I22+I23</f>
        <v>-5378922</v>
      </c>
    </row>
    <row r="20" spans="1:9" ht="12.75" customHeight="1" x14ac:dyDescent="0.2">
      <c r="A20" s="279" t="s">
        <v>253</v>
      </c>
      <c r="B20" s="280"/>
      <c r="C20" s="280"/>
      <c r="D20" s="280"/>
      <c r="E20" s="280"/>
      <c r="F20" s="281"/>
      <c r="G20" s="24">
        <v>13</v>
      </c>
      <c r="H20" s="41">
        <v>-10314200</v>
      </c>
      <c r="I20" s="41">
        <v>173988108</v>
      </c>
    </row>
    <row r="21" spans="1:9" ht="12.75" customHeight="1" x14ac:dyDescent="0.2">
      <c r="A21" s="279" t="s">
        <v>254</v>
      </c>
      <c r="B21" s="280"/>
      <c r="C21" s="280"/>
      <c r="D21" s="280"/>
      <c r="E21" s="280"/>
      <c r="F21" s="281"/>
      <c r="G21" s="24">
        <v>14</v>
      </c>
      <c r="H21" s="41">
        <v>74907955</v>
      </c>
      <c r="I21" s="41">
        <v>-121447261</v>
      </c>
    </row>
    <row r="22" spans="1:9" ht="12.75" customHeight="1" x14ac:dyDescent="0.2">
      <c r="A22" s="279" t="s">
        <v>255</v>
      </c>
      <c r="B22" s="280"/>
      <c r="C22" s="280"/>
      <c r="D22" s="280"/>
      <c r="E22" s="280"/>
      <c r="F22" s="281"/>
      <c r="G22" s="24">
        <v>15</v>
      </c>
      <c r="H22" s="41">
        <v>24046276</v>
      </c>
      <c r="I22" s="41">
        <v>-59592343</v>
      </c>
    </row>
    <row r="23" spans="1:9" ht="12.75" customHeight="1" x14ac:dyDescent="0.2">
      <c r="A23" s="279" t="s">
        <v>256</v>
      </c>
      <c r="B23" s="280"/>
      <c r="C23" s="280"/>
      <c r="D23" s="280"/>
      <c r="E23" s="280"/>
      <c r="F23" s="281"/>
      <c r="G23" s="24">
        <v>16</v>
      </c>
      <c r="H23" s="41">
        <v>16297</v>
      </c>
      <c r="I23" s="41">
        <v>1672574</v>
      </c>
    </row>
    <row r="24" spans="1:9" ht="12.75" customHeight="1" x14ac:dyDescent="0.2">
      <c r="A24" s="284" t="s">
        <v>257</v>
      </c>
      <c r="B24" s="285"/>
      <c r="C24" s="285"/>
      <c r="D24" s="285"/>
      <c r="E24" s="285"/>
      <c r="F24" s="286"/>
      <c r="G24" s="23">
        <v>17</v>
      </c>
      <c r="H24" s="40">
        <f>H18+H19</f>
        <v>159072322</v>
      </c>
      <c r="I24" s="40">
        <f>I18+I19</f>
        <v>143336423</v>
      </c>
    </row>
    <row r="25" spans="1:9" ht="12.75" customHeight="1" x14ac:dyDescent="0.2">
      <c r="A25" s="275" t="s">
        <v>258</v>
      </c>
      <c r="B25" s="276"/>
      <c r="C25" s="276"/>
      <c r="D25" s="276"/>
      <c r="E25" s="276"/>
      <c r="F25" s="277"/>
      <c r="G25" s="24">
        <v>18</v>
      </c>
      <c r="H25" s="41">
        <v>-597882</v>
      </c>
      <c r="I25" s="41">
        <v>-1063360</v>
      </c>
    </row>
    <row r="26" spans="1:9" ht="12.75" customHeight="1" x14ac:dyDescent="0.2">
      <c r="A26" s="275" t="s">
        <v>259</v>
      </c>
      <c r="B26" s="276"/>
      <c r="C26" s="276"/>
      <c r="D26" s="276"/>
      <c r="E26" s="276"/>
      <c r="F26" s="277"/>
      <c r="G26" s="24">
        <v>19</v>
      </c>
      <c r="H26" s="41">
        <v>-914395</v>
      </c>
      <c r="I26" s="41">
        <v>-463552</v>
      </c>
    </row>
    <row r="27" spans="1:9" ht="25.9" customHeight="1" x14ac:dyDescent="0.2">
      <c r="A27" s="302" t="s">
        <v>260</v>
      </c>
      <c r="B27" s="303"/>
      <c r="C27" s="303"/>
      <c r="D27" s="303"/>
      <c r="E27" s="303"/>
      <c r="F27" s="304"/>
      <c r="G27" s="25">
        <v>20</v>
      </c>
      <c r="H27" s="42">
        <f>H24+H25+H26</f>
        <v>157560045</v>
      </c>
      <c r="I27" s="42">
        <f>I24+I25+I26</f>
        <v>141809511</v>
      </c>
    </row>
    <row r="28" spans="1:9" x14ac:dyDescent="0.2">
      <c r="A28" s="296" t="s">
        <v>261</v>
      </c>
      <c r="B28" s="297"/>
      <c r="C28" s="297"/>
      <c r="D28" s="297"/>
      <c r="E28" s="297"/>
      <c r="F28" s="297"/>
      <c r="G28" s="297"/>
      <c r="H28" s="297"/>
      <c r="I28" s="298"/>
    </row>
    <row r="29" spans="1:9" ht="30.6" customHeight="1" x14ac:dyDescent="0.2">
      <c r="A29" s="299" t="s">
        <v>262</v>
      </c>
      <c r="B29" s="300"/>
      <c r="C29" s="300"/>
      <c r="D29" s="300"/>
      <c r="E29" s="300"/>
      <c r="F29" s="301"/>
      <c r="G29" s="22">
        <v>21</v>
      </c>
      <c r="H29" s="43">
        <v>137866</v>
      </c>
      <c r="I29" s="43">
        <v>31178</v>
      </c>
    </row>
    <row r="30" spans="1:9" ht="12.75" customHeight="1" x14ac:dyDescent="0.2">
      <c r="A30" s="275" t="s">
        <v>263</v>
      </c>
      <c r="B30" s="276"/>
      <c r="C30" s="276"/>
      <c r="D30" s="276"/>
      <c r="E30" s="276"/>
      <c r="F30" s="277"/>
      <c r="G30" s="24">
        <v>22</v>
      </c>
      <c r="H30" s="44">
        <v>5104667</v>
      </c>
      <c r="I30" s="44">
        <v>0</v>
      </c>
    </row>
    <row r="31" spans="1:9" ht="12.75" customHeight="1" x14ac:dyDescent="0.2">
      <c r="A31" s="275" t="s">
        <v>264</v>
      </c>
      <c r="B31" s="276"/>
      <c r="C31" s="276"/>
      <c r="D31" s="276"/>
      <c r="E31" s="276"/>
      <c r="F31" s="277"/>
      <c r="G31" s="24">
        <v>23</v>
      </c>
      <c r="H31" s="44">
        <v>600601</v>
      </c>
      <c r="I31" s="44">
        <v>869372</v>
      </c>
    </row>
    <row r="32" spans="1:9" ht="12.75" customHeight="1" x14ac:dyDescent="0.2">
      <c r="A32" s="275" t="s">
        <v>265</v>
      </c>
      <c r="B32" s="276"/>
      <c r="C32" s="276"/>
      <c r="D32" s="276"/>
      <c r="E32" s="276"/>
      <c r="F32" s="277"/>
      <c r="G32" s="24">
        <v>24</v>
      </c>
      <c r="H32" s="44">
        <v>0</v>
      </c>
      <c r="I32" s="44">
        <v>0</v>
      </c>
    </row>
    <row r="33" spans="1:9" ht="12.75" customHeight="1" x14ac:dyDescent="0.2">
      <c r="A33" s="275" t="s">
        <v>266</v>
      </c>
      <c r="B33" s="276"/>
      <c r="C33" s="276"/>
      <c r="D33" s="276"/>
      <c r="E33" s="276"/>
      <c r="F33" s="277"/>
      <c r="G33" s="24">
        <v>25</v>
      </c>
      <c r="H33" s="44">
        <v>0</v>
      </c>
      <c r="I33" s="44">
        <v>3221666</v>
      </c>
    </row>
    <row r="34" spans="1:9" ht="12.75" customHeight="1" x14ac:dyDescent="0.2">
      <c r="A34" s="275" t="s">
        <v>267</v>
      </c>
      <c r="B34" s="276"/>
      <c r="C34" s="276"/>
      <c r="D34" s="276"/>
      <c r="E34" s="276"/>
      <c r="F34" s="277"/>
      <c r="G34" s="24">
        <v>26</v>
      </c>
      <c r="H34" s="44">
        <v>5565499</v>
      </c>
      <c r="I34" s="44">
        <v>1324521</v>
      </c>
    </row>
    <row r="35" spans="1:9" ht="26.45" customHeight="1" x14ac:dyDescent="0.2">
      <c r="A35" s="284" t="s">
        <v>268</v>
      </c>
      <c r="B35" s="285"/>
      <c r="C35" s="285"/>
      <c r="D35" s="285"/>
      <c r="E35" s="285"/>
      <c r="F35" s="286"/>
      <c r="G35" s="23">
        <v>27</v>
      </c>
      <c r="H35" s="45">
        <f>H29+H30+H31+H32+H33+H34</f>
        <v>11408633</v>
      </c>
      <c r="I35" s="45">
        <f>I29+I30+I31+I32+I33+I34</f>
        <v>5446737</v>
      </c>
    </row>
    <row r="36" spans="1:9" ht="22.9" customHeight="1" x14ac:dyDescent="0.2">
      <c r="A36" s="275" t="s">
        <v>269</v>
      </c>
      <c r="B36" s="276"/>
      <c r="C36" s="276"/>
      <c r="D36" s="276"/>
      <c r="E36" s="276"/>
      <c r="F36" s="277"/>
      <c r="G36" s="24">
        <v>28</v>
      </c>
      <c r="H36" s="44">
        <v>-29979966</v>
      </c>
      <c r="I36" s="44">
        <v>-6446652</v>
      </c>
    </row>
    <row r="37" spans="1:9" ht="12.75" customHeight="1" x14ac:dyDescent="0.2">
      <c r="A37" s="275" t="s">
        <v>270</v>
      </c>
      <c r="B37" s="276"/>
      <c r="C37" s="276"/>
      <c r="D37" s="276"/>
      <c r="E37" s="276"/>
      <c r="F37" s="277"/>
      <c r="G37" s="24">
        <v>29</v>
      </c>
      <c r="H37" s="44"/>
      <c r="I37" s="44">
        <v>0</v>
      </c>
    </row>
    <row r="38" spans="1:9" ht="12.75" customHeight="1" x14ac:dyDescent="0.2">
      <c r="A38" s="275" t="s">
        <v>271</v>
      </c>
      <c r="B38" s="276"/>
      <c r="C38" s="276"/>
      <c r="D38" s="276"/>
      <c r="E38" s="276"/>
      <c r="F38" s="277"/>
      <c r="G38" s="24">
        <v>30</v>
      </c>
      <c r="H38" s="44"/>
      <c r="I38" s="44"/>
    </row>
    <row r="39" spans="1:9" ht="12.75" customHeight="1" x14ac:dyDescent="0.2">
      <c r="A39" s="275" t="s">
        <v>272</v>
      </c>
      <c r="B39" s="276"/>
      <c r="C39" s="276"/>
      <c r="D39" s="276"/>
      <c r="E39" s="276"/>
      <c r="F39" s="277"/>
      <c r="G39" s="24">
        <v>31</v>
      </c>
      <c r="H39" s="44"/>
      <c r="I39" s="44"/>
    </row>
    <row r="40" spans="1:9" ht="12.75" customHeight="1" x14ac:dyDescent="0.2">
      <c r="A40" s="275" t="s">
        <v>273</v>
      </c>
      <c r="B40" s="276"/>
      <c r="C40" s="276"/>
      <c r="D40" s="276"/>
      <c r="E40" s="276"/>
      <c r="F40" s="277"/>
      <c r="G40" s="24">
        <v>32</v>
      </c>
      <c r="H40" s="44">
        <v>0</v>
      </c>
      <c r="I40" s="44"/>
    </row>
    <row r="41" spans="1:9" ht="24" customHeight="1" x14ac:dyDescent="0.2">
      <c r="A41" s="284" t="s">
        <v>274</v>
      </c>
      <c r="B41" s="285"/>
      <c r="C41" s="285"/>
      <c r="D41" s="285"/>
      <c r="E41" s="285"/>
      <c r="F41" s="286"/>
      <c r="G41" s="23">
        <v>33</v>
      </c>
      <c r="H41" s="45">
        <f>H36+H37+H38+H39+H40</f>
        <v>-29979966</v>
      </c>
      <c r="I41" s="45">
        <f>I36+I37+I38+I39+I40</f>
        <v>-6446652</v>
      </c>
    </row>
    <row r="42" spans="1:9" ht="29.45" customHeight="1" x14ac:dyDescent="0.2">
      <c r="A42" s="302" t="s">
        <v>275</v>
      </c>
      <c r="B42" s="303"/>
      <c r="C42" s="303"/>
      <c r="D42" s="303"/>
      <c r="E42" s="303"/>
      <c r="F42" s="304"/>
      <c r="G42" s="25">
        <v>34</v>
      </c>
      <c r="H42" s="46">
        <f>H35+H41</f>
        <v>-18571333</v>
      </c>
      <c r="I42" s="46">
        <f>I35+I41</f>
        <v>-999915</v>
      </c>
    </row>
    <row r="43" spans="1:9" x14ac:dyDescent="0.2">
      <c r="A43" s="296" t="s">
        <v>276</v>
      </c>
      <c r="B43" s="297"/>
      <c r="C43" s="297"/>
      <c r="D43" s="297"/>
      <c r="E43" s="297"/>
      <c r="F43" s="297"/>
      <c r="G43" s="297"/>
      <c r="H43" s="297"/>
      <c r="I43" s="298"/>
    </row>
    <row r="44" spans="1:9" ht="12.75" customHeight="1" x14ac:dyDescent="0.2">
      <c r="A44" s="299" t="s">
        <v>277</v>
      </c>
      <c r="B44" s="300"/>
      <c r="C44" s="300"/>
      <c r="D44" s="300"/>
      <c r="E44" s="300"/>
      <c r="F44" s="301"/>
      <c r="G44" s="22">
        <v>35</v>
      </c>
      <c r="H44" s="43">
        <v>0</v>
      </c>
      <c r="I44" s="43"/>
    </row>
    <row r="45" spans="1:9" ht="25.15" customHeight="1" x14ac:dyDescent="0.2">
      <c r="A45" s="275" t="s">
        <v>278</v>
      </c>
      <c r="B45" s="276"/>
      <c r="C45" s="276"/>
      <c r="D45" s="276"/>
      <c r="E45" s="276"/>
      <c r="F45" s="277"/>
      <c r="G45" s="24">
        <v>36</v>
      </c>
      <c r="H45" s="44"/>
      <c r="I45" s="44"/>
    </row>
    <row r="46" spans="1:9" ht="12.75" customHeight="1" x14ac:dyDescent="0.2">
      <c r="A46" s="275" t="s">
        <v>279</v>
      </c>
      <c r="B46" s="276"/>
      <c r="C46" s="276"/>
      <c r="D46" s="276"/>
      <c r="E46" s="276"/>
      <c r="F46" s="277"/>
      <c r="G46" s="24">
        <v>37</v>
      </c>
      <c r="H46" s="44">
        <v>41804230</v>
      </c>
      <c r="I46" s="44">
        <v>0</v>
      </c>
    </row>
    <row r="47" spans="1:9" ht="12.75" customHeight="1" x14ac:dyDescent="0.2">
      <c r="A47" s="275" t="s">
        <v>280</v>
      </c>
      <c r="B47" s="276"/>
      <c r="C47" s="276"/>
      <c r="D47" s="276"/>
      <c r="E47" s="276"/>
      <c r="F47" s="277"/>
      <c r="G47" s="24">
        <v>38</v>
      </c>
      <c r="H47" s="44">
        <v>0</v>
      </c>
      <c r="I47" s="44"/>
    </row>
    <row r="48" spans="1:9" ht="22.15" customHeight="1" x14ac:dyDescent="0.2">
      <c r="A48" s="284" t="s">
        <v>281</v>
      </c>
      <c r="B48" s="285"/>
      <c r="C48" s="285"/>
      <c r="D48" s="285"/>
      <c r="E48" s="285"/>
      <c r="F48" s="286"/>
      <c r="G48" s="23">
        <v>39</v>
      </c>
      <c r="H48" s="45">
        <f>H44+H45+H46+H47</f>
        <v>41804230</v>
      </c>
      <c r="I48" s="45">
        <f>I44+I45+I46+I47</f>
        <v>0</v>
      </c>
    </row>
    <row r="49" spans="1:9" ht="24.6" customHeight="1" x14ac:dyDescent="0.2">
      <c r="A49" s="275" t="s">
        <v>282</v>
      </c>
      <c r="B49" s="276"/>
      <c r="C49" s="276"/>
      <c r="D49" s="276"/>
      <c r="E49" s="276"/>
      <c r="F49" s="277"/>
      <c r="G49" s="24">
        <v>40</v>
      </c>
      <c r="H49" s="44">
        <v>-21496583</v>
      </c>
      <c r="I49" s="44">
        <v>-7044132</v>
      </c>
    </row>
    <row r="50" spans="1:9" ht="12.75" customHeight="1" x14ac:dyDescent="0.2">
      <c r="A50" s="275" t="s">
        <v>283</v>
      </c>
      <c r="B50" s="276"/>
      <c r="C50" s="276"/>
      <c r="D50" s="276"/>
      <c r="E50" s="276"/>
      <c r="F50" s="277"/>
      <c r="G50" s="24">
        <v>41</v>
      </c>
      <c r="H50" s="44">
        <v>-390</v>
      </c>
      <c r="I50" s="44">
        <v>-3485</v>
      </c>
    </row>
    <row r="51" spans="1:9" ht="12.75" customHeight="1" x14ac:dyDescent="0.2">
      <c r="A51" s="275" t="s">
        <v>284</v>
      </c>
      <c r="B51" s="276"/>
      <c r="C51" s="276"/>
      <c r="D51" s="276"/>
      <c r="E51" s="276"/>
      <c r="F51" s="277"/>
      <c r="G51" s="24">
        <v>42</v>
      </c>
      <c r="H51" s="44">
        <v>-11416145</v>
      </c>
      <c r="I51" s="44">
        <v>-11392174</v>
      </c>
    </row>
    <row r="52" spans="1:9" ht="22.9" customHeight="1" x14ac:dyDescent="0.2">
      <c r="A52" s="275" t="s">
        <v>285</v>
      </c>
      <c r="B52" s="276"/>
      <c r="C52" s="276"/>
      <c r="D52" s="276"/>
      <c r="E52" s="276"/>
      <c r="F52" s="277"/>
      <c r="G52" s="24">
        <v>43</v>
      </c>
      <c r="H52" s="44">
        <v>-1234760</v>
      </c>
      <c r="I52" s="44"/>
    </row>
    <row r="53" spans="1:9" ht="12.75" customHeight="1" x14ac:dyDescent="0.2">
      <c r="A53" s="275" t="s">
        <v>286</v>
      </c>
      <c r="B53" s="276"/>
      <c r="C53" s="276"/>
      <c r="D53" s="276"/>
      <c r="E53" s="276"/>
      <c r="F53" s="277"/>
      <c r="G53" s="24">
        <v>44</v>
      </c>
      <c r="H53" s="44"/>
      <c r="I53" s="44"/>
    </row>
    <row r="54" spans="1:9" ht="30.6" customHeight="1" x14ac:dyDescent="0.2">
      <c r="A54" s="284" t="s">
        <v>287</v>
      </c>
      <c r="B54" s="285"/>
      <c r="C54" s="285"/>
      <c r="D54" s="285"/>
      <c r="E54" s="285"/>
      <c r="F54" s="286"/>
      <c r="G54" s="23">
        <v>45</v>
      </c>
      <c r="H54" s="45">
        <f>H49+H50+H51+H52+H53</f>
        <v>-34147878</v>
      </c>
      <c r="I54" s="45">
        <f>I49+I50+I51+I52+I53</f>
        <v>-18439791</v>
      </c>
    </row>
    <row r="55" spans="1:9" ht="29.45" customHeight="1" x14ac:dyDescent="0.2">
      <c r="A55" s="305" t="s">
        <v>288</v>
      </c>
      <c r="B55" s="306"/>
      <c r="C55" s="306"/>
      <c r="D55" s="306"/>
      <c r="E55" s="306"/>
      <c r="F55" s="307"/>
      <c r="G55" s="23">
        <v>46</v>
      </c>
      <c r="H55" s="45">
        <f>H48+H54</f>
        <v>7656352</v>
      </c>
      <c r="I55" s="45">
        <f>I48+I54</f>
        <v>-18439791</v>
      </c>
    </row>
    <row r="56" spans="1:9" ht="32.450000000000003" customHeight="1" x14ac:dyDescent="0.2">
      <c r="A56" s="275" t="s">
        <v>289</v>
      </c>
      <c r="B56" s="276"/>
      <c r="C56" s="276"/>
      <c r="D56" s="276"/>
      <c r="E56" s="276"/>
      <c r="F56" s="277"/>
      <c r="G56" s="24">
        <v>47</v>
      </c>
      <c r="H56" s="44">
        <v>402232</v>
      </c>
      <c r="I56" s="44">
        <v>-316095</v>
      </c>
    </row>
    <row r="57" spans="1:9" ht="26.45" customHeight="1" x14ac:dyDescent="0.2">
      <c r="A57" s="305" t="s">
        <v>290</v>
      </c>
      <c r="B57" s="306"/>
      <c r="C57" s="306"/>
      <c r="D57" s="306"/>
      <c r="E57" s="306"/>
      <c r="F57" s="307"/>
      <c r="G57" s="23">
        <v>48</v>
      </c>
      <c r="H57" s="45">
        <f>H27+H42+H55+H56</f>
        <v>147047296</v>
      </c>
      <c r="I57" s="45">
        <f>I27+I42+I55+I56</f>
        <v>122053710</v>
      </c>
    </row>
    <row r="58" spans="1:9" ht="24" customHeight="1" x14ac:dyDescent="0.2">
      <c r="A58" s="308" t="s">
        <v>291</v>
      </c>
      <c r="B58" s="309"/>
      <c r="C58" s="309"/>
      <c r="D58" s="309"/>
      <c r="E58" s="309"/>
      <c r="F58" s="310"/>
      <c r="G58" s="24">
        <v>49</v>
      </c>
      <c r="H58" s="44">
        <v>97906291</v>
      </c>
      <c r="I58" s="44">
        <v>281055836</v>
      </c>
    </row>
    <row r="59" spans="1:9" ht="31.15" customHeight="1" x14ac:dyDescent="0.2">
      <c r="A59" s="302" t="s">
        <v>292</v>
      </c>
      <c r="B59" s="303"/>
      <c r="C59" s="303"/>
      <c r="D59" s="303"/>
      <c r="E59" s="303"/>
      <c r="F59" s="304"/>
      <c r="G59" s="25">
        <v>50</v>
      </c>
      <c r="H59" s="46">
        <f>H57+H58</f>
        <v>244953587</v>
      </c>
      <c r="I59" s="46">
        <f>I57+I58</f>
        <v>403109546</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customProperties>
    <customPr name="EpmWorksheetKeyString_GUID" r:id="rId2"/>
  </customProperties>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G35" sqref="G35"/>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67" t="s">
        <v>293</v>
      </c>
      <c r="B1" s="274"/>
      <c r="C1" s="274"/>
      <c r="D1" s="274"/>
      <c r="E1" s="274"/>
      <c r="F1" s="274"/>
      <c r="G1" s="274"/>
      <c r="H1" s="274"/>
      <c r="I1" s="274"/>
    </row>
    <row r="2" spans="1:9" ht="12.75" customHeight="1" x14ac:dyDescent="0.2">
      <c r="A2" s="266" t="s">
        <v>598</v>
      </c>
      <c r="B2" s="231"/>
      <c r="C2" s="231"/>
      <c r="D2" s="231"/>
      <c r="E2" s="231"/>
      <c r="F2" s="231"/>
      <c r="G2" s="231"/>
      <c r="H2" s="231"/>
      <c r="I2" s="231"/>
    </row>
    <row r="3" spans="1:9" x14ac:dyDescent="0.2">
      <c r="A3" s="325" t="s">
        <v>294</v>
      </c>
      <c r="B3" s="326"/>
      <c r="C3" s="326"/>
      <c r="D3" s="326"/>
      <c r="E3" s="326"/>
      <c r="F3" s="326"/>
      <c r="G3" s="326"/>
      <c r="H3" s="326"/>
      <c r="I3" s="326"/>
    </row>
    <row r="4" spans="1:9" x14ac:dyDescent="0.2">
      <c r="A4" s="278" t="s">
        <v>522</v>
      </c>
      <c r="B4" s="235"/>
      <c r="C4" s="235"/>
      <c r="D4" s="235"/>
      <c r="E4" s="235"/>
      <c r="F4" s="235"/>
      <c r="G4" s="235"/>
      <c r="H4" s="235"/>
      <c r="I4" s="236"/>
    </row>
    <row r="5" spans="1:9" ht="24" thickBot="1" x14ac:dyDescent="0.25">
      <c r="A5" s="290" t="s">
        <v>295</v>
      </c>
      <c r="B5" s="291"/>
      <c r="C5" s="291"/>
      <c r="D5" s="291"/>
      <c r="E5" s="291"/>
      <c r="F5" s="292"/>
      <c r="G5" s="20" t="s">
        <v>296</v>
      </c>
      <c r="H5" s="37" t="s">
        <v>297</v>
      </c>
      <c r="I5" s="37" t="s">
        <v>298</v>
      </c>
    </row>
    <row r="6" spans="1:9" x14ac:dyDescent="0.2">
      <c r="A6" s="293">
        <v>1</v>
      </c>
      <c r="B6" s="294"/>
      <c r="C6" s="294"/>
      <c r="D6" s="294"/>
      <c r="E6" s="294"/>
      <c r="F6" s="295"/>
      <c r="G6" s="26">
        <v>2</v>
      </c>
      <c r="H6" s="38" t="s">
        <v>299</v>
      </c>
      <c r="I6" s="38" t="s">
        <v>300</v>
      </c>
    </row>
    <row r="7" spans="1:9" x14ac:dyDescent="0.2">
      <c r="A7" s="315" t="s">
        <v>301</v>
      </c>
      <c r="B7" s="316"/>
      <c r="C7" s="316"/>
      <c r="D7" s="316"/>
      <c r="E7" s="316"/>
      <c r="F7" s="316"/>
      <c r="G7" s="316"/>
      <c r="H7" s="316"/>
      <c r="I7" s="317"/>
    </row>
    <row r="8" spans="1:9" x14ac:dyDescent="0.2">
      <c r="A8" s="320" t="s">
        <v>302</v>
      </c>
      <c r="B8" s="320"/>
      <c r="C8" s="320"/>
      <c r="D8" s="320"/>
      <c r="E8" s="320"/>
      <c r="F8" s="320"/>
      <c r="G8" s="27">
        <v>1</v>
      </c>
      <c r="H8" s="48"/>
      <c r="I8" s="48"/>
    </row>
    <row r="9" spans="1:9" x14ac:dyDescent="0.2">
      <c r="A9" s="312" t="s">
        <v>303</v>
      </c>
      <c r="B9" s="312"/>
      <c r="C9" s="312"/>
      <c r="D9" s="312"/>
      <c r="E9" s="312"/>
      <c r="F9" s="312"/>
      <c r="G9" s="28">
        <v>2</v>
      </c>
      <c r="H9" s="49"/>
      <c r="I9" s="49"/>
    </row>
    <row r="10" spans="1:9" x14ac:dyDescent="0.2">
      <c r="A10" s="312" t="s">
        <v>304</v>
      </c>
      <c r="B10" s="312"/>
      <c r="C10" s="312"/>
      <c r="D10" s="312"/>
      <c r="E10" s="312"/>
      <c r="F10" s="312"/>
      <c r="G10" s="28">
        <v>3</v>
      </c>
      <c r="H10" s="49"/>
      <c r="I10" s="49"/>
    </row>
    <row r="11" spans="1:9" x14ac:dyDescent="0.2">
      <c r="A11" s="312" t="s">
        <v>305</v>
      </c>
      <c r="B11" s="312"/>
      <c r="C11" s="312"/>
      <c r="D11" s="312"/>
      <c r="E11" s="312"/>
      <c r="F11" s="312"/>
      <c r="G11" s="28">
        <v>4</v>
      </c>
      <c r="H11" s="49"/>
      <c r="I11" s="49"/>
    </row>
    <row r="12" spans="1:9" x14ac:dyDescent="0.2">
      <c r="A12" s="312" t="s">
        <v>455</v>
      </c>
      <c r="B12" s="312"/>
      <c r="C12" s="312"/>
      <c r="D12" s="312"/>
      <c r="E12" s="312"/>
      <c r="F12" s="312"/>
      <c r="G12" s="28">
        <v>5</v>
      </c>
      <c r="H12" s="49"/>
      <c r="I12" s="49"/>
    </row>
    <row r="13" spans="1:9" x14ac:dyDescent="0.2">
      <c r="A13" s="324" t="s">
        <v>456</v>
      </c>
      <c r="B13" s="324"/>
      <c r="C13" s="324"/>
      <c r="D13" s="324"/>
      <c r="E13" s="324"/>
      <c r="F13" s="324"/>
      <c r="G13" s="121">
        <v>6</v>
      </c>
      <c r="H13" s="122">
        <f>SUM(H8:H12)</f>
        <v>0</v>
      </c>
      <c r="I13" s="122">
        <f>SUM(I8:I12)</f>
        <v>0</v>
      </c>
    </row>
    <row r="14" spans="1:9" x14ac:dyDescent="0.2">
      <c r="A14" s="312" t="s">
        <v>457</v>
      </c>
      <c r="B14" s="312"/>
      <c r="C14" s="312"/>
      <c r="D14" s="312"/>
      <c r="E14" s="312"/>
      <c r="F14" s="312"/>
      <c r="G14" s="28">
        <v>7</v>
      </c>
      <c r="H14" s="49"/>
      <c r="I14" s="49"/>
    </row>
    <row r="15" spans="1:9" x14ac:dyDescent="0.2">
      <c r="A15" s="312" t="s">
        <v>458</v>
      </c>
      <c r="B15" s="312"/>
      <c r="C15" s="312"/>
      <c r="D15" s="312"/>
      <c r="E15" s="312"/>
      <c r="F15" s="312"/>
      <c r="G15" s="28">
        <v>8</v>
      </c>
      <c r="H15" s="49"/>
      <c r="I15" s="49"/>
    </row>
    <row r="16" spans="1:9" x14ac:dyDescent="0.2">
      <c r="A16" s="312" t="s">
        <v>459</v>
      </c>
      <c r="B16" s="312"/>
      <c r="C16" s="312"/>
      <c r="D16" s="312"/>
      <c r="E16" s="312"/>
      <c r="F16" s="312"/>
      <c r="G16" s="28">
        <v>9</v>
      </c>
      <c r="H16" s="49"/>
      <c r="I16" s="49"/>
    </row>
    <row r="17" spans="1:9" x14ac:dyDescent="0.2">
      <c r="A17" s="312" t="s">
        <v>460</v>
      </c>
      <c r="B17" s="312"/>
      <c r="C17" s="312"/>
      <c r="D17" s="312"/>
      <c r="E17" s="312"/>
      <c r="F17" s="312"/>
      <c r="G17" s="28">
        <v>10</v>
      </c>
      <c r="H17" s="49"/>
      <c r="I17" s="49"/>
    </row>
    <row r="18" spans="1:9" ht="12.75" customHeight="1" x14ac:dyDescent="0.2">
      <c r="A18" s="312" t="s">
        <v>461</v>
      </c>
      <c r="B18" s="312"/>
      <c r="C18" s="312"/>
      <c r="D18" s="312"/>
      <c r="E18" s="312"/>
      <c r="F18" s="312"/>
      <c r="G18" s="28">
        <v>11</v>
      </c>
      <c r="H18" s="49"/>
      <c r="I18" s="49"/>
    </row>
    <row r="19" spans="1:9" x14ac:dyDescent="0.2">
      <c r="A19" s="312" t="s">
        <v>462</v>
      </c>
      <c r="B19" s="312"/>
      <c r="C19" s="312"/>
      <c r="D19" s="312"/>
      <c r="E19" s="312"/>
      <c r="F19" s="312"/>
      <c r="G19" s="28">
        <v>12</v>
      </c>
      <c r="H19" s="49"/>
      <c r="I19" s="49"/>
    </row>
    <row r="20" spans="1:9" ht="12.75" customHeight="1" x14ac:dyDescent="0.2">
      <c r="A20" s="321" t="s">
        <v>463</v>
      </c>
      <c r="B20" s="322"/>
      <c r="C20" s="322"/>
      <c r="D20" s="322"/>
      <c r="E20" s="322"/>
      <c r="F20" s="323"/>
      <c r="G20" s="121">
        <v>13</v>
      </c>
      <c r="H20" s="122">
        <f>SUM(H14:H19)</f>
        <v>0</v>
      </c>
      <c r="I20" s="122">
        <f>SUM(I14:I19)</f>
        <v>0</v>
      </c>
    </row>
    <row r="21" spans="1:9" ht="27.6" customHeight="1" x14ac:dyDescent="0.2">
      <c r="A21" s="318" t="s">
        <v>464</v>
      </c>
      <c r="B21" s="319"/>
      <c r="C21" s="319"/>
      <c r="D21" s="319"/>
      <c r="E21" s="319"/>
      <c r="F21" s="319"/>
      <c r="G21" s="30">
        <v>14</v>
      </c>
      <c r="H21" s="51">
        <f>H13+H20</f>
        <v>0</v>
      </c>
      <c r="I21" s="51">
        <f>I13+I20</f>
        <v>0</v>
      </c>
    </row>
    <row r="22" spans="1:9" x14ac:dyDescent="0.2">
      <c r="A22" s="315" t="s">
        <v>306</v>
      </c>
      <c r="B22" s="316"/>
      <c r="C22" s="316"/>
      <c r="D22" s="316"/>
      <c r="E22" s="316"/>
      <c r="F22" s="316"/>
      <c r="G22" s="316"/>
      <c r="H22" s="316"/>
      <c r="I22" s="317"/>
    </row>
    <row r="23" spans="1:9" ht="26.45" customHeight="1" x14ac:dyDescent="0.2">
      <c r="A23" s="320" t="s">
        <v>307</v>
      </c>
      <c r="B23" s="320"/>
      <c r="C23" s="320"/>
      <c r="D23" s="320"/>
      <c r="E23" s="320"/>
      <c r="F23" s="320"/>
      <c r="G23" s="27">
        <v>15</v>
      </c>
      <c r="H23" s="48"/>
      <c r="I23" s="48"/>
    </row>
    <row r="24" spans="1:9" x14ac:dyDescent="0.2">
      <c r="A24" s="312" t="s">
        <v>308</v>
      </c>
      <c r="B24" s="312"/>
      <c r="C24" s="312"/>
      <c r="D24" s="312"/>
      <c r="E24" s="312"/>
      <c r="F24" s="312"/>
      <c r="G24" s="27">
        <v>16</v>
      </c>
      <c r="H24" s="49"/>
      <c r="I24" s="49"/>
    </row>
    <row r="25" spans="1:9" x14ac:dyDescent="0.2">
      <c r="A25" s="312" t="s">
        <v>309</v>
      </c>
      <c r="B25" s="312"/>
      <c r="C25" s="312"/>
      <c r="D25" s="312"/>
      <c r="E25" s="312"/>
      <c r="F25" s="312"/>
      <c r="G25" s="27">
        <v>17</v>
      </c>
      <c r="H25" s="49"/>
      <c r="I25" s="49"/>
    </row>
    <row r="26" spans="1:9" x14ac:dyDescent="0.2">
      <c r="A26" s="312" t="s">
        <v>310</v>
      </c>
      <c r="B26" s="312"/>
      <c r="C26" s="312"/>
      <c r="D26" s="312"/>
      <c r="E26" s="312"/>
      <c r="F26" s="312"/>
      <c r="G26" s="27">
        <v>18</v>
      </c>
      <c r="H26" s="49"/>
      <c r="I26" s="49"/>
    </row>
    <row r="27" spans="1:9" x14ac:dyDescent="0.2">
      <c r="A27" s="312" t="s">
        <v>311</v>
      </c>
      <c r="B27" s="312"/>
      <c r="C27" s="312"/>
      <c r="D27" s="312"/>
      <c r="E27" s="312"/>
      <c r="F27" s="312"/>
      <c r="G27" s="27">
        <v>19</v>
      </c>
      <c r="H27" s="49"/>
      <c r="I27" s="49"/>
    </row>
    <row r="28" spans="1:9" x14ac:dyDescent="0.2">
      <c r="A28" s="312" t="s">
        <v>312</v>
      </c>
      <c r="B28" s="312"/>
      <c r="C28" s="312"/>
      <c r="D28" s="312"/>
      <c r="E28" s="312"/>
      <c r="F28" s="312"/>
      <c r="G28" s="27">
        <v>20</v>
      </c>
      <c r="H28" s="49"/>
      <c r="I28" s="49"/>
    </row>
    <row r="29" spans="1:9" ht="24" customHeight="1" x14ac:dyDescent="0.2">
      <c r="A29" s="313" t="s">
        <v>466</v>
      </c>
      <c r="B29" s="313"/>
      <c r="C29" s="313"/>
      <c r="D29" s="313"/>
      <c r="E29" s="313"/>
      <c r="F29" s="313"/>
      <c r="G29" s="29">
        <v>21</v>
      </c>
      <c r="H29" s="50">
        <f>SUM(H23:H28)</f>
        <v>0</v>
      </c>
      <c r="I29" s="50">
        <f>SUM(I23:I28)</f>
        <v>0</v>
      </c>
    </row>
    <row r="30" spans="1:9" ht="27" customHeight="1" x14ac:dyDescent="0.2">
      <c r="A30" s="312" t="s">
        <v>313</v>
      </c>
      <c r="B30" s="312"/>
      <c r="C30" s="312"/>
      <c r="D30" s="312"/>
      <c r="E30" s="312"/>
      <c r="F30" s="312"/>
      <c r="G30" s="28">
        <v>22</v>
      </c>
      <c r="H30" s="49"/>
      <c r="I30" s="49"/>
    </row>
    <row r="31" spans="1:9" x14ac:dyDescent="0.2">
      <c r="A31" s="312" t="s">
        <v>314</v>
      </c>
      <c r="B31" s="312"/>
      <c r="C31" s="312"/>
      <c r="D31" s="312"/>
      <c r="E31" s="312"/>
      <c r="F31" s="312"/>
      <c r="G31" s="28">
        <v>23</v>
      </c>
      <c r="H31" s="49"/>
      <c r="I31" s="49"/>
    </row>
    <row r="32" spans="1:9" x14ac:dyDescent="0.2">
      <c r="A32" s="312" t="s">
        <v>315</v>
      </c>
      <c r="B32" s="312"/>
      <c r="C32" s="312"/>
      <c r="D32" s="312"/>
      <c r="E32" s="312"/>
      <c r="F32" s="312"/>
      <c r="G32" s="28">
        <v>24</v>
      </c>
      <c r="H32" s="49"/>
      <c r="I32" s="49"/>
    </row>
    <row r="33" spans="1:9" x14ac:dyDescent="0.2">
      <c r="A33" s="312" t="s">
        <v>316</v>
      </c>
      <c r="B33" s="312"/>
      <c r="C33" s="312"/>
      <c r="D33" s="312"/>
      <c r="E33" s="312"/>
      <c r="F33" s="312"/>
      <c r="G33" s="28">
        <v>25</v>
      </c>
      <c r="H33" s="49"/>
      <c r="I33" s="49"/>
    </row>
    <row r="34" spans="1:9" x14ac:dyDescent="0.2">
      <c r="A34" s="312" t="s">
        <v>317</v>
      </c>
      <c r="B34" s="312"/>
      <c r="C34" s="312"/>
      <c r="D34" s="312"/>
      <c r="E34" s="312"/>
      <c r="F34" s="312"/>
      <c r="G34" s="28">
        <v>26</v>
      </c>
      <c r="H34" s="49"/>
      <c r="I34" s="49"/>
    </row>
    <row r="35" spans="1:9" ht="25.9" customHeight="1" x14ac:dyDescent="0.2">
      <c r="A35" s="313" t="s">
        <v>467</v>
      </c>
      <c r="B35" s="313"/>
      <c r="C35" s="313"/>
      <c r="D35" s="313"/>
      <c r="E35" s="313"/>
      <c r="F35" s="313"/>
      <c r="G35" s="29">
        <v>27</v>
      </c>
      <c r="H35" s="50">
        <f>SUM(H30:H34)</f>
        <v>0</v>
      </c>
      <c r="I35" s="50">
        <f>SUM(I30:I34)</f>
        <v>0</v>
      </c>
    </row>
    <row r="36" spans="1:9" ht="28.15" customHeight="1" x14ac:dyDescent="0.2">
      <c r="A36" s="318" t="s">
        <v>465</v>
      </c>
      <c r="B36" s="319"/>
      <c r="C36" s="319"/>
      <c r="D36" s="319"/>
      <c r="E36" s="319"/>
      <c r="F36" s="319"/>
      <c r="G36" s="30">
        <v>28</v>
      </c>
      <c r="H36" s="51">
        <f>H29+H35</f>
        <v>0</v>
      </c>
      <c r="I36" s="51">
        <f>I29+I35</f>
        <v>0</v>
      </c>
    </row>
    <row r="37" spans="1:9" x14ac:dyDescent="0.2">
      <c r="A37" s="315" t="s">
        <v>318</v>
      </c>
      <c r="B37" s="316"/>
      <c r="C37" s="316"/>
      <c r="D37" s="316"/>
      <c r="E37" s="316"/>
      <c r="F37" s="316"/>
      <c r="G37" s="316">
        <v>0</v>
      </c>
      <c r="H37" s="316"/>
      <c r="I37" s="317"/>
    </row>
    <row r="38" spans="1:9" x14ac:dyDescent="0.2">
      <c r="A38" s="314" t="s">
        <v>319</v>
      </c>
      <c r="B38" s="314"/>
      <c r="C38" s="314"/>
      <c r="D38" s="314"/>
      <c r="E38" s="314"/>
      <c r="F38" s="314"/>
      <c r="G38" s="27">
        <v>29</v>
      </c>
      <c r="H38" s="48"/>
      <c r="I38" s="48"/>
    </row>
    <row r="39" spans="1:9" ht="25.15" customHeight="1" x14ac:dyDescent="0.2">
      <c r="A39" s="311" t="s">
        <v>320</v>
      </c>
      <c r="B39" s="311"/>
      <c r="C39" s="311"/>
      <c r="D39" s="311"/>
      <c r="E39" s="311"/>
      <c r="F39" s="311"/>
      <c r="G39" s="27">
        <v>30</v>
      </c>
      <c r="H39" s="49"/>
      <c r="I39" s="49"/>
    </row>
    <row r="40" spans="1:9" x14ac:dyDescent="0.2">
      <c r="A40" s="311" t="s">
        <v>321</v>
      </c>
      <c r="B40" s="311"/>
      <c r="C40" s="311"/>
      <c r="D40" s="311"/>
      <c r="E40" s="311"/>
      <c r="F40" s="311"/>
      <c r="G40" s="27">
        <v>31</v>
      </c>
      <c r="H40" s="49"/>
      <c r="I40" s="49"/>
    </row>
    <row r="41" spans="1:9" x14ac:dyDescent="0.2">
      <c r="A41" s="311" t="s">
        <v>322</v>
      </c>
      <c r="B41" s="311"/>
      <c r="C41" s="311"/>
      <c r="D41" s="311"/>
      <c r="E41" s="311"/>
      <c r="F41" s="311"/>
      <c r="G41" s="27">
        <v>32</v>
      </c>
      <c r="H41" s="49"/>
      <c r="I41" s="49"/>
    </row>
    <row r="42" spans="1:9" ht="25.9" customHeight="1" x14ac:dyDescent="0.2">
      <c r="A42" s="313" t="s">
        <v>468</v>
      </c>
      <c r="B42" s="313"/>
      <c r="C42" s="313"/>
      <c r="D42" s="313"/>
      <c r="E42" s="313"/>
      <c r="F42" s="313"/>
      <c r="G42" s="29">
        <v>33</v>
      </c>
      <c r="H42" s="50">
        <f>H41+H40+H39+H38</f>
        <v>0</v>
      </c>
      <c r="I42" s="50">
        <f>I41+I40+I39+I38</f>
        <v>0</v>
      </c>
    </row>
    <row r="43" spans="1:9" ht="24.6" customHeight="1" x14ac:dyDescent="0.2">
      <c r="A43" s="311" t="s">
        <v>323</v>
      </c>
      <c r="B43" s="311"/>
      <c r="C43" s="311"/>
      <c r="D43" s="311"/>
      <c r="E43" s="311"/>
      <c r="F43" s="311"/>
      <c r="G43" s="28">
        <v>34</v>
      </c>
      <c r="H43" s="49"/>
      <c r="I43" s="49"/>
    </row>
    <row r="44" spans="1:9" x14ac:dyDescent="0.2">
      <c r="A44" s="311" t="s">
        <v>324</v>
      </c>
      <c r="B44" s="311"/>
      <c r="C44" s="311"/>
      <c r="D44" s="311"/>
      <c r="E44" s="311"/>
      <c r="F44" s="311"/>
      <c r="G44" s="28">
        <v>35</v>
      </c>
      <c r="H44" s="49"/>
      <c r="I44" s="49"/>
    </row>
    <row r="45" spans="1:9" x14ac:dyDescent="0.2">
      <c r="A45" s="311" t="s">
        <v>325</v>
      </c>
      <c r="B45" s="311"/>
      <c r="C45" s="311"/>
      <c r="D45" s="311"/>
      <c r="E45" s="311"/>
      <c r="F45" s="311"/>
      <c r="G45" s="28">
        <v>36</v>
      </c>
      <c r="H45" s="49"/>
      <c r="I45" s="49"/>
    </row>
    <row r="46" spans="1:9" ht="21" customHeight="1" x14ac:dyDescent="0.2">
      <c r="A46" s="311" t="s">
        <v>326</v>
      </c>
      <c r="B46" s="311"/>
      <c r="C46" s="311"/>
      <c r="D46" s="311"/>
      <c r="E46" s="311"/>
      <c r="F46" s="311"/>
      <c r="G46" s="28">
        <v>37</v>
      </c>
      <c r="H46" s="49"/>
      <c r="I46" s="49"/>
    </row>
    <row r="47" spans="1:9" x14ac:dyDescent="0.2">
      <c r="A47" s="311" t="s">
        <v>327</v>
      </c>
      <c r="B47" s="311"/>
      <c r="C47" s="311"/>
      <c r="D47" s="311"/>
      <c r="E47" s="311"/>
      <c r="F47" s="311"/>
      <c r="G47" s="28">
        <v>38</v>
      </c>
      <c r="H47" s="49"/>
      <c r="I47" s="49"/>
    </row>
    <row r="48" spans="1:9" ht="22.9" customHeight="1" x14ac:dyDescent="0.2">
      <c r="A48" s="313" t="s">
        <v>469</v>
      </c>
      <c r="B48" s="313"/>
      <c r="C48" s="313"/>
      <c r="D48" s="313"/>
      <c r="E48" s="313"/>
      <c r="F48" s="313"/>
      <c r="G48" s="29">
        <v>39</v>
      </c>
      <c r="H48" s="50">
        <f>H47+H46+H45+H44+H43</f>
        <v>0</v>
      </c>
      <c r="I48" s="50">
        <f>I47+I46+I45+I44+I43</f>
        <v>0</v>
      </c>
    </row>
    <row r="49" spans="1:9" ht="25.9" customHeight="1" x14ac:dyDescent="0.2">
      <c r="A49" s="327" t="s">
        <v>470</v>
      </c>
      <c r="B49" s="328"/>
      <c r="C49" s="328"/>
      <c r="D49" s="328"/>
      <c r="E49" s="328"/>
      <c r="F49" s="328"/>
      <c r="G49" s="29">
        <v>40</v>
      </c>
      <c r="H49" s="50">
        <f>H48+H42</f>
        <v>0</v>
      </c>
      <c r="I49" s="50">
        <f>I48+I42</f>
        <v>0</v>
      </c>
    </row>
    <row r="50" spans="1:9" ht="22.15" customHeight="1" x14ac:dyDescent="0.2">
      <c r="A50" s="312" t="s">
        <v>328</v>
      </c>
      <c r="B50" s="312"/>
      <c r="C50" s="312"/>
      <c r="D50" s="312"/>
      <c r="E50" s="312"/>
      <c r="F50" s="312"/>
      <c r="G50" s="28">
        <v>41</v>
      </c>
      <c r="H50" s="49"/>
      <c r="I50" s="49"/>
    </row>
    <row r="51" spans="1:9" ht="25.9" customHeight="1" x14ac:dyDescent="0.2">
      <c r="A51" s="327" t="s">
        <v>471</v>
      </c>
      <c r="B51" s="328"/>
      <c r="C51" s="328"/>
      <c r="D51" s="328"/>
      <c r="E51" s="328"/>
      <c r="F51" s="328"/>
      <c r="G51" s="29">
        <v>42</v>
      </c>
      <c r="H51" s="50">
        <f>H21+H36+H49+H50</f>
        <v>0</v>
      </c>
      <c r="I51" s="50">
        <f>I21+I36+I49+I50</f>
        <v>0</v>
      </c>
    </row>
    <row r="52" spans="1:9" ht="25.15" customHeight="1" x14ac:dyDescent="0.2">
      <c r="A52" s="329" t="s">
        <v>329</v>
      </c>
      <c r="B52" s="329"/>
      <c r="C52" s="329"/>
      <c r="D52" s="329"/>
      <c r="E52" s="329"/>
      <c r="F52" s="329"/>
      <c r="G52" s="28">
        <v>43</v>
      </c>
      <c r="H52" s="49"/>
      <c r="I52" s="49"/>
    </row>
    <row r="53" spans="1:9" ht="31.9" customHeight="1" x14ac:dyDescent="0.2">
      <c r="A53" s="318" t="s">
        <v>472</v>
      </c>
      <c r="B53" s="319"/>
      <c r="C53" s="319"/>
      <c r="D53" s="319"/>
      <c r="E53" s="319"/>
      <c r="F53" s="319"/>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4" zoomScale="85" zoomScaleNormal="100" zoomScaleSheetLayoutView="85" workbookViewId="0">
      <selection activeCell="A60" sqref="A60:Y60"/>
    </sheetView>
  </sheetViews>
  <sheetFormatPr defaultRowHeight="12.75" x14ac:dyDescent="0.2"/>
  <cols>
    <col min="1" max="4" width="9.140625" style="1"/>
    <col min="5" max="5" width="10.140625" style="1" bestFit="1" customWidth="1"/>
    <col min="6" max="7" width="9.140625" style="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30" t="s">
        <v>330</v>
      </c>
      <c r="B1" s="331"/>
      <c r="C1" s="331"/>
      <c r="D1" s="331"/>
      <c r="E1" s="331"/>
      <c r="F1" s="331"/>
      <c r="G1" s="331"/>
      <c r="H1" s="331"/>
      <c r="I1" s="331"/>
      <c r="J1" s="331"/>
      <c r="K1" s="52"/>
    </row>
    <row r="2" spans="1:25" ht="15.75" x14ac:dyDescent="0.2">
      <c r="A2" s="2"/>
      <c r="B2" s="3"/>
      <c r="C2" s="332" t="s">
        <v>331</v>
      </c>
      <c r="D2" s="332"/>
      <c r="E2" s="9">
        <v>44197</v>
      </c>
      <c r="F2" s="4" t="s">
        <v>332</v>
      </c>
      <c r="G2" s="9">
        <v>44377</v>
      </c>
      <c r="H2" s="54"/>
      <c r="I2" s="54"/>
      <c r="J2" s="54"/>
      <c r="K2" s="55"/>
      <c r="X2" s="56" t="s">
        <v>333</v>
      </c>
    </row>
    <row r="3" spans="1:25" ht="13.5" customHeight="1" thickBot="1" x14ac:dyDescent="0.25">
      <c r="A3" s="335" t="s">
        <v>334</v>
      </c>
      <c r="B3" s="336"/>
      <c r="C3" s="336"/>
      <c r="D3" s="336"/>
      <c r="E3" s="336"/>
      <c r="F3" s="336"/>
      <c r="G3" s="339" t="s">
        <v>335</v>
      </c>
      <c r="H3" s="341" t="s">
        <v>336</v>
      </c>
      <c r="I3" s="341"/>
      <c r="J3" s="341"/>
      <c r="K3" s="341"/>
      <c r="L3" s="341"/>
      <c r="M3" s="341"/>
      <c r="N3" s="341"/>
      <c r="O3" s="341"/>
      <c r="P3" s="341"/>
      <c r="Q3" s="341"/>
      <c r="R3" s="341"/>
      <c r="S3" s="341"/>
      <c r="T3" s="341"/>
      <c r="U3" s="341"/>
      <c r="V3" s="341"/>
      <c r="W3" s="341"/>
      <c r="X3" s="341" t="s">
        <v>337</v>
      </c>
      <c r="Y3" s="343" t="s">
        <v>338</v>
      </c>
    </row>
    <row r="4" spans="1:25" ht="68.25" thickBot="1" x14ac:dyDescent="0.25">
      <c r="A4" s="337"/>
      <c r="B4" s="338"/>
      <c r="C4" s="338"/>
      <c r="D4" s="338"/>
      <c r="E4" s="338"/>
      <c r="F4" s="338"/>
      <c r="G4" s="340"/>
      <c r="H4" s="57" t="s">
        <v>339</v>
      </c>
      <c r="I4" s="57" t="s">
        <v>340</v>
      </c>
      <c r="J4" s="57" t="s">
        <v>341</v>
      </c>
      <c r="K4" s="57" t="s">
        <v>342</v>
      </c>
      <c r="L4" s="57" t="s">
        <v>343</v>
      </c>
      <c r="M4" s="57" t="s">
        <v>344</v>
      </c>
      <c r="N4" s="57" t="s">
        <v>345</v>
      </c>
      <c r="O4" s="57" t="s">
        <v>346</v>
      </c>
      <c r="P4" s="123" t="s">
        <v>473</v>
      </c>
      <c r="Q4" s="57" t="s">
        <v>347</v>
      </c>
      <c r="R4" s="57" t="s">
        <v>348</v>
      </c>
      <c r="S4" s="57" t="s">
        <v>474</v>
      </c>
      <c r="T4" s="57" t="s">
        <v>475</v>
      </c>
      <c r="U4" s="57" t="s">
        <v>349</v>
      </c>
      <c r="V4" s="57" t="s">
        <v>350</v>
      </c>
      <c r="W4" s="57" t="s">
        <v>351</v>
      </c>
      <c r="X4" s="342"/>
      <c r="Y4" s="344"/>
    </row>
    <row r="5" spans="1:25" ht="22.5" x14ac:dyDescent="0.2">
      <c r="A5" s="345">
        <v>1</v>
      </c>
      <c r="B5" s="346"/>
      <c r="C5" s="346"/>
      <c r="D5" s="346"/>
      <c r="E5" s="346"/>
      <c r="F5" s="346"/>
      <c r="G5" s="5">
        <v>2</v>
      </c>
      <c r="H5" s="58" t="s">
        <v>352</v>
      </c>
      <c r="I5" s="59" t="s">
        <v>353</v>
      </c>
      <c r="J5" s="58" t="s">
        <v>354</v>
      </c>
      <c r="K5" s="59" t="s">
        <v>355</v>
      </c>
      <c r="L5" s="58" t="s">
        <v>356</v>
      </c>
      <c r="M5" s="59" t="s">
        <v>357</v>
      </c>
      <c r="N5" s="58" t="s">
        <v>358</v>
      </c>
      <c r="O5" s="59" t="s">
        <v>359</v>
      </c>
      <c r="P5" s="58" t="s">
        <v>360</v>
      </c>
      <c r="Q5" s="59" t="s">
        <v>361</v>
      </c>
      <c r="R5" s="58" t="s">
        <v>362</v>
      </c>
      <c r="S5" s="124" t="s">
        <v>476</v>
      </c>
      <c r="T5" s="124" t="s">
        <v>477</v>
      </c>
      <c r="U5" s="124" t="s">
        <v>478</v>
      </c>
      <c r="V5" s="124" t="s">
        <v>479</v>
      </c>
      <c r="W5" s="124" t="s">
        <v>480</v>
      </c>
      <c r="X5" s="124">
        <v>19</v>
      </c>
      <c r="Y5" s="125" t="s">
        <v>481</v>
      </c>
    </row>
    <row r="6" spans="1:25" x14ac:dyDescent="0.2">
      <c r="A6" s="347" t="s">
        <v>363</v>
      </c>
      <c r="B6" s="347"/>
      <c r="C6" s="347"/>
      <c r="D6" s="347"/>
      <c r="E6" s="347"/>
      <c r="F6" s="347"/>
      <c r="G6" s="347"/>
      <c r="H6" s="347"/>
      <c r="I6" s="347"/>
      <c r="J6" s="347"/>
      <c r="K6" s="347"/>
      <c r="L6" s="347"/>
      <c r="M6" s="347"/>
      <c r="N6" s="348"/>
      <c r="O6" s="348"/>
      <c r="P6" s="348"/>
      <c r="Q6" s="348"/>
      <c r="R6" s="348"/>
      <c r="S6" s="349"/>
      <c r="T6" s="349"/>
      <c r="U6" s="348"/>
      <c r="V6" s="348"/>
      <c r="W6" s="348"/>
      <c r="X6" s="348"/>
      <c r="Y6" s="350"/>
    </row>
    <row r="7" spans="1:25" x14ac:dyDescent="0.2">
      <c r="A7" s="351" t="s">
        <v>364</v>
      </c>
      <c r="B7" s="351"/>
      <c r="C7" s="351"/>
      <c r="D7" s="351"/>
      <c r="E7" s="351"/>
      <c r="F7" s="351"/>
      <c r="G7" s="6">
        <v>1</v>
      </c>
      <c r="H7" s="60">
        <v>133165000</v>
      </c>
      <c r="I7" s="60"/>
      <c r="J7" s="60">
        <v>6658250</v>
      </c>
      <c r="K7" s="60">
        <v>14872546</v>
      </c>
      <c r="L7" s="60">
        <v>240540</v>
      </c>
      <c r="M7" s="60"/>
      <c r="N7" s="60">
        <v>-59649</v>
      </c>
      <c r="O7" s="60"/>
      <c r="P7" s="60"/>
      <c r="Q7" s="60"/>
      <c r="R7" s="60"/>
      <c r="S7" s="60">
        <v>0</v>
      </c>
      <c r="T7" s="60"/>
      <c r="U7" s="60">
        <f>160297640+59649</f>
        <v>160357289</v>
      </c>
      <c r="V7" s="60">
        <v>0</v>
      </c>
      <c r="W7" s="61">
        <f>H7+I7+J7+K7-L7+M7+N7+O7+P7+Q7+R7+U7+V7+S7+T7</f>
        <v>314752896</v>
      </c>
      <c r="X7" s="60">
        <v>0</v>
      </c>
      <c r="Y7" s="61">
        <f>W7+X7</f>
        <v>314752896</v>
      </c>
    </row>
    <row r="8" spans="1:25" x14ac:dyDescent="0.2">
      <c r="A8" s="333" t="s">
        <v>365</v>
      </c>
      <c r="B8" s="333"/>
      <c r="C8" s="333"/>
      <c r="D8" s="333"/>
      <c r="E8" s="333"/>
      <c r="F8" s="333"/>
      <c r="G8" s="6">
        <v>2</v>
      </c>
      <c r="H8" s="60"/>
      <c r="I8" s="60"/>
      <c r="J8" s="60"/>
      <c r="K8" s="60"/>
      <c r="L8" s="60"/>
      <c r="M8" s="60"/>
      <c r="N8" s="60"/>
      <c r="O8" s="60"/>
      <c r="P8" s="60"/>
      <c r="Q8" s="60"/>
      <c r="R8" s="60"/>
      <c r="S8" s="60"/>
      <c r="T8" s="60"/>
      <c r="U8" s="60">
        <v>0</v>
      </c>
      <c r="V8" s="60">
        <v>0</v>
      </c>
      <c r="W8" s="61">
        <f t="shared" ref="W8:W9" si="0">H8+I8+J8+K8-L8+M8+N8+O8+P8+Q8+R8+U8+V8+S8+T8</f>
        <v>0</v>
      </c>
      <c r="X8" s="60">
        <v>0</v>
      </c>
      <c r="Y8" s="61">
        <f t="shared" ref="Y8:Y9" si="1">W8+X8</f>
        <v>0</v>
      </c>
    </row>
    <row r="9" spans="1:25" x14ac:dyDescent="0.2">
      <c r="A9" s="333" t="s">
        <v>366</v>
      </c>
      <c r="B9" s="333"/>
      <c r="C9" s="333"/>
      <c r="D9" s="333"/>
      <c r="E9" s="333"/>
      <c r="F9" s="333"/>
      <c r="G9" s="6">
        <v>3</v>
      </c>
      <c r="H9" s="60"/>
      <c r="I9" s="60"/>
      <c r="J9" s="60"/>
      <c r="K9" s="60"/>
      <c r="L9" s="60"/>
      <c r="M9" s="60"/>
      <c r="N9" s="60"/>
      <c r="O9" s="60"/>
      <c r="P9" s="60"/>
      <c r="Q9" s="60"/>
      <c r="R9" s="60"/>
      <c r="S9" s="60"/>
      <c r="T9" s="60"/>
      <c r="U9" s="60">
        <v>0</v>
      </c>
      <c r="V9" s="60">
        <v>0</v>
      </c>
      <c r="W9" s="61">
        <f t="shared" si="0"/>
        <v>0</v>
      </c>
      <c r="X9" s="60">
        <v>0</v>
      </c>
      <c r="Y9" s="61">
        <f t="shared" si="1"/>
        <v>0</v>
      </c>
    </row>
    <row r="10" spans="1:25" ht="24" customHeight="1" x14ac:dyDescent="0.2">
      <c r="A10" s="334" t="s">
        <v>367</v>
      </c>
      <c r="B10" s="334"/>
      <c r="C10" s="334"/>
      <c r="D10" s="334"/>
      <c r="E10" s="334"/>
      <c r="F10" s="334"/>
      <c r="G10" s="7">
        <v>4</v>
      </c>
      <c r="H10" s="61">
        <f>H7+H8+H9</f>
        <v>133165000</v>
      </c>
      <c r="I10" s="61">
        <f t="shared" ref="I10:Y10" si="2">I7+I8+I9</f>
        <v>0</v>
      </c>
      <c r="J10" s="61">
        <f t="shared" si="2"/>
        <v>6658250</v>
      </c>
      <c r="K10" s="61">
        <f t="shared" si="2"/>
        <v>14872546</v>
      </c>
      <c r="L10" s="61">
        <f t="shared" si="2"/>
        <v>240540</v>
      </c>
      <c r="M10" s="61">
        <f t="shared" si="2"/>
        <v>0</v>
      </c>
      <c r="N10" s="61">
        <f t="shared" si="2"/>
        <v>-59649</v>
      </c>
      <c r="O10" s="61">
        <f t="shared" si="2"/>
        <v>0</v>
      </c>
      <c r="P10" s="61">
        <f t="shared" si="2"/>
        <v>0</v>
      </c>
      <c r="Q10" s="61">
        <f t="shared" si="2"/>
        <v>0</v>
      </c>
      <c r="R10" s="61">
        <f t="shared" si="2"/>
        <v>0</v>
      </c>
      <c r="S10" s="61">
        <f t="shared" si="2"/>
        <v>0</v>
      </c>
      <c r="T10" s="61">
        <f t="shared" si="2"/>
        <v>0</v>
      </c>
      <c r="U10" s="61">
        <f t="shared" si="2"/>
        <v>160357289</v>
      </c>
      <c r="V10" s="61">
        <f t="shared" si="2"/>
        <v>0</v>
      </c>
      <c r="W10" s="61">
        <f t="shared" si="2"/>
        <v>314752896</v>
      </c>
      <c r="X10" s="61">
        <f t="shared" si="2"/>
        <v>0</v>
      </c>
      <c r="Y10" s="61">
        <f t="shared" si="2"/>
        <v>314752896</v>
      </c>
    </row>
    <row r="11" spans="1:25" x14ac:dyDescent="0.2">
      <c r="A11" s="333" t="s">
        <v>368</v>
      </c>
      <c r="B11" s="333"/>
      <c r="C11" s="333"/>
      <c r="D11" s="333"/>
      <c r="E11" s="333"/>
      <c r="F11" s="333"/>
      <c r="G11" s="6">
        <v>5</v>
      </c>
      <c r="H11" s="62">
        <v>0</v>
      </c>
      <c r="I11" s="62">
        <v>0</v>
      </c>
      <c r="J11" s="62">
        <v>0</v>
      </c>
      <c r="K11" s="62">
        <v>0</v>
      </c>
      <c r="L11" s="62">
        <v>0</v>
      </c>
      <c r="M11" s="62">
        <v>0</v>
      </c>
      <c r="N11" s="62">
        <v>0</v>
      </c>
      <c r="O11" s="62">
        <v>0</v>
      </c>
      <c r="P11" s="62">
        <v>0</v>
      </c>
      <c r="Q11" s="62">
        <v>0</v>
      </c>
      <c r="R11" s="62">
        <v>0</v>
      </c>
      <c r="S11" s="62"/>
      <c r="T11" s="62"/>
      <c r="U11" s="62">
        <v>0</v>
      </c>
      <c r="V11" s="60">
        <v>94539989.489999995</v>
      </c>
      <c r="W11" s="61">
        <f t="shared" ref="W11:W29" si="3">H11+I11+J11+K11-L11+M11+N11+O11+P11+Q11+R11+U11+V11+S11+T11</f>
        <v>94539989.489999995</v>
      </c>
      <c r="X11" s="60">
        <v>0</v>
      </c>
      <c r="Y11" s="61">
        <f t="shared" ref="Y11:Y29" si="4">W11+X11</f>
        <v>94539989.489999995</v>
      </c>
    </row>
    <row r="12" spans="1:25" x14ac:dyDescent="0.2">
      <c r="A12" s="333" t="s">
        <v>369</v>
      </c>
      <c r="B12" s="333"/>
      <c r="C12" s="333"/>
      <c r="D12" s="333"/>
      <c r="E12" s="333"/>
      <c r="F12" s="333"/>
      <c r="G12" s="6">
        <v>6</v>
      </c>
      <c r="H12" s="62">
        <v>0</v>
      </c>
      <c r="I12" s="62">
        <v>0</v>
      </c>
      <c r="J12" s="62">
        <v>0</v>
      </c>
      <c r="K12" s="62">
        <v>0</v>
      </c>
      <c r="L12" s="62">
        <v>0</v>
      </c>
      <c r="M12" s="62">
        <v>0</v>
      </c>
      <c r="N12" s="60">
        <v>-221682</v>
      </c>
      <c r="O12" s="62">
        <v>0</v>
      </c>
      <c r="P12" s="62">
        <v>0</v>
      </c>
      <c r="Q12" s="62">
        <v>0</v>
      </c>
      <c r="R12" s="62">
        <v>0</v>
      </c>
      <c r="S12" s="62"/>
      <c r="T12" s="62"/>
      <c r="U12" s="62">
        <v>0</v>
      </c>
      <c r="V12" s="62">
        <v>0</v>
      </c>
      <c r="W12" s="61">
        <f t="shared" si="3"/>
        <v>-221682</v>
      </c>
      <c r="X12" s="60">
        <v>0</v>
      </c>
      <c r="Y12" s="61">
        <f t="shared" si="4"/>
        <v>-221682</v>
      </c>
    </row>
    <row r="13" spans="1:25" ht="26.25" customHeight="1" x14ac:dyDescent="0.2">
      <c r="A13" s="333" t="s">
        <v>370</v>
      </c>
      <c r="B13" s="333"/>
      <c r="C13" s="333"/>
      <c r="D13" s="333"/>
      <c r="E13" s="333"/>
      <c r="F13" s="333"/>
      <c r="G13" s="6">
        <v>7</v>
      </c>
      <c r="H13" s="62">
        <v>0</v>
      </c>
      <c r="I13" s="62">
        <v>0</v>
      </c>
      <c r="J13" s="62">
        <v>0</v>
      </c>
      <c r="K13" s="62">
        <v>0</v>
      </c>
      <c r="L13" s="62">
        <v>0</v>
      </c>
      <c r="M13" s="62">
        <v>0</v>
      </c>
      <c r="N13" s="62">
        <v>0</v>
      </c>
      <c r="O13" s="60">
        <v>0</v>
      </c>
      <c r="P13" s="62">
        <v>0</v>
      </c>
      <c r="Q13" s="62">
        <v>0</v>
      </c>
      <c r="R13" s="62">
        <v>0</v>
      </c>
      <c r="S13" s="62"/>
      <c r="T13" s="62"/>
      <c r="U13" s="60">
        <v>0</v>
      </c>
      <c r="V13" s="60">
        <v>0</v>
      </c>
      <c r="W13" s="61">
        <f t="shared" si="3"/>
        <v>0</v>
      </c>
      <c r="X13" s="60">
        <v>0</v>
      </c>
      <c r="Y13" s="61">
        <f t="shared" si="4"/>
        <v>0</v>
      </c>
    </row>
    <row r="14" spans="1:25" ht="29.25" customHeight="1" x14ac:dyDescent="0.2">
      <c r="A14" s="333" t="s">
        <v>482</v>
      </c>
      <c r="B14" s="333"/>
      <c r="C14" s="333"/>
      <c r="D14" s="333"/>
      <c r="E14" s="333"/>
      <c r="F14" s="333"/>
      <c r="G14" s="6">
        <v>8</v>
      </c>
      <c r="H14" s="62">
        <v>0</v>
      </c>
      <c r="I14" s="62">
        <v>0</v>
      </c>
      <c r="J14" s="62">
        <v>0</v>
      </c>
      <c r="K14" s="62">
        <v>0</v>
      </c>
      <c r="L14" s="62">
        <v>0</v>
      </c>
      <c r="M14" s="62">
        <v>0</v>
      </c>
      <c r="N14" s="62">
        <v>0</v>
      </c>
      <c r="O14" s="62">
        <v>0</v>
      </c>
      <c r="P14" s="60">
        <v>0</v>
      </c>
      <c r="Q14" s="62">
        <v>0</v>
      </c>
      <c r="R14" s="62">
        <v>0</v>
      </c>
      <c r="S14" s="62"/>
      <c r="T14" s="62"/>
      <c r="U14" s="60">
        <v>0</v>
      </c>
      <c r="V14" s="60">
        <v>0</v>
      </c>
      <c r="W14" s="61">
        <f t="shared" si="3"/>
        <v>0</v>
      </c>
      <c r="X14" s="60">
        <v>0</v>
      </c>
      <c r="Y14" s="61">
        <f t="shared" si="4"/>
        <v>0</v>
      </c>
    </row>
    <row r="15" spans="1:25" x14ac:dyDescent="0.2">
      <c r="A15" s="333" t="s">
        <v>371</v>
      </c>
      <c r="B15" s="333"/>
      <c r="C15" s="333"/>
      <c r="D15" s="333"/>
      <c r="E15" s="333"/>
      <c r="F15" s="333"/>
      <c r="G15" s="6">
        <v>9</v>
      </c>
      <c r="H15" s="62">
        <v>0</v>
      </c>
      <c r="I15" s="62">
        <v>0</v>
      </c>
      <c r="J15" s="62">
        <v>0</v>
      </c>
      <c r="K15" s="62">
        <v>0</v>
      </c>
      <c r="L15" s="62">
        <v>0</v>
      </c>
      <c r="M15" s="62">
        <v>0</v>
      </c>
      <c r="N15" s="62">
        <v>0</v>
      </c>
      <c r="O15" s="62">
        <v>0</v>
      </c>
      <c r="P15" s="62">
        <v>0</v>
      </c>
      <c r="Q15" s="60">
        <v>0</v>
      </c>
      <c r="R15" s="62">
        <v>0</v>
      </c>
      <c r="S15" s="62"/>
      <c r="T15" s="62"/>
      <c r="U15" s="60">
        <v>0</v>
      </c>
      <c r="V15" s="60">
        <v>0</v>
      </c>
      <c r="W15" s="61">
        <f t="shared" si="3"/>
        <v>0</v>
      </c>
      <c r="X15" s="60">
        <v>0</v>
      </c>
      <c r="Y15" s="61">
        <f t="shared" si="4"/>
        <v>0</v>
      </c>
    </row>
    <row r="16" spans="1:25" ht="28.5" customHeight="1" x14ac:dyDescent="0.2">
      <c r="A16" s="333" t="s">
        <v>372</v>
      </c>
      <c r="B16" s="333"/>
      <c r="C16" s="333"/>
      <c r="D16" s="333"/>
      <c r="E16" s="333"/>
      <c r="F16" s="333"/>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333" t="s">
        <v>373</v>
      </c>
      <c r="B17" s="333"/>
      <c r="C17" s="333"/>
      <c r="D17" s="333"/>
      <c r="E17" s="333"/>
      <c r="F17" s="333"/>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333" t="s">
        <v>374</v>
      </c>
      <c r="B18" s="333"/>
      <c r="C18" s="333"/>
      <c r="D18" s="333"/>
      <c r="E18" s="333"/>
      <c r="F18" s="333"/>
      <c r="G18" s="6">
        <v>12</v>
      </c>
      <c r="H18" s="62">
        <v>0</v>
      </c>
      <c r="I18" s="62">
        <v>0</v>
      </c>
      <c r="J18" s="62">
        <v>0</v>
      </c>
      <c r="K18" s="62">
        <v>0</v>
      </c>
      <c r="L18" s="62">
        <v>0</v>
      </c>
      <c r="M18" s="62">
        <v>0</v>
      </c>
      <c r="N18" s="60"/>
      <c r="O18" s="60"/>
      <c r="P18" s="60"/>
      <c r="Q18" s="60"/>
      <c r="R18" s="60"/>
      <c r="S18" s="60"/>
      <c r="T18" s="60"/>
      <c r="U18" s="60">
        <v>0</v>
      </c>
      <c r="V18" s="60">
        <v>0</v>
      </c>
      <c r="W18" s="61">
        <f t="shared" si="3"/>
        <v>0</v>
      </c>
      <c r="X18" s="60">
        <v>0</v>
      </c>
      <c r="Y18" s="61">
        <f t="shared" si="4"/>
        <v>0</v>
      </c>
    </row>
    <row r="19" spans="1:25" x14ac:dyDescent="0.2">
      <c r="A19" s="333" t="s">
        <v>375</v>
      </c>
      <c r="B19" s="333"/>
      <c r="C19" s="333"/>
      <c r="D19" s="333"/>
      <c r="E19" s="333"/>
      <c r="F19" s="333"/>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333" t="s">
        <v>376</v>
      </c>
      <c r="B20" s="333"/>
      <c r="C20" s="333"/>
      <c r="D20" s="333"/>
      <c r="E20" s="333"/>
      <c r="F20" s="333"/>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4"/>
        <v>0</v>
      </c>
    </row>
    <row r="21" spans="1:25" ht="30.75" customHeight="1" x14ac:dyDescent="0.2">
      <c r="A21" s="333" t="s">
        <v>483</v>
      </c>
      <c r="B21" s="333"/>
      <c r="C21" s="333"/>
      <c r="D21" s="333"/>
      <c r="E21" s="333"/>
      <c r="F21" s="333"/>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
      <c r="A22" s="333" t="s">
        <v>484</v>
      </c>
      <c r="B22" s="333"/>
      <c r="C22" s="333"/>
      <c r="D22" s="333"/>
      <c r="E22" s="333"/>
      <c r="F22" s="333"/>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333" t="s">
        <v>485</v>
      </c>
      <c r="B23" s="333"/>
      <c r="C23" s="333"/>
      <c r="D23" s="333"/>
      <c r="E23" s="333"/>
      <c r="F23" s="333"/>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333" t="s">
        <v>377</v>
      </c>
      <c r="B24" s="333"/>
      <c r="C24" s="333"/>
      <c r="D24" s="333"/>
      <c r="E24" s="333"/>
      <c r="F24" s="333"/>
      <c r="G24" s="6">
        <v>18</v>
      </c>
      <c r="H24" s="60"/>
      <c r="I24" s="60"/>
      <c r="J24" s="60"/>
      <c r="K24" s="60"/>
      <c r="L24" s="60">
        <v>1234760</v>
      </c>
      <c r="M24" s="60"/>
      <c r="N24" s="60"/>
      <c r="O24" s="60"/>
      <c r="P24" s="60"/>
      <c r="Q24" s="60"/>
      <c r="R24" s="60"/>
      <c r="S24" s="60"/>
      <c r="T24" s="60"/>
      <c r="U24" s="60">
        <v>0</v>
      </c>
      <c r="V24" s="60">
        <v>0</v>
      </c>
      <c r="W24" s="61">
        <f t="shared" si="3"/>
        <v>-1234760</v>
      </c>
      <c r="X24" s="60">
        <v>0</v>
      </c>
      <c r="Y24" s="61">
        <f t="shared" si="4"/>
        <v>-1234760</v>
      </c>
    </row>
    <row r="25" spans="1:25" x14ac:dyDescent="0.2">
      <c r="A25" s="333" t="s">
        <v>486</v>
      </c>
      <c r="B25" s="333"/>
      <c r="C25" s="333"/>
      <c r="D25" s="333"/>
      <c r="E25" s="333"/>
      <c r="F25" s="333"/>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333" t="s">
        <v>487</v>
      </c>
      <c r="B26" s="333"/>
      <c r="C26" s="333"/>
      <c r="D26" s="333"/>
      <c r="E26" s="333"/>
      <c r="F26" s="333"/>
      <c r="G26" s="6">
        <v>20</v>
      </c>
      <c r="H26" s="60"/>
      <c r="I26" s="60"/>
      <c r="J26" s="60"/>
      <c r="K26" s="60"/>
      <c r="L26" s="60"/>
      <c r="M26" s="60"/>
      <c r="N26" s="60"/>
      <c r="O26" s="60"/>
      <c r="P26" s="60"/>
      <c r="Q26" s="60"/>
      <c r="R26" s="60"/>
      <c r="S26" s="60">
        <v>0</v>
      </c>
      <c r="T26" s="60"/>
      <c r="U26" s="60">
        <v>-65230956</v>
      </c>
      <c r="V26" s="60">
        <v>0</v>
      </c>
      <c r="W26" s="61">
        <f>H26+I26+J26+K26-L26+M26+N26+O26+P26+Q26+R26+U26+V26+S26+T26</f>
        <v>-65230956</v>
      </c>
      <c r="X26" s="60">
        <v>0</v>
      </c>
      <c r="Y26" s="61">
        <f t="shared" si="4"/>
        <v>-65230956</v>
      </c>
    </row>
    <row r="27" spans="1:25" x14ac:dyDescent="0.2">
      <c r="A27" s="333" t="s">
        <v>488</v>
      </c>
      <c r="B27" s="333"/>
      <c r="C27" s="333"/>
      <c r="D27" s="333"/>
      <c r="E27" s="333"/>
      <c r="F27" s="333"/>
      <c r="G27" s="6">
        <v>21</v>
      </c>
      <c r="H27" s="60"/>
      <c r="I27" s="60"/>
      <c r="J27" s="60"/>
      <c r="K27" s="60">
        <v>-969100</v>
      </c>
      <c r="L27" s="60">
        <v>-969100</v>
      </c>
      <c r="M27" s="60"/>
      <c r="N27" s="60"/>
      <c r="O27" s="60"/>
      <c r="P27" s="60"/>
      <c r="Q27" s="60"/>
      <c r="R27" s="60"/>
      <c r="S27" s="60">
        <v>0</v>
      </c>
      <c r="T27" s="60"/>
      <c r="U27" s="60">
        <v>3268314</v>
      </c>
      <c r="V27" s="60">
        <v>0</v>
      </c>
      <c r="W27" s="61">
        <f>H27+I27+J27+K27-L27+M27+N27+O27+P27+Q27+R27+U27+V27+S27+T27</f>
        <v>3268314</v>
      </c>
      <c r="X27" s="60">
        <v>0</v>
      </c>
      <c r="Y27" s="61">
        <f t="shared" si="4"/>
        <v>3268314</v>
      </c>
    </row>
    <row r="28" spans="1:25" x14ac:dyDescent="0.2">
      <c r="A28" s="333" t="s">
        <v>489</v>
      </c>
      <c r="B28" s="333"/>
      <c r="C28" s="333"/>
      <c r="D28" s="333"/>
      <c r="E28" s="333"/>
      <c r="F28" s="333"/>
      <c r="G28" s="6">
        <v>22</v>
      </c>
      <c r="H28" s="60">
        <v>0</v>
      </c>
      <c r="I28" s="60">
        <v>0</v>
      </c>
      <c r="J28" s="60">
        <v>0</v>
      </c>
      <c r="K28" s="60">
        <v>0</v>
      </c>
      <c r="L28" s="60">
        <v>0</v>
      </c>
      <c r="M28" s="60">
        <v>0</v>
      </c>
      <c r="N28" s="60">
        <v>0</v>
      </c>
      <c r="O28" s="60">
        <v>0</v>
      </c>
      <c r="P28" s="60">
        <v>0</v>
      </c>
      <c r="Q28" s="60">
        <v>0</v>
      </c>
      <c r="R28" s="60">
        <v>0</v>
      </c>
      <c r="S28" s="60">
        <v>0</v>
      </c>
      <c r="T28" s="60">
        <v>0</v>
      </c>
      <c r="U28" s="60">
        <v>0</v>
      </c>
      <c r="V28" s="60">
        <v>0</v>
      </c>
      <c r="W28" s="61">
        <f t="shared" si="3"/>
        <v>0</v>
      </c>
      <c r="X28" s="60">
        <v>0</v>
      </c>
      <c r="Y28" s="61">
        <f t="shared" si="4"/>
        <v>0</v>
      </c>
    </row>
    <row r="29" spans="1:25" x14ac:dyDescent="0.2">
      <c r="A29" s="333" t="s">
        <v>490</v>
      </c>
      <c r="B29" s="333"/>
      <c r="C29" s="333"/>
      <c r="D29" s="333"/>
      <c r="E29" s="333"/>
      <c r="F29" s="333"/>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52" t="s">
        <v>491</v>
      </c>
      <c r="B30" s="352"/>
      <c r="C30" s="352"/>
      <c r="D30" s="352"/>
      <c r="E30" s="352"/>
      <c r="F30" s="352"/>
      <c r="G30" s="8">
        <v>24</v>
      </c>
      <c r="H30" s="63">
        <f>SUM(H10:H29)</f>
        <v>133165000</v>
      </c>
      <c r="I30" s="63">
        <f t="shared" ref="I30:Y30" si="5">SUM(I10:I29)</f>
        <v>0</v>
      </c>
      <c r="J30" s="63">
        <f t="shared" si="5"/>
        <v>6658250</v>
      </c>
      <c r="K30" s="63">
        <f t="shared" si="5"/>
        <v>13903446</v>
      </c>
      <c r="L30" s="63">
        <f t="shared" si="5"/>
        <v>506200</v>
      </c>
      <c r="M30" s="63">
        <f t="shared" si="5"/>
        <v>0</v>
      </c>
      <c r="N30" s="63">
        <f t="shared" si="5"/>
        <v>-281331</v>
      </c>
      <c r="O30" s="63">
        <f t="shared" si="5"/>
        <v>0</v>
      </c>
      <c r="P30" s="63">
        <f t="shared" si="5"/>
        <v>0</v>
      </c>
      <c r="Q30" s="63">
        <f t="shared" si="5"/>
        <v>0</v>
      </c>
      <c r="R30" s="63">
        <f t="shared" si="5"/>
        <v>0</v>
      </c>
      <c r="S30" s="63">
        <f t="shared" si="5"/>
        <v>0</v>
      </c>
      <c r="T30" s="63">
        <f t="shared" si="5"/>
        <v>0</v>
      </c>
      <c r="U30" s="63">
        <f t="shared" si="5"/>
        <v>98394647</v>
      </c>
      <c r="V30" s="63">
        <f t="shared" si="5"/>
        <v>94539989.489999995</v>
      </c>
      <c r="W30" s="63">
        <f t="shared" si="5"/>
        <v>345873801.49000001</v>
      </c>
      <c r="X30" s="63">
        <f t="shared" si="5"/>
        <v>0</v>
      </c>
      <c r="Y30" s="63">
        <f t="shared" si="5"/>
        <v>345873801.49000001</v>
      </c>
    </row>
    <row r="31" spans="1:25" x14ac:dyDescent="0.2">
      <c r="A31" s="353" t="s">
        <v>378</v>
      </c>
      <c r="B31" s="354"/>
      <c r="C31" s="354"/>
      <c r="D31" s="354"/>
      <c r="E31" s="354"/>
      <c r="F31" s="354"/>
      <c r="G31" s="354"/>
      <c r="H31" s="354"/>
      <c r="I31" s="354"/>
      <c r="J31" s="354"/>
      <c r="K31" s="354"/>
      <c r="L31" s="354"/>
      <c r="M31" s="354"/>
      <c r="N31" s="354"/>
      <c r="O31" s="354"/>
      <c r="P31" s="354"/>
      <c r="Q31" s="354"/>
      <c r="R31" s="354"/>
      <c r="S31" s="354"/>
      <c r="T31" s="354"/>
      <c r="U31" s="354"/>
      <c r="V31" s="354"/>
      <c r="W31" s="354"/>
      <c r="X31" s="354"/>
      <c r="Y31" s="354"/>
    </row>
    <row r="32" spans="1:25" ht="36.75" customHeight="1" x14ac:dyDescent="0.2">
      <c r="A32" s="355" t="s">
        <v>379</v>
      </c>
      <c r="B32" s="356"/>
      <c r="C32" s="356"/>
      <c r="D32" s="356"/>
      <c r="E32" s="356"/>
      <c r="F32" s="356"/>
      <c r="G32" s="7">
        <v>25</v>
      </c>
      <c r="H32" s="61">
        <f>SUM(H12:H20)</f>
        <v>0</v>
      </c>
      <c r="I32" s="61">
        <f t="shared" ref="I32:Y32" si="6">SUM(I12:I20)</f>
        <v>0</v>
      </c>
      <c r="J32" s="61">
        <f t="shared" si="6"/>
        <v>0</v>
      </c>
      <c r="K32" s="61">
        <f t="shared" si="6"/>
        <v>0</v>
      </c>
      <c r="L32" s="61">
        <f t="shared" si="6"/>
        <v>0</v>
      </c>
      <c r="M32" s="61">
        <f t="shared" si="6"/>
        <v>0</v>
      </c>
      <c r="N32" s="61">
        <f t="shared" si="6"/>
        <v>-221682</v>
      </c>
      <c r="O32" s="61">
        <f t="shared" si="6"/>
        <v>0</v>
      </c>
      <c r="P32" s="61">
        <f t="shared" si="6"/>
        <v>0</v>
      </c>
      <c r="Q32" s="61">
        <f t="shared" si="6"/>
        <v>0</v>
      </c>
      <c r="R32" s="61">
        <f t="shared" si="6"/>
        <v>0</v>
      </c>
      <c r="S32" s="61">
        <f t="shared" si="6"/>
        <v>0</v>
      </c>
      <c r="T32" s="61">
        <f t="shared" si="6"/>
        <v>0</v>
      </c>
      <c r="U32" s="61">
        <f t="shared" si="6"/>
        <v>0</v>
      </c>
      <c r="V32" s="61">
        <f t="shared" si="6"/>
        <v>0</v>
      </c>
      <c r="W32" s="61">
        <f t="shared" si="6"/>
        <v>-221682</v>
      </c>
      <c r="X32" s="61">
        <f t="shared" si="6"/>
        <v>0</v>
      </c>
      <c r="Y32" s="61">
        <f t="shared" si="6"/>
        <v>-221682</v>
      </c>
    </row>
    <row r="33" spans="1:25" ht="31.5" customHeight="1" x14ac:dyDescent="0.2">
      <c r="A33" s="355" t="s">
        <v>492</v>
      </c>
      <c r="B33" s="356"/>
      <c r="C33" s="356"/>
      <c r="D33" s="356"/>
      <c r="E33" s="356"/>
      <c r="F33" s="356"/>
      <c r="G33" s="7">
        <v>26</v>
      </c>
      <c r="H33" s="61">
        <f>H11+H32</f>
        <v>0</v>
      </c>
      <c r="I33" s="61">
        <f t="shared" ref="I33:Y33" si="7">I11+I32</f>
        <v>0</v>
      </c>
      <c r="J33" s="61">
        <f t="shared" si="7"/>
        <v>0</v>
      </c>
      <c r="K33" s="61">
        <f t="shared" si="7"/>
        <v>0</v>
      </c>
      <c r="L33" s="61">
        <f t="shared" si="7"/>
        <v>0</v>
      </c>
      <c r="M33" s="61">
        <f t="shared" si="7"/>
        <v>0</v>
      </c>
      <c r="N33" s="61">
        <f t="shared" si="7"/>
        <v>-221682</v>
      </c>
      <c r="O33" s="61">
        <f t="shared" si="7"/>
        <v>0</v>
      </c>
      <c r="P33" s="61">
        <f t="shared" si="7"/>
        <v>0</v>
      </c>
      <c r="Q33" s="61">
        <f t="shared" si="7"/>
        <v>0</v>
      </c>
      <c r="R33" s="61">
        <f t="shared" si="7"/>
        <v>0</v>
      </c>
      <c r="S33" s="61">
        <f t="shared" si="7"/>
        <v>0</v>
      </c>
      <c r="T33" s="61">
        <f t="shared" si="7"/>
        <v>0</v>
      </c>
      <c r="U33" s="61">
        <f t="shared" si="7"/>
        <v>0</v>
      </c>
      <c r="V33" s="61">
        <f t="shared" si="7"/>
        <v>94539989.489999995</v>
      </c>
      <c r="W33" s="61">
        <f t="shared" si="7"/>
        <v>94318307.489999995</v>
      </c>
      <c r="X33" s="61">
        <f t="shared" si="7"/>
        <v>0</v>
      </c>
      <c r="Y33" s="61">
        <f t="shared" si="7"/>
        <v>94318307.489999995</v>
      </c>
    </row>
    <row r="34" spans="1:25" ht="30.75" customHeight="1" x14ac:dyDescent="0.2">
      <c r="A34" s="357" t="s">
        <v>493</v>
      </c>
      <c r="B34" s="358"/>
      <c r="C34" s="358"/>
      <c r="D34" s="358"/>
      <c r="E34" s="358"/>
      <c r="F34" s="358"/>
      <c r="G34" s="8">
        <v>27</v>
      </c>
      <c r="H34" s="63">
        <f>SUM(H21:H29)</f>
        <v>0</v>
      </c>
      <c r="I34" s="63">
        <f t="shared" ref="I34:Y34" si="8">SUM(I21:I29)</f>
        <v>0</v>
      </c>
      <c r="J34" s="63">
        <f t="shared" si="8"/>
        <v>0</v>
      </c>
      <c r="K34" s="63">
        <f t="shared" si="8"/>
        <v>-969100</v>
      </c>
      <c r="L34" s="63">
        <f t="shared" si="8"/>
        <v>265660</v>
      </c>
      <c r="M34" s="63">
        <f t="shared" si="8"/>
        <v>0</v>
      </c>
      <c r="N34" s="63">
        <f t="shared" si="8"/>
        <v>0</v>
      </c>
      <c r="O34" s="63">
        <f t="shared" si="8"/>
        <v>0</v>
      </c>
      <c r="P34" s="63">
        <f t="shared" si="8"/>
        <v>0</v>
      </c>
      <c r="Q34" s="63">
        <f t="shared" si="8"/>
        <v>0</v>
      </c>
      <c r="R34" s="63">
        <f t="shared" si="8"/>
        <v>0</v>
      </c>
      <c r="S34" s="63">
        <f t="shared" si="8"/>
        <v>0</v>
      </c>
      <c r="T34" s="63">
        <f t="shared" si="8"/>
        <v>0</v>
      </c>
      <c r="U34" s="63">
        <f t="shared" si="8"/>
        <v>-61962642</v>
      </c>
      <c r="V34" s="63">
        <f t="shared" si="8"/>
        <v>0</v>
      </c>
      <c r="W34" s="63">
        <f t="shared" si="8"/>
        <v>-63197402</v>
      </c>
      <c r="X34" s="63">
        <f t="shared" si="8"/>
        <v>0</v>
      </c>
      <c r="Y34" s="63">
        <f t="shared" si="8"/>
        <v>-63197402</v>
      </c>
    </row>
    <row r="35" spans="1:25" x14ac:dyDescent="0.2">
      <c r="A35" s="353" t="s">
        <v>380</v>
      </c>
      <c r="B35" s="359"/>
      <c r="C35" s="359"/>
      <c r="D35" s="359"/>
      <c r="E35" s="359"/>
      <c r="F35" s="359"/>
      <c r="G35" s="359"/>
      <c r="H35" s="359"/>
      <c r="I35" s="359"/>
      <c r="J35" s="359"/>
      <c r="K35" s="359"/>
      <c r="L35" s="359"/>
      <c r="M35" s="359"/>
      <c r="N35" s="359"/>
      <c r="O35" s="359"/>
      <c r="P35" s="359"/>
      <c r="Q35" s="359"/>
      <c r="R35" s="359"/>
      <c r="S35" s="359"/>
      <c r="T35" s="359"/>
      <c r="U35" s="359"/>
      <c r="V35" s="359"/>
      <c r="W35" s="359"/>
      <c r="X35" s="359"/>
      <c r="Y35" s="359"/>
    </row>
    <row r="36" spans="1:25" x14ac:dyDescent="0.2">
      <c r="A36" s="351" t="s">
        <v>381</v>
      </c>
      <c r="B36" s="351"/>
      <c r="C36" s="351"/>
      <c r="D36" s="351"/>
      <c r="E36" s="351"/>
      <c r="F36" s="351"/>
      <c r="G36" s="6">
        <v>28</v>
      </c>
      <c r="H36" s="60">
        <v>133165000</v>
      </c>
      <c r="I36" s="60"/>
      <c r="J36" s="60">
        <v>6658250</v>
      </c>
      <c r="K36" s="60">
        <v>13903446</v>
      </c>
      <c r="L36" s="60">
        <v>506200</v>
      </c>
      <c r="M36" s="60"/>
      <c r="N36" s="60">
        <v>-281331</v>
      </c>
      <c r="O36" s="60"/>
      <c r="P36" s="60"/>
      <c r="Q36" s="60"/>
      <c r="R36" s="60"/>
      <c r="S36" s="60"/>
      <c r="T36" s="60"/>
      <c r="U36" s="60">
        <v>98394647</v>
      </c>
      <c r="V36" s="60">
        <v>94539989</v>
      </c>
      <c r="W36" s="61">
        <f>H36+I36+J36+K36-L36+M36+N36+O36+P36+Q36+R36+U36+V36+S36+T36</f>
        <v>345873801</v>
      </c>
      <c r="X36" s="60"/>
      <c r="Y36" s="61">
        <f t="shared" ref="Y36:Y38" si="9">W36+X36</f>
        <v>345873801</v>
      </c>
    </row>
    <row r="37" spans="1:25" x14ac:dyDescent="0.2">
      <c r="A37" s="333" t="s">
        <v>382</v>
      </c>
      <c r="B37" s="333"/>
      <c r="C37" s="333"/>
      <c r="D37" s="333"/>
      <c r="E37" s="333"/>
      <c r="F37" s="333"/>
      <c r="G37" s="6">
        <v>29</v>
      </c>
      <c r="H37" s="60"/>
      <c r="I37" s="60"/>
      <c r="J37" s="60"/>
      <c r="K37" s="60"/>
      <c r="L37" s="60"/>
      <c r="M37" s="60"/>
      <c r="N37" s="60"/>
      <c r="O37" s="60"/>
      <c r="P37" s="60"/>
      <c r="Q37" s="60"/>
      <c r="R37" s="60"/>
      <c r="S37" s="60"/>
      <c r="T37" s="60"/>
      <c r="U37" s="60"/>
      <c r="V37" s="60"/>
      <c r="W37" s="61">
        <f>H37+I37+J37+K37-L37+M37+N37+O37+P37+Q37+R37+U37+V37</f>
        <v>0</v>
      </c>
      <c r="X37" s="60"/>
      <c r="Y37" s="61">
        <f t="shared" si="9"/>
        <v>0</v>
      </c>
    </row>
    <row r="38" spans="1:25" x14ac:dyDescent="0.2">
      <c r="A38" s="333" t="s">
        <v>383</v>
      </c>
      <c r="B38" s="333"/>
      <c r="C38" s="333"/>
      <c r="D38" s="333"/>
      <c r="E38" s="333"/>
      <c r="F38" s="333"/>
      <c r="G38" s="6">
        <v>30</v>
      </c>
      <c r="H38" s="60"/>
      <c r="I38" s="60"/>
      <c r="J38" s="60"/>
      <c r="K38" s="60"/>
      <c r="L38" s="60"/>
      <c r="M38" s="60"/>
      <c r="N38" s="60"/>
      <c r="O38" s="60"/>
      <c r="P38" s="60"/>
      <c r="Q38" s="60"/>
      <c r="R38" s="60"/>
      <c r="S38" s="60"/>
      <c r="T38" s="60"/>
      <c r="U38" s="60"/>
      <c r="V38" s="60"/>
      <c r="W38" s="61">
        <f>H38+I38+J38+K38-L38+M38+N38+O38+P38+Q38+R38+U38+V38</f>
        <v>0</v>
      </c>
      <c r="X38" s="60"/>
      <c r="Y38" s="61">
        <f t="shared" si="9"/>
        <v>0</v>
      </c>
    </row>
    <row r="39" spans="1:25" ht="25.5" customHeight="1" x14ac:dyDescent="0.2">
      <c r="A39" s="334" t="s">
        <v>494</v>
      </c>
      <c r="B39" s="334"/>
      <c r="C39" s="334"/>
      <c r="D39" s="334"/>
      <c r="E39" s="334"/>
      <c r="F39" s="334"/>
      <c r="G39" s="7">
        <v>31</v>
      </c>
      <c r="H39" s="61">
        <f>H36+H37+H38</f>
        <v>133165000</v>
      </c>
      <c r="I39" s="61">
        <f t="shared" ref="I39:Y39" si="10">I36+I37+I38</f>
        <v>0</v>
      </c>
      <c r="J39" s="61">
        <f t="shared" si="10"/>
        <v>6658250</v>
      </c>
      <c r="K39" s="61">
        <f t="shared" si="10"/>
        <v>13903446</v>
      </c>
      <c r="L39" s="61">
        <f t="shared" si="10"/>
        <v>506200</v>
      </c>
      <c r="M39" s="61">
        <f t="shared" si="10"/>
        <v>0</v>
      </c>
      <c r="N39" s="61">
        <f t="shared" si="10"/>
        <v>-281331</v>
      </c>
      <c r="O39" s="61">
        <f t="shared" si="10"/>
        <v>0</v>
      </c>
      <c r="P39" s="61">
        <f t="shared" si="10"/>
        <v>0</v>
      </c>
      <c r="Q39" s="61">
        <f t="shared" si="10"/>
        <v>0</v>
      </c>
      <c r="R39" s="61">
        <f t="shared" si="10"/>
        <v>0</v>
      </c>
      <c r="S39" s="61">
        <f t="shared" si="10"/>
        <v>0</v>
      </c>
      <c r="T39" s="61">
        <f t="shared" si="10"/>
        <v>0</v>
      </c>
      <c r="U39" s="61">
        <f t="shared" si="10"/>
        <v>98394647</v>
      </c>
      <c r="V39" s="61">
        <f t="shared" si="10"/>
        <v>94539989</v>
      </c>
      <c r="W39" s="61">
        <f t="shared" si="10"/>
        <v>345873801</v>
      </c>
      <c r="X39" s="61">
        <f t="shared" si="10"/>
        <v>0</v>
      </c>
      <c r="Y39" s="61">
        <f t="shared" si="10"/>
        <v>345873801</v>
      </c>
    </row>
    <row r="40" spans="1:25" x14ac:dyDescent="0.2">
      <c r="A40" s="333" t="s">
        <v>384</v>
      </c>
      <c r="B40" s="333"/>
      <c r="C40" s="333"/>
      <c r="D40" s="333"/>
      <c r="E40" s="333"/>
      <c r="F40" s="333"/>
      <c r="G40" s="6">
        <v>32</v>
      </c>
      <c r="H40" s="62">
        <v>0</v>
      </c>
      <c r="I40" s="62">
        <v>0</v>
      </c>
      <c r="J40" s="62">
        <v>0</v>
      </c>
      <c r="K40" s="62">
        <v>0</v>
      </c>
      <c r="L40" s="62">
        <v>0</v>
      </c>
      <c r="M40" s="62">
        <v>0</v>
      </c>
      <c r="N40" s="62">
        <v>0</v>
      </c>
      <c r="O40" s="62">
        <v>0</v>
      </c>
      <c r="P40" s="62">
        <v>0</v>
      </c>
      <c r="Q40" s="62">
        <v>0</v>
      </c>
      <c r="R40" s="62">
        <v>0</v>
      </c>
      <c r="S40" s="62"/>
      <c r="T40" s="62"/>
      <c r="U40" s="62">
        <v>0</v>
      </c>
      <c r="V40" s="60">
        <v>101443292</v>
      </c>
      <c r="W40" s="61">
        <f t="shared" ref="W40:W58" si="11">H40+I40+J40+K40-L40+M40+N40+O40+P40+Q40+R40+U40+V40+S40+T40</f>
        <v>101443292</v>
      </c>
      <c r="X40" s="60"/>
      <c r="Y40" s="61">
        <f t="shared" ref="Y40:Y58" si="12">W40+X40</f>
        <v>101443292</v>
      </c>
    </row>
    <row r="41" spans="1:25" x14ac:dyDescent="0.2">
      <c r="A41" s="333" t="s">
        <v>385</v>
      </c>
      <c r="B41" s="333"/>
      <c r="C41" s="333"/>
      <c r="D41" s="333"/>
      <c r="E41" s="333"/>
      <c r="F41" s="333"/>
      <c r="G41" s="6">
        <v>33</v>
      </c>
      <c r="H41" s="62">
        <v>0</v>
      </c>
      <c r="I41" s="62">
        <v>0</v>
      </c>
      <c r="J41" s="62">
        <v>0</v>
      </c>
      <c r="K41" s="62">
        <v>0</v>
      </c>
      <c r="L41" s="62">
        <v>0</v>
      </c>
      <c r="M41" s="62">
        <v>0</v>
      </c>
      <c r="N41" s="60">
        <v>-200045</v>
      </c>
      <c r="O41" s="62">
        <v>0</v>
      </c>
      <c r="P41" s="62">
        <v>0</v>
      </c>
      <c r="Q41" s="62">
        <v>0</v>
      </c>
      <c r="R41" s="62">
        <v>0</v>
      </c>
      <c r="S41" s="62"/>
      <c r="T41" s="62"/>
      <c r="U41" s="62">
        <v>0</v>
      </c>
      <c r="V41" s="62">
        <v>0</v>
      </c>
      <c r="W41" s="61">
        <f t="shared" si="11"/>
        <v>-200045</v>
      </c>
      <c r="X41" s="60"/>
      <c r="Y41" s="61">
        <f t="shared" si="12"/>
        <v>-200045</v>
      </c>
    </row>
    <row r="42" spans="1:25" ht="27" customHeight="1" x14ac:dyDescent="0.2">
      <c r="A42" s="333" t="s">
        <v>386</v>
      </c>
      <c r="B42" s="333"/>
      <c r="C42" s="333"/>
      <c r="D42" s="333"/>
      <c r="E42" s="333"/>
      <c r="F42" s="333"/>
      <c r="G42" s="6">
        <v>34</v>
      </c>
      <c r="H42" s="62">
        <v>0</v>
      </c>
      <c r="I42" s="62">
        <v>0</v>
      </c>
      <c r="J42" s="62">
        <v>0</v>
      </c>
      <c r="K42" s="62">
        <v>0</v>
      </c>
      <c r="L42" s="62">
        <v>0</v>
      </c>
      <c r="M42" s="62">
        <v>0</v>
      </c>
      <c r="N42" s="62">
        <v>0</v>
      </c>
      <c r="O42" s="60">
        <v>0</v>
      </c>
      <c r="P42" s="62">
        <v>0</v>
      </c>
      <c r="Q42" s="62">
        <v>0</v>
      </c>
      <c r="R42" s="62">
        <v>0</v>
      </c>
      <c r="S42" s="62"/>
      <c r="T42" s="62"/>
      <c r="U42" s="60">
        <v>0</v>
      </c>
      <c r="V42" s="60">
        <v>0</v>
      </c>
      <c r="W42" s="61">
        <f t="shared" si="11"/>
        <v>0</v>
      </c>
      <c r="X42" s="60"/>
      <c r="Y42" s="61">
        <f t="shared" si="12"/>
        <v>0</v>
      </c>
    </row>
    <row r="43" spans="1:25" ht="20.25" customHeight="1" x14ac:dyDescent="0.2">
      <c r="A43" s="333" t="s">
        <v>482</v>
      </c>
      <c r="B43" s="333"/>
      <c r="C43" s="333"/>
      <c r="D43" s="333"/>
      <c r="E43" s="333"/>
      <c r="F43" s="333"/>
      <c r="G43" s="6">
        <v>35</v>
      </c>
      <c r="H43" s="62">
        <v>0</v>
      </c>
      <c r="I43" s="62">
        <v>0</v>
      </c>
      <c r="J43" s="62">
        <v>0</v>
      </c>
      <c r="K43" s="62">
        <v>0</v>
      </c>
      <c r="L43" s="62">
        <v>0</v>
      </c>
      <c r="M43" s="62">
        <v>0</v>
      </c>
      <c r="N43" s="62">
        <v>0</v>
      </c>
      <c r="O43" s="62">
        <v>0</v>
      </c>
      <c r="P43" s="60">
        <v>0</v>
      </c>
      <c r="Q43" s="62">
        <v>0</v>
      </c>
      <c r="R43" s="62">
        <v>0</v>
      </c>
      <c r="S43" s="62"/>
      <c r="T43" s="62"/>
      <c r="U43" s="60">
        <v>0</v>
      </c>
      <c r="V43" s="60">
        <v>0</v>
      </c>
      <c r="W43" s="61">
        <f t="shared" si="11"/>
        <v>0</v>
      </c>
      <c r="X43" s="60"/>
      <c r="Y43" s="61">
        <f t="shared" si="12"/>
        <v>0</v>
      </c>
    </row>
    <row r="44" spans="1:25" ht="21" customHeight="1" x14ac:dyDescent="0.2">
      <c r="A44" s="333" t="s">
        <v>495</v>
      </c>
      <c r="B44" s="333"/>
      <c r="C44" s="333"/>
      <c r="D44" s="333"/>
      <c r="E44" s="333"/>
      <c r="F44" s="333"/>
      <c r="G44" s="6">
        <v>36</v>
      </c>
      <c r="H44" s="62">
        <v>0</v>
      </c>
      <c r="I44" s="62">
        <v>0</v>
      </c>
      <c r="J44" s="62">
        <v>0</v>
      </c>
      <c r="K44" s="62">
        <v>0</v>
      </c>
      <c r="L44" s="62">
        <v>0</v>
      </c>
      <c r="M44" s="62">
        <v>0</v>
      </c>
      <c r="N44" s="62">
        <v>0</v>
      </c>
      <c r="O44" s="62">
        <v>0</v>
      </c>
      <c r="P44" s="62">
        <v>0</v>
      </c>
      <c r="Q44" s="60">
        <v>0</v>
      </c>
      <c r="R44" s="62">
        <v>0</v>
      </c>
      <c r="S44" s="62"/>
      <c r="T44" s="62"/>
      <c r="U44" s="60">
        <v>0</v>
      </c>
      <c r="V44" s="60">
        <v>0</v>
      </c>
      <c r="W44" s="61">
        <f t="shared" si="11"/>
        <v>0</v>
      </c>
      <c r="X44" s="60"/>
      <c r="Y44" s="61">
        <f t="shared" si="12"/>
        <v>0</v>
      </c>
    </row>
    <row r="45" spans="1:25" ht="29.25" customHeight="1" x14ac:dyDescent="0.2">
      <c r="A45" s="333" t="s">
        <v>387</v>
      </c>
      <c r="B45" s="333"/>
      <c r="C45" s="333"/>
      <c r="D45" s="333"/>
      <c r="E45" s="333"/>
      <c r="F45" s="333"/>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1"/>
        <v>0</v>
      </c>
      <c r="X45" s="60"/>
      <c r="Y45" s="61">
        <f t="shared" si="12"/>
        <v>0</v>
      </c>
    </row>
    <row r="46" spans="1:25" ht="21" customHeight="1" x14ac:dyDescent="0.2">
      <c r="A46" s="333" t="s">
        <v>388</v>
      </c>
      <c r="B46" s="333"/>
      <c r="C46" s="333"/>
      <c r="D46" s="333"/>
      <c r="E46" s="333"/>
      <c r="F46" s="333"/>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1"/>
        <v>0</v>
      </c>
      <c r="X46" s="60"/>
      <c r="Y46" s="61">
        <f t="shared" si="12"/>
        <v>0</v>
      </c>
    </row>
    <row r="47" spans="1:25" x14ac:dyDescent="0.2">
      <c r="A47" s="333" t="s">
        <v>389</v>
      </c>
      <c r="B47" s="333"/>
      <c r="C47" s="333"/>
      <c r="D47" s="333"/>
      <c r="E47" s="333"/>
      <c r="F47" s="333"/>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1"/>
        <v>0</v>
      </c>
      <c r="X47" s="60"/>
      <c r="Y47" s="61">
        <f t="shared" si="12"/>
        <v>0</v>
      </c>
    </row>
    <row r="48" spans="1:25" x14ac:dyDescent="0.2">
      <c r="A48" s="333" t="s">
        <v>390</v>
      </c>
      <c r="B48" s="333"/>
      <c r="C48" s="333"/>
      <c r="D48" s="333"/>
      <c r="E48" s="333"/>
      <c r="F48" s="333"/>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1"/>
        <v>0</v>
      </c>
      <c r="X48" s="60"/>
      <c r="Y48" s="61">
        <f t="shared" si="12"/>
        <v>0</v>
      </c>
    </row>
    <row r="49" spans="1:25" x14ac:dyDescent="0.2">
      <c r="A49" s="333" t="s">
        <v>391</v>
      </c>
      <c r="B49" s="333"/>
      <c r="C49" s="333"/>
      <c r="D49" s="333"/>
      <c r="E49" s="333"/>
      <c r="F49" s="333"/>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1"/>
        <v>0</v>
      </c>
      <c r="X49" s="60"/>
      <c r="Y49" s="61">
        <f t="shared" si="12"/>
        <v>0</v>
      </c>
    </row>
    <row r="50" spans="1:25" ht="24" customHeight="1" x14ac:dyDescent="0.2">
      <c r="A50" s="333" t="s">
        <v>483</v>
      </c>
      <c r="B50" s="333"/>
      <c r="C50" s="333"/>
      <c r="D50" s="333"/>
      <c r="E50" s="333"/>
      <c r="F50" s="333"/>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1"/>
        <v>0</v>
      </c>
      <c r="X50" s="60"/>
      <c r="Y50" s="61">
        <f t="shared" si="12"/>
        <v>0</v>
      </c>
    </row>
    <row r="51" spans="1:25" ht="26.25" customHeight="1" x14ac:dyDescent="0.2">
      <c r="A51" s="333" t="s">
        <v>484</v>
      </c>
      <c r="B51" s="333"/>
      <c r="C51" s="333"/>
      <c r="D51" s="333"/>
      <c r="E51" s="333"/>
      <c r="F51" s="333"/>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1"/>
        <v>0</v>
      </c>
      <c r="X51" s="60"/>
      <c r="Y51" s="61">
        <f t="shared" si="12"/>
        <v>0</v>
      </c>
    </row>
    <row r="52" spans="1:25" ht="22.5" customHeight="1" x14ac:dyDescent="0.2">
      <c r="A52" s="333" t="s">
        <v>485</v>
      </c>
      <c r="B52" s="333"/>
      <c r="C52" s="333"/>
      <c r="D52" s="333"/>
      <c r="E52" s="333"/>
      <c r="F52" s="333"/>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1"/>
        <v>0</v>
      </c>
      <c r="X52" s="60"/>
      <c r="Y52" s="61">
        <f t="shared" si="12"/>
        <v>0</v>
      </c>
    </row>
    <row r="53" spans="1:25" x14ac:dyDescent="0.2">
      <c r="A53" s="333" t="s">
        <v>496</v>
      </c>
      <c r="B53" s="333"/>
      <c r="C53" s="333"/>
      <c r="D53" s="333"/>
      <c r="E53" s="333"/>
      <c r="F53" s="333"/>
      <c r="G53" s="6">
        <v>45</v>
      </c>
      <c r="H53" s="60">
        <v>0</v>
      </c>
      <c r="I53" s="60">
        <v>0</v>
      </c>
      <c r="J53" s="60">
        <v>0</v>
      </c>
      <c r="K53" s="60">
        <v>25000000</v>
      </c>
      <c r="L53" s="60">
        <v>0</v>
      </c>
      <c r="M53" s="60">
        <v>0</v>
      </c>
      <c r="N53" s="60">
        <v>0</v>
      </c>
      <c r="O53" s="60">
        <v>0</v>
      </c>
      <c r="P53" s="60">
        <v>0</v>
      </c>
      <c r="Q53" s="60">
        <v>0</v>
      </c>
      <c r="R53" s="60">
        <v>0</v>
      </c>
      <c r="S53" s="60">
        <v>0</v>
      </c>
      <c r="T53" s="60">
        <v>0</v>
      </c>
      <c r="U53" s="60">
        <v>-25000000</v>
      </c>
      <c r="V53" s="60">
        <v>0</v>
      </c>
      <c r="W53" s="61">
        <f t="shared" si="11"/>
        <v>0</v>
      </c>
      <c r="X53" s="60"/>
      <c r="Y53" s="61">
        <f t="shared" si="12"/>
        <v>0</v>
      </c>
    </row>
    <row r="54" spans="1:25" x14ac:dyDescent="0.2">
      <c r="A54" s="333" t="s">
        <v>486</v>
      </c>
      <c r="B54" s="333"/>
      <c r="C54" s="333"/>
      <c r="D54" s="333"/>
      <c r="E54" s="333"/>
      <c r="F54" s="333"/>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1"/>
        <v>0</v>
      </c>
      <c r="X54" s="60"/>
      <c r="Y54" s="61">
        <f t="shared" si="12"/>
        <v>0</v>
      </c>
    </row>
    <row r="55" spans="1:25" x14ac:dyDescent="0.2">
      <c r="A55" s="333" t="s">
        <v>487</v>
      </c>
      <c r="B55" s="333"/>
      <c r="C55" s="333"/>
      <c r="D55" s="333"/>
      <c r="E55" s="333"/>
      <c r="F55" s="333"/>
      <c r="G55" s="6">
        <v>47</v>
      </c>
      <c r="H55" s="60">
        <v>0</v>
      </c>
      <c r="I55" s="60">
        <v>0</v>
      </c>
      <c r="J55" s="60">
        <v>0</v>
      </c>
      <c r="K55" s="60">
        <v>0</v>
      </c>
      <c r="L55" s="60">
        <v>0</v>
      </c>
      <c r="M55" s="60">
        <v>0</v>
      </c>
      <c r="N55" s="60">
        <v>0</v>
      </c>
      <c r="O55" s="60">
        <v>0</v>
      </c>
      <c r="P55" s="60">
        <v>0</v>
      </c>
      <c r="Q55" s="60">
        <v>0</v>
      </c>
      <c r="R55" s="60">
        <v>0</v>
      </c>
      <c r="S55" s="60">
        <v>0</v>
      </c>
      <c r="T55" s="60">
        <v>0</v>
      </c>
      <c r="U55" s="60">
        <v>-109162418</v>
      </c>
      <c r="V55" s="60">
        <v>0</v>
      </c>
      <c r="W55" s="61">
        <f t="shared" si="11"/>
        <v>-109162418</v>
      </c>
      <c r="X55" s="60"/>
      <c r="Y55" s="61">
        <f t="shared" si="12"/>
        <v>-109162418</v>
      </c>
    </row>
    <row r="56" spans="1:25" x14ac:dyDescent="0.2">
      <c r="A56" s="333" t="s">
        <v>488</v>
      </c>
      <c r="B56" s="333"/>
      <c r="C56" s="333"/>
      <c r="D56" s="333"/>
      <c r="E56" s="333"/>
      <c r="F56" s="333"/>
      <c r="G56" s="6">
        <v>48</v>
      </c>
      <c r="H56" s="60">
        <v>0</v>
      </c>
      <c r="I56" s="60">
        <v>0</v>
      </c>
      <c r="J56" s="60">
        <v>0</v>
      </c>
      <c r="K56" s="60">
        <v>0</v>
      </c>
      <c r="L56" s="60">
        <v>0</v>
      </c>
      <c r="M56" s="60">
        <v>0</v>
      </c>
      <c r="N56" s="60">
        <v>0</v>
      </c>
      <c r="O56" s="60">
        <v>0</v>
      </c>
      <c r="P56" s="60">
        <v>0</v>
      </c>
      <c r="Q56" s="60">
        <v>0</v>
      </c>
      <c r="R56" s="60">
        <v>0</v>
      </c>
      <c r="S56" s="60">
        <v>0</v>
      </c>
      <c r="T56" s="60">
        <v>0</v>
      </c>
      <c r="U56" s="60">
        <v>1165870</v>
      </c>
      <c r="V56" s="60">
        <v>0</v>
      </c>
      <c r="W56" s="61">
        <f t="shared" si="11"/>
        <v>1165870</v>
      </c>
      <c r="X56" s="60"/>
      <c r="Y56" s="61">
        <f t="shared" si="12"/>
        <v>1165870</v>
      </c>
    </row>
    <row r="57" spans="1:25" x14ac:dyDescent="0.2">
      <c r="A57" s="333" t="s">
        <v>497</v>
      </c>
      <c r="B57" s="333"/>
      <c r="C57" s="333"/>
      <c r="D57" s="333"/>
      <c r="E57" s="333"/>
      <c r="F57" s="333"/>
      <c r="G57" s="6">
        <v>49</v>
      </c>
      <c r="H57" s="60">
        <v>0</v>
      </c>
      <c r="I57" s="60">
        <v>0</v>
      </c>
      <c r="J57" s="60">
        <v>0</v>
      </c>
      <c r="K57" s="60">
        <v>0</v>
      </c>
      <c r="L57" s="60">
        <v>0</v>
      </c>
      <c r="M57" s="60">
        <v>0</v>
      </c>
      <c r="N57" s="60">
        <v>0</v>
      </c>
      <c r="O57" s="60">
        <v>0</v>
      </c>
      <c r="P57" s="60">
        <v>0</v>
      </c>
      <c r="Q57" s="60">
        <v>0</v>
      </c>
      <c r="R57" s="60">
        <v>0</v>
      </c>
      <c r="S57" s="60">
        <v>0</v>
      </c>
      <c r="T57" s="60">
        <v>0</v>
      </c>
      <c r="U57" s="60">
        <f>V39</f>
        <v>94539989</v>
      </c>
      <c r="V57" s="60">
        <f>-V39</f>
        <v>-94539989</v>
      </c>
      <c r="W57" s="61">
        <f t="shared" si="11"/>
        <v>0</v>
      </c>
      <c r="X57" s="60"/>
      <c r="Y57" s="61">
        <f t="shared" si="12"/>
        <v>0</v>
      </c>
    </row>
    <row r="58" spans="1:25" x14ac:dyDescent="0.2">
      <c r="A58" s="333" t="s">
        <v>490</v>
      </c>
      <c r="B58" s="333"/>
      <c r="C58" s="333"/>
      <c r="D58" s="333"/>
      <c r="E58" s="333"/>
      <c r="F58" s="333"/>
      <c r="G58" s="6">
        <v>50</v>
      </c>
      <c r="H58" s="60">
        <v>0</v>
      </c>
      <c r="I58" s="60">
        <v>0</v>
      </c>
      <c r="J58" s="60">
        <v>0</v>
      </c>
      <c r="K58" s="60">
        <v>0</v>
      </c>
      <c r="L58" s="60">
        <v>0</v>
      </c>
      <c r="M58" s="60">
        <v>0</v>
      </c>
      <c r="N58" s="60">
        <v>0</v>
      </c>
      <c r="O58" s="60">
        <v>0</v>
      </c>
      <c r="P58" s="60">
        <v>0</v>
      </c>
      <c r="Q58" s="60">
        <v>0</v>
      </c>
      <c r="R58" s="60">
        <v>0</v>
      </c>
      <c r="S58" s="60">
        <v>0</v>
      </c>
      <c r="T58" s="60">
        <v>0</v>
      </c>
      <c r="U58" s="126"/>
      <c r="V58" s="126"/>
      <c r="W58" s="127">
        <f t="shared" si="11"/>
        <v>0</v>
      </c>
      <c r="X58" s="126"/>
      <c r="Y58" s="127">
        <f t="shared" si="12"/>
        <v>0</v>
      </c>
    </row>
    <row r="59" spans="1:25" ht="25.5" customHeight="1" x14ac:dyDescent="0.2">
      <c r="A59" s="352" t="s">
        <v>498</v>
      </c>
      <c r="B59" s="352"/>
      <c r="C59" s="352"/>
      <c r="D59" s="352"/>
      <c r="E59" s="352"/>
      <c r="F59" s="352"/>
      <c r="G59" s="8">
        <v>51</v>
      </c>
      <c r="H59" s="63">
        <f t="shared" ref="H59:T59" si="13">SUM(H39:H58)</f>
        <v>133165000</v>
      </c>
      <c r="I59" s="63">
        <f t="shared" si="13"/>
        <v>0</v>
      </c>
      <c r="J59" s="63">
        <f t="shared" si="13"/>
        <v>6658250</v>
      </c>
      <c r="K59" s="63">
        <f t="shared" si="13"/>
        <v>38903446</v>
      </c>
      <c r="L59" s="63">
        <f t="shared" si="13"/>
        <v>506200</v>
      </c>
      <c r="M59" s="63">
        <f t="shared" si="13"/>
        <v>0</v>
      </c>
      <c r="N59" s="63">
        <f t="shared" si="13"/>
        <v>-481376</v>
      </c>
      <c r="O59" s="63">
        <f t="shared" si="13"/>
        <v>0</v>
      </c>
      <c r="P59" s="63">
        <f t="shared" si="13"/>
        <v>0</v>
      </c>
      <c r="Q59" s="63">
        <f t="shared" si="13"/>
        <v>0</v>
      </c>
      <c r="R59" s="63">
        <f t="shared" si="13"/>
        <v>0</v>
      </c>
      <c r="S59" s="63">
        <f t="shared" si="13"/>
        <v>0</v>
      </c>
      <c r="T59" s="63">
        <f t="shared" si="13"/>
        <v>0</v>
      </c>
      <c r="U59" s="63">
        <f>SUM(U39:U58)</f>
        <v>59938088</v>
      </c>
      <c r="V59" s="63">
        <f>SUM(V39:V58)</f>
        <v>101443292</v>
      </c>
      <c r="W59" s="63">
        <f>SUM(W39:W58)</f>
        <v>339120500</v>
      </c>
      <c r="X59" s="63">
        <f>SUM(X39:X58)</f>
        <v>0</v>
      </c>
      <c r="Y59" s="63">
        <f>SUM(Y39:Y58)</f>
        <v>339120500</v>
      </c>
    </row>
    <row r="60" spans="1:25" x14ac:dyDescent="0.2">
      <c r="A60" s="353" t="s">
        <v>392</v>
      </c>
      <c r="B60" s="354"/>
      <c r="C60" s="354"/>
      <c r="D60" s="354"/>
      <c r="E60" s="354"/>
      <c r="F60" s="354"/>
      <c r="G60" s="354"/>
      <c r="H60" s="354"/>
      <c r="I60" s="354"/>
      <c r="J60" s="354"/>
      <c r="K60" s="354"/>
      <c r="L60" s="354"/>
      <c r="M60" s="354"/>
      <c r="N60" s="354"/>
      <c r="O60" s="354"/>
      <c r="P60" s="354"/>
      <c r="Q60" s="354"/>
      <c r="R60" s="354"/>
      <c r="S60" s="354"/>
      <c r="T60" s="354"/>
      <c r="U60" s="354"/>
      <c r="V60" s="354"/>
      <c r="W60" s="354"/>
      <c r="X60" s="354"/>
      <c r="Y60" s="354"/>
    </row>
    <row r="61" spans="1:25" ht="31.5" customHeight="1" x14ac:dyDescent="0.2">
      <c r="A61" s="355" t="s">
        <v>500</v>
      </c>
      <c r="B61" s="356"/>
      <c r="C61" s="356"/>
      <c r="D61" s="356"/>
      <c r="E61" s="356"/>
      <c r="F61" s="356"/>
      <c r="G61" s="7">
        <v>52</v>
      </c>
      <c r="H61" s="61">
        <f t="shared" ref="H61:T61" si="14">SUM(H41:H49)</f>
        <v>0</v>
      </c>
      <c r="I61" s="61">
        <f t="shared" si="14"/>
        <v>0</v>
      </c>
      <c r="J61" s="61">
        <f t="shared" si="14"/>
        <v>0</v>
      </c>
      <c r="K61" s="61">
        <f t="shared" si="14"/>
        <v>0</v>
      </c>
      <c r="L61" s="61">
        <f t="shared" si="14"/>
        <v>0</v>
      </c>
      <c r="M61" s="61">
        <f t="shared" si="14"/>
        <v>0</v>
      </c>
      <c r="N61" s="61">
        <f t="shared" si="14"/>
        <v>-200045</v>
      </c>
      <c r="O61" s="61">
        <f t="shared" si="14"/>
        <v>0</v>
      </c>
      <c r="P61" s="61">
        <f t="shared" si="14"/>
        <v>0</v>
      </c>
      <c r="Q61" s="61">
        <f t="shared" si="14"/>
        <v>0</v>
      </c>
      <c r="R61" s="61">
        <f t="shared" si="14"/>
        <v>0</v>
      </c>
      <c r="S61" s="61">
        <f t="shared" si="14"/>
        <v>0</v>
      </c>
      <c r="T61" s="61">
        <f t="shared" si="14"/>
        <v>0</v>
      </c>
      <c r="U61" s="61">
        <f>SUM(U41:U49)</f>
        <v>0</v>
      </c>
      <c r="V61" s="61">
        <f>SUM(V41:V49)</f>
        <v>0</v>
      </c>
      <c r="W61" s="61">
        <f>SUM(W41:W49)</f>
        <v>-200045</v>
      </c>
      <c r="X61" s="61">
        <f>SUM(X41:X49)</f>
        <v>0</v>
      </c>
      <c r="Y61" s="61">
        <f>SUM(Y41:Y49)</f>
        <v>-200045</v>
      </c>
    </row>
    <row r="62" spans="1:25" ht="27.75" customHeight="1" x14ac:dyDescent="0.2">
      <c r="A62" s="355" t="s">
        <v>501</v>
      </c>
      <c r="B62" s="356"/>
      <c r="C62" s="356"/>
      <c r="D62" s="356"/>
      <c r="E62" s="356"/>
      <c r="F62" s="356"/>
      <c r="G62" s="7">
        <v>53</v>
      </c>
      <c r="H62" s="61">
        <f t="shared" ref="H62:T62" si="15">H40+H61</f>
        <v>0</v>
      </c>
      <c r="I62" s="61">
        <f t="shared" si="15"/>
        <v>0</v>
      </c>
      <c r="J62" s="61">
        <f t="shared" si="15"/>
        <v>0</v>
      </c>
      <c r="K62" s="61">
        <f t="shared" si="15"/>
        <v>0</v>
      </c>
      <c r="L62" s="61">
        <f t="shared" si="15"/>
        <v>0</v>
      </c>
      <c r="M62" s="61">
        <f t="shared" si="15"/>
        <v>0</v>
      </c>
      <c r="N62" s="61">
        <f t="shared" si="15"/>
        <v>-200045</v>
      </c>
      <c r="O62" s="61">
        <f t="shared" si="15"/>
        <v>0</v>
      </c>
      <c r="P62" s="61">
        <f t="shared" si="15"/>
        <v>0</v>
      </c>
      <c r="Q62" s="61">
        <f t="shared" si="15"/>
        <v>0</v>
      </c>
      <c r="R62" s="61">
        <f t="shared" si="15"/>
        <v>0</v>
      </c>
      <c r="S62" s="61">
        <f t="shared" si="15"/>
        <v>0</v>
      </c>
      <c r="T62" s="61">
        <f t="shared" si="15"/>
        <v>0</v>
      </c>
      <c r="U62" s="61">
        <f>U40+U61</f>
        <v>0</v>
      </c>
      <c r="V62" s="61">
        <f>V40+V61</f>
        <v>101443292</v>
      </c>
      <c r="W62" s="61">
        <f>W40+W61</f>
        <v>101243247</v>
      </c>
      <c r="X62" s="61">
        <f>X40+X61</f>
        <v>0</v>
      </c>
      <c r="Y62" s="61">
        <f>Y40+Y61</f>
        <v>101243247</v>
      </c>
    </row>
    <row r="63" spans="1:25" ht="29.25" customHeight="1" x14ac:dyDescent="0.2">
      <c r="A63" s="357" t="s">
        <v>499</v>
      </c>
      <c r="B63" s="358"/>
      <c r="C63" s="358"/>
      <c r="D63" s="358"/>
      <c r="E63" s="358"/>
      <c r="F63" s="358"/>
      <c r="G63" s="8">
        <v>54</v>
      </c>
      <c r="H63" s="63">
        <f t="shared" ref="H63:T63" si="16">SUM(H50:H58)</f>
        <v>0</v>
      </c>
      <c r="I63" s="63">
        <f t="shared" si="16"/>
        <v>0</v>
      </c>
      <c r="J63" s="63">
        <f t="shared" si="16"/>
        <v>0</v>
      </c>
      <c r="K63" s="63">
        <f t="shared" si="16"/>
        <v>25000000</v>
      </c>
      <c r="L63" s="63">
        <f t="shared" si="16"/>
        <v>0</v>
      </c>
      <c r="M63" s="63">
        <f t="shared" si="16"/>
        <v>0</v>
      </c>
      <c r="N63" s="63">
        <f t="shared" si="16"/>
        <v>0</v>
      </c>
      <c r="O63" s="63">
        <f t="shared" si="16"/>
        <v>0</v>
      </c>
      <c r="P63" s="63">
        <f t="shared" si="16"/>
        <v>0</v>
      </c>
      <c r="Q63" s="63">
        <f t="shared" si="16"/>
        <v>0</v>
      </c>
      <c r="R63" s="63">
        <f t="shared" si="16"/>
        <v>0</v>
      </c>
      <c r="S63" s="63">
        <f t="shared" si="16"/>
        <v>0</v>
      </c>
      <c r="T63" s="63">
        <f t="shared" si="16"/>
        <v>0</v>
      </c>
      <c r="U63" s="63">
        <f>SUM(U50:U58)</f>
        <v>-38456559</v>
      </c>
      <c r="V63" s="63">
        <f>SUM(V50:V58)</f>
        <v>-94539989</v>
      </c>
      <c r="W63" s="63">
        <f>SUM(W50:W58)</f>
        <v>-107996548</v>
      </c>
      <c r="X63" s="63">
        <f>SUM(X50:X58)</f>
        <v>0</v>
      </c>
      <c r="Y63" s="63">
        <f>SUM(Y50:Y58)</f>
        <v>-107996548</v>
      </c>
    </row>
  </sheetData>
  <sheetProtection algorithmName="SHA-512" hashValue="Y3uqVBCaDKORKzZGhUmJKA6UGacyydnxJotoucbSHWk3dybbHGi0BaJWyFnrmPyowS0VkOSjUkkFRc909ykQkw==" saltValue="0VLwYDKPcuUo2/fnYw49cQ=="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36:Y59 H61:Y63 H7:Y30"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25"/>
  <sheetViews>
    <sheetView showGridLines="0" tabSelected="1" view="pageBreakPreview" zoomScale="60" zoomScaleNormal="80" workbookViewId="0">
      <selection activeCell="I70" sqref="I70"/>
    </sheetView>
  </sheetViews>
  <sheetFormatPr defaultColWidth="8.85546875" defaultRowHeight="14.25" x14ac:dyDescent="0.2"/>
  <cols>
    <col min="1" max="1" width="20.140625" style="129" customWidth="1"/>
    <col min="2" max="2" width="11.85546875" style="129" customWidth="1"/>
    <col min="3" max="3" width="11.7109375" style="129" customWidth="1"/>
    <col min="4" max="4" width="12.140625" style="129" customWidth="1"/>
    <col min="5" max="5" width="10.7109375" style="129" customWidth="1"/>
    <col min="6" max="6" width="11.85546875" style="129" customWidth="1"/>
    <col min="7" max="8" width="12.5703125" style="129" customWidth="1"/>
    <col min="9" max="9" width="13" style="129" customWidth="1"/>
    <col min="10" max="10" width="11.28515625" style="129" customWidth="1"/>
    <col min="11" max="11" width="10.7109375" style="129" customWidth="1"/>
    <col min="12" max="12" width="12.28515625" style="129" bestFit="1" customWidth="1"/>
    <col min="13" max="13" width="11.85546875" style="129" customWidth="1"/>
    <col min="14" max="16384" width="8.85546875" style="129"/>
  </cols>
  <sheetData>
    <row r="1" spans="1:9" x14ac:dyDescent="0.2">
      <c r="A1" s="361" t="s">
        <v>599</v>
      </c>
      <c r="B1" s="364"/>
      <c r="C1" s="364"/>
      <c r="D1" s="364"/>
      <c r="E1" s="364"/>
      <c r="F1" s="364"/>
      <c r="G1" s="364"/>
      <c r="H1" s="364"/>
      <c r="I1" s="364"/>
    </row>
    <row r="2" spans="1:9" x14ac:dyDescent="0.2">
      <c r="A2" s="364"/>
      <c r="B2" s="364"/>
      <c r="C2" s="364"/>
      <c r="D2" s="364"/>
      <c r="E2" s="364"/>
      <c r="F2" s="364"/>
      <c r="G2" s="364"/>
      <c r="H2" s="364"/>
      <c r="I2" s="364"/>
    </row>
    <row r="3" spans="1:9" x14ac:dyDescent="0.2">
      <c r="A3" s="364"/>
      <c r="B3" s="364"/>
      <c r="C3" s="364"/>
      <c r="D3" s="364"/>
      <c r="E3" s="364"/>
      <c r="F3" s="364"/>
      <c r="G3" s="364"/>
      <c r="H3" s="364"/>
      <c r="I3" s="364"/>
    </row>
    <row r="4" spans="1:9" x14ac:dyDescent="0.2">
      <c r="A4" s="364"/>
      <c r="B4" s="364"/>
      <c r="C4" s="364"/>
      <c r="D4" s="364"/>
      <c r="E4" s="364"/>
      <c r="F4" s="364"/>
      <c r="G4" s="364"/>
      <c r="H4" s="364"/>
      <c r="I4" s="364"/>
    </row>
    <row r="5" spans="1:9" x14ac:dyDescent="0.2">
      <c r="A5" s="364"/>
      <c r="B5" s="364"/>
      <c r="C5" s="364"/>
      <c r="D5" s="364"/>
      <c r="E5" s="364"/>
      <c r="F5" s="364"/>
      <c r="G5" s="364"/>
      <c r="H5" s="364"/>
      <c r="I5" s="364"/>
    </row>
    <row r="6" spans="1:9" x14ac:dyDescent="0.2">
      <c r="A6" s="364"/>
      <c r="B6" s="364"/>
      <c r="C6" s="364"/>
      <c r="D6" s="364"/>
      <c r="E6" s="364"/>
      <c r="F6" s="364"/>
      <c r="G6" s="364"/>
      <c r="H6" s="364"/>
      <c r="I6" s="364"/>
    </row>
    <row r="7" spans="1:9" x14ac:dyDescent="0.2">
      <c r="A7" s="364"/>
      <c r="B7" s="364"/>
      <c r="C7" s="364"/>
      <c r="D7" s="364"/>
      <c r="E7" s="364"/>
      <c r="F7" s="364"/>
      <c r="G7" s="364"/>
      <c r="H7" s="364"/>
      <c r="I7" s="364"/>
    </row>
    <row r="8" spans="1:9" x14ac:dyDescent="0.2">
      <c r="A8" s="364"/>
      <c r="B8" s="364"/>
      <c r="C8" s="364"/>
      <c r="D8" s="364"/>
      <c r="E8" s="364"/>
      <c r="F8" s="364"/>
      <c r="G8" s="364"/>
      <c r="H8" s="364"/>
      <c r="I8" s="364"/>
    </row>
    <row r="9" spans="1:9" x14ac:dyDescent="0.2">
      <c r="A9" s="364"/>
      <c r="B9" s="364"/>
      <c r="C9" s="364"/>
      <c r="D9" s="364"/>
      <c r="E9" s="364"/>
      <c r="F9" s="364"/>
      <c r="G9" s="364"/>
      <c r="H9" s="364"/>
      <c r="I9" s="364"/>
    </row>
    <row r="10" spans="1:9" x14ac:dyDescent="0.2">
      <c r="A10" s="364"/>
      <c r="B10" s="364"/>
      <c r="C10" s="364"/>
      <c r="D10" s="364"/>
      <c r="E10" s="364"/>
      <c r="F10" s="364"/>
      <c r="G10" s="364"/>
      <c r="H10" s="364"/>
      <c r="I10" s="364"/>
    </row>
    <row r="11" spans="1:9" x14ac:dyDescent="0.2">
      <c r="A11" s="364"/>
      <c r="B11" s="364"/>
      <c r="C11" s="364"/>
      <c r="D11" s="364"/>
      <c r="E11" s="364"/>
      <c r="F11" s="364"/>
      <c r="G11" s="364"/>
      <c r="H11" s="364"/>
      <c r="I11" s="364"/>
    </row>
    <row r="12" spans="1:9" x14ac:dyDescent="0.2">
      <c r="A12" s="364"/>
      <c r="B12" s="364"/>
      <c r="C12" s="364"/>
      <c r="D12" s="364"/>
      <c r="E12" s="364"/>
      <c r="F12" s="364"/>
      <c r="G12" s="364"/>
      <c r="H12" s="364"/>
      <c r="I12" s="364"/>
    </row>
    <row r="13" spans="1:9" x14ac:dyDescent="0.2">
      <c r="A13" s="364"/>
      <c r="B13" s="364"/>
      <c r="C13" s="364"/>
      <c r="D13" s="364"/>
      <c r="E13" s="364"/>
      <c r="F13" s="364"/>
      <c r="G13" s="364"/>
      <c r="H13" s="364"/>
      <c r="I13" s="364"/>
    </row>
    <row r="14" spans="1:9" x14ac:dyDescent="0.2">
      <c r="A14" s="364"/>
      <c r="B14" s="364"/>
      <c r="C14" s="364"/>
      <c r="D14" s="364"/>
      <c r="E14" s="364"/>
      <c r="F14" s="364"/>
      <c r="G14" s="364"/>
      <c r="H14" s="364"/>
      <c r="I14" s="364"/>
    </row>
    <row r="15" spans="1:9" x14ac:dyDescent="0.2">
      <c r="A15" s="364"/>
      <c r="B15" s="364"/>
      <c r="C15" s="364"/>
      <c r="D15" s="364"/>
      <c r="E15" s="364"/>
      <c r="F15" s="364"/>
      <c r="G15" s="364"/>
      <c r="H15" s="364"/>
      <c r="I15" s="364"/>
    </row>
    <row r="16" spans="1:9" x14ac:dyDescent="0.2">
      <c r="A16" s="364"/>
      <c r="B16" s="364"/>
      <c r="C16" s="364"/>
      <c r="D16" s="364"/>
      <c r="E16" s="364"/>
      <c r="F16" s="364"/>
      <c r="G16" s="364"/>
      <c r="H16" s="364"/>
      <c r="I16" s="364"/>
    </row>
    <row r="17" spans="1:9" x14ac:dyDescent="0.2">
      <c r="A17" s="364"/>
      <c r="B17" s="364"/>
      <c r="C17" s="364"/>
      <c r="D17" s="364"/>
      <c r="E17" s="364"/>
      <c r="F17" s="364"/>
      <c r="G17" s="364"/>
      <c r="H17" s="364"/>
      <c r="I17" s="364"/>
    </row>
    <row r="18" spans="1:9" x14ac:dyDescent="0.2">
      <c r="A18" s="364"/>
      <c r="B18" s="364"/>
      <c r="C18" s="364"/>
      <c r="D18" s="364"/>
      <c r="E18" s="364"/>
      <c r="F18" s="364"/>
      <c r="G18" s="364"/>
      <c r="H18" s="364"/>
      <c r="I18" s="364"/>
    </row>
    <row r="19" spans="1:9" x14ac:dyDescent="0.2">
      <c r="A19" s="364"/>
      <c r="B19" s="364"/>
      <c r="C19" s="364"/>
      <c r="D19" s="364"/>
      <c r="E19" s="364"/>
      <c r="F19" s="364"/>
      <c r="G19" s="364"/>
      <c r="H19" s="364"/>
      <c r="I19" s="364"/>
    </row>
    <row r="20" spans="1:9" x14ac:dyDescent="0.2">
      <c r="A20" s="364"/>
      <c r="B20" s="364"/>
      <c r="C20" s="364"/>
      <c r="D20" s="364"/>
      <c r="E20" s="364"/>
      <c r="F20" s="364"/>
      <c r="G20" s="364"/>
      <c r="H20" s="364"/>
      <c r="I20" s="364"/>
    </row>
    <row r="21" spans="1:9" x14ac:dyDescent="0.2">
      <c r="A21" s="364"/>
      <c r="B21" s="364"/>
      <c r="C21" s="364"/>
      <c r="D21" s="364"/>
      <c r="E21" s="364"/>
      <c r="F21" s="364"/>
      <c r="G21" s="364"/>
      <c r="H21" s="364"/>
      <c r="I21" s="364"/>
    </row>
    <row r="22" spans="1:9" x14ac:dyDescent="0.2">
      <c r="A22" s="364"/>
      <c r="B22" s="364"/>
      <c r="C22" s="364"/>
      <c r="D22" s="364"/>
      <c r="E22" s="364"/>
      <c r="F22" s="364"/>
      <c r="G22" s="364"/>
      <c r="H22" s="364"/>
      <c r="I22" s="364"/>
    </row>
    <row r="23" spans="1:9" x14ac:dyDescent="0.2">
      <c r="A23" s="364"/>
      <c r="B23" s="364"/>
      <c r="C23" s="364"/>
      <c r="D23" s="364"/>
      <c r="E23" s="364"/>
      <c r="F23" s="364"/>
      <c r="G23" s="364"/>
      <c r="H23" s="364"/>
      <c r="I23" s="364"/>
    </row>
    <row r="24" spans="1:9" x14ac:dyDescent="0.2">
      <c r="A24" s="364"/>
      <c r="B24" s="364"/>
      <c r="C24" s="364"/>
      <c r="D24" s="364"/>
      <c r="E24" s="364"/>
      <c r="F24" s="364"/>
      <c r="G24" s="364"/>
      <c r="H24" s="364"/>
      <c r="I24" s="364"/>
    </row>
    <row r="25" spans="1:9" x14ac:dyDescent="0.2">
      <c r="A25" s="364"/>
      <c r="B25" s="364"/>
      <c r="C25" s="364"/>
      <c r="D25" s="364"/>
      <c r="E25" s="364"/>
      <c r="F25" s="364"/>
      <c r="G25" s="364"/>
      <c r="H25" s="364"/>
      <c r="I25" s="364"/>
    </row>
    <row r="26" spans="1:9" x14ac:dyDescent="0.2">
      <c r="A26" s="364"/>
      <c r="B26" s="364"/>
      <c r="C26" s="364"/>
      <c r="D26" s="364"/>
      <c r="E26" s="364"/>
      <c r="F26" s="364"/>
      <c r="G26" s="364"/>
      <c r="H26" s="364"/>
      <c r="I26" s="364"/>
    </row>
    <row r="27" spans="1:9" x14ac:dyDescent="0.2">
      <c r="A27" s="364"/>
      <c r="B27" s="364"/>
      <c r="C27" s="364"/>
      <c r="D27" s="364"/>
      <c r="E27" s="364"/>
      <c r="F27" s="364"/>
      <c r="G27" s="364"/>
      <c r="H27" s="364"/>
      <c r="I27" s="364"/>
    </row>
    <row r="28" spans="1:9" x14ac:dyDescent="0.2">
      <c r="A28" s="364"/>
      <c r="B28" s="364"/>
      <c r="C28" s="364"/>
      <c r="D28" s="364"/>
      <c r="E28" s="364"/>
      <c r="F28" s="364"/>
      <c r="G28" s="364"/>
      <c r="H28" s="364"/>
      <c r="I28" s="364"/>
    </row>
    <row r="29" spans="1:9" x14ac:dyDescent="0.2">
      <c r="A29" s="364"/>
      <c r="B29" s="364"/>
      <c r="C29" s="364"/>
      <c r="D29" s="364"/>
      <c r="E29" s="364"/>
      <c r="F29" s="364"/>
      <c r="G29" s="364"/>
      <c r="H29" s="364"/>
      <c r="I29" s="364"/>
    </row>
    <row r="30" spans="1:9" x14ac:dyDescent="0.2">
      <c r="A30" s="364"/>
      <c r="B30" s="364"/>
      <c r="C30" s="364"/>
      <c r="D30" s="364"/>
      <c r="E30" s="364"/>
      <c r="F30" s="364"/>
      <c r="G30" s="364"/>
      <c r="H30" s="364"/>
      <c r="I30" s="364"/>
    </row>
    <row r="31" spans="1:9" x14ac:dyDescent="0.2">
      <c r="A31" s="364"/>
      <c r="B31" s="364"/>
      <c r="C31" s="364"/>
      <c r="D31" s="364"/>
      <c r="E31" s="364"/>
      <c r="F31" s="364"/>
      <c r="G31" s="364"/>
      <c r="H31" s="364"/>
      <c r="I31" s="364"/>
    </row>
    <row r="32" spans="1:9" x14ac:dyDescent="0.2">
      <c r="A32" s="364"/>
      <c r="B32" s="364"/>
      <c r="C32" s="364"/>
      <c r="D32" s="364"/>
      <c r="E32" s="364"/>
      <c r="F32" s="364"/>
      <c r="G32" s="364"/>
      <c r="H32" s="364"/>
      <c r="I32" s="364"/>
    </row>
    <row r="33" spans="1:10" x14ac:dyDescent="0.2">
      <c r="A33" s="364"/>
      <c r="B33" s="364"/>
      <c r="C33" s="364"/>
      <c r="D33" s="364"/>
      <c r="E33" s="364"/>
      <c r="F33" s="364"/>
      <c r="G33" s="364"/>
      <c r="H33" s="364"/>
      <c r="I33" s="364"/>
    </row>
    <row r="34" spans="1:10" x14ac:dyDescent="0.2">
      <c r="A34" s="364"/>
      <c r="B34" s="364"/>
      <c r="C34" s="364"/>
      <c r="D34" s="364"/>
      <c r="E34" s="364"/>
      <c r="F34" s="364"/>
      <c r="G34" s="364"/>
      <c r="H34" s="364"/>
      <c r="I34" s="364"/>
    </row>
    <row r="35" spans="1:10" x14ac:dyDescent="0.2">
      <c r="A35" s="364"/>
      <c r="B35" s="364"/>
      <c r="C35" s="364"/>
      <c r="D35" s="364"/>
      <c r="E35" s="364"/>
      <c r="F35" s="364"/>
      <c r="G35" s="364"/>
      <c r="H35" s="364"/>
      <c r="I35" s="364"/>
    </row>
    <row r="36" spans="1:10" x14ac:dyDescent="0.2">
      <c r="A36" s="364"/>
      <c r="B36" s="364"/>
      <c r="C36" s="364"/>
      <c r="D36" s="364"/>
      <c r="E36" s="364"/>
      <c r="F36" s="364"/>
      <c r="G36" s="364"/>
      <c r="H36" s="364"/>
      <c r="I36" s="364"/>
    </row>
    <row r="37" spans="1:10" x14ac:dyDescent="0.2">
      <c r="A37" s="364"/>
      <c r="B37" s="364"/>
      <c r="C37" s="364"/>
      <c r="D37" s="364"/>
      <c r="E37" s="364"/>
      <c r="F37" s="364"/>
      <c r="G37" s="364"/>
      <c r="H37" s="364"/>
      <c r="I37" s="364"/>
    </row>
    <row r="38" spans="1:10" x14ac:dyDescent="0.2">
      <c r="A38" s="364"/>
      <c r="B38" s="364"/>
      <c r="C38" s="364"/>
      <c r="D38" s="364"/>
      <c r="E38" s="364"/>
      <c r="F38" s="364"/>
      <c r="G38" s="364"/>
      <c r="H38" s="364"/>
      <c r="I38" s="364"/>
    </row>
    <row r="39" spans="1:10" ht="226.5" customHeight="1" x14ac:dyDescent="0.2">
      <c r="A39" s="364"/>
      <c r="B39" s="364"/>
      <c r="C39" s="364"/>
      <c r="D39" s="364"/>
      <c r="E39" s="364"/>
      <c r="F39" s="364"/>
      <c r="G39" s="364"/>
      <c r="H39" s="364"/>
      <c r="I39" s="364"/>
    </row>
    <row r="40" spans="1:10" ht="381.75" customHeight="1" x14ac:dyDescent="0.2">
      <c r="A40" s="364"/>
      <c r="B40" s="364"/>
      <c r="C40" s="364"/>
      <c r="D40" s="364"/>
      <c r="E40" s="364"/>
      <c r="F40" s="364"/>
      <c r="G40" s="364"/>
      <c r="H40" s="364"/>
      <c r="I40" s="364"/>
    </row>
    <row r="41" spans="1:10" x14ac:dyDescent="0.2">
      <c r="A41" s="131"/>
      <c r="B41" s="131"/>
      <c r="C41" s="131"/>
      <c r="D41" s="131"/>
      <c r="E41" s="131"/>
      <c r="F41" s="131"/>
      <c r="G41" s="131"/>
      <c r="H41" s="131"/>
      <c r="I41" s="131"/>
    </row>
    <row r="42" spans="1:10" x14ac:dyDescent="0.2">
      <c r="A42" s="129" t="s">
        <v>568</v>
      </c>
    </row>
    <row r="43" spans="1:10" ht="30.75" customHeight="1" x14ac:dyDescent="0.2">
      <c r="A43" s="367" t="s">
        <v>594</v>
      </c>
      <c r="B43" s="367"/>
      <c r="C43" s="367"/>
      <c r="D43" s="367"/>
      <c r="E43" s="367"/>
      <c r="F43" s="367"/>
      <c r="G43" s="367"/>
      <c r="H43" s="367"/>
      <c r="I43" s="367"/>
      <c r="J43" s="367"/>
    </row>
    <row r="44" spans="1:10" ht="43.5" customHeight="1" x14ac:dyDescent="0.2">
      <c r="A44" s="361" t="s">
        <v>536</v>
      </c>
      <c r="B44" s="361"/>
      <c r="C44" s="361"/>
      <c r="D44" s="361"/>
      <c r="E44" s="361"/>
      <c r="F44" s="361"/>
      <c r="G44" s="361"/>
      <c r="H44" s="361"/>
      <c r="I44" s="361"/>
      <c r="J44" s="361"/>
    </row>
    <row r="45" spans="1:10" x14ac:dyDescent="0.2">
      <c r="A45" s="130" t="s">
        <v>569</v>
      </c>
      <c r="B45" s="130"/>
      <c r="C45" s="130"/>
      <c r="D45" s="130"/>
      <c r="E45" s="130"/>
      <c r="F45" s="130"/>
      <c r="G45" s="130"/>
      <c r="H45" s="130"/>
      <c r="I45" s="130"/>
      <c r="J45" s="130"/>
    </row>
    <row r="46" spans="1:10" ht="15.75" customHeight="1" x14ac:dyDescent="0.2">
      <c r="A46" s="129" t="s">
        <v>595</v>
      </c>
    </row>
    <row r="47" spans="1:10" ht="15.75" customHeight="1" x14ac:dyDescent="0.2">
      <c r="A47" s="132" t="s">
        <v>570</v>
      </c>
    </row>
    <row r="48" spans="1:10" ht="15.75" customHeight="1" x14ac:dyDescent="0.2">
      <c r="A48" s="130" t="s">
        <v>571</v>
      </c>
    </row>
    <row r="49" spans="1:13" ht="27.75" customHeight="1" x14ac:dyDescent="0.2">
      <c r="A49" s="361" t="s">
        <v>605</v>
      </c>
      <c r="B49" s="361"/>
      <c r="C49" s="361"/>
      <c r="D49" s="361"/>
      <c r="E49" s="361"/>
      <c r="F49" s="361"/>
      <c r="G49" s="361"/>
      <c r="H49" s="361"/>
      <c r="I49" s="361"/>
      <c r="J49" s="361"/>
    </row>
    <row r="50" spans="1:13" x14ac:dyDescent="0.2">
      <c r="A50" s="130" t="s">
        <v>573</v>
      </c>
      <c r="B50" s="130"/>
      <c r="C50" s="130"/>
      <c r="D50" s="130"/>
      <c r="E50" s="130"/>
      <c r="F50" s="130"/>
      <c r="G50" s="130"/>
      <c r="H50" s="130"/>
      <c r="I50" s="130"/>
      <c r="J50" s="130"/>
    </row>
    <row r="51" spans="1:13" x14ac:dyDescent="0.2">
      <c r="A51" s="131" t="s">
        <v>572</v>
      </c>
      <c r="B51" s="130"/>
      <c r="C51" s="130"/>
      <c r="D51" s="130"/>
      <c r="E51" s="130"/>
      <c r="F51" s="130"/>
      <c r="G51" s="130"/>
      <c r="H51" s="130"/>
      <c r="I51" s="130"/>
      <c r="J51" s="130"/>
    </row>
    <row r="52" spans="1:13" x14ac:dyDescent="0.2">
      <c r="A52" s="133" t="s">
        <v>574</v>
      </c>
      <c r="B52" s="133"/>
      <c r="C52" s="133"/>
      <c r="D52" s="133"/>
      <c r="E52" s="133"/>
      <c r="F52" s="133"/>
      <c r="G52" s="133"/>
      <c r="H52" s="133"/>
      <c r="I52" s="133"/>
      <c r="J52" s="133"/>
    </row>
    <row r="53" spans="1:13" x14ac:dyDescent="0.2">
      <c r="B53" s="130"/>
      <c r="C53" s="130"/>
      <c r="D53" s="130"/>
      <c r="E53" s="130"/>
      <c r="F53" s="130"/>
      <c r="G53" s="130"/>
      <c r="H53" s="130"/>
      <c r="I53" s="130"/>
      <c r="J53" s="130"/>
    </row>
    <row r="54" spans="1:13" s="148" customFormat="1" ht="15" x14ac:dyDescent="0.2">
      <c r="A54" s="146" t="s">
        <v>555</v>
      </c>
      <c r="B54" s="147"/>
      <c r="C54" s="147"/>
      <c r="D54" s="147"/>
      <c r="E54" s="147"/>
      <c r="F54" s="147"/>
      <c r="G54" s="147"/>
      <c r="H54" s="147"/>
      <c r="I54" s="147"/>
      <c r="J54" s="147"/>
    </row>
    <row r="55" spans="1:13" s="148" customFormat="1" ht="15" x14ac:dyDescent="0.25">
      <c r="A55" s="149"/>
      <c r="B55" s="360" t="s">
        <v>558</v>
      </c>
      <c r="C55" s="360"/>
      <c r="D55" s="360" t="s">
        <v>559</v>
      </c>
      <c r="E55" s="360"/>
      <c r="F55" s="360" t="s">
        <v>560</v>
      </c>
      <c r="G55" s="360"/>
      <c r="H55" s="360" t="s">
        <v>561</v>
      </c>
      <c r="I55" s="360"/>
      <c r="J55" s="360" t="s">
        <v>562</v>
      </c>
      <c r="K55" s="360"/>
      <c r="L55" s="360" t="s">
        <v>563</v>
      </c>
      <c r="M55" s="360"/>
    </row>
    <row r="56" spans="1:13" s="148" customFormat="1" ht="15" x14ac:dyDescent="0.25">
      <c r="A56" s="150"/>
      <c r="B56" s="151" t="s">
        <v>606</v>
      </c>
      <c r="C56" s="151" t="s">
        <v>607</v>
      </c>
      <c r="D56" s="151" t="str">
        <f t="shared" ref="D56:I56" si="0">+B56</f>
        <v>30.06.2021</v>
      </c>
      <c r="E56" s="151" t="str">
        <f t="shared" si="0"/>
        <v>30.06.2020</v>
      </c>
      <c r="F56" s="151" t="str">
        <f t="shared" si="0"/>
        <v>30.06.2021</v>
      </c>
      <c r="G56" s="151" t="str">
        <f t="shared" si="0"/>
        <v>30.06.2020</v>
      </c>
      <c r="H56" s="151" t="str">
        <f t="shared" si="0"/>
        <v>30.06.2021</v>
      </c>
      <c r="I56" s="151" t="str">
        <f t="shared" si="0"/>
        <v>30.06.2020</v>
      </c>
      <c r="J56" s="151" t="str">
        <f>+H56</f>
        <v>30.06.2021</v>
      </c>
      <c r="K56" s="151" t="str">
        <f>+I56</f>
        <v>30.06.2020</v>
      </c>
      <c r="L56" s="151" t="str">
        <f>+H56</f>
        <v>30.06.2021</v>
      </c>
      <c r="M56" s="151" t="str">
        <f>+I56</f>
        <v>30.06.2020</v>
      </c>
    </row>
    <row r="57" spans="1:13" s="148" customFormat="1" ht="15" x14ac:dyDescent="0.25">
      <c r="A57" s="152"/>
      <c r="B57" s="152" t="s">
        <v>564</v>
      </c>
      <c r="C57" s="152" t="s">
        <v>564</v>
      </c>
      <c r="D57" s="152" t="s">
        <v>565</v>
      </c>
      <c r="E57" s="152" t="s">
        <v>565</v>
      </c>
      <c r="F57" s="153" t="s">
        <v>565</v>
      </c>
      <c r="G57" s="153" t="s">
        <v>565</v>
      </c>
      <c r="H57" s="152" t="s">
        <v>564</v>
      </c>
      <c r="I57" s="152" t="s">
        <v>564</v>
      </c>
      <c r="J57" s="152" t="s">
        <v>564</v>
      </c>
      <c r="K57" s="152" t="s">
        <v>564</v>
      </c>
      <c r="L57" s="152" t="s">
        <v>564</v>
      </c>
      <c r="M57" s="152" t="s">
        <v>564</v>
      </c>
    </row>
    <row r="58" spans="1:13" s="148" customFormat="1" ht="15" x14ac:dyDescent="0.25">
      <c r="A58" s="152"/>
      <c r="B58" s="152"/>
      <c r="C58" s="152"/>
      <c r="D58" s="152"/>
      <c r="E58" s="152"/>
      <c r="F58" s="153"/>
      <c r="G58" s="153"/>
      <c r="H58" s="152"/>
      <c r="I58" s="152"/>
      <c r="J58" s="152"/>
      <c r="K58" s="152"/>
      <c r="L58" s="152"/>
      <c r="M58" s="152"/>
    </row>
    <row r="59" spans="1:13" s="148" customFormat="1" ht="15" x14ac:dyDescent="0.2">
      <c r="A59" s="154" t="s">
        <v>566</v>
      </c>
      <c r="B59" s="155">
        <v>468264</v>
      </c>
      <c r="C59" s="156">
        <v>542988</v>
      </c>
      <c r="D59" s="155">
        <v>282250</v>
      </c>
      <c r="E59" s="156">
        <v>213719</v>
      </c>
      <c r="F59" s="156">
        <v>260211</v>
      </c>
      <c r="G59" s="156">
        <v>205366</v>
      </c>
      <c r="H59" s="156">
        <v>3492</v>
      </c>
      <c r="I59" s="156">
        <v>4221</v>
      </c>
      <c r="J59" s="156">
        <v>0</v>
      </c>
      <c r="K59" s="156">
        <v>0</v>
      </c>
      <c r="L59" s="157">
        <f>+J59+H59+F59+D59+B59</f>
        <v>1014217</v>
      </c>
      <c r="M59" s="157">
        <f>+K59+I59+G59+E59+C59</f>
        <v>966294</v>
      </c>
    </row>
    <row r="60" spans="1:13" s="148" customFormat="1" ht="15" x14ac:dyDescent="0.2">
      <c r="A60" s="154" t="s">
        <v>567</v>
      </c>
      <c r="B60" s="155">
        <v>86194</v>
      </c>
      <c r="C60" s="156">
        <v>55539</v>
      </c>
      <c r="D60" s="155">
        <v>29957</v>
      </c>
      <c r="E60" s="156">
        <v>14316</v>
      </c>
      <c r="F60" s="156">
        <v>25825</v>
      </c>
      <c r="G60" s="156">
        <v>-6941</v>
      </c>
      <c r="H60" s="156">
        <v>212</v>
      </c>
      <c r="I60" s="156">
        <v>145</v>
      </c>
      <c r="J60" s="156">
        <v>-22894</v>
      </c>
      <c r="K60" s="156">
        <v>-20309</v>
      </c>
      <c r="L60" s="157">
        <f>+J60+H60+F60+D60+B60</f>
        <v>119294</v>
      </c>
      <c r="M60" s="157">
        <f>+K60+I60+G60+E60+C60</f>
        <v>42750</v>
      </c>
    </row>
    <row r="61" spans="1:13" s="141" customFormat="1" ht="15" x14ac:dyDescent="0.2">
      <c r="A61" s="142"/>
      <c r="B61" s="143"/>
      <c r="C61" s="143"/>
      <c r="D61" s="143"/>
      <c r="E61" s="143"/>
      <c r="F61" s="144"/>
      <c r="G61" s="144"/>
      <c r="H61" s="144"/>
      <c r="I61" s="144"/>
      <c r="J61" s="144"/>
      <c r="K61" s="144"/>
      <c r="L61" s="145"/>
      <c r="M61" s="145"/>
    </row>
    <row r="62" spans="1:13" s="148" customFormat="1" ht="15" x14ac:dyDescent="0.2">
      <c r="A62" s="158" t="s">
        <v>538</v>
      </c>
      <c r="C62" s="147"/>
      <c r="D62" s="147"/>
      <c r="E62" s="147"/>
      <c r="F62" s="147"/>
      <c r="G62" s="147"/>
      <c r="H62" s="147"/>
      <c r="I62" s="147"/>
      <c r="J62" s="147"/>
    </row>
    <row r="63" spans="1:13" s="148" customFormat="1" ht="15" x14ac:dyDescent="0.25">
      <c r="A63" s="147"/>
      <c r="B63" s="159"/>
      <c r="C63" s="160">
        <v>44377</v>
      </c>
      <c r="D63" s="160">
        <v>44012</v>
      </c>
      <c r="E63" s="147"/>
      <c r="F63" s="147"/>
      <c r="G63" s="147"/>
      <c r="H63" s="147"/>
      <c r="I63" s="147"/>
      <c r="J63" s="147"/>
    </row>
    <row r="64" spans="1:13" s="148" customFormat="1" ht="15" x14ac:dyDescent="0.25">
      <c r="A64" s="147"/>
      <c r="B64" s="159"/>
      <c r="C64" s="161" t="s">
        <v>539</v>
      </c>
      <c r="D64" s="161" t="s">
        <v>539</v>
      </c>
      <c r="E64" s="147"/>
      <c r="F64" s="147"/>
      <c r="G64" s="147"/>
      <c r="H64" s="147"/>
      <c r="I64" s="147"/>
      <c r="J64" s="147"/>
    </row>
    <row r="65" spans="1:10" s="148" customFormat="1" x14ac:dyDescent="0.2">
      <c r="A65" s="147"/>
      <c r="B65" s="159"/>
      <c r="C65" s="162"/>
      <c r="D65" s="162"/>
      <c r="E65" s="147"/>
      <c r="F65" s="147"/>
      <c r="G65" s="147"/>
      <c r="H65" s="147"/>
      <c r="I65" s="147"/>
      <c r="J65" s="147"/>
    </row>
    <row r="66" spans="1:10" s="148" customFormat="1" ht="15" thickBot="1" x14ac:dyDescent="0.25">
      <c r="A66" s="365" t="s">
        <v>540</v>
      </c>
      <c r="B66" s="365"/>
      <c r="C66" s="163">
        <v>455307</v>
      </c>
      <c r="D66" s="163">
        <v>439109</v>
      </c>
      <c r="E66" s="147"/>
      <c r="F66" s="147"/>
      <c r="G66" s="147"/>
      <c r="H66" s="147"/>
      <c r="I66" s="147"/>
      <c r="J66" s="147"/>
    </row>
    <row r="67" spans="1:10" s="148" customFormat="1" x14ac:dyDescent="0.2">
      <c r="A67" s="147"/>
      <c r="B67" s="159"/>
      <c r="C67" s="164"/>
      <c r="D67" s="165"/>
      <c r="E67" s="147"/>
      <c r="F67" s="147"/>
      <c r="G67" s="147"/>
      <c r="H67" s="147"/>
      <c r="I67" s="147"/>
      <c r="J67" s="147"/>
    </row>
    <row r="68" spans="1:10" s="148" customFormat="1" ht="15" thickBot="1" x14ac:dyDescent="0.25">
      <c r="A68" s="365" t="s">
        <v>541</v>
      </c>
      <c r="B68" s="365"/>
      <c r="C68" s="163">
        <v>143107</v>
      </c>
      <c r="D68" s="163">
        <v>181620</v>
      </c>
      <c r="E68" s="147"/>
      <c r="F68" s="147"/>
      <c r="G68" s="147"/>
      <c r="H68" s="147"/>
      <c r="I68" s="147"/>
      <c r="J68" s="147"/>
    </row>
    <row r="69" spans="1:10" s="148" customFormat="1" x14ac:dyDescent="0.2">
      <c r="A69" s="147"/>
      <c r="B69" s="147"/>
      <c r="C69" s="147"/>
      <c r="D69" s="147"/>
      <c r="E69" s="147"/>
      <c r="F69" s="147"/>
      <c r="G69" s="147"/>
      <c r="H69" s="147"/>
      <c r="I69" s="147"/>
      <c r="J69" s="147"/>
    </row>
    <row r="70" spans="1:10" s="148" customFormat="1" x14ac:dyDescent="0.2">
      <c r="A70" s="147"/>
      <c r="B70" s="147"/>
      <c r="C70" s="147"/>
      <c r="D70" s="147"/>
      <c r="E70" s="147"/>
      <c r="F70" s="147"/>
      <c r="G70" s="147"/>
      <c r="H70" s="147"/>
      <c r="I70" s="147"/>
      <c r="J70" s="147"/>
    </row>
    <row r="71" spans="1:10" s="148" customFormat="1" ht="15" x14ac:dyDescent="0.2">
      <c r="A71" s="146" t="s">
        <v>542</v>
      </c>
      <c r="B71" s="147"/>
      <c r="C71" s="147"/>
      <c r="D71" s="147"/>
      <c r="E71" s="147"/>
      <c r="F71" s="147"/>
      <c r="G71" s="147"/>
      <c r="H71" s="147"/>
      <c r="I71" s="147"/>
      <c r="J71" s="147"/>
    </row>
    <row r="72" spans="1:10" s="148" customFormat="1" x14ac:dyDescent="0.2">
      <c r="A72" s="147"/>
      <c r="B72" s="147"/>
      <c r="C72" s="147"/>
      <c r="D72" s="147"/>
      <c r="E72" s="147"/>
      <c r="F72" s="147"/>
      <c r="G72" s="147"/>
      <c r="H72" s="147"/>
      <c r="I72" s="147"/>
      <c r="J72" s="147"/>
    </row>
    <row r="73" spans="1:10" s="148" customFormat="1" ht="15" x14ac:dyDescent="0.2">
      <c r="A73" s="147"/>
      <c r="B73" s="147"/>
      <c r="C73" s="166">
        <f>+C63</f>
        <v>44377</v>
      </c>
      <c r="D73" s="166">
        <v>44196</v>
      </c>
      <c r="E73" s="147"/>
      <c r="F73" s="147"/>
      <c r="G73" s="147"/>
      <c r="H73" s="147"/>
      <c r="I73" s="147"/>
      <c r="J73" s="147"/>
    </row>
    <row r="74" spans="1:10" s="148" customFormat="1" ht="15" x14ac:dyDescent="0.25">
      <c r="A74" s="147"/>
      <c r="B74" s="147"/>
      <c r="C74" s="161" t="s">
        <v>539</v>
      </c>
      <c r="D74" s="161" t="s">
        <v>539</v>
      </c>
      <c r="E74" s="147"/>
      <c r="F74" s="147"/>
      <c r="G74" s="147"/>
      <c r="H74" s="147"/>
      <c r="I74" s="147"/>
      <c r="J74" s="147"/>
    </row>
    <row r="75" spans="1:10" s="148" customFormat="1" x14ac:dyDescent="0.2">
      <c r="A75" s="147"/>
      <c r="B75" s="147"/>
      <c r="C75" s="162"/>
      <c r="D75" s="162"/>
      <c r="E75" s="147"/>
      <c r="F75" s="147"/>
      <c r="G75" s="147"/>
      <c r="H75" s="147"/>
      <c r="I75" s="147"/>
      <c r="J75" s="147"/>
    </row>
    <row r="76" spans="1:10" s="148" customFormat="1" ht="15" thickBot="1" x14ac:dyDescent="0.25">
      <c r="A76" s="366" t="s">
        <v>543</v>
      </c>
      <c r="B76" s="366"/>
      <c r="C76" s="163">
        <v>105584</v>
      </c>
      <c r="D76" s="163">
        <v>89002</v>
      </c>
      <c r="E76" s="147"/>
      <c r="F76" s="147"/>
      <c r="G76" s="147"/>
      <c r="H76" s="147"/>
      <c r="I76" s="147"/>
      <c r="J76" s="147"/>
    </row>
    <row r="77" spans="1:10" s="148" customFormat="1" x14ac:dyDescent="0.2">
      <c r="A77" s="147"/>
      <c r="B77" s="147"/>
      <c r="C77" s="164"/>
      <c r="D77" s="165"/>
      <c r="E77" s="147"/>
      <c r="F77" s="147"/>
      <c r="G77" s="147"/>
      <c r="H77" s="147"/>
      <c r="I77" s="147"/>
      <c r="J77" s="147"/>
    </row>
    <row r="78" spans="1:10" s="148" customFormat="1" ht="15" thickBot="1" x14ac:dyDescent="0.25">
      <c r="A78" s="366" t="s">
        <v>544</v>
      </c>
      <c r="B78" s="366"/>
      <c r="C78" s="163">
        <v>53969</v>
      </c>
      <c r="D78" s="163">
        <v>10936.700999999999</v>
      </c>
      <c r="E78" s="147"/>
      <c r="F78" s="147"/>
      <c r="G78" s="147"/>
      <c r="H78" s="147"/>
      <c r="I78" s="147"/>
      <c r="J78" s="147"/>
    </row>
    <row r="79" spans="1:10" s="148" customFormat="1" x14ac:dyDescent="0.2">
      <c r="A79" s="147"/>
      <c r="B79" s="147"/>
      <c r="C79" s="147"/>
      <c r="D79" s="147"/>
      <c r="E79" s="147"/>
      <c r="F79" s="147"/>
      <c r="G79" s="147"/>
      <c r="H79" s="147"/>
      <c r="I79" s="147"/>
      <c r="J79" s="147"/>
    </row>
    <row r="80" spans="1:10" x14ac:dyDescent="0.2">
      <c r="A80" s="130"/>
      <c r="B80" s="130"/>
      <c r="C80" s="130"/>
      <c r="D80" s="130"/>
      <c r="E80" s="130"/>
      <c r="F80" s="130"/>
      <c r="G80" s="130"/>
      <c r="H80" s="130"/>
      <c r="I80" s="130"/>
      <c r="J80" s="130"/>
    </row>
    <row r="81" spans="1:11" x14ac:dyDescent="0.2">
      <c r="A81" s="130" t="s">
        <v>393</v>
      </c>
      <c r="B81" s="130"/>
      <c r="C81" s="130"/>
      <c r="D81" s="130"/>
      <c r="E81" s="130"/>
      <c r="F81" s="130"/>
      <c r="G81" s="130"/>
      <c r="H81" s="130"/>
      <c r="I81" s="130"/>
      <c r="J81" s="130"/>
    </row>
    <row r="82" spans="1:11" ht="30" customHeight="1" x14ac:dyDescent="0.2">
      <c r="A82" s="361" t="s">
        <v>537</v>
      </c>
      <c r="B82" s="361"/>
      <c r="C82" s="361"/>
      <c r="D82" s="361"/>
      <c r="E82" s="361"/>
      <c r="F82" s="361"/>
      <c r="G82" s="361"/>
      <c r="H82" s="361"/>
      <c r="I82" s="361"/>
      <c r="J82" s="361"/>
    </row>
    <row r="83" spans="1:11" x14ac:dyDescent="0.2">
      <c r="A83" s="130" t="s">
        <v>394</v>
      </c>
      <c r="B83" s="130"/>
      <c r="C83" s="130"/>
      <c r="D83" s="130"/>
      <c r="E83" s="130"/>
      <c r="F83" s="130"/>
      <c r="G83" s="130"/>
      <c r="H83" s="130"/>
      <c r="I83" s="130"/>
      <c r="J83" s="130"/>
    </row>
    <row r="84" spans="1:11" s="137" customFormat="1" x14ac:dyDescent="0.2">
      <c r="A84" s="131" t="s">
        <v>576</v>
      </c>
      <c r="B84" s="136"/>
      <c r="C84" s="136"/>
      <c r="D84" s="136"/>
      <c r="E84" s="136"/>
      <c r="F84" s="136"/>
      <c r="G84" s="136"/>
      <c r="H84" s="136"/>
      <c r="I84" s="136"/>
      <c r="J84" s="136"/>
    </row>
    <row r="85" spans="1:11" s="137" customFormat="1" x14ac:dyDescent="0.2">
      <c r="A85" s="131" t="s">
        <v>395</v>
      </c>
      <c r="B85" s="136"/>
      <c r="C85" s="136"/>
      <c r="D85" s="136"/>
      <c r="E85" s="136"/>
      <c r="F85" s="136"/>
      <c r="G85" s="136"/>
      <c r="H85" s="136"/>
      <c r="I85" s="136"/>
      <c r="J85" s="136"/>
    </row>
    <row r="86" spans="1:11" ht="29.25" customHeight="1" x14ac:dyDescent="0.2">
      <c r="A86" s="361" t="s">
        <v>549</v>
      </c>
      <c r="B86" s="361"/>
      <c r="C86" s="361"/>
      <c r="D86" s="361"/>
      <c r="E86" s="361"/>
      <c r="F86" s="361"/>
      <c r="G86" s="361"/>
      <c r="H86" s="361"/>
      <c r="I86" s="361"/>
      <c r="J86" s="361"/>
    </row>
    <row r="87" spans="1:11" x14ac:dyDescent="0.2">
      <c r="A87" s="130" t="s">
        <v>396</v>
      </c>
      <c r="B87" s="130"/>
      <c r="C87" s="130"/>
      <c r="D87" s="130"/>
      <c r="E87" s="130"/>
      <c r="F87" s="130"/>
      <c r="G87" s="130"/>
      <c r="H87" s="130"/>
      <c r="I87" s="130"/>
      <c r="J87" s="130"/>
    </row>
    <row r="88" spans="1:11" x14ac:dyDescent="0.2">
      <c r="A88" s="131" t="s">
        <v>577</v>
      </c>
      <c r="B88" s="130"/>
      <c r="C88" s="130"/>
      <c r="D88" s="130"/>
      <c r="E88" s="130"/>
      <c r="F88" s="130"/>
      <c r="G88" s="130"/>
      <c r="H88" s="130"/>
      <c r="I88" s="130"/>
      <c r="J88" s="130"/>
    </row>
    <row r="89" spans="1:11" x14ac:dyDescent="0.2">
      <c r="A89" s="131" t="s">
        <v>578</v>
      </c>
      <c r="B89" s="130"/>
      <c r="C89" s="130"/>
      <c r="D89" s="130"/>
      <c r="E89" s="130"/>
      <c r="F89" s="130"/>
      <c r="G89" s="130"/>
      <c r="H89" s="130"/>
      <c r="I89" s="130"/>
      <c r="J89" s="130"/>
    </row>
    <row r="90" spans="1:11" x14ac:dyDescent="0.2">
      <c r="A90" s="361" t="s">
        <v>554</v>
      </c>
      <c r="B90" s="361"/>
      <c r="C90" s="361"/>
      <c r="D90" s="361"/>
      <c r="E90" s="361"/>
      <c r="F90" s="361"/>
      <c r="G90" s="361"/>
      <c r="H90" s="361"/>
      <c r="I90" s="361"/>
      <c r="J90" s="361"/>
    </row>
    <row r="91" spans="1:11" x14ac:dyDescent="0.2">
      <c r="A91" s="361" t="s">
        <v>550</v>
      </c>
      <c r="B91" s="361"/>
      <c r="C91" s="361"/>
      <c r="D91" s="361"/>
      <c r="E91" s="361"/>
      <c r="F91" s="361"/>
      <c r="G91" s="361"/>
      <c r="H91" s="361"/>
      <c r="I91" s="361"/>
      <c r="J91" s="361"/>
    </row>
    <row r="92" spans="1:11" x14ac:dyDescent="0.2">
      <c r="A92" s="130" t="s">
        <v>579</v>
      </c>
      <c r="B92" s="130"/>
      <c r="C92" s="130"/>
      <c r="D92" s="130"/>
      <c r="E92" s="130"/>
      <c r="F92" s="130"/>
      <c r="G92" s="130"/>
      <c r="H92" s="130"/>
      <c r="I92" s="130"/>
      <c r="J92" s="130"/>
    </row>
    <row r="93" spans="1:11" x14ac:dyDescent="0.2">
      <c r="A93" s="134" t="s">
        <v>603</v>
      </c>
      <c r="B93" s="134"/>
      <c r="C93" s="134"/>
      <c r="D93" s="134"/>
      <c r="E93" s="134"/>
      <c r="F93" s="134"/>
      <c r="G93" s="134"/>
      <c r="H93" s="134"/>
      <c r="I93" s="134"/>
      <c r="J93" s="134"/>
      <c r="K93" s="134"/>
    </row>
    <row r="94" spans="1:11" x14ac:dyDescent="0.2">
      <c r="A94" s="134" t="s">
        <v>580</v>
      </c>
      <c r="B94" s="134"/>
      <c r="C94" s="134"/>
      <c r="D94" s="134"/>
      <c r="E94" s="134"/>
      <c r="F94" s="134"/>
      <c r="G94" s="134"/>
      <c r="H94" s="134"/>
      <c r="I94" s="134"/>
      <c r="J94" s="134"/>
      <c r="K94" s="134"/>
    </row>
    <row r="95" spans="1:11" x14ac:dyDescent="0.2">
      <c r="A95" s="134" t="s">
        <v>545</v>
      </c>
    </row>
    <row r="96" spans="1:11" x14ac:dyDescent="0.2">
      <c r="A96" s="134" t="s">
        <v>581</v>
      </c>
    </row>
    <row r="97" spans="1:11" ht="29.25" customHeight="1" x14ac:dyDescent="0.2">
      <c r="A97" s="361" t="s">
        <v>546</v>
      </c>
      <c r="B97" s="361"/>
      <c r="C97" s="361"/>
      <c r="D97" s="361"/>
      <c r="E97" s="361"/>
      <c r="F97" s="361"/>
      <c r="G97" s="361"/>
      <c r="H97" s="361"/>
      <c r="I97" s="361"/>
      <c r="J97" s="361"/>
      <c r="K97" s="134"/>
    </row>
    <row r="98" spans="1:11" x14ac:dyDescent="0.2">
      <c r="A98" s="130" t="s">
        <v>582</v>
      </c>
      <c r="B98" s="130"/>
      <c r="C98" s="130"/>
      <c r="D98" s="130"/>
      <c r="E98" s="130"/>
      <c r="F98" s="130"/>
      <c r="G98" s="130"/>
      <c r="H98" s="130"/>
      <c r="I98" s="130"/>
      <c r="J98" s="130"/>
      <c r="K98" s="134"/>
    </row>
    <row r="99" spans="1:11" x14ac:dyDescent="0.2">
      <c r="A99" s="361" t="s">
        <v>551</v>
      </c>
      <c r="B99" s="361"/>
      <c r="C99" s="361"/>
      <c r="D99" s="361"/>
      <c r="E99" s="361"/>
      <c r="F99" s="361"/>
      <c r="G99" s="361"/>
      <c r="H99" s="361"/>
      <c r="I99" s="361"/>
      <c r="J99" s="361"/>
      <c r="K99" s="134"/>
    </row>
    <row r="100" spans="1:11" x14ac:dyDescent="0.2">
      <c r="A100" s="130" t="s">
        <v>584</v>
      </c>
      <c r="B100" s="130"/>
      <c r="C100" s="130"/>
      <c r="D100" s="130"/>
      <c r="E100" s="130"/>
      <c r="F100" s="130"/>
      <c r="G100" s="130"/>
      <c r="H100" s="130"/>
      <c r="I100" s="130"/>
      <c r="J100" s="130"/>
      <c r="K100" s="134"/>
    </row>
    <row r="101" spans="1:11" x14ac:dyDescent="0.2">
      <c r="A101" s="361" t="s">
        <v>547</v>
      </c>
      <c r="B101" s="361"/>
      <c r="C101" s="361"/>
      <c r="D101" s="361"/>
      <c r="E101" s="361"/>
      <c r="F101" s="361"/>
      <c r="G101" s="361"/>
      <c r="H101" s="361"/>
      <c r="I101" s="361"/>
      <c r="J101" s="361"/>
      <c r="K101" s="134"/>
    </row>
    <row r="102" spans="1:11" x14ac:dyDescent="0.2">
      <c r="A102" s="133" t="s">
        <v>583</v>
      </c>
      <c r="B102" s="133"/>
      <c r="C102" s="133"/>
      <c r="D102" s="133"/>
      <c r="E102" s="133"/>
      <c r="F102" s="133"/>
      <c r="G102" s="133"/>
      <c r="H102" s="133"/>
      <c r="I102" s="133"/>
      <c r="J102" s="133"/>
      <c r="K102" s="134"/>
    </row>
    <row r="103" spans="1:11" x14ac:dyDescent="0.2">
      <c r="A103" s="361" t="s">
        <v>552</v>
      </c>
      <c r="B103" s="361"/>
      <c r="C103" s="361"/>
      <c r="D103" s="361"/>
      <c r="E103" s="361"/>
      <c r="F103" s="361"/>
      <c r="G103" s="361"/>
      <c r="H103" s="361"/>
      <c r="I103" s="361"/>
      <c r="J103" s="361"/>
      <c r="K103" s="134"/>
    </row>
    <row r="104" spans="1:11" x14ac:dyDescent="0.2">
      <c r="A104" s="130" t="s">
        <v>585</v>
      </c>
      <c r="B104" s="130"/>
      <c r="C104" s="130"/>
      <c r="D104" s="130"/>
      <c r="E104" s="130"/>
      <c r="F104" s="130"/>
      <c r="G104" s="130"/>
      <c r="H104" s="130"/>
      <c r="I104" s="130"/>
      <c r="J104" s="130"/>
      <c r="K104" s="134"/>
    </row>
    <row r="105" spans="1:11" x14ac:dyDescent="0.2">
      <c r="A105" s="361" t="s">
        <v>553</v>
      </c>
      <c r="B105" s="361"/>
      <c r="C105" s="361"/>
      <c r="D105" s="361"/>
      <c r="E105" s="361"/>
      <c r="F105" s="361"/>
      <c r="G105" s="361"/>
      <c r="H105" s="361"/>
      <c r="I105" s="361"/>
      <c r="J105" s="361"/>
      <c r="K105" s="134"/>
    </row>
    <row r="106" spans="1:11" x14ac:dyDescent="0.2">
      <c r="A106" s="130" t="s">
        <v>586</v>
      </c>
      <c r="B106" s="130"/>
      <c r="C106" s="130"/>
      <c r="D106" s="130"/>
      <c r="E106" s="130"/>
      <c r="F106" s="130"/>
      <c r="G106" s="130"/>
      <c r="H106" s="130"/>
      <c r="I106" s="130"/>
      <c r="J106" s="130"/>
      <c r="K106" s="134"/>
    </row>
    <row r="107" spans="1:11" ht="37.5" customHeight="1" x14ac:dyDescent="0.2">
      <c r="A107" s="362" t="s">
        <v>587</v>
      </c>
      <c r="B107" s="363"/>
      <c r="C107" s="363"/>
      <c r="D107" s="363"/>
      <c r="E107" s="363"/>
      <c r="F107" s="363"/>
      <c r="G107" s="363"/>
      <c r="H107" s="363"/>
      <c r="I107" s="363"/>
      <c r="J107" s="363"/>
      <c r="K107" s="134"/>
    </row>
    <row r="108" spans="1:11" x14ac:dyDescent="0.2">
      <c r="A108" s="138" t="s">
        <v>588</v>
      </c>
      <c r="B108" s="139"/>
      <c r="C108" s="139"/>
      <c r="D108" s="139"/>
      <c r="E108" s="139"/>
      <c r="F108" s="139"/>
      <c r="G108" s="139"/>
      <c r="H108" s="139"/>
      <c r="I108" s="139"/>
      <c r="J108" s="139"/>
      <c r="K108" s="134"/>
    </row>
    <row r="109" spans="1:11" x14ac:dyDescent="0.2">
      <c r="A109" s="140" t="s">
        <v>589</v>
      </c>
      <c r="B109" s="134"/>
      <c r="C109" s="134"/>
      <c r="D109" s="134"/>
      <c r="E109" s="134"/>
      <c r="F109" s="134"/>
      <c r="G109" s="134"/>
      <c r="H109" s="134"/>
      <c r="I109" s="134"/>
      <c r="J109" s="134"/>
      <c r="K109" s="134"/>
    </row>
    <row r="110" spans="1:11" x14ac:dyDescent="0.2">
      <c r="A110" s="138" t="s">
        <v>590</v>
      </c>
      <c r="B110" s="134"/>
      <c r="C110" s="134"/>
      <c r="D110" s="134"/>
      <c r="E110" s="134"/>
      <c r="F110" s="134"/>
      <c r="G110" s="134"/>
      <c r="H110" s="134"/>
      <c r="I110" s="134"/>
      <c r="J110" s="134"/>
      <c r="K110" s="134"/>
    </row>
    <row r="111" spans="1:11" ht="30" customHeight="1" x14ac:dyDescent="0.2">
      <c r="A111" s="362" t="s">
        <v>592</v>
      </c>
      <c r="B111" s="362"/>
      <c r="C111" s="362"/>
      <c r="D111" s="362"/>
      <c r="E111" s="362"/>
      <c r="F111" s="362"/>
      <c r="G111" s="362"/>
      <c r="H111" s="362"/>
      <c r="I111" s="362"/>
      <c r="J111" s="362"/>
      <c r="K111" s="134"/>
    </row>
    <row r="112" spans="1:11" x14ac:dyDescent="0.2">
      <c r="A112" s="138" t="s">
        <v>591</v>
      </c>
      <c r="B112" s="134"/>
      <c r="C112" s="134"/>
      <c r="D112" s="134"/>
      <c r="E112" s="134"/>
      <c r="F112" s="134"/>
      <c r="G112" s="134"/>
      <c r="H112" s="134"/>
      <c r="I112" s="134"/>
      <c r="J112" s="134"/>
      <c r="K112" s="134"/>
    </row>
    <row r="113" spans="1:11" x14ac:dyDescent="0.2">
      <c r="A113" s="361" t="s">
        <v>548</v>
      </c>
      <c r="B113" s="361"/>
      <c r="C113" s="361"/>
      <c r="D113" s="361"/>
      <c r="E113" s="361"/>
      <c r="F113" s="361"/>
      <c r="G113" s="361"/>
      <c r="H113" s="361"/>
      <c r="I113" s="361"/>
      <c r="J113" s="361"/>
      <c r="K113" s="134"/>
    </row>
    <row r="114" spans="1:11" x14ac:dyDescent="0.2">
      <c r="A114" s="134"/>
      <c r="B114" s="134"/>
      <c r="C114" s="134"/>
      <c r="D114" s="134"/>
      <c r="E114" s="134"/>
      <c r="F114" s="134"/>
      <c r="G114" s="134"/>
      <c r="H114" s="134"/>
      <c r="I114" s="134"/>
      <c r="J114" s="134"/>
      <c r="K114" s="134"/>
    </row>
    <row r="115" spans="1:11" ht="33.75" customHeight="1" x14ac:dyDescent="0.2">
      <c r="A115" s="361" t="s">
        <v>575</v>
      </c>
      <c r="B115" s="361"/>
      <c r="C115" s="361"/>
      <c r="D115" s="361"/>
      <c r="E115" s="361"/>
      <c r="F115" s="361"/>
      <c r="G115" s="361"/>
      <c r="H115" s="361"/>
      <c r="I115" s="361"/>
      <c r="J115" s="361"/>
      <c r="K115" s="134"/>
    </row>
    <row r="117" spans="1:11" ht="15" x14ac:dyDescent="0.25">
      <c r="A117" s="135" t="s">
        <v>556</v>
      </c>
    </row>
    <row r="118" spans="1:11" ht="32.25" customHeight="1" x14ac:dyDescent="0.2">
      <c r="A118" s="361" t="s">
        <v>602</v>
      </c>
      <c r="B118" s="361"/>
      <c r="C118" s="361"/>
      <c r="D118" s="361"/>
      <c r="E118" s="361"/>
      <c r="F118" s="361"/>
      <c r="G118" s="361"/>
      <c r="H118" s="361"/>
      <c r="I118" s="361"/>
      <c r="J118" s="133"/>
      <c r="K118" s="133"/>
    </row>
    <row r="119" spans="1:11" ht="45.75" customHeight="1" x14ac:dyDescent="0.2">
      <c r="A119" s="361" t="s">
        <v>604</v>
      </c>
      <c r="B119" s="361"/>
      <c r="C119" s="361"/>
      <c r="D119" s="361"/>
      <c r="E119" s="361"/>
      <c r="F119" s="361"/>
      <c r="G119" s="361"/>
      <c r="H119" s="361"/>
      <c r="I119" s="361"/>
      <c r="J119" s="133"/>
      <c r="K119" s="134"/>
    </row>
    <row r="120" spans="1:11" ht="30" customHeight="1" x14ac:dyDescent="0.2">
      <c r="A120" s="361" t="s">
        <v>596</v>
      </c>
      <c r="B120" s="361"/>
      <c r="C120" s="361"/>
      <c r="D120" s="361"/>
      <c r="E120" s="361"/>
      <c r="F120" s="361"/>
      <c r="G120" s="361"/>
      <c r="H120" s="361"/>
      <c r="I120" s="361"/>
      <c r="J120" s="133"/>
      <c r="K120" s="134"/>
    </row>
    <row r="121" spans="1:11" ht="49.5" customHeight="1" x14ac:dyDescent="0.2">
      <c r="A121" s="361" t="s">
        <v>601</v>
      </c>
      <c r="B121" s="361"/>
      <c r="C121" s="361"/>
      <c r="D121" s="361"/>
      <c r="E121" s="361"/>
      <c r="F121" s="361"/>
      <c r="G121" s="361"/>
      <c r="H121" s="361"/>
      <c r="I121" s="361"/>
      <c r="J121" s="133"/>
      <c r="K121" s="134"/>
    </row>
    <row r="122" spans="1:11" ht="57" customHeight="1" x14ac:dyDescent="0.2">
      <c r="A122" s="361" t="s">
        <v>597</v>
      </c>
      <c r="B122" s="361"/>
      <c r="C122" s="361"/>
      <c r="D122" s="361"/>
      <c r="E122" s="361"/>
      <c r="F122" s="361"/>
      <c r="G122" s="361"/>
      <c r="H122" s="361"/>
      <c r="I122" s="361"/>
      <c r="J122" s="133"/>
      <c r="K122" s="134"/>
    </row>
    <row r="124" spans="1:11" ht="15" x14ac:dyDescent="0.25">
      <c r="A124" s="135" t="s">
        <v>557</v>
      </c>
    </row>
    <row r="125" spans="1:11" ht="45.75" customHeight="1" x14ac:dyDescent="0.2">
      <c r="A125" s="367" t="s">
        <v>593</v>
      </c>
      <c r="B125" s="367"/>
      <c r="C125" s="367"/>
      <c r="D125" s="367"/>
      <c r="E125" s="367"/>
      <c r="F125" s="367"/>
      <c r="G125" s="367"/>
      <c r="H125" s="367"/>
      <c r="I125" s="367"/>
      <c r="J125" s="367"/>
      <c r="K125" s="367"/>
    </row>
  </sheetData>
  <mergeCells count="33">
    <mergeCell ref="A121:I121"/>
    <mergeCell ref="H55:I55"/>
    <mergeCell ref="A125:K125"/>
    <mergeCell ref="A43:J43"/>
    <mergeCell ref="A122:I122"/>
    <mergeCell ref="A111:J111"/>
    <mergeCell ref="A1:I40"/>
    <mergeCell ref="A44:J44"/>
    <mergeCell ref="A49:J49"/>
    <mergeCell ref="A82:J82"/>
    <mergeCell ref="A86:J86"/>
    <mergeCell ref="A66:B66"/>
    <mergeCell ref="A68:B68"/>
    <mergeCell ref="A76:B76"/>
    <mergeCell ref="A78:B78"/>
    <mergeCell ref="B55:C55"/>
    <mergeCell ref="D55:E55"/>
    <mergeCell ref="L55:M55"/>
    <mergeCell ref="A118:I118"/>
    <mergeCell ref="A119:I119"/>
    <mergeCell ref="A107:J107"/>
    <mergeCell ref="A120:I120"/>
    <mergeCell ref="J55:K55"/>
    <mergeCell ref="A90:J90"/>
    <mergeCell ref="A91:J91"/>
    <mergeCell ref="A97:J97"/>
    <mergeCell ref="A99:J99"/>
    <mergeCell ref="A101:J101"/>
    <mergeCell ref="A113:J113"/>
    <mergeCell ref="A115:J115"/>
    <mergeCell ref="A103:J103"/>
    <mergeCell ref="A105:J105"/>
    <mergeCell ref="F55:G55"/>
  </mergeCells>
  <hyperlinks>
    <hyperlink ref="A47" r:id="rId1" xr:uid="{6C4E3841-FB99-463B-83A2-70BF7DE38683}"/>
    <hyperlink ref="A109" r:id="rId2" xr:uid="{A08BDC0E-7188-4C01-98A0-F2164B432BF7}"/>
  </hyperlinks>
  <pageMargins left="0.7" right="0.7" top="0.75" bottom="0.75" header="0.3" footer="0.3"/>
  <customProperties>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dcmitype/"/>
    <ds:schemaRef ds:uri="2090b57c-2e4d-4ed9-b313-510fc704fe75"/>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2021-07-27T08:37:23Z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